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jsv-my.sharepoint.com/personal/jaime_pacheco_oj_gob_sv/Documents/Documentos/Informe/Comite de Deportes CSJ/"/>
    </mc:Choice>
  </mc:AlternateContent>
  <xr:revisionPtr revIDLastSave="2" documentId="11_2430C64DA9E7B924650E58363C47FE81A7EC3E2F" xr6:coauthVersionLast="47" xr6:coauthVersionMax="47" xr10:uidLastSave="{5C8C66E4-DD70-45DB-BAC6-D7A6C38C6D77}"/>
  <workbookProtection lockStructure="1"/>
  <bookViews>
    <workbookView xWindow="-108" yWindow="-108" windowWidth="23256" windowHeight="12456" tabRatio="829" activeTab="2" xr2:uid="{00000000-000D-0000-FFFF-FFFF00000000}"/>
  </bookViews>
  <sheets>
    <sheet name="AYUDA" sheetId="161" r:id="rId1"/>
    <sheet name="INICIO" sheetId="163" r:id="rId2"/>
    <sheet name="PROGRAMACIÓN" sheetId="164" r:id="rId3"/>
    <sheet name="RESULTADOS" sheetId="116" r:id="rId4"/>
    <sheet name="TABLA DE POSICIONES" sheetId="117" r:id="rId5"/>
    <sheet name="P&amp;R" sheetId="165" state="veryHidden" r:id="rId6"/>
    <sheet name="CALCULOS" sheetId="162" state="veryHidden" r:id="rId7"/>
    <sheet name="1CONTRATO2" sheetId="166" state="veryHidden" r:id="rId8"/>
    <sheet name="FINAL CRUZADA" sheetId="167" r:id="rId9"/>
  </sheets>
  <definedNames>
    <definedName name="_xlnm.Print_Area" localSheetId="6">CALCULOS!$B$1:$CG$98</definedName>
    <definedName name="_xlnm.Print_Area" localSheetId="1">INICIO!$A$1:$F$31</definedName>
    <definedName name="_xlnm.Print_Area" localSheetId="5">'P&amp;R'!$B$1:$L$283</definedName>
    <definedName name="_xlnm.Print_Area" localSheetId="2">PROGRAMACIÓN!$A$1:$M$35</definedName>
    <definedName name="_xlnm.Print_Area" localSheetId="3">RESULTADOS!$B$1:$CG$98</definedName>
    <definedName name="_xlnm.Print_Area" localSheetId="4">'TABLA DE POSICIONES'!$A$1:$M$66</definedName>
    <definedName name="RESUL">'P&amp;R'!$H$5:$H$6</definedName>
    <definedName name="_xlnm.Print_Titles" localSheetId="6">CALCULOS!$1:$6</definedName>
    <definedName name="_xlnm.Print_Titles" localSheetId="2">PROGRAMACIÓN!$1:$7</definedName>
    <definedName name="_xlnm.Print_Titles" localSheetId="3">RESULTADOS!$1:$6</definedName>
    <definedName name="_xlnm.Print_Titles" localSheetId="4">'TABLA DE POSICIONES'!$1:$7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8" i="167" l="1"/>
  <c r="G36" i="167"/>
  <c r="G34" i="167"/>
  <c r="C4" i="164" l="1"/>
  <c r="I24" i="167" l="1"/>
  <c r="I23" i="167"/>
  <c r="E24" i="167"/>
  <c r="E23" i="167"/>
  <c r="I5" i="167" l="1"/>
  <c r="H5" i="167"/>
  <c r="C5" i="167"/>
  <c r="B5" i="167"/>
  <c r="I4" i="167"/>
  <c r="H4" i="167"/>
  <c r="C4" i="167"/>
  <c r="B4" i="167"/>
  <c r="A2" i="167"/>
  <c r="A1" i="167"/>
  <c r="J2" i="163" l="1"/>
  <c r="B38" i="117" s="1"/>
  <c r="BW51" i="116"/>
  <c r="BW47" i="116"/>
  <c r="BW19" i="116"/>
  <c r="CC5" i="162" l="1"/>
  <c r="CB5" i="162"/>
  <c r="CA5" i="162"/>
  <c r="BZ5" i="162"/>
  <c r="BY5" i="162"/>
  <c r="O9" i="165"/>
  <c r="O562" i="165" s="1"/>
  <c r="O10" i="165"/>
  <c r="O563" i="165" s="1"/>
  <c r="O11" i="165"/>
  <c r="O564" i="165" s="1"/>
  <c r="O12" i="165"/>
  <c r="O565" i="165" s="1"/>
  <c r="O20" i="165"/>
  <c r="O573" i="165" s="1"/>
  <c r="O21" i="165"/>
  <c r="O574" i="165" s="1"/>
  <c r="O22" i="165"/>
  <c r="O575" i="165" s="1"/>
  <c r="O23" i="165"/>
  <c r="O576" i="165" s="1"/>
  <c r="O24" i="165"/>
  <c r="O577" i="165" s="1"/>
  <c r="O25" i="165"/>
  <c r="O578" i="165" s="1"/>
  <c r="O26" i="165"/>
  <c r="O579" i="165" s="1"/>
  <c r="O27" i="165"/>
  <c r="O580" i="165" s="1"/>
  <c r="O28" i="165"/>
  <c r="O581" i="165" s="1"/>
  <c r="O29" i="165"/>
  <c r="O582" i="165" s="1"/>
  <c r="O30" i="165"/>
  <c r="O583" i="165" s="1"/>
  <c r="O31" i="165"/>
  <c r="O584" i="165" s="1"/>
  <c r="O32" i="165"/>
  <c r="O585" i="165" s="1"/>
  <c r="O33" i="165"/>
  <c r="O586" i="165" s="1"/>
  <c r="O34" i="165"/>
  <c r="O587" i="165" s="1"/>
  <c r="O35" i="165"/>
  <c r="O588" i="165" s="1"/>
  <c r="O36" i="165"/>
  <c r="O589" i="165" s="1"/>
  <c r="O37" i="165"/>
  <c r="O590" i="165" s="1"/>
  <c r="O38" i="165"/>
  <c r="O591" i="165" s="1"/>
  <c r="O39" i="165"/>
  <c r="O592" i="165" s="1"/>
  <c r="O40" i="165"/>
  <c r="O593" i="165" s="1"/>
  <c r="O41" i="165"/>
  <c r="O594" i="165" s="1"/>
  <c r="O42" i="165"/>
  <c r="O595" i="165" s="1"/>
  <c r="O43" i="165"/>
  <c r="O596" i="165" s="1"/>
  <c r="O44" i="165"/>
  <c r="O597" i="165" s="1"/>
  <c r="O45" i="165"/>
  <c r="O598" i="165" s="1"/>
  <c r="O46" i="165"/>
  <c r="O599" i="165" s="1"/>
  <c r="O47" i="165"/>
  <c r="O600" i="165" s="1"/>
  <c r="O48" i="165"/>
  <c r="O601" i="165" s="1"/>
  <c r="O49" i="165"/>
  <c r="O602" i="165" s="1"/>
  <c r="O50" i="165"/>
  <c r="O603" i="165" s="1"/>
  <c r="O51" i="165"/>
  <c r="O604" i="165" s="1"/>
  <c r="O52" i="165"/>
  <c r="O605" i="165" s="1"/>
  <c r="O53" i="165"/>
  <c r="O606" i="165" s="1"/>
  <c r="O54" i="165"/>
  <c r="O607" i="165" s="1"/>
  <c r="O55" i="165"/>
  <c r="O608" i="165" s="1"/>
  <c r="O56" i="165"/>
  <c r="O609" i="165" s="1"/>
  <c r="O57" i="165"/>
  <c r="O610" i="165" s="1"/>
  <c r="O58" i="165"/>
  <c r="O611" i="165" s="1"/>
  <c r="O59" i="165"/>
  <c r="O612" i="165" s="1"/>
  <c r="O60" i="165"/>
  <c r="O613" i="165" s="1"/>
  <c r="O61" i="165"/>
  <c r="O614" i="165" s="1"/>
  <c r="O62" i="165"/>
  <c r="O615" i="165" s="1"/>
  <c r="O63" i="165"/>
  <c r="O616" i="165" s="1"/>
  <c r="O64" i="165"/>
  <c r="O617" i="165" s="1"/>
  <c r="O65" i="165"/>
  <c r="O618" i="165" s="1"/>
  <c r="O66" i="165"/>
  <c r="O619" i="165" s="1"/>
  <c r="O67" i="165"/>
  <c r="O620" i="165" s="1"/>
  <c r="O68" i="165"/>
  <c r="O621" i="165" s="1"/>
  <c r="O69" i="165"/>
  <c r="O622" i="165" s="1"/>
  <c r="O70" i="165"/>
  <c r="O623" i="165" s="1"/>
  <c r="O71" i="165"/>
  <c r="O624" i="165" s="1"/>
  <c r="O72" i="165"/>
  <c r="O625" i="165" s="1"/>
  <c r="O73" i="165"/>
  <c r="O626" i="165" s="1"/>
  <c r="O74" i="165"/>
  <c r="O627" i="165" s="1"/>
  <c r="O75" i="165"/>
  <c r="O628" i="165" s="1"/>
  <c r="O76" i="165"/>
  <c r="O629" i="165" s="1"/>
  <c r="O77" i="165"/>
  <c r="O630" i="165" s="1"/>
  <c r="O78" i="165"/>
  <c r="O631" i="165" s="1"/>
  <c r="O79" i="165"/>
  <c r="O632" i="165" s="1"/>
  <c r="O80" i="165"/>
  <c r="O633" i="165" s="1"/>
  <c r="O81" i="165"/>
  <c r="O634" i="165" s="1"/>
  <c r="O82" i="165"/>
  <c r="O635" i="165" s="1"/>
  <c r="O83" i="165"/>
  <c r="O636" i="165" s="1"/>
  <c r="O84" i="165"/>
  <c r="O637" i="165" s="1"/>
  <c r="O85" i="165"/>
  <c r="O638" i="165" s="1"/>
  <c r="O86" i="165"/>
  <c r="O639" i="165" s="1"/>
  <c r="O87" i="165"/>
  <c r="O640" i="165" s="1"/>
  <c r="O88" i="165"/>
  <c r="O641" i="165" s="1"/>
  <c r="O89" i="165"/>
  <c r="O642" i="165" s="1"/>
  <c r="O90" i="165"/>
  <c r="O643" i="165" s="1"/>
  <c r="O91" i="165"/>
  <c r="O644" i="165" s="1"/>
  <c r="O92" i="165"/>
  <c r="O645" i="165" s="1"/>
  <c r="O93" i="165"/>
  <c r="O646" i="165" s="1"/>
  <c r="O94" i="165"/>
  <c r="O647" i="165" s="1"/>
  <c r="O95" i="165"/>
  <c r="O648" i="165" s="1"/>
  <c r="O96" i="165"/>
  <c r="O649" i="165" s="1"/>
  <c r="O97" i="165"/>
  <c r="O650" i="165" s="1"/>
  <c r="O98" i="165"/>
  <c r="O651" i="165" s="1"/>
  <c r="O99" i="165"/>
  <c r="O652" i="165" s="1"/>
  <c r="O100" i="165"/>
  <c r="O653" i="165" s="1"/>
  <c r="O101" i="165"/>
  <c r="O654" i="165" s="1"/>
  <c r="O102" i="165"/>
  <c r="O655" i="165" s="1"/>
  <c r="O103" i="165"/>
  <c r="O656" i="165" s="1"/>
  <c r="O104" i="165"/>
  <c r="O657" i="165" s="1"/>
  <c r="O105" i="165"/>
  <c r="O658" i="165" s="1"/>
  <c r="O106" i="165"/>
  <c r="O659" i="165" s="1"/>
  <c r="O107" i="165"/>
  <c r="O660" i="165" s="1"/>
  <c r="O108" i="165"/>
  <c r="O661" i="165" s="1"/>
  <c r="O109" i="165"/>
  <c r="O662" i="165" s="1"/>
  <c r="O110" i="165"/>
  <c r="O663" i="165" s="1"/>
  <c r="O111" i="165"/>
  <c r="O664" i="165" s="1"/>
  <c r="O112" i="165"/>
  <c r="O665" i="165" s="1"/>
  <c r="O113" i="165"/>
  <c r="O666" i="165" s="1"/>
  <c r="O114" i="165"/>
  <c r="O667" i="165" s="1"/>
  <c r="O115" i="165"/>
  <c r="O668" i="165" s="1"/>
  <c r="O116" i="165"/>
  <c r="O669" i="165" s="1"/>
  <c r="O117" i="165"/>
  <c r="O670" i="165" s="1"/>
  <c r="O118" i="165"/>
  <c r="O671" i="165" s="1"/>
  <c r="O119" i="165"/>
  <c r="O672" i="165" s="1"/>
  <c r="O120" i="165"/>
  <c r="O673" i="165" s="1"/>
  <c r="O121" i="165"/>
  <c r="O674" i="165" s="1"/>
  <c r="O122" i="165"/>
  <c r="O675" i="165" s="1"/>
  <c r="O123" i="165"/>
  <c r="O676" i="165" s="1"/>
  <c r="O124" i="165"/>
  <c r="O677" i="165" s="1"/>
  <c r="O125" i="165"/>
  <c r="O678" i="165" s="1"/>
  <c r="O126" i="165"/>
  <c r="O679" i="165" s="1"/>
  <c r="O127" i="165"/>
  <c r="O680" i="165" s="1"/>
  <c r="O128" i="165"/>
  <c r="O681" i="165" s="1"/>
  <c r="O129" i="165"/>
  <c r="O682" i="165" s="1"/>
  <c r="O130" i="165"/>
  <c r="O683" i="165" s="1"/>
  <c r="O131" i="165"/>
  <c r="O684" i="165" s="1"/>
  <c r="O132" i="165"/>
  <c r="O685" i="165" s="1"/>
  <c r="O133" i="165"/>
  <c r="O686" i="165" s="1"/>
  <c r="O134" i="165"/>
  <c r="O687" i="165" s="1"/>
  <c r="O135" i="165"/>
  <c r="O688" i="165" s="1"/>
  <c r="O136" i="165"/>
  <c r="O689" i="165" s="1"/>
  <c r="O137" i="165"/>
  <c r="O690" i="165" s="1"/>
  <c r="O138" i="165"/>
  <c r="O691" i="165" s="1"/>
  <c r="O139" i="165"/>
  <c r="O692" i="165" s="1"/>
  <c r="O140" i="165"/>
  <c r="O693" i="165" s="1"/>
  <c r="O141" i="165"/>
  <c r="O694" i="165" s="1"/>
  <c r="O142" i="165"/>
  <c r="O695" i="165" s="1"/>
  <c r="O143" i="165"/>
  <c r="O696" i="165" s="1"/>
  <c r="O144" i="165"/>
  <c r="O697" i="165" s="1"/>
  <c r="O145" i="165"/>
  <c r="O698" i="165" s="1"/>
  <c r="O146" i="165"/>
  <c r="O699" i="165" s="1"/>
  <c r="O147" i="165"/>
  <c r="O700" i="165" s="1"/>
  <c r="O148" i="165"/>
  <c r="O701" i="165" s="1"/>
  <c r="O149" i="165"/>
  <c r="O702" i="165" s="1"/>
  <c r="O150" i="165"/>
  <c r="O703" i="165" s="1"/>
  <c r="O151" i="165"/>
  <c r="O704" i="165" s="1"/>
  <c r="O152" i="165"/>
  <c r="O705" i="165" s="1"/>
  <c r="O153" i="165"/>
  <c r="O706" i="165" s="1"/>
  <c r="O154" i="165"/>
  <c r="O707" i="165" s="1"/>
  <c r="O155" i="165"/>
  <c r="O708" i="165" s="1"/>
  <c r="O156" i="165"/>
  <c r="O709" i="165" s="1"/>
  <c r="O157" i="165"/>
  <c r="O710" i="165" s="1"/>
  <c r="O158" i="165"/>
  <c r="O711" i="165" s="1"/>
  <c r="O159" i="165"/>
  <c r="O712" i="165" s="1"/>
  <c r="O160" i="165"/>
  <c r="O713" i="165" s="1"/>
  <c r="O161" i="165"/>
  <c r="O714" i="165" s="1"/>
  <c r="O162" i="165"/>
  <c r="O715" i="165" s="1"/>
  <c r="O163" i="165"/>
  <c r="O716" i="165" s="1"/>
  <c r="O164" i="165"/>
  <c r="O717" i="165" s="1"/>
  <c r="O165" i="165"/>
  <c r="O718" i="165" s="1"/>
  <c r="O166" i="165"/>
  <c r="O719" i="165" s="1"/>
  <c r="O167" i="165"/>
  <c r="O720" i="165" s="1"/>
  <c r="O168" i="165"/>
  <c r="O721" i="165" s="1"/>
  <c r="O169" i="165"/>
  <c r="O722" i="165" s="1"/>
  <c r="O170" i="165"/>
  <c r="O723" i="165" s="1"/>
  <c r="O171" i="165"/>
  <c r="O724" i="165" s="1"/>
  <c r="O172" i="165"/>
  <c r="O725" i="165" s="1"/>
  <c r="O173" i="165"/>
  <c r="O726" i="165" s="1"/>
  <c r="O174" i="165"/>
  <c r="O727" i="165" s="1"/>
  <c r="O175" i="165"/>
  <c r="O728" i="165" s="1"/>
  <c r="O176" i="165"/>
  <c r="O729" i="165" s="1"/>
  <c r="O177" i="165"/>
  <c r="O730" i="165" s="1"/>
  <c r="O178" i="165"/>
  <c r="O731" i="165" s="1"/>
  <c r="O179" i="165"/>
  <c r="O732" i="165" s="1"/>
  <c r="O180" i="165"/>
  <c r="O733" i="165" s="1"/>
  <c r="O181" i="165"/>
  <c r="O734" i="165" s="1"/>
  <c r="O182" i="165"/>
  <c r="O735" i="165" s="1"/>
  <c r="O183" i="165"/>
  <c r="O736" i="165" s="1"/>
  <c r="O184" i="165"/>
  <c r="O737" i="165" s="1"/>
  <c r="O185" i="165"/>
  <c r="O738" i="165" s="1"/>
  <c r="O186" i="165"/>
  <c r="O739" i="165" s="1"/>
  <c r="O187" i="165"/>
  <c r="O740" i="165" s="1"/>
  <c r="O188" i="165"/>
  <c r="O741" i="165" s="1"/>
  <c r="O189" i="165"/>
  <c r="O742" i="165" s="1"/>
  <c r="O190" i="165"/>
  <c r="O743" i="165" s="1"/>
  <c r="O191" i="165"/>
  <c r="O744" i="165" s="1"/>
  <c r="O192" i="165"/>
  <c r="O745" i="165" s="1"/>
  <c r="O193" i="165"/>
  <c r="O746" i="165" s="1"/>
  <c r="O194" i="165"/>
  <c r="O747" i="165" s="1"/>
  <c r="O195" i="165"/>
  <c r="O748" i="165" s="1"/>
  <c r="O196" i="165"/>
  <c r="O749" i="165" s="1"/>
  <c r="O197" i="165"/>
  <c r="O750" i="165" s="1"/>
  <c r="O198" i="165"/>
  <c r="O751" i="165" s="1"/>
  <c r="O199" i="165"/>
  <c r="O752" i="165" s="1"/>
  <c r="O200" i="165"/>
  <c r="O753" i="165" s="1"/>
  <c r="O201" i="165"/>
  <c r="O754" i="165" s="1"/>
  <c r="O202" i="165"/>
  <c r="O755" i="165" s="1"/>
  <c r="O203" i="165"/>
  <c r="O756" i="165" s="1"/>
  <c r="O204" i="165"/>
  <c r="O757" i="165" s="1"/>
  <c r="O205" i="165"/>
  <c r="O758" i="165" s="1"/>
  <c r="O206" i="165"/>
  <c r="O759" i="165" s="1"/>
  <c r="O207" i="165"/>
  <c r="O760" i="165" s="1"/>
  <c r="O208" i="165"/>
  <c r="O761" i="165" s="1"/>
  <c r="O209" i="165"/>
  <c r="O762" i="165" s="1"/>
  <c r="O210" i="165"/>
  <c r="O763" i="165" s="1"/>
  <c r="O211" i="165"/>
  <c r="O764" i="165" s="1"/>
  <c r="O212" i="165"/>
  <c r="O765" i="165" s="1"/>
  <c r="O213" i="165"/>
  <c r="O766" i="165" s="1"/>
  <c r="O214" i="165"/>
  <c r="O767" i="165" s="1"/>
  <c r="O215" i="165"/>
  <c r="O768" i="165" s="1"/>
  <c r="O216" i="165"/>
  <c r="O769" i="165" s="1"/>
  <c r="O217" i="165"/>
  <c r="O770" i="165" s="1"/>
  <c r="O218" i="165"/>
  <c r="O771" i="165" s="1"/>
  <c r="O219" i="165"/>
  <c r="O772" i="165" s="1"/>
  <c r="O220" i="165"/>
  <c r="O773" i="165" s="1"/>
  <c r="O221" i="165"/>
  <c r="O774" i="165" s="1"/>
  <c r="O222" i="165"/>
  <c r="O775" i="165" s="1"/>
  <c r="O223" i="165"/>
  <c r="O776" i="165" s="1"/>
  <c r="O224" i="165"/>
  <c r="O777" i="165" s="1"/>
  <c r="O225" i="165"/>
  <c r="O778" i="165" s="1"/>
  <c r="O226" i="165"/>
  <c r="O779" i="165" s="1"/>
  <c r="O227" i="165"/>
  <c r="O780" i="165" s="1"/>
  <c r="O228" i="165"/>
  <c r="O781" i="165" s="1"/>
  <c r="O229" i="165"/>
  <c r="O782" i="165" s="1"/>
  <c r="O230" i="165"/>
  <c r="O783" i="165" s="1"/>
  <c r="O231" i="165"/>
  <c r="O784" i="165" s="1"/>
  <c r="O232" i="165"/>
  <c r="O785" i="165" s="1"/>
  <c r="O233" i="165"/>
  <c r="O786" i="165" s="1"/>
  <c r="O234" i="165"/>
  <c r="O787" i="165" s="1"/>
  <c r="O235" i="165"/>
  <c r="O788" i="165" s="1"/>
  <c r="O236" i="165"/>
  <c r="O789" i="165" s="1"/>
  <c r="O237" i="165"/>
  <c r="O790" i="165" s="1"/>
  <c r="O238" i="165"/>
  <c r="O791" i="165" s="1"/>
  <c r="O239" i="165"/>
  <c r="O792" i="165" s="1"/>
  <c r="O240" i="165"/>
  <c r="O793" i="165" s="1"/>
  <c r="O241" i="165"/>
  <c r="O794" i="165" s="1"/>
  <c r="O242" i="165"/>
  <c r="O795" i="165" s="1"/>
  <c r="O243" i="165"/>
  <c r="O796" i="165" s="1"/>
  <c r="O244" i="165"/>
  <c r="O797" i="165" s="1"/>
  <c r="O245" i="165"/>
  <c r="O798" i="165" s="1"/>
  <c r="O246" i="165"/>
  <c r="O799" i="165" s="1"/>
  <c r="O247" i="165"/>
  <c r="O800" i="165" s="1"/>
  <c r="O248" i="165"/>
  <c r="O801" i="165" s="1"/>
  <c r="O249" i="165"/>
  <c r="O802" i="165" s="1"/>
  <c r="O250" i="165"/>
  <c r="O803" i="165" s="1"/>
  <c r="O251" i="165"/>
  <c r="O804" i="165" s="1"/>
  <c r="O252" i="165"/>
  <c r="O805" i="165" s="1"/>
  <c r="O253" i="165"/>
  <c r="O806" i="165" s="1"/>
  <c r="O254" i="165"/>
  <c r="O807" i="165" s="1"/>
  <c r="O255" i="165"/>
  <c r="O808" i="165" s="1"/>
  <c r="O256" i="165"/>
  <c r="O809" i="165" s="1"/>
  <c r="O257" i="165"/>
  <c r="O810" i="165" s="1"/>
  <c r="O258" i="165"/>
  <c r="O811" i="165" s="1"/>
  <c r="O259" i="165"/>
  <c r="O812" i="165" s="1"/>
  <c r="O260" i="165"/>
  <c r="O813" i="165" s="1"/>
  <c r="O261" i="165"/>
  <c r="O814" i="165" s="1"/>
  <c r="O262" i="165"/>
  <c r="O815" i="165" s="1"/>
  <c r="O263" i="165"/>
  <c r="O816" i="165" s="1"/>
  <c r="O264" i="165"/>
  <c r="O817" i="165" s="1"/>
  <c r="O265" i="165"/>
  <c r="O818" i="165" s="1"/>
  <c r="O266" i="165"/>
  <c r="O819" i="165" s="1"/>
  <c r="O267" i="165"/>
  <c r="O820" i="165" s="1"/>
  <c r="O268" i="165"/>
  <c r="O821" i="165" s="1"/>
  <c r="O269" i="165"/>
  <c r="O822" i="165" s="1"/>
  <c r="O270" i="165"/>
  <c r="O823" i="165" s="1"/>
  <c r="O271" i="165"/>
  <c r="O824" i="165" s="1"/>
  <c r="O272" i="165"/>
  <c r="O825" i="165" s="1"/>
  <c r="O273" i="165"/>
  <c r="O826" i="165" s="1"/>
  <c r="O274" i="165"/>
  <c r="O827" i="165" s="1"/>
  <c r="O275" i="165"/>
  <c r="O828" i="165" s="1"/>
  <c r="O276" i="165"/>
  <c r="O829" i="165" s="1"/>
  <c r="O277" i="165"/>
  <c r="O830" i="165" s="1"/>
  <c r="O278" i="165"/>
  <c r="O831" i="165" s="1"/>
  <c r="O279" i="165"/>
  <c r="O832" i="165" s="1"/>
  <c r="O280" i="165"/>
  <c r="O833" i="165" s="1"/>
  <c r="O281" i="165"/>
  <c r="O834" i="165" s="1"/>
  <c r="O282" i="165"/>
  <c r="O835" i="165" s="1"/>
  <c r="O283" i="165"/>
  <c r="O836" i="165" s="1"/>
  <c r="O284" i="165"/>
  <c r="O837" i="165" s="1"/>
  <c r="O285" i="165"/>
  <c r="O838" i="165" s="1"/>
  <c r="O286" i="165"/>
  <c r="O839" i="165" s="1"/>
  <c r="O287" i="165"/>
  <c r="O840" i="165" s="1"/>
  <c r="O288" i="165"/>
  <c r="O841" i="165" s="1"/>
  <c r="O289" i="165"/>
  <c r="O842" i="165" s="1"/>
  <c r="O290" i="165"/>
  <c r="O843" i="165" s="1"/>
  <c r="O291" i="165"/>
  <c r="O844" i="165" s="1"/>
  <c r="O292" i="165"/>
  <c r="O845" i="165" s="1"/>
  <c r="O293" i="165"/>
  <c r="O846" i="165" s="1"/>
  <c r="O294" i="165"/>
  <c r="O847" i="165" s="1"/>
  <c r="O295" i="165"/>
  <c r="O848" i="165" s="1"/>
  <c r="O296" i="165"/>
  <c r="O849" i="165" s="1"/>
  <c r="O297" i="165"/>
  <c r="O850" i="165" s="1"/>
  <c r="O298" i="165"/>
  <c r="O851" i="165" s="1"/>
  <c r="O299" i="165"/>
  <c r="O852" i="165" s="1"/>
  <c r="O300" i="165"/>
  <c r="O853" i="165" s="1"/>
  <c r="O301" i="165"/>
  <c r="O854" i="165" s="1"/>
  <c r="O302" i="165"/>
  <c r="O855" i="165" s="1"/>
  <c r="O303" i="165"/>
  <c r="O856" i="165" s="1"/>
  <c r="O304" i="165"/>
  <c r="O857" i="165" s="1"/>
  <c r="O305" i="165"/>
  <c r="O858" i="165" s="1"/>
  <c r="O306" i="165"/>
  <c r="O859" i="165" s="1"/>
  <c r="O307" i="165"/>
  <c r="O860" i="165" s="1"/>
  <c r="O308" i="165"/>
  <c r="O861" i="165" s="1"/>
  <c r="O309" i="165"/>
  <c r="O862" i="165" s="1"/>
  <c r="O310" i="165"/>
  <c r="O863" i="165" s="1"/>
  <c r="O311" i="165"/>
  <c r="O864" i="165" s="1"/>
  <c r="O312" i="165"/>
  <c r="O865" i="165" s="1"/>
  <c r="O313" i="165"/>
  <c r="O866" i="165" s="1"/>
  <c r="O314" i="165"/>
  <c r="O867" i="165" s="1"/>
  <c r="O315" i="165"/>
  <c r="O868" i="165" s="1"/>
  <c r="O316" i="165"/>
  <c r="O869" i="165" s="1"/>
  <c r="O317" i="165"/>
  <c r="O870" i="165" s="1"/>
  <c r="O318" i="165"/>
  <c r="O871" i="165" s="1"/>
  <c r="O319" i="165"/>
  <c r="O872" i="165" s="1"/>
  <c r="O320" i="165"/>
  <c r="O873" i="165" s="1"/>
  <c r="O321" i="165"/>
  <c r="O874" i="165" s="1"/>
  <c r="O322" i="165"/>
  <c r="O875" i="165" s="1"/>
  <c r="O323" i="165"/>
  <c r="O876" i="165" s="1"/>
  <c r="O324" i="165"/>
  <c r="O877" i="165" s="1"/>
  <c r="O325" i="165"/>
  <c r="O878" i="165" s="1"/>
  <c r="O326" i="165"/>
  <c r="O879" i="165" s="1"/>
  <c r="O327" i="165"/>
  <c r="O880" i="165" s="1"/>
  <c r="O328" i="165"/>
  <c r="O881" i="165" s="1"/>
  <c r="O329" i="165"/>
  <c r="O882" i="165" s="1"/>
  <c r="O330" i="165"/>
  <c r="O883" i="165" s="1"/>
  <c r="O331" i="165"/>
  <c r="O884" i="165" s="1"/>
  <c r="O332" i="165"/>
  <c r="O885" i="165" s="1"/>
  <c r="O333" i="165"/>
  <c r="O886" i="165" s="1"/>
  <c r="O334" i="165"/>
  <c r="O887" i="165" s="1"/>
  <c r="O335" i="165"/>
  <c r="O888" i="165" s="1"/>
  <c r="O336" i="165"/>
  <c r="O889" i="165" s="1"/>
  <c r="O337" i="165"/>
  <c r="O890" i="165" s="1"/>
  <c r="O338" i="165"/>
  <c r="O891" i="165" s="1"/>
  <c r="O339" i="165"/>
  <c r="O892" i="165" s="1"/>
  <c r="O340" i="165"/>
  <c r="O893" i="165" s="1"/>
  <c r="O341" i="165"/>
  <c r="O894" i="165" s="1"/>
  <c r="O342" i="165"/>
  <c r="O895" i="165" s="1"/>
  <c r="O343" i="165"/>
  <c r="O896" i="165" s="1"/>
  <c r="O344" i="165"/>
  <c r="O897" i="165" s="1"/>
  <c r="O345" i="165"/>
  <c r="O898" i="165" s="1"/>
  <c r="O346" i="165"/>
  <c r="O899" i="165" s="1"/>
  <c r="O347" i="165"/>
  <c r="O900" i="165" s="1"/>
  <c r="O348" i="165"/>
  <c r="O901" i="165" s="1"/>
  <c r="O349" i="165"/>
  <c r="O902" i="165" s="1"/>
  <c r="O350" i="165"/>
  <c r="O903" i="165" s="1"/>
  <c r="O351" i="165"/>
  <c r="O904" i="165" s="1"/>
  <c r="O352" i="165"/>
  <c r="O905" i="165" s="1"/>
  <c r="O353" i="165"/>
  <c r="O906" i="165" s="1"/>
  <c r="O354" i="165"/>
  <c r="O907" i="165" s="1"/>
  <c r="O355" i="165"/>
  <c r="O908" i="165" s="1"/>
  <c r="O356" i="165"/>
  <c r="O909" i="165" s="1"/>
  <c r="O357" i="165"/>
  <c r="O910" i="165" s="1"/>
  <c r="O358" i="165"/>
  <c r="O911" i="165" s="1"/>
  <c r="O359" i="165"/>
  <c r="O912" i="165" s="1"/>
  <c r="O360" i="165"/>
  <c r="O913" i="165" s="1"/>
  <c r="O361" i="165"/>
  <c r="O914" i="165" s="1"/>
  <c r="O362" i="165"/>
  <c r="O915" i="165" s="1"/>
  <c r="O363" i="165"/>
  <c r="O916" i="165" s="1"/>
  <c r="O364" i="165"/>
  <c r="O917" i="165" s="1"/>
  <c r="O365" i="165"/>
  <c r="O918" i="165" s="1"/>
  <c r="O366" i="165"/>
  <c r="O919" i="165" s="1"/>
  <c r="O367" i="165"/>
  <c r="O920" i="165" s="1"/>
  <c r="O368" i="165"/>
  <c r="O921" i="165" s="1"/>
  <c r="O369" i="165"/>
  <c r="O922" i="165" s="1"/>
  <c r="O370" i="165"/>
  <c r="O923" i="165" s="1"/>
  <c r="O371" i="165"/>
  <c r="O924" i="165" s="1"/>
  <c r="O372" i="165"/>
  <c r="O925" i="165" s="1"/>
  <c r="O373" i="165"/>
  <c r="O926" i="165" s="1"/>
  <c r="O374" i="165"/>
  <c r="O927" i="165" s="1"/>
  <c r="O375" i="165"/>
  <c r="O928" i="165" s="1"/>
  <c r="O376" i="165"/>
  <c r="O929" i="165" s="1"/>
  <c r="O377" i="165"/>
  <c r="O930" i="165" s="1"/>
  <c r="O378" i="165"/>
  <c r="O931" i="165" s="1"/>
  <c r="O379" i="165"/>
  <c r="O932" i="165" s="1"/>
  <c r="O380" i="165"/>
  <c r="O933" i="165" s="1"/>
  <c r="O381" i="165"/>
  <c r="O934" i="165" s="1"/>
  <c r="O382" i="165"/>
  <c r="O935" i="165" s="1"/>
  <c r="O383" i="165"/>
  <c r="O936" i="165" s="1"/>
  <c r="O384" i="165"/>
  <c r="O937" i="165" s="1"/>
  <c r="O385" i="165"/>
  <c r="O938" i="165" s="1"/>
  <c r="O386" i="165"/>
  <c r="O939" i="165" s="1"/>
  <c r="O387" i="165"/>
  <c r="O940" i="165" s="1"/>
  <c r="O388" i="165"/>
  <c r="O941" i="165" s="1"/>
  <c r="O389" i="165"/>
  <c r="O942" i="165" s="1"/>
  <c r="O390" i="165"/>
  <c r="O943" i="165" s="1"/>
  <c r="O391" i="165"/>
  <c r="O944" i="165" s="1"/>
  <c r="O392" i="165"/>
  <c r="O945" i="165" s="1"/>
  <c r="O393" i="165"/>
  <c r="O946" i="165" s="1"/>
  <c r="O394" i="165"/>
  <c r="O947" i="165" s="1"/>
  <c r="O395" i="165"/>
  <c r="O948" i="165" s="1"/>
  <c r="O396" i="165"/>
  <c r="O949" i="165" s="1"/>
  <c r="O397" i="165"/>
  <c r="O950" i="165" s="1"/>
  <c r="O398" i="165"/>
  <c r="O951" i="165" s="1"/>
  <c r="O399" i="165"/>
  <c r="O952" i="165" s="1"/>
  <c r="O400" i="165"/>
  <c r="O953" i="165" s="1"/>
  <c r="O401" i="165"/>
  <c r="O954" i="165" s="1"/>
  <c r="O402" i="165"/>
  <c r="O955" i="165" s="1"/>
  <c r="O403" i="165"/>
  <c r="O956" i="165" s="1"/>
  <c r="O404" i="165"/>
  <c r="O957" i="165" s="1"/>
  <c r="O405" i="165"/>
  <c r="O958" i="165" s="1"/>
  <c r="O406" i="165"/>
  <c r="O959" i="165" s="1"/>
  <c r="O407" i="165"/>
  <c r="O960" i="165" s="1"/>
  <c r="O408" i="165"/>
  <c r="O961" i="165" s="1"/>
  <c r="O409" i="165"/>
  <c r="O962" i="165" s="1"/>
  <c r="O410" i="165"/>
  <c r="O963" i="165" s="1"/>
  <c r="O411" i="165"/>
  <c r="O964" i="165" s="1"/>
  <c r="O412" i="165"/>
  <c r="O965" i="165" s="1"/>
  <c r="O413" i="165"/>
  <c r="O966" i="165" s="1"/>
  <c r="O414" i="165"/>
  <c r="O967" i="165" s="1"/>
  <c r="O415" i="165"/>
  <c r="O968" i="165" s="1"/>
  <c r="O416" i="165"/>
  <c r="O969" i="165" s="1"/>
  <c r="O417" i="165"/>
  <c r="O970" i="165" s="1"/>
  <c r="O418" i="165"/>
  <c r="O971" i="165" s="1"/>
  <c r="O419" i="165"/>
  <c r="O972" i="165" s="1"/>
  <c r="O420" i="165"/>
  <c r="O973" i="165" s="1"/>
  <c r="O421" i="165"/>
  <c r="O974" i="165" s="1"/>
  <c r="O422" i="165"/>
  <c r="O975" i="165" s="1"/>
  <c r="O423" i="165"/>
  <c r="O976" i="165" s="1"/>
  <c r="O424" i="165"/>
  <c r="O977" i="165" s="1"/>
  <c r="O425" i="165"/>
  <c r="O978" i="165" s="1"/>
  <c r="O426" i="165"/>
  <c r="O979" i="165" s="1"/>
  <c r="O427" i="165"/>
  <c r="O980" i="165" s="1"/>
  <c r="O428" i="165"/>
  <c r="O981" i="165" s="1"/>
  <c r="O429" i="165"/>
  <c r="O982" i="165" s="1"/>
  <c r="O430" i="165"/>
  <c r="O983" i="165" s="1"/>
  <c r="O431" i="165"/>
  <c r="O984" i="165" s="1"/>
  <c r="O432" i="165"/>
  <c r="O985" i="165" s="1"/>
  <c r="O433" i="165"/>
  <c r="O986" i="165" s="1"/>
  <c r="O434" i="165"/>
  <c r="O987" i="165" s="1"/>
  <c r="O435" i="165"/>
  <c r="O988" i="165" s="1"/>
  <c r="O436" i="165"/>
  <c r="O989" i="165" s="1"/>
  <c r="O437" i="165"/>
  <c r="O990" i="165" s="1"/>
  <c r="O438" i="165"/>
  <c r="O991" i="165" s="1"/>
  <c r="O439" i="165"/>
  <c r="O992" i="165" s="1"/>
  <c r="O440" i="165"/>
  <c r="O993" i="165" s="1"/>
  <c r="O441" i="165"/>
  <c r="O994" i="165" s="1"/>
  <c r="O442" i="165"/>
  <c r="O995" i="165" s="1"/>
  <c r="O443" i="165"/>
  <c r="O996" i="165" s="1"/>
  <c r="O444" i="165"/>
  <c r="O997" i="165" s="1"/>
  <c r="O445" i="165"/>
  <c r="O998" i="165" s="1"/>
  <c r="O446" i="165"/>
  <c r="O999" i="165" s="1"/>
  <c r="O447" i="165"/>
  <c r="O1000" i="165" s="1"/>
  <c r="O448" i="165"/>
  <c r="O1001" i="165" s="1"/>
  <c r="O449" i="165"/>
  <c r="O1002" i="165" s="1"/>
  <c r="O450" i="165"/>
  <c r="O1003" i="165" s="1"/>
  <c r="O451" i="165"/>
  <c r="O1004" i="165" s="1"/>
  <c r="O452" i="165"/>
  <c r="O1005" i="165" s="1"/>
  <c r="O453" i="165"/>
  <c r="O1006" i="165" s="1"/>
  <c r="O454" i="165"/>
  <c r="O1007" i="165" s="1"/>
  <c r="O455" i="165"/>
  <c r="O1008" i="165" s="1"/>
  <c r="O456" i="165"/>
  <c r="O1009" i="165" s="1"/>
  <c r="O457" i="165"/>
  <c r="O1010" i="165" s="1"/>
  <c r="O458" i="165"/>
  <c r="O1011" i="165" s="1"/>
  <c r="O459" i="165"/>
  <c r="O1012" i="165" s="1"/>
  <c r="O460" i="165"/>
  <c r="O1013" i="165" s="1"/>
  <c r="O461" i="165"/>
  <c r="O1014" i="165" s="1"/>
  <c r="O462" i="165"/>
  <c r="O1015" i="165" s="1"/>
  <c r="O463" i="165"/>
  <c r="O1016" i="165" s="1"/>
  <c r="O464" i="165"/>
  <c r="O1017" i="165" s="1"/>
  <c r="O465" i="165"/>
  <c r="O1018" i="165" s="1"/>
  <c r="O466" i="165"/>
  <c r="O1019" i="165" s="1"/>
  <c r="O467" i="165"/>
  <c r="O1020" i="165" s="1"/>
  <c r="O468" i="165"/>
  <c r="O1021" i="165" s="1"/>
  <c r="O469" i="165"/>
  <c r="O1022" i="165" s="1"/>
  <c r="O470" i="165"/>
  <c r="O1023" i="165" s="1"/>
  <c r="O471" i="165"/>
  <c r="O1024" i="165" s="1"/>
  <c r="O472" i="165"/>
  <c r="O1025" i="165" s="1"/>
  <c r="O473" i="165"/>
  <c r="O1026" i="165" s="1"/>
  <c r="O474" i="165"/>
  <c r="O1027" i="165" s="1"/>
  <c r="O475" i="165"/>
  <c r="O1028" i="165" s="1"/>
  <c r="O476" i="165"/>
  <c r="O1029" i="165" s="1"/>
  <c r="O477" i="165"/>
  <c r="O1030" i="165" s="1"/>
  <c r="O478" i="165"/>
  <c r="O1031" i="165" s="1"/>
  <c r="O479" i="165"/>
  <c r="O1032" i="165" s="1"/>
  <c r="O480" i="165"/>
  <c r="O1033" i="165" s="1"/>
  <c r="O481" i="165"/>
  <c r="O1034" i="165" s="1"/>
  <c r="O482" i="165"/>
  <c r="O1035" i="165" s="1"/>
  <c r="O483" i="165"/>
  <c r="O1036" i="165" s="1"/>
  <c r="O484" i="165"/>
  <c r="O1037" i="165" s="1"/>
  <c r="O485" i="165"/>
  <c r="O1038" i="165" s="1"/>
  <c r="O486" i="165"/>
  <c r="O1039" i="165" s="1"/>
  <c r="O487" i="165"/>
  <c r="O1040" i="165" s="1"/>
  <c r="O488" i="165"/>
  <c r="O1041" i="165" s="1"/>
  <c r="O489" i="165"/>
  <c r="O1042" i="165" s="1"/>
  <c r="O490" i="165"/>
  <c r="O1043" i="165" s="1"/>
  <c r="O491" i="165"/>
  <c r="O1044" i="165" s="1"/>
  <c r="O492" i="165"/>
  <c r="O1045" i="165" s="1"/>
  <c r="O493" i="165"/>
  <c r="O1046" i="165" s="1"/>
  <c r="O494" i="165"/>
  <c r="O1047" i="165" s="1"/>
  <c r="O495" i="165"/>
  <c r="O1048" i="165" s="1"/>
  <c r="O496" i="165"/>
  <c r="O1049" i="165" s="1"/>
  <c r="O497" i="165"/>
  <c r="O1050" i="165" s="1"/>
  <c r="O498" i="165"/>
  <c r="O1051" i="165" s="1"/>
  <c r="O499" i="165"/>
  <c r="O1052" i="165" s="1"/>
  <c r="O500" i="165"/>
  <c r="O1053" i="165" s="1"/>
  <c r="O501" i="165"/>
  <c r="O1054" i="165" s="1"/>
  <c r="O502" i="165"/>
  <c r="O1055" i="165" s="1"/>
  <c r="O503" i="165"/>
  <c r="O1056" i="165" s="1"/>
  <c r="O504" i="165"/>
  <c r="O1057" i="165" s="1"/>
  <c r="O505" i="165"/>
  <c r="O1058" i="165" s="1"/>
  <c r="O506" i="165"/>
  <c r="O1059" i="165" s="1"/>
  <c r="O507" i="165"/>
  <c r="O1060" i="165" s="1"/>
  <c r="O508" i="165"/>
  <c r="O1061" i="165" s="1"/>
  <c r="O509" i="165"/>
  <c r="O1062" i="165" s="1"/>
  <c r="O510" i="165"/>
  <c r="O1063" i="165" s="1"/>
  <c r="O511" i="165"/>
  <c r="O1064" i="165" s="1"/>
  <c r="O512" i="165"/>
  <c r="O1065" i="165" s="1"/>
  <c r="O513" i="165"/>
  <c r="O1066" i="165" s="1"/>
  <c r="O514" i="165"/>
  <c r="O1067" i="165" s="1"/>
  <c r="O515" i="165"/>
  <c r="O1068" i="165" s="1"/>
  <c r="O516" i="165"/>
  <c r="O1069" i="165" s="1"/>
  <c r="O517" i="165"/>
  <c r="O1070" i="165" s="1"/>
  <c r="O518" i="165"/>
  <c r="O1071" i="165" s="1"/>
  <c r="O519" i="165"/>
  <c r="O1072" i="165" s="1"/>
  <c r="O520" i="165"/>
  <c r="O1073" i="165" s="1"/>
  <c r="O521" i="165"/>
  <c r="O1074" i="165" s="1"/>
  <c r="O522" i="165"/>
  <c r="O1075" i="165" s="1"/>
  <c r="O523" i="165"/>
  <c r="O1076" i="165" s="1"/>
  <c r="O524" i="165"/>
  <c r="O1077" i="165" s="1"/>
  <c r="O525" i="165"/>
  <c r="O1078" i="165" s="1"/>
  <c r="O526" i="165"/>
  <c r="O1079" i="165" s="1"/>
  <c r="O527" i="165"/>
  <c r="O1080" i="165" s="1"/>
  <c r="O528" i="165"/>
  <c r="O1081" i="165" s="1"/>
  <c r="O529" i="165"/>
  <c r="O1082" i="165" s="1"/>
  <c r="O530" i="165"/>
  <c r="O1083" i="165" s="1"/>
  <c r="O531" i="165"/>
  <c r="O1084" i="165" s="1"/>
  <c r="O532" i="165"/>
  <c r="O1085" i="165" s="1"/>
  <c r="O533" i="165"/>
  <c r="O1086" i="165" s="1"/>
  <c r="O534" i="165"/>
  <c r="O1087" i="165" s="1"/>
  <c r="O535" i="165"/>
  <c r="O1088" i="165" s="1"/>
  <c r="O536" i="165"/>
  <c r="O1089" i="165" s="1"/>
  <c r="O537" i="165"/>
  <c r="O1090" i="165" s="1"/>
  <c r="O538" i="165"/>
  <c r="O1091" i="165" s="1"/>
  <c r="O539" i="165"/>
  <c r="O1092" i="165" s="1"/>
  <c r="O540" i="165"/>
  <c r="O1093" i="165" s="1"/>
  <c r="O541" i="165"/>
  <c r="O1094" i="165" s="1"/>
  <c r="O542" i="165"/>
  <c r="O1095" i="165" s="1"/>
  <c r="O543" i="165"/>
  <c r="O1096" i="165" s="1"/>
  <c r="O544" i="165"/>
  <c r="O1097" i="165" s="1"/>
  <c r="O545" i="165"/>
  <c r="O1098" i="165" s="1"/>
  <c r="O546" i="165"/>
  <c r="O1099" i="165" s="1"/>
  <c r="O547" i="165"/>
  <c r="O1100" i="165" s="1"/>
  <c r="O548" i="165"/>
  <c r="O1101" i="165" s="1"/>
  <c r="O549" i="165"/>
  <c r="O1102" i="165" s="1"/>
  <c r="O550" i="165"/>
  <c r="O1103" i="165" s="1"/>
  <c r="O551" i="165"/>
  <c r="O1104" i="165" s="1"/>
  <c r="O552" i="165"/>
  <c r="O1105" i="165" s="1"/>
  <c r="O553" i="165"/>
  <c r="O1106" i="165" s="1"/>
  <c r="O554" i="165"/>
  <c r="O1107" i="165" s="1"/>
  <c r="O555" i="165"/>
  <c r="O1108" i="165" s="1"/>
  <c r="O556" i="165"/>
  <c r="O1109" i="165" s="1"/>
  <c r="O557" i="165"/>
  <c r="O1110" i="165" s="1"/>
  <c r="O558" i="165"/>
  <c r="O1111" i="165" s="1"/>
  <c r="O559" i="165"/>
  <c r="O1112" i="165" s="1"/>
  <c r="O560" i="165"/>
  <c r="O1113" i="165" s="1"/>
  <c r="B54" i="162"/>
  <c r="B54" i="116" s="1"/>
  <c r="B52" i="162"/>
  <c r="B52" i="116" s="1"/>
  <c r="B50" i="162"/>
  <c r="B50" i="116" s="1"/>
  <c r="B48" i="162"/>
  <c r="B48" i="116" s="1"/>
  <c r="B46" i="162"/>
  <c r="B46" i="116" s="1"/>
  <c r="B44" i="162"/>
  <c r="B44" i="116" s="1"/>
  <c r="B42" i="162"/>
  <c r="B42" i="116" s="1"/>
  <c r="B40" i="162"/>
  <c r="B40" i="116" s="1"/>
  <c r="B38" i="162"/>
  <c r="B38" i="116" s="1"/>
  <c r="B36" i="162"/>
  <c r="B36" i="116" s="1"/>
  <c r="B34" i="162"/>
  <c r="B34" i="116" s="1"/>
  <c r="B32" i="162"/>
  <c r="B32" i="116" s="1"/>
  <c r="B30" i="162"/>
  <c r="B30" i="116" s="1"/>
  <c r="B28" i="162"/>
  <c r="B28" i="116" s="1"/>
  <c r="B26" i="162"/>
  <c r="B26" i="116" s="1"/>
  <c r="B24" i="162"/>
  <c r="B24" i="116" s="1"/>
  <c r="B22" i="162"/>
  <c r="B22" i="116" s="1"/>
  <c r="B20" i="162"/>
  <c r="B20" i="116" s="1"/>
  <c r="B18" i="162"/>
  <c r="B18" i="116" s="1"/>
  <c r="B16" i="162"/>
  <c r="B16" i="116" s="1"/>
  <c r="B14" i="162"/>
  <c r="B14" i="116" s="1"/>
  <c r="B12" i="162"/>
  <c r="B12" i="116" s="1"/>
  <c r="B10" i="162"/>
  <c r="B10" i="116" s="1"/>
  <c r="B8" i="162"/>
  <c r="B8" i="116" s="1"/>
  <c r="O8" i="165"/>
  <c r="O561" i="165" s="1"/>
  <c r="O13" i="165" l="1"/>
  <c r="O566" i="165" s="1"/>
  <c r="A1" i="166"/>
  <c r="X1" i="166"/>
  <c r="Z1" i="166" s="1"/>
  <c r="AB1" i="166" s="1"/>
  <c r="AD1" i="166" s="1"/>
  <c r="AF1" i="166" s="1"/>
  <c r="AH1" i="166" s="1"/>
  <c r="AJ1" i="166" s="1"/>
  <c r="AL1" i="166" s="1"/>
  <c r="AN1" i="166" s="1"/>
  <c r="AP1" i="166" s="1"/>
  <c r="AR1" i="166" s="1"/>
  <c r="AT1" i="166" s="1"/>
  <c r="AV1" i="166" s="1"/>
  <c r="AX1" i="166" s="1"/>
  <c r="AZ1" i="166" s="1"/>
  <c r="BB1" i="166" s="1"/>
  <c r="BD1" i="166" s="1"/>
  <c r="BF1" i="166" s="1"/>
  <c r="BH1" i="166" s="1"/>
  <c r="BJ1" i="166" s="1"/>
  <c r="BL1" i="166" s="1"/>
  <c r="BN1" i="166" s="1"/>
  <c r="B5" i="166"/>
  <c r="C5" i="166" s="1"/>
  <c r="A5" i="166" s="1"/>
  <c r="G311" i="166"/>
  <c r="A8" i="165"/>
  <c r="C8" i="165" s="1"/>
  <c r="B8" i="164" s="1"/>
  <c r="G8" i="165"/>
  <c r="P8" i="165" s="1"/>
  <c r="I8" i="165"/>
  <c r="P561" i="165" s="1"/>
  <c r="G9" i="165"/>
  <c r="P9" i="165" s="1"/>
  <c r="I9" i="165"/>
  <c r="P562" i="165" s="1"/>
  <c r="G10" i="165"/>
  <c r="P10" i="165" s="1"/>
  <c r="I10" i="165"/>
  <c r="P563" i="165" s="1"/>
  <c r="G11" i="165"/>
  <c r="P11" i="165" s="1"/>
  <c r="I11" i="165"/>
  <c r="P564" i="165" s="1"/>
  <c r="G12" i="165"/>
  <c r="P12" i="165" s="1"/>
  <c r="I12" i="165"/>
  <c r="P565" i="165" s="1"/>
  <c r="G13" i="165"/>
  <c r="P13" i="165" s="1"/>
  <c r="I13" i="165"/>
  <c r="P566" i="165" s="1"/>
  <c r="G14" i="165"/>
  <c r="P14" i="165" s="1"/>
  <c r="I14" i="165"/>
  <c r="P567" i="165" s="1"/>
  <c r="G15" i="165"/>
  <c r="P15" i="165" s="1"/>
  <c r="I15" i="165"/>
  <c r="P568" i="165" s="1"/>
  <c r="G16" i="165"/>
  <c r="P16" i="165" s="1"/>
  <c r="I16" i="165"/>
  <c r="P569" i="165" s="1"/>
  <c r="G17" i="165"/>
  <c r="P17" i="165" s="1"/>
  <c r="I17" i="165"/>
  <c r="P570" i="165" s="1"/>
  <c r="G18" i="165"/>
  <c r="P18" i="165" s="1"/>
  <c r="I18" i="165"/>
  <c r="P571" i="165" s="1"/>
  <c r="G19" i="165"/>
  <c r="P19" i="165" s="1"/>
  <c r="I19" i="165"/>
  <c r="P572" i="165" s="1"/>
  <c r="G20" i="165"/>
  <c r="P20" i="165" s="1"/>
  <c r="I20" i="165"/>
  <c r="P573" i="165" s="1"/>
  <c r="G21" i="165"/>
  <c r="P21" i="165" s="1"/>
  <c r="I21" i="165"/>
  <c r="P574" i="165" s="1"/>
  <c r="G22" i="165"/>
  <c r="P22" i="165" s="1"/>
  <c r="I22" i="165"/>
  <c r="P575" i="165" s="1"/>
  <c r="G23" i="165"/>
  <c r="P23" i="165" s="1"/>
  <c r="I23" i="165"/>
  <c r="P576" i="165" s="1"/>
  <c r="G24" i="165"/>
  <c r="P24" i="165" s="1"/>
  <c r="I24" i="165"/>
  <c r="P577" i="165" s="1"/>
  <c r="G25" i="165"/>
  <c r="P25" i="165" s="1"/>
  <c r="I25" i="165"/>
  <c r="P578" i="165" s="1"/>
  <c r="G26" i="165"/>
  <c r="P26" i="165" s="1"/>
  <c r="I26" i="165"/>
  <c r="P579" i="165" s="1"/>
  <c r="G27" i="165"/>
  <c r="P27" i="165" s="1"/>
  <c r="I27" i="165"/>
  <c r="P580" i="165" s="1"/>
  <c r="G28" i="165"/>
  <c r="P28" i="165" s="1"/>
  <c r="I28" i="165"/>
  <c r="P581" i="165" s="1"/>
  <c r="G29" i="165"/>
  <c r="P29" i="165" s="1"/>
  <c r="I29" i="165"/>
  <c r="P582" i="165" s="1"/>
  <c r="G30" i="165"/>
  <c r="P30" i="165" s="1"/>
  <c r="I30" i="165"/>
  <c r="P583" i="165" s="1"/>
  <c r="G31" i="165"/>
  <c r="P31" i="165" s="1"/>
  <c r="I31" i="165"/>
  <c r="P584" i="165" s="1"/>
  <c r="G32" i="165"/>
  <c r="P32" i="165" s="1"/>
  <c r="I32" i="165"/>
  <c r="P585" i="165" s="1"/>
  <c r="G33" i="165"/>
  <c r="P33" i="165" s="1"/>
  <c r="I33" i="165"/>
  <c r="P586" i="165" s="1"/>
  <c r="G34" i="165"/>
  <c r="P34" i="165" s="1"/>
  <c r="I34" i="165"/>
  <c r="P587" i="165" s="1"/>
  <c r="G35" i="165"/>
  <c r="P35" i="165" s="1"/>
  <c r="I35" i="165"/>
  <c r="P588" i="165" s="1"/>
  <c r="G36" i="165"/>
  <c r="P36" i="165" s="1"/>
  <c r="I36" i="165"/>
  <c r="P589" i="165" s="1"/>
  <c r="G37" i="165"/>
  <c r="P37" i="165" s="1"/>
  <c r="I37" i="165"/>
  <c r="P590" i="165" s="1"/>
  <c r="G38" i="165"/>
  <c r="P38" i="165" s="1"/>
  <c r="I38" i="165"/>
  <c r="P591" i="165" s="1"/>
  <c r="G39" i="165"/>
  <c r="P39" i="165" s="1"/>
  <c r="I39" i="165"/>
  <c r="P592" i="165" s="1"/>
  <c r="G40" i="165"/>
  <c r="P40" i="165" s="1"/>
  <c r="I40" i="165"/>
  <c r="P593" i="165" s="1"/>
  <c r="G41" i="165"/>
  <c r="P41" i="165" s="1"/>
  <c r="I41" i="165"/>
  <c r="P594" i="165" s="1"/>
  <c r="G42" i="165"/>
  <c r="P42" i="165" s="1"/>
  <c r="I42" i="165"/>
  <c r="P595" i="165" s="1"/>
  <c r="G43" i="165"/>
  <c r="P43" i="165" s="1"/>
  <c r="I43" i="165"/>
  <c r="P596" i="165" s="1"/>
  <c r="G44" i="165"/>
  <c r="P44" i="165" s="1"/>
  <c r="I44" i="165"/>
  <c r="P597" i="165" s="1"/>
  <c r="G45" i="165"/>
  <c r="P45" i="165" s="1"/>
  <c r="I45" i="165"/>
  <c r="P598" i="165" s="1"/>
  <c r="G46" i="165"/>
  <c r="P46" i="165" s="1"/>
  <c r="I46" i="165"/>
  <c r="P599" i="165" s="1"/>
  <c r="G47" i="165"/>
  <c r="P47" i="165" s="1"/>
  <c r="I47" i="165"/>
  <c r="P600" i="165" s="1"/>
  <c r="G48" i="165"/>
  <c r="P48" i="165" s="1"/>
  <c r="I48" i="165"/>
  <c r="P601" i="165" s="1"/>
  <c r="G49" i="165"/>
  <c r="P49" i="165" s="1"/>
  <c r="I49" i="165"/>
  <c r="P602" i="165" s="1"/>
  <c r="G50" i="165"/>
  <c r="P50" i="165" s="1"/>
  <c r="I50" i="165"/>
  <c r="P603" i="165" s="1"/>
  <c r="G51" i="165"/>
  <c r="P51" i="165" s="1"/>
  <c r="I51" i="165"/>
  <c r="P604" i="165" s="1"/>
  <c r="G52" i="165"/>
  <c r="P52" i="165" s="1"/>
  <c r="I52" i="165"/>
  <c r="P605" i="165" s="1"/>
  <c r="G53" i="165"/>
  <c r="P53" i="165" s="1"/>
  <c r="I53" i="165"/>
  <c r="P606" i="165" s="1"/>
  <c r="G54" i="165"/>
  <c r="P54" i="165" s="1"/>
  <c r="I54" i="165"/>
  <c r="P607" i="165" s="1"/>
  <c r="G55" i="165"/>
  <c r="P55" i="165" s="1"/>
  <c r="I55" i="165"/>
  <c r="P608" i="165" s="1"/>
  <c r="G56" i="165"/>
  <c r="P56" i="165" s="1"/>
  <c r="I56" i="165"/>
  <c r="P609" i="165" s="1"/>
  <c r="G57" i="165"/>
  <c r="P57" i="165" s="1"/>
  <c r="I57" i="165"/>
  <c r="P610" i="165" s="1"/>
  <c r="G58" i="165"/>
  <c r="P58" i="165" s="1"/>
  <c r="I58" i="165"/>
  <c r="P611" i="165" s="1"/>
  <c r="G59" i="165"/>
  <c r="P59" i="165" s="1"/>
  <c r="I59" i="165"/>
  <c r="P612" i="165" s="1"/>
  <c r="G60" i="165"/>
  <c r="P60" i="165" s="1"/>
  <c r="I60" i="165"/>
  <c r="P613" i="165" s="1"/>
  <c r="G61" i="165"/>
  <c r="P61" i="165" s="1"/>
  <c r="I61" i="165"/>
  <c r="P614" i="165" s="1"/>
  <c r="G62" i="165"/>
  <c r="P62" i="165" s="1"/>
  <c r="I62" i="165"/>
  <c r="P615" i="165" s="1"/>
  <c r="G63" i="165"/>
  <c r="P63" i="165" s="1"/>
  <c r="I63" i="165"/>
  <c r="P616" i="165" s="1"/>
  <c r="G64" i="165"/>
  <c r="P64" i="165" s="1"/>
  <c r="I64" i="165"/>
  <c r="P617" i="165" s="1"/>
  <c r="G65" i="165"/>
  <c r="P65" i="165" s="1"/>
  <c r="I65" i="165"/>
  <c r="P618" i="165" s="1"/>
  <c r="G66" i="165"/>
  <c r="P66" i="165" s="1"/>
  <c r="I66" i="165"/>
  <c r="P619" i="165" s="1"/>
  <c r="G67" i="165"/>
  <c r="P67" i="165" s="1"/>
  <c r="I67" i="165"/>
  <c r="P620" i="165" s="1"/>
  <c r="G68" i="165"/>
  <c r="P68" i="165" s="1"/>
  <c r="I68" i="165"/>
  <c r="P621" i="165" s="1"/>
  <c r="G69" i="165"/>
  <c r="P69" i="165" s="1"/>
  <c r="I69" i="165"/>
  <c r="P622" i="165" s="1"/>
  <c r="G70" i="165"/>
  <c r="P70" i="165" s="1"/>
  <c r="I70" i="165"/>
  <c r="P623" i="165" s="1"/>
  <c r="G71" i="165"/>
  <c r="P71" i="165" s="1"/>
  <c r="I71" i="165"/>
  <c r="P624" i="165" s="1"/>
  <c r="G72" i="165"/>
  <c r="P72" i="165" s="1"/>
  <c r="I72" i="165"/>
  <c r="P625" i="165" s="1"/>
  <c r="G73" i="165"/>
  <c r="P73" i="165" s="1"/>
  <c r="I73" i="165"/>
  <c r="P626" i="165" s="1"/>
  <c r="G74" i="165"/>
  <c r="P74" i="165" s="1"/>
  <c r="I74" i="165"/>
  <c r="P627" i="165" s="1"/>
  <c r="G75" i="165"/>
  <c r="P75" i="165" s="1"/>
  <c r="I75" i="165"/>
  <c r="P628" i="165" s="1"/>
  <c r="G76" i="165"/>
  <c r="P76" i="165" s="1"/>
  <c r="I76" i="165"/>
  <c r="P629" i="165" s="1"/>
  <c r="G77" i="165"/>
  <c r="P77" i="165" s="1"/>
  <c r="I77" i="165"/>
  <c r="P630" i="165" s="1"/>
  <c r="G78" i="165"/>
  <c r="P78" i="165" s="1"/>
  <c r="I78" i="165"/>
  <c r="P631" i="165" s="1"/>
  <c r="G79" i="165"/>
  <c r="P79" i="165" s="1"/>
  <c r="I79" i="165"/>
  <c r="P632" i="165" s="1"/>
  <c r="G80" i="165"/>
  <c r="P80" i="165" s="1"/>
  <c r="I80" i="165"/>
  <c r="P633" i="165" s="1"/>
  <c r="G81" i="165"/>
  <c r="P81" i="165" s="1"/>
  <c r="I81" i="165"/>
  <c r="P634" i="165" s="1"/>
  <c r="G82" i="165"/>
  <c r="P82" i="165" s="1"/>
  <c r="I82" i="165"/>
  <c r="P635" i="165" s="1"/>
  <c r="G83" i="165"/>
  <c r="P83" i="165" s="1"/>
  <c r="I83" i="165"/>
  <c r="P636" i="165" s="1"/>
  <c r="G84" i="165"/>
  <c r="P84" i="165" s="1"/>
  <c r="I84" i="165"/>
  <c r="P637" i="165" s="1"/>
  <c r="G85" i="165"/>
  <c r="P85" i="165" s="1"/>
  <c r="I85" i="165"/>
  <c r="P638" i="165" s="1"/>
  <c r="G86" i="165"/>
  <c r="P86" i="165" s="1"/>
  <c r="I86" i="165"/>
  <c r="P639" i="165" s="1"/>
  <c r="G87" i="165"/>
  <c r="P87" i="165" s="1"/>
  <c r="I87" i="165"/>
  <c r="P640" i="165" s="1"/>
  <c r="G88" i="165"/>
  <c r="P88" i="165" s="1"/>
  <c r="I88" i="165"/>
  <c r="P641" i="165" s="1"/>
  <c r="G89" i="165"/>
  <c r="P89" i="165" s="1"/>
  <c r="I89" i="165"/>
  <c r="P642" i="165" s="1"/>
  <c r="G90" i="165"/>
  <c r="P90" i="165" s="1"/>
  <c r="I90" i="165"/>
  <c r="P643" i="165" s="1"/>
  <c r="G91" i="165"/>
  <c r="P91" i="165" s="1"/>
  <c r="I91" i="165"/>
  <c r="P644" i="165" s="1"/>
  <c r="G92" i="165"/>
  <c r="P92" i="165" s="1"/>
  <c r="I92" i="165"/>
  <c r="P645" i="165" s="1"/>
  <c r="G93" i="165"/>
  <c r="P93" i="165" s="1"/>
  <c r="I93" i="165"/>
  <c r="P646" i="165" s="1"/>
  <c r="G94" i="165"/>
  <c r="P94" i="165" s="1"/>
  <c r="I94" i="165"/>
  <c r="P647" i="165" s="1"/>
  <c r="G95" i="165"/>
  <c r="P95" i="165" s="1"/>
  <c r="I95" i="165"/>
  <c r="P648" i="165" s="1"/>
  <c r="G96" i="165"/>
  <c r="P96" i="165" s="1"/>
  <c r="I96" i="165"/>
  <c r="P649" i="165" s="1"/>
  <c r="G97" i="165"/>
  <c r="P97" i="165" s="1"/>
  <c r="I97" i="165"/>
  <c r="P650" i="165" s="1"/>
  <c r="G98" i="165"/>
  <c r="P98" i="165" s="1"/>
  <c r="I98" i="165"/>
  <c r="P651" i="165" s="1"/>
  <c r="G99" i="165"/>
  <c r="P99" i="165" s="1"/>
  <c r="I99" i="165"/>
  <c r="P652" i="165" s="1"/>
  <c r="G100" i="165"/>
  <c r="P100" i="165" s="1"/>
  <c r="I100" i="165"/>
  <c r="P653" i="165" s="1"/>
  <c r="G101" i="165"/>
  <c r="P101" i="165" s="1"/>
  <c r="I101" i="165"/>
  <c r="P654" i="165" s="1"/>
  <c r="G102" i="165"/>
  <c r="P102" i="165" s="1"/>
  <c r="I102" i="165"/>
  <c r="P655" i="165" s="1"/>
  <c r="G103" i="165"/>
  <c r="P103" i="165" s="1"/>
  <c r="I103" i="165"/>
  <c r="P656" i="165" s="1"/>
  <c r="G104" i="165"/>
  <c r="P104" i="165" s="1"/>
  <c r="I104" i="165"/>
  <c r="P657" i="165" s="1"/>
  <c r="G105" i="165"/>
  <c r="P105" i="165" s="1"/>
  <c r="I105" i="165"/>
  <c r="P658" i="165" s="1"/>
  <c r="G106" i="165"/>
  <c r="P106" i="165" s="1"/>
  <c r="I106" i="165"/>
  <c r="P659" i="165" s="1"/>
  <c r="G107" i="165"/>
  <c r="P107" i="165" s="1"/>
  <c r="I107" i="165"/>
  <c r="P660" i="165" s="1"/>
  <c r="G108" i="165"/>
  <c r="P108" i="165" s="1"/>
  <c r="I108" i="165"/>
  <c r="P661" i="165" s="1"/>
  <c r="G109" i="165"/>
  <c r="P109" i="165" s="1"/>
  <c r="I109" i="165"/>
  <c r="P662" i="165" s="1"/>
  <c r="G110" i="165"/>
  <c r="P110" i="165" s="1"/>
  <c r="I110" i="165"/>
  <c r="P663" i="165" s="1"/>
  <c r="G111" i="165"/>
  <c r="P111" i="165" s="1"/>
  <c r="I111" i="165"/>
  <c r="P664" i="165" s="1"/>
  <c r="G112" i="165"/>
  <c r="P112" i="165" s="1"/>
  <c r="I112" i="165"/>
  <c r="P665" i="165" s="1"/>
  <c r="G113" i="165"/>
  <c r="P113" i="165" s="1"/>
  <c r="I113" i="165"/>
  <c r="P666" i="165" s="1"/>
  <c r="G114" i="165"/>
  <c r="P114" i="165" s="1"/>
  <c r="I114" i="165"/>
  <c r="P667" i="165" s="1"/>
  <c r="G115" i="165"/>
  <c r="P115" i="165" s="1"/>
  <c r="I115" i="165"/>
  <c r="P668" i="165" s="1"/>
  <c r="G116" i="165"/>
  <c r="P116" i="165" s="1"/>
  <c r="I116" i="165"/>
  <c r="P669" i="165" s="1"/>
  <c r="G117" i="165"/>
  <c r="P117" i="165" s="1"/>
  <c r="I117" i="165"/>
  <c r="P670" i="165" s="1"/>
  <c r="G118" i="165"/>
  <c r="P118" i="165" s="1"/>
  <c r="I118" i="165"/>
  <c r="P671" i="165" s="1"/>
  <c r="G119" i="165"/>
  <c r="P119" i="165" s="1"/>
  <c r="I119" i="165"/>
  <c r="P672" i="165" s="1"/>
  <c r="G120" i="165"/>
  <c r="P120" i="165" s="1"/>
  <c r="I120" i="165"/>
  <c r="P673" i="165" s="1"/>
  <c r="G121" i="165"/>
  <c r="P121" i="165" s="1"/>
  <c r="I121" i="165"/>
  <c r="P674" i="165" s="1"/>
  <c r="G122" i="165"/>
  <c r="P122" i="165" s="1"/>
  <c r="I122" i="165"/>
  <c r="P675" i="165" s="1"/>
  <c r="G123" i="165"/>
  <c r="P123" i="165" s="1"/>
  <c r="I123" i="165"/>
  <c r="P676" i="165" s="1"/>
  <c r="G124" i="165"/>
  <c r="P124" i="165" s="1"/>
  <c r="I124" i="165"/>
  <c r="P677" i="165" s="1"/>
  <c r="G125" i="165"/>
  <c r="P125" i="165" s="1"/>
  <c r="I125" i="165"/>
  <c r="P678" i="165" s="1"/>
  <c r="G126" i="165"/>
  <c r="P126" i="165" s="1"/>
  <c r="I126" i="165"/>
  <c r="P679" i="165" s="1"/>
  <c r="G127" i="165"/>
  <c r="P127" i="165" s="1"/>
  <c r="I127" i="165"/>
  <c r="P680" i="165" s="1"/>
  <c r="G128" i="165"/>
  <c r="P128" i="165" s="1"/>
  <c r="I128" i="165"/>
  <c r="P681" i="165" s="1"/>
  <c r="G129" i="165"/>
  <c r="P129" i="165" s="1"/>
  <c r="I129" i="165"/>
  <c r="P682" i="165" s="1"/>
  <c r="G130" i="165"/>
  <c r="P130" i="165" s="1"/>
  <c r="I130" i="165"/>
  <c r="P683" i="165" s="1"/>
  <c r="G131" i="165"/>
  <c r="P131" i="165" s="1"/>
  <c r="I131" i="165"/>
  <c r="P684" i="165" s="1"/>
  <c r="G132" i="165"/>
  <c r="P132" i="165" s="1"/>
  <c r="I132" i="165"/>
  <c r="P685" i="165" s="1"/>
  <c r="G133" i="165"/>
  <c r="P133" i="165" s="1"/>
  <c r="I133" i="165"/>
  <c r="P686" i="165" s="1"/>
  <c r="G134" i="165"/>
  <c r="P134" i="165" s="1"/>
  <c r="I134" i="165"/>
  <c r="P687" i="165" s="1"/>
  <c r="G135" i="165"/>
  <c r="P135" i="165" s="1"/>
  <c r="I135" i="165"/>
  <c r="P688" i="165" s="1"/>
  <c r="G136" i="165"/>
  <c r="P136" i="165" s="1"/>
  <c r="I136" i="165"/>
  <c r="P689" i="165" s="1"/>
  <c r="G137" i="165"/>
  <c r="P137" i="165" s="1"/>
  <c r="I137" i="165"/>
  <c r="P690" i="165" s="1"/>
  <c r="G138" i="165"/>
  <c r="P138" i="165" s="1"/>
  <c r="I138" i="165"/>
  <c r="P691" i="165" s="1"/>
  <c r="G139" i="165"/>
  <c r="P139" i="165" s="1"/>
  <c r="I139" i="165"/>
  <c r="P692" i="165" s="1"/>
  <c r="G140" i="165"/>
  <c r="P140" i="165" s="1"/>
  <c r="I140" i="165"/>
  <c r="P693" i="165" s="1"/>
  <c r="G141" i="165"/>
  <c r="P141" i="165" s="1"/>
  <c r="I141" i="165"/>
  <c r="P694" i="165" s="1"/>
  <c r="G142" i="165"/>
  <c r="P142" i="165" s="1"/>
  <c r="I142" i="165"/>
  <c r="P695" i="165" s="1"/>
  <c r="G143" i="165"/>
  <c r="P143" i="165" s="1"/>
  <c r="I143" i="165"/>
  <c r="P696" i="165" s="1"/>
  <c r="G144" i="165"/>
  <c r="P144" i="165" s="1"/>
  <c r="I144" i="165"/>
  <c r="P697" i="165" s="1"/>
  <c r="G145" i="165"/>
  <c r="P145" i="165" s="1"/>
  <c r="I145" i="165"/>
  <c r="P698" i="165" s="1"/>
  <c r="G146" i="165"/>
  <c r="P146" i="165" s="1"/>
  <c r="I146" i="165"/>
  <c r="P699" i="165" s="1"/>
  <c r="G147" i="165"/>
  <c r="P147" i="165" s="1"/>
  <c r="I147" i="165"/>
  <c r="P700" i="165" s="1"/>
  <c r="G148" i="165"/>
  <c r="P148" i="165" s="1"/>
  <c r="I148" i="165"/>
  <c r="P701" i="165" s="1"/>
  <c r="G149" i="165"/>
  <c r="P149" i="165" s="1"/>
  <c r="I149" i="165"/>
  <c r="P702" i="165" s="1"/>
  <c r="G150" i="165"/>
  <c r="P150" i="165" s="1"/>
  <c r="I150" i="165"/>
  <c r="P703" i="165" s="1"/>
  <c r="G151" i="165"/>
  <c r="P151" i="165" s="1"/>
  <c r="I151" i="165"/>
  <c r="P704" i="165" s="1"/>
  <c r="G152" i="165"/>
  <c r="P152" i="165" s="1"/>
  <c r="I152" i="165"/>
  <c r="P705" i="165" s="1"/>
  <c r="G153" i="165"/>
  <c r="P153" i="165" s="1"/>
  <c r="I153" i="165"/>
  <c r="P706" i="165" s="1"/>
  <c r="G154" i="165"/>
  <c r="P154" i="165" s="1"/>
  <c r="I154" i="165"/>
  <c r="P707" i="165" s="1"/>
  <c r="G155" i="165"/>
  <c r="P155" i="165" s="1"/>
  <c r="I155" i="165"/>
  <c r="P708" i="165" s="1"/>
  <c r="G156" i="165"/>
  <c r="P156" i="165" s="1"/>
  <c r="I156" i="165"/>
  <c r="P709" i="165" s="1"/>
  <c r="G157" i="165"/>
  <c r="P157" i="165" s="1"/>
  <c r="I157" i="165"/>
  <c r="P710" i="165" s="1"/>
  <c r="G158" i="165"/>
  <c r="P158" i="165" s="1"/>
  <c r="I158" i="165"/>
  <c r="P711" i="165" s="1"/>
  <c r="G159" i="165"/>
  <c r="P159" i="165" s="1"/>
  <c r="I159" i="165"/>
  <c r="P712" i="165" s="1"/>
  <c r="G160" i="165"/>
  <c r="P160" i="165" s="1"/>
  <c r="I160" i="165"/>
  <c r="P713" i="165" s="1"/>
  <c r="G161" i="165"/>
  <c r="P161" i="165" s="1"/>
  <c r="I161" i="165"/>
  <c r="P714" i="165" s="1"/>
  <c r="G162" i="165"/>
  <c r="P162" i="165" s="1"/>
  <c r="I162" i="165"/>
  <c r="P715" i="165" s="1"/>
  <c r="G163" i="165"/>
  <c r="P163" i="165" s="1"/>
  <c r="I163" i="165"/>
  <c r="P716" i="165" s="1"/>
  <c r="G164" i="165"/>
  <c r="P164" i="165" s="1"/>
  <c r="I164" i="165"/>
  <c r="P717" i="165" s="1"/>
  <c r="G165" i="165"/>
  <c r="P165" i="165" s="1"/>
  <c r="I165" i="165"/>
  <c r="P718" i="165" s="1"/>
  <c r="G166" i="165"/>
  <c r="P166" i="165" s="1"/>
  <c r="I166" i="165"/>
  <c r="P719" i="165" s="1"/>
  <c r="G167" i="165"/>
  <c r="P167" i="165" s="1"/>
  <c r="I167" i="165"/>
  <c r="P720" i="165" s="1"/>
  <c r="G168" i="165"/>
  <c r="P168" i="165" s="1"/>
  <c r="I168" i="165"/>
  <c r="P721" i="165" s="1"/>
  <c r="G169" i="165"/>
  <c r="P169" i="165" s="1"/>
  <c r="I169" i="165"/>
  <c r="P722" i="165" s="1"/>
  <c r="G170" i="165"/>
  <c r="P170" i="165" s="1"/>
  <c r="I170" i="165"/>
  <c r="P723" i="165" s="1"/>
  <c r="G171" i="165"/>
  <c r="P171" i="165" s="1"/>
  <c r="I171" i="165"/>
  <c r="P724" i="165" s="1"/>
  <c r="G172" i="165"/>
  <c r="P172" i="165" s="1"/>
  <c r="I172" i="165"/>
  <c r="P725" i="165" s="1"/>
  <c r="G173" i="165"/>
  <c r="P173" i="165" s="1"/>
  <c r="I173" i="165"/>
  <c r="P726" i="165" s="1"/>
  <c r="G174" i="165"/>
  <c r="P174" i="165" s="1"/>
  <c r="I174" i="165"/>
  <c r="P727" i="165" s="1"/>
  <c r="G175" i="165"/>
  <c r="P175" i="165" s="1"/>
  <c r="I175" i="165"/>
  <c r="P728" i="165" s="1"/>
  <c r="G176" i="165"/>
  <c r="P176" i="165" s="1"/>
  <c r="I176" i="165"/>
  <c r="P729" i="165" s="1"/>
  <c r="G177" i="165"/>
  <c r="P177" i="165" s="1"/>
  <c r="I177" i="165"/>
  <c r="P730" i="165" s="1"/>
  <c r="G178" i="165"/>
  <c r="P178" i="165" s="1"/>
  <c r="I178" i="165"/>
  <c r="P731" i="165" s="1"/>
  <c r="G179" i="165"/>
  <c r="P179" i="165" s="1"/>
  <c r="I179" i="165"/>
  <c r="P732" i="165" s="1"/>
  <c r="G180" i="165"/>
  <c r="P180" i="165" s="1"/>
  <c r="I180" i="165"/>
  <c r="P733" i="165" s="1"/>
  <c r="G181" i="165"/>
  <c r="P181" i="165" s="1"/>
  <c r="I181" i="165"/>
  <c r="P734" i="165" s="1"/>
  <c r="G182" i="165"/>
  <c r="P182" i="165" s="1"/>
  <c r="I182" i="165"/>
  <c r="P735" i="165" s="1"/>
  <c r="G183" i="165"/>
  <c r="P183" i="165" s="1"/>
  <c r="I183" i="165"/>
  <c r="P736" i="165" s="1"/>
  <c r="G184" i="165"/>
  <c r="P184" i="165" s="1"/>
  <c r="I184" i="165"/>
  <c r="P737" i="165" s="1"/>
  <c r="G185" i="165"/>
  <c r="P185" i="165" s="1"/>
  <c r="I185" i="165"/>
  <c r="P738" i="165" s="1"/>
  <c r="G186" i="165"/>
  <c r="P186" i="165" s="1"/>
  <c r="I186" i="165"/>
  <c r="P739" i="165" s="1"/>
  <c r="G187" i="165"/>
  <c r="P187" i="165" s="1"/>
  <c r="I187" i="165"/>
  <c r="P740" i="165" s="1"/>
  <c r="G188" i="165"/>
  <c r="P188" i="165" s="1"/>
  <c r="I188" i="165"/>
  <c r="P741" i="165" s="1"/>
  <c r="G189" i="165"/>
  <c r="P189" i="165" s="1"/>
  <c r="I189" i="165"/>
  <c r="P742" i="165" s="1"/>
  <c r="G190" i="165"/>
  <c r="P190" i="165" s="1"/>
  <c r="I190" i="165"/>
  <c r="P743" i="165" s="1"/>
  <c r="G191" i="165"/>
  <c r="P191" i="165" s="1"/>
  <c r="I191" i="165"/>
  <c r="P744" i="165" s="1"/>
  <c r="G192" i="165"/>
  <c r="P192" i="165" s="1"/>
  <c r="I192" i="165"/>
  <c r="P745" i="165" s="1"/>
  <c r="G193" i="165"/>
  <c r="P193" i="165" s="1"/>
  <c r="I193" i="165"/>
  <c r="P746" i="165" s="1"/>
  <c r="G194" i="165"/>
  <c r="P194" i="165" s="1"/>
  <c r="I194" i="165"/>
  <c r="P747" i="165" s="1"/>
  <c r="G195" i="165"/>
  <c r="P195" i="165" s="1"/>
  <c r="I195" i="165"/>
  <c r="P748" i="165" s="1"/>
  <c r="G196" i="165"/>
  <c r="P196" i="165" s="1"/>
  <c r="I196" i="165"/>
  <c r="P749" i="165" s="1"/>
  <c r="G197" i="165"/>
  <c r="P197" i="165" s="1"/>
  <c r="I197" i="165"/>
  <c r="P750" i="165" s="1"/>
  <c r="G198" i="165"/>
  <c r="P198" i="165" s="1"/>
  <c r="I198" i="165"/>
  <c r="P751" i="165" s="1"/>
  <c r="G199" i="165"/>
  <c r="P199" i="165" s="1"/>
  <c r="I199" i="165"/>
  <c r="P752" i="165" s="1"/>
  <c r="G200" i="165"/>
  <c r="P200" i="165" s="1"/>
  <c r="I200" i="165"/>
  <c r="P753" i="165" s="1"/>
  <c r="G201" i="165"/>
  <c r="P201" i="165" s="1"/>
  <c r="I201" i="165"/>
  <c r="P754" i="165" s="1"/>
  <c r="G202" i="165"/>
  <c r="P202" i="165" s="1"/>
  <c r="I202" i="165"/>
  <c r="P755" i="165" s="1"/>
  <c r="G203" i="165"/>
  <c r="P203" i="165" s="1"/>
  <c r="I203" i="165"/>
  <c r="P756" i="165" s="1"/>
  <c r="G204" i="165"/>
  <c r="P204" i="165" s="1"/>
  <c r="I204" i="165"/>
  <c r="P757" i="165" s="1"/>
  <c r="G205" i="165"/>
  <c r="P205" i="165" s="1"/>
  <c r="I205" i="165"/>
  <c r="P758" i="165" s="1"/>
  <c r="G206" i="165"/>
  <c r="P206" i="165" s="1"/>
  <c r="I206" i="165"/>
  <c r="P759" i="165" s="1"/>
  <c r="G207" i="165"/>
  <c r="P207" i="165" s="1"/>
  <c r="I207" i="165"/>
  <c r="P760" i="165" s="1"/>
  <c r="G208" i="165"/>
  <c r="P208" i="165" s="1"/>
  <c r="I208" i="165"/>
  <c r="P761" i="165" s="1"/>
  <c r="G209" i="165"/>
  <c r="P209" i="165" s="1"/>
  <c r="I209" i="165"/>
  <c r="P762" i="165" s="1"/>
  <c r="G210" i="165"/>
  <c r="P210" i="165" s="1"/>
  <c r="I210" i="165"/>
  <c r="P763" i="165" s="1"/>
  <c r="G211" i="165"/>
  <c r="P211" i="165" s="1"/>
  <c r="I211" i="165"/>
  <c r="P764" i="165" s="1"/>
  <c r="G212" i="165"/>
  <c r="P212" i="165" s="1"/>
  <c r="I212" i="165"/>
  <c r="P765" i="165" s="1"/>
  <c r="G213" i="165"/>
  <c r="P213" i="165" s="1"/>
  <c r="I213" i="165"/>
  <c r="P766" i="165" s="1"/>
  <c r="G214" i="165"/>
  <c r="P214" i="165" s="1"/>
  <c r="I214" i="165"/>
  <c r="P767" i="165" s="1"/>
  <c r="G215" i="165"/>
  <c r="P215" i="165" s="1"/>
  <c r="I215" i="165"/>
  <c r="P768" i="165" s="1"/>
  <c r="G216" i="165"/>
  <c r="P216" i="165" s="1"/>
  <c r="I216" i="165"/>
  <c r="P769" i="165" s="1"/>
  <c r="G217" i="165"/>
  <c r="P217" i="165" s="1"/>
  <c r="I217" i="165"/>
  <c r="P770" i="165" s="1"/>
  <c r="G218" i="165"/>
  <c r="P218" i="165" s="1"/>
  <c r="I218" i="165"/>
  <c r="P771" i="165" s="1"/>
  <c r="G219" i="165"/>
  <c r="P219" i="165" s="1"/>
  <c r="I219" i="165"/>
  <c r="P772" i="165" s="1"/>
  <c r="G220" i="165"/>
  <c r="P220" i="165" s="1"/>
  <c r="I220" i="165"/>
  <c r="P773" i="165" s="1"/>
  <c r="G221" i="165"/>
  <c r="P221" i="165" s="1"/>
  <c r="I221" i="165"/>
  <c r="P774" i="165" s="1"/>
  <c r="G222" i="165"/>
  <c r="P222" i="165" s="1"/>
  <c r="I222" i="165"/>
  <c r="P775" i="165" s="1"/>
  <c r="G223" i="165"/>
  <c r="P223" i="165" s="1"/>
  <c r="I223" i="165"/>
  <c r="P776" i="165" s="1"/>
  <c r="G224" i="165"/>
  <c r="P224" i="165" s="1"/>
  <c r="I224" i="165"/>
  <c r="P777" i="165" s="1"/>
  <c r="G225" i="165"/>
  <c r="P225" i="165" s="1"/>
  <c r="I225" i="165"/>
  <c r="P778" i="165" s="1"/>
  <c r="G226" i="165"/>
  <c r="P226" i="165" s="1"/>
  <c r="I226" i="165"/>
  <c r="P779" i="165" s="1"/>
  <c r="G227" i="165"/>
  <c r="P227" i="165" s="1"/>
  <c r="I227" i="165"/>
  <c r="P780" i="165" s="1"/>
  <c r="G228" i="165"/>
  <c r="P228" i="165" s="1"/>
  <c r="I228" i="165"/>
  <c r="P781" i="165" s="1"/>
  <c r="G229" i="165"/>
  <c r="P229" i="165" s="1"/>
  <c r="I229" i="165"/>
  <c r="P782" i="165" s="1"/>
  <c r="G230" i="165"/>
  <c r="P230" i="165" s="1"/>
  <c r="I230" i="165"/>
  <c r="P783" i="165" s="1"/>
  <c r="G231" i="165"/>
  <c r="P231" i="165" s="1"/>
  <c r="I231" i="165"/>
  <c r="P784" i="165" s="1"/>
  <c r="G232" i="165"/>
  <c r="P232" i="165" s="1"/>
  <c r="I232" i="165"/>
  <c r="P785" i="165" s="1"/>
  <c r="G233" i="165"/>
  <c r="P233" i="165" s="1"/>
  <c r="I233" i="165"/>
  <c r="P786" i="165" s="1"/>
  <c r="G234" i="165"/>
  <c r="P234" i="165" s="1"/>
  <c r="I234" i="165"/>
  <c r="P787" i="165" s="1"/>
  <c r="G235" i="165"/>
  <c r="P235" i="165" s="1"/>
  <c r="I235" i="165"/>
  <c r="P788" i="165" s="1"/>
  <c r="G236" i="165"/>
  <c r="P236" i="165" s="1"/>
  <c r="I236" i="165"/>
  <c r="P789" i="165" s="1"/>
  <c r="G237" i="165"/>
  <c r="P237" i="165" s="1"/>
  <c r="I237" i="165"/>
  <c r="P790" i="165" s="1"/>
  <c r="G238" i="165"/>
  <c r="P238" i="165" s="1"/>
  <c r="I238" i="165"/>
  <c r="P791" i="165" s="1"/>
  <c r="G239" i="165"/>
  <c r="P239" i="165" s="1"/>
  <c r="I239" i="165"/>
  <c r="P792" i="165" s="1"/>
  <c r="G240" i="165"/>
  <c r="P240" i="165" s="1"/>
  <c r="I240" i="165"/>
  <c r="P793" i="165" s="1"/>
  <c r="G241" i="165"/>
  <c r="P241" i="165" s="1"/>
  <c r="I241" i="165"/>
  <c r="P794" i="165" s="1"/>
  <c r="G242" i="165"/>
  <c r="P242" i="165" s="1"/>
  <c r="I242" i="165"/>
  <c r="P795" i="165" s="1"/>
  <c r="G243" i="165"/>
  <c r="P243" i="165" s="1"/>
  <c r="I243" i="165"/>
  <c r="P796" i="165" s="1"/>
  <c r="G244" i="165"/>
  <c r="P244" i="165" s="1"/>
  <c r="I244" i="165"/>
  <c r="P797" i="165" s="1"/>
  <c r="G245" i="165"/>
  <c r="P245" i="165" s="1"/>
  <c r="I245" i="165"/>
  <c r="P798" i="165" s="1"/>
  <c r="G246" i="165"/>
  <c r="P246" i="165" s="1"/>
  <c r="I246" i="165"/>
  <c r="P799" i="165" s="1"/>
  <c r="G247" i="165"/>
  <c r="P247" i="165" s="1"/>
  <c r="I247" i="165"/>
  <c r="P800" i="165" s="1"/>
  <c r="G248" i="165"/>
  <c r="P248" i="165" s="1"/>
  <c r="I248" i="165"/>
  <c r="P801" i="165" s="1"/>
  <c r="G249" i="165"/>
  <c r="P249" i="165" s="1"/>
  <c r="I249" i="165"/>
  <c r="P802" i="165" s="1"/>
  <c r="G250" i="165"/>
  <c r="P250" i="165" s="1"/>
  <c r="I250" i="165"/>
  <c r="P803" i="165" s="1"/>
  <c r="G251" i="165"/>
  <c r="P251" i="165" s="1"/>
  <c r="I251" i="165"/>
  <c r="P804" i="165" s="1"/>
  <c r="G252" i="165"/>
  <c r="P252" i="165" s="1"/>
  <c r="I252" i="165"/>
  <c r="P805" i="165" s="1"/>
  <c r="G253" i="165"/>
  <c r="P253" i="165" s="1"/>
  <c r="I253" i="165"/>
  <c r="P806" i="165" s="1"/>
  <c r="G254" i="165"/>
  <c r="P254" i="165" s="1"/>
  <c r="I254" i="165"/>
  <c r="P807" i="165" s="1"/>
  <c r="G255" i="165"/>
  <c r="P255" i="165" s="1"/>
  <c r="I255" i="165"/>
  <c r="P808" i="165" s="1"/>
  <c r="G256" i="165"/>
  <c r="P256" i="165" s="1"/>
  <c r="I256" i="165"/>
  <c r="P809" i="165" s="1"/>
  <c r="G257" i="165"/>
  <c r="P257" i="165" s="1"/>
  <c r="I257" i="165"/>
  <c r="P810" i="165" s="1"/>
  <c r="G258" i="165"/>
  <c r="P258" i="165" s="1"/>
  <c r="I258" i="165"/>
  <c r="P811" i="165" s="1"/>
  <c r="G259" i="165"/>
  <c r="P259" i="165" s="1"/>
  <c r="I259" i="165"/>
  <c r="P812" i="165" s="1"/>
  <c r="G260" i="165"/>
  <c r="P260" i="165" s="1"/>
  <c r="I260" i="165"/>
  <c r="P813" i="165" s="1"/>
  <c r="G261" i="165"/>
  <c r="P261" i="165" s="1"/>
  <c r="I261" i="165"/>
  <c r="P814" i="165" s="1"/>
  <c r="G262" i="165"/>
  <c r="P262" i="165" s="1"/>
  <c r="I262" i="165"/>
  <c r="P815" i="165" s="1"/>
  <c r="G263" i="165"/>
  <c r="P263" i="165" s="1"/>
  <c r="I263" i="165"/>
  <c r="P816" i="165" s="1"/>
  <c r="G264" i="165"/>
  <c r="P264" i="165" s="1"/>
  <c r="I264" i="165"/>
  <c r="P817" i="165" s="1"/>
  <c r="G265" i="165"/>
  <c r="P265" i="165" s="1"/>
  <c r="I265" i="165"/>
  <c r="P818" i="165" s="1"/>
  <c r="G266" i="165"/>
  <c r="P266" i="165" s="1"/>
  <c r="I266" i="165"/>
  <c r="P819" i="165" s="1"/>
  <c r="G267" i="165"/>
  <c r="P267" i="165" s="1"/>
  <c r="I267" i="165"/>
  <c r="P820" i="165" s="1"/>
  <c r="G268" i="165"/>
  <c r="P268" i="165" s="1"/>
  <c r="I268" i="165"/>
  <c r="P821" i="165" s="1"/>
  <c r="G269" i="165"/>
  <c r="P269" i="165" s="1"/>
  <c r="I269" i="165"/>
  <c r="P822" i="165" s="1"/>
  <c r="G270" i="165"/>
  <c r="P270" i="165" s="1"/>
  <c r="I270" i="165"/>
  <c r="P823" i="165" s="1"/>
  <c r="G271" i="165"/>
  <c r="P271" i="165" s="1"/>
  <c r="I271" i="165"/>
  <c r="P824" i="165" s="1"/>
  <c r="G272" i="165"/>
  <c r="P272" i="165" s="1"/>
  <c r="I272" i="165"/>
  <c r="P825" i="165" s="1"/>
  <c r="G273" i="165"/>
  <c r="P273" i="165" s="1"/>
  <c r="I273" i="165"/>
  <c r="P826" i="165" s="1"/>
  <c r="G274" i="165"/>
  <c r="P274" i="165" s="1"/>
  <c r="I274" i="165"/>
  <c r="P827" i="165" s="1"/>
  <c r="G275" i="165"/>
  <c r="P275" i="165" s="1"/>
  <c r="I275" i="165"/>
  <c r="P828" i="165" s="1"/>
  <c r="G276" i="165"/>
  <c r="P276" i="165" s="1"/>
  <c r="I276" i="165"/>
  <c r="P829" i="165" s="1"/>
  <c r="G277" i="165"/>
  <c r="P277" i="165" s="1"/>
  <c r="I277" i="165"/>
  <c r="P830" i="165" s="1"/>
  <c r="G278" i="165"/>
  <c r="P278" i="165" s="1"/>
  <c r="I278" i="165"/>
  <c r="P831" i="165" s="1"/>
  <c r="G279" i="165"/>
  <c r="P279" i="165" s="1"/>
  <c r="I279" i="165"/>
  <c r="P832" i="165" s="1"/>
  <c r="G280" i="165"/>
  <c r="P280" i="165" s="1"/>
  <c r="I280" i="165"/>
  <c r="P833" i="165" s="1"/>
  <c r="G281" i="165"/>
  <c r="P281" i="165" s="1"/>
  <c r="I281" i="165"/>
  <c r="P834" i="165" s="1"/>
  <c r="G282" i="165"/>
  <c r="P282" i="165" s="1"/>
  <c r="I282" i="165"/>
  <c r="P835" i="165" s="1"/>
  <c r="G283" i="165"/>
  <c r="P283" i="165" s="1"/>
  <c r="I283" i="165"/>
  <c r="P836" i="165" s="1"/>
  <c r="G284" i="165"/>
  <c r="P284" i="165" s="1"/>
  <c r="I284" i="165"/>
  <c r="P837" i="165" s="1"/>
  <c r="G285" i="165"/>
  <c r="P285" i="165" s="1"/>
  <c r="I285" i="165"/>
  <c r="P838" i="165" s="1"/>
  <c r="G286" i="165"/>
  <c r="P286" i="165" s="1"/>
  <c r="I286" i="165"/>
  <c r="P839" i="165" s="1"/>
  <c r="G287" i="165"/>
  <c r="P287" i="165" s="1"/>
  <c r="I287" i="165"/>
  <c r="P840" i="165" s="1"/>
  <c r="G288" i="165"/>
  <c r="P288" i="165" s="1"/>
  <c r="I288" i="165"/>
  <c r="P841" i="165" s="1"/>
  <c r="G289" i="165"/>
  <c r="P289" i="165" s="1"/>
  <c r="I289" i="165"/>
  <c r="P842" i="165" s="1"/>
  <c r="G290" i="165"/>
  <c r="P290" i="165" s="1"/>
  <c r="I290" i="165"/>
  <c r="P843" i="165" s="1"/>
  <c r="G291" i="165"/>
  <c r="P291" i="165" s="1"/>
  <c r="I291" i="165"/>
  <c r="P844" i="165" s="1"/>
  <c r="G292" i="165"/>
  <c r="P292" i="165" s="1"/>
  <c r="I292" i="165"/>
  <c r="P845" i="165" s="1"/>
  <c r="G293" i="165"/>
  <c r="P293" i="165" s="1"/>
  <c r="I293" i="165"/>
  <c r="P846" i="165" s="1"/>
  <c r="G294" i="165"/>
  <c r="P294" i="165" s="1"/>
  <c r="I294" i="165"/>
  <c r="P847" i="165" s="1"/>
  <c r="G295" i="165"/>
  <c r="P295" i="165" s="1"/>
  <c r="I295" i="165"/>
  <c r="P848" i="165" s="1"/>
  <c r="G296" i="165"/>
  <c r="P296" i="165" s="1"/>
  <c r="I296" i="165"/>
  <c r="P849" i="165" s="1"/>
  <c r="G297" i="165"/>
  <c r="P297" i="165" s="1"/>
  <c r="I297" i="165"/>
  <c r="P850" i="165" s="1"/>
  <c r="G298" i="165"/>
  <c r="P298" i="165" s="1"/>
  <c r="I298" i="165"/>
  <c r="P851" i="165" s="1"/>
  <c r="G299" i="165"/>
  <c r="P299" i="165" s="1"/>
  <c r="I299" i="165"/>
  <c r="P852" i="165" s="1"/>
  <c r="G300" i="165"/>
  <c r="P300" i="165" s="1"/>
  <c r="I300" i="165"/>
  <c r="P853" i="165" s="1"/>
  <c r="G301" i="165"/>
  <c r="P301" i="165" s="1"/>
  <c r="I301" i="165"/>
  <c r="P854" i="165" s="1"/>
  <c r="G302" i="165"/>
  <c r="P302" i="165" s="1"/>
  <c r="I302" i="165"/>
  <c r="P855" i="165" s="1"/>
  <c r="G303" i="165"/>
  <c r="P303" i="165" s="1"/>
  <c r="I303" i="165"/>
  <c r="P856" i="165" s="1"/>
  <c r="G304" i="165"/>
  <c r="P304" i="165" s="1"/>
  <c r="I304" i="165"/>
  <c r="P857" i="165" s="1"/>
  <c r="G305" i="165"/>
  <c r="P305" i="165" s="1"/>
  <c r="I305" i="165"/>
  <c r="P858" i="165" s="1"/>
  <c r="G306" i="165"/>
  <c r="P306" i="165" s="1"/>
  <c r="I306" i="165"/>
  <c r="P859" i="165" s="1"/>
  <c r="G307" i="165"/>
  <c r="P307" i="165" s="1"/>
  <c r="I307" i="165"/>
  <c r="P860" i="165" s="1"/>
  <c r="G308" i="165"/>
  <c r="P308" i="165" s="1"/>
  <c r="I308" i="165"/>
  <c r="P861" i="165" s="1"/>
  <c r="G309" i="165"/>
  <c r="P309" i="165" s="1"/>
  <c r="I309" i="165"/>
  <c r="P862" i="165" s="1"/>
  <c r="G310" i="165"/>
  <c r="P310" i="165" s="1"/>
  <c r="I310" i="165"/>
  <c r="P863" i="165" s="1"/>
  <c r="G311" i="165"/>
  <c r="P311" i="165" s="1"/>
  <c r="I311" i="165"/>
  <c r="P864" i="165" s="1"/>
  <c r="G312" i="165"/>
  <c r="P312" i="165" s="1"/>
  <c r="I312" i="165"/>
  <c r="P865" i="165" s="1"/>
  <c r="G313" i="165"/>
  <c r="P313" i="165" s="1"/>
  <c r="I313" i="165"/>
  <c r="P866" i="165" s="1"/>
  <c r="G314" i="165"/>
  <c r="P314" i="165" s="1"/>
  <c r="I314" i="165"/>
  <c r="P867" i="165" s="1"/>
  <c r="G315" i="165"/>
  <c r="P315" i="165" s="1"/>
  <c r="I315" i="165"/>
  <c r="P868" i="165" s="1"/>
  <c r="G316" i="165"/>
  <c r="P316" i="165" s="1"/>
  <c r="I316" i="165"/>
  <c r="P869" i="165" s="1"/>
  <c r="G317" i="165"/>
  <c r="P317" i="165" s="1"/>
  <c r="I317" i="165"/>
  <c r="P870" i="165" s="1"/>
  <c r="G318" i="165"/>
  <c r="P318" i="165" s="1"/>
  <c r="I318" i="165"/>
  <c r="P871" i="165" s="1"/>
  <c r="G319" i="165"/>
  <c r="P319" i="165" s="1"/>
  <c r="I319" i="165"/>
  <c r="P872" i="165" s="1"/>
  <c r="G320" i="165"/>
  <c r="P320" i="165" s="1"/>
  <c r="I320" i="165"/>
  <c r="P873" i="165" s="1"/>
  <c r="G321" i="165"/>
  <c r="P321" i="165" s="1"/>
  <c r="I321" i="165"/>
  <c r="P874" i="165" s="1"/>
  <c r="G322" i="165"/>
  <c r="P322" i="165" s="1"/>
  <c r="I322" i="165"/>
  <c r="P875" i="165" s="1"/>
  <c r="G323" i="165"/>
  <c r="P323" i="165" s="1"/>
  <c r="I323" i="165"/>
  <c r="P876" i="165" s="1"/>
  <c r="G324" i="165"/>
  <c r="P324" i="165" s="1"/>
  <c r="I324" i="165"/>
  <c r="P877" i="165" s="1"/>
  <c r="G325" i="165"/>
  <c r="P325" i="165" s="1"/>
  <c r="I325" i="165"/>
  <c r="P878" i="165" s="1"/>
  <c r="G326" i="165"/>
  <c r="P326" i="165" s="1"/>
  <c r="I326" i="165"/>
  <c r="P879" i="165" s="1"/>
  <c r="G327" i="165"/>
  <c r="P327" i="165" s="1"/>
  <c r="I327" i="165"/>
  <c r="P880" i="165" s="1"/>
  <c r="G328" i="165"/>
  <c r="P328" i="165" s="1"/>
  <c r="I328" i="165"/>
  <c r="P881" i="165" s="1"/>
  <c r="G329" i="165"/>
  <c r="P329" i="165" s="1"/>
  <c r="I329" i="165"/>
  <c r="P882" i="165" s="1"/>
  <c r="G330" i="165"/>
  <c r="P330" i="165" s="1"/>
  <c r="I330" i="165"/>
  <c r="P883" i="165" s="1"/>
  <c r="G331" i="165"/>
  <c r="P331" i="165" s="1"/>
  <c r="I331" i="165"/>
  <c r="P884" i="165" s="1"/>
  <c r="G332" i="165"/>
  <c r="P332" i="165" s="1"/>
  <c r="I332" i="165"/>
  <c r="P885" i="165" s="1"/>
  <c r="G333" i="165"/>
  <c r="P333" i="165" s="1"/>
  <c r="I333" i="165"/>
  <c r="P886" i="165" s="1"/>
  <c r="G334" i="165"/>
  <c r="P334" i="165" s="1"/>
  <c r="I334" i="165"/>
  <c r="P887" i="165" s="1"/>
  <c r="G335" i="165"/>
  <c r="P335" i="165" s="1"/>
  <c r="I335" i="165"/>
  <c r="P888" i="165" s="1"/>
  <c r="G336" i="165"/>
  <c r="P336" i="165" s="1"/>
  <c r="I336" i="165"/>
  <c r="P889" i="165" s="1"/>
  <c r="G337" i="165"/>
  <c r="P337" i="165" s="1"/>
  <c r="I337" i="165"/>
  <c r="P890" i="165" s="1"/>
  <c r="G338" i="165"/>
  <c r="P338" i="165" s="1"/>
  <c r="I338" i="165"/>
  <c r="P891" i="165" s="1"/>
  <c r="G339" i="165"/>
  <c r="P339" i="165" s="1"/>
  <c r="I339" i="165"/>
  <c r="P892" i="165" s="1"/>
  <c r="G340" i="165"/>
  <c r="P340" i="165" s="1"/>
  <c r="I340" i="165"/>
  <c r="P893" i="165" s="1"/>
  <c r="G341" i="165"/>
  <c r="P341" i="165" s="1"/>
  <c r="I341" i="165"/>
  <c r="P894" i="165" s="1"/>
  <c r="G342" i="165"/>
  <c r="P342" i="165" s="1"/>
  <c r="I342" i="165"/>
  <c r="P895" i="165" s="1"/>
  <c r="G343" i="165"/>
  <c r="P343" i="165" s="1"/>
  <c r="I343" i="165"/>
  <c r="P896" i="165" s="1"/>
  <c r="G344" i="165"/>
  <c r="P344" i="165" s="1"/>
  <c r="I344" i="165"/>
  <c r="P897" i="165" s="1"/>
  <c r="G345" i="165"/>
  <c r="P345" i="165" s="1"/>
  <c r="I345" i="165"/>
  <c r="P898" i="165" s="1"/>
  <c r="G346" i="165"/>
  <c r="P346" i="165" s="1"/>
  <c r="I346" i="165"/>
  <c r="P899" i="165" s="1"/>
  <c r="G347" i="165"/>
  <c r="P347" i="165" s="1"/>
  <c r="I347" i="165"/>
  <c r="P900" i="165" s="1"/>
  <c r="G348" i="165"/>
  <c r="P348" i="165" s="1"/>
  <c r="I348" i="165"/>
  <c r="P901" i="165" s="1"/>
  <c r="G349" i="165"/>
  <c r="P349" i="165" s="1"/>
  <c r="I349" i="165"/>
  <c r="P902" i="165" s="1"/>
  <c r="G350" i="165"/>
  <c r="P350" i="165" s="1"/>
  <c r="I350" i="165"/>
  <c r="P903" i="165" s="1"/>
  <c r="G351" i="165"/>
  <c r="P351" i="165" s="1"/>
  <c r="I351" i="165"/>
  <c r="P904" i="165" s="1"/>
  <c r="G352" i="165"/>
  <c r="P352" i="165" s="1"/>
  <c r="I352" i="165"/>
  <c r="P905" i="165" s="1"/>
  <c r="G353" i="165"/>
  <c r="P353" i="165" s="1"/>
  <c r="I353" i="165"/>
  <c r="P906" i="165" s="1"/>
  <c r="G354" i="165"/>
  <c r="P354" i="165" s="1"/>
  <c r="I354" i="165"/>
  <c r="P907" i="165" s="1"/>
  <c r="G355" i="165"/>
  <c r="P355" i="165" s="1"/>
  <c r="I355" i="165"/>
  <c r="P908" i="165" s="1"/>
  <c r="G356" i="165"/>
  <c r="P356" i="165" s="1"/>
  <c r="I356" i="165"/>
  <c r="P909" i="165" s="1"/>
  <c r="G357" i="165"/>
  <c r="P357" i="165" s="1"/>
  <c r="I357" i="165"/>
  <c r="P910" i="165" s="1"/>
  <c r="G358" i="165"/>
  <c r="P358" i="165" s="1"/>
  <c r="I358" i="165"/>
  <c r="P911" i="165" s="1"/>
  <c r="G359" i="165"/>
  <c r="P359" i="165" s="1"/>
  <c r="I359" i="165"/>
  <c r="P912" i="165" s="1"/>
  <c r="G360" i="165"/>
  <c r="P360" i="165" s="1"/>
  <c r="I360" i="165"/>
  <c r="P913" i="165" s="1"/>
  <c r="G361" i="165"/>
  <c r="P361" i="165" s="1"/>
  <c r="I361" i="165"/>
  <c r="P914" i="165" s="1"/>
  <c r="G362" i="165"/>
  <c r="P362" i="165" s="1"/>
  <c r="I362" i="165"/>
  <c r="P915" i="165" s="1"/>
  <c r="G363" i="165"/>
  <c r="P363" i="165" s="1"/>
  <c r="I363" i="165"/>
  <c r="P916" i="165" s="1"/>
  <c r="G364" i="165"/>
  <c r="P364" i="165" s="1"/>
  <c r="I364" i="165"/>
  <c r="P917" i="165" s="1"/>
  <c r="G365" i="165"/>
  <c r="P365" i="165" s="1"/>
  <c r="I365" i="165"/>
  <c r="P918" i="165" s="1"/>
  <c r="G366" i="165"/>
  <c r="P366" i="165" s="1"/>
  <c r="I366" i="165"/>
  <c r="P919" i="165" s="1"/>
  <c r="G367" i="165"/>
  <c r="P367" i="165" s="1"/>
  <c r="I367" i="165"/>
  <c r="P920" i="165" s="1"/>
  <c r="G368" i="165"/>
  <c r="P368" i="165" s="1"/>
  <c r="I368" i="165"/>
  <c r="P921" i="165" s="1"/>
  <c r="G369" i="165"/>
  <c r="P369" i="165" s="1"/>
  <c r="I369" i="165"/>
  <c r="P922" i="165" s="1"/>
  <c r="G370" i="165"/>
  <c r="P370" i="165" s="1"/>
  <c r="I370" i="165"/>
  <c r="P923" i="165" s="1"/>
  <c r="G371" i="165"/>
  <c r="P371" i="165" s="1"/>
  <c r="I371" i="165"/>
  <c r="P924" i="165" s="1"/>
  <c r="G372" i="165"/>
  <c r="P372" i="165" s="1"/>
  <c r="I372" i="165"/>
  <c r="P925" i="165" s="1"/>
  <c r="G373" i="165"/>
  <c r="P373" i="165" s="1"/>
  <c r="I373" i="165"/>
  <c r="P926" i="165" s="1"/>
  <c r="G374" i="165"/>
  <c r="P374" i="165" s="1"/>
  <c r="I374" i="165"/>
  <c r="P927" i="165" s="1"/>
  <c r="G375" i="165"/>
  <c r="P375" i="165" s="1"/>
  <c r="I375" i="165"/>
  <c r="P928" i="165" s="1"/>
  <c r="G376" i="165"/>
  <c r="P376" i="165" s="1"/>
  <c r="I376" i="165"/>
  <c r="P929" i="165" s="1"/>
  <c r="G377" i="165"/>
  <c r="P377" i="165" s="1"/>
  <c r="I377" i="165"/>
  <c r="P930" i="165" s="1"/>
  <c r="G378" i="165"/>
  <c r="P378" i="165" s="1"/>
  <c r="I378" i="165"/>
  <c r="P931" i="165" s="1"/>
  <c r="G379" i="165"/>
  <c r="P379" i="165" s="1"/>
  <c r="I379" i="165"/>
  <c r="P932" i="165" s="1"/>
  <c r="G380" i="165"/>
  <c r="P380" i="165" s="1"/>
  <c r="I380" i="165"/>
  <c r="P933" i="165" s="1"/>
  <c r="G381" i="165"/>
  <c r="P381" i="165" s="1"/>
  <c r="I381" i="165"/>
  <c r="P934" i="165" s="1"/>
  <c r="G382" i="165"/>
  <c r="P382" i="165" s="1"/>
  <c r="I382" i="165"/>
  <c r="P935" i="165" s="1"/>
  <c r="G383" i="165"/>
  <c r="P383" i="165" s="1"/>
  <c r="I383" i="165"/>
  <c r="P936" i="165" s="1"/>
  <c r="G384" i="165"/>
  <c r="P384" i="165" s="1"/>
  <c r="I384" i="165"/>
  <c r="P937" i="165" s="1"/>
  <c r="G385" i="165"/>
  <c r="P385" i="165" s="1"/>
  <c r="I385" i="165"/>
  <c r="P938" i="165" s="1"/>
  <c r="G386" i="165"/>
  <c r="P386" i="165" s="1"/>
  <c r="I386" i="165"/>
  <c r="P939" i="165" s="1"/>
  <c r="G387" i="165"/>
  <c r="P387" i="165" s="1"/>
  <c r="I387" i="165"/>
  <c r="P940" i="165" s="1"/>
  <c r="G388" i="165"/>
  <c r="P388" i="165" s="1"/>
  <c r="I388" i="165"/>
  <c r="P941" i="165" s="1"/>
  <c r="G389" i="165"/>
  <c r="P389" i="165" s="1"/>
  <c r="I389" i="165"/>
  <c r="P942" i="165" s="1"/>
  <c r="G390" i="165"/>
  <c r="P390" i="165" s="1"/>
  <c r="I390" i="165"/>
  <c r="P943" i="165" s="1"/>
  <c r="G391" i="165"/>
  <c r="P391" i="165" s="1"/>
  <c r="I391" i="165"/>
  <c r="P944" i="165" s="1"/>
  <c r="G392" i="165"/>
  <c r="P392" i="165" s="1"/>
  <c r="I392" i="165"/>
  <c r="P945" i="165" s="1"/>
  <c r="G393" i="165"/>
  <c r="P393" i="165" s="1"/>
  <c r="I393" i="165"/>
  <c r="P946" i="165" s="1"/>
  <c r="G394" i="165"/>
  <c r="P394" i="165" s="1"/>
  <c r="I394" i="165"/>
  <c r="P947" i="165" s="1"/>
  <c r="G395" i="165"/>
  <c r="P395" i="165" s="1"/>
  <c r="I395" i="165"/>
  <c r="P948" i="165" s="1"/>
  <c r="G396" i="165"/>
  <c r="P396" i="165" s="1"/>
  <c r="I396" i="165"/>
  <c r="P949" i="165" s="1"/>
  <c r="G397" i="165"/>
  <c r="P397" i="165" s="1"/>
  <c r="I397" i="165"/>
  <c r="P950" i="165" s="1"/>
  <c r="G398" i="165"/>
  <c r="P398" i="165" s="1"/>
  <c r="I398" i="165"/>
  <c r="P951" i="165" s="1"/>
  <c r="G399" i="165"/>
  <c r="P399" i="165" s="1"/>
  <c r="I399" i="165"/>
  <c r="P952" i="165" s="1"/>
  <c r="G400" i="165"/>
  <c r="P400" i="165" s="1"/>
  <c r="I400" i="165"/>
  <c r="P953" i="165" s="1"/>
  <c r="G401" i="165"/>
  <c r="P401" i="165" s="1"/>
  <c r="I401" i="165"/>
  <c r="P954" i="165" s="1"/>
  <c r="G402" i="165"/>
  <c r="P402" i="165" s="1"/>
  <c r="I402" i="165"/>
  <c r="P955" i="165" s="1"/>
  <c r="G403" i="165"/>
  <c r="P403" i="165" s="1"/>
  <c r="I403" i="165"/>
  <c r="P956" i="165" s="1"/>
  <c r="G404" i="165"/>
  <c r="P404" i="165" s="1"/>
  <c r="I404" i="165"/>
  <c r="P957" i="165" s="1"/>
  <c r="G405" i="165"/>
  <c r="P405" i="165" s="1"/>
  <c r="I405" i="165"/>
  <c r="P958" i="165" s="1"/>
  <c r="G406" i="165"/>
  <c r="P406" i="165" s="1"/>
  <c r="I406" i="165"/>
  <c r="P959" i="165" s="1"/>
  <c r="G407" i="165"/>
  <c r="P407" i="165" s="1"/>
  <c r="I407" i="165"/>
  <c r="P960" i="165" s="1"/>
  <c r="G408" i="165"/>
  <c r="P408" i="165" s="1"/>
  <c r="I408" i="165"/>
  <c r="P961" i="165" s="1"/>
  <c r="G409" i="165"/>
  <c r="P409" i="165" s="1"/>
  <c r="I409" i="165"/>
  <c r="P962" i="165" s="1"/>
  <c r="G410" i="165"/>
  <c r="P410" i="165" s="1"/>
  <c r="I410" i="165"/>
  <c r="P963" i="165" s="1"/>
  <c r="G411" i="165"/>
  <c r="P411" i="165" s="1"/>
  <c r="I411" i="165"/>
  <c r="P964" i="165" s="1"/>
  <c r="G412" i="165"/>
  <c r="P412" i="165" s="1"/>
  <c r="I412" i="165"/>
  <c r="P965" i="165" s="1"/>
  <c r="G413" i="165"/>
  <c r="P413" i="165" s="1"/>
  <c r="I413" i="165"/>
  <c r="P966" i="165" s="1"/>
  <c r="G414" i="165"/>
  <c r="P414" i="165" s="1"/>
  <c r="I414" i="165"/>
  <c r="P967" i="165" s="1"/>
  <c r="G415" i="165"/>
  <c r="P415" i="165" s="1"/>
  <c r="I415" i="165"/>
  <c r="P968" i="165" s="1"/>
  <c r="G416" i="165"/>
  <c r="P416" i="165" s="1"/>
  <c r="I416" i="165"/>
  <c r="P969" i="165" s="1"/>
  <c r="G417" i="165"/>
  <c r="P417" i="165" s="1"/>
  <c r="I417" i="165"/>
  <c r="P970" i="165" s="1"/>
  <c r="G418" i="165"/>
  <c r="P418" i="165" s="1"/>
  <c r="I418" i="165"/>
  <c r="P971" i="165" s="1"/>
  <c r="G419" i="165"/>
  <c r="P419" i="165" s="1"/>
  <c r="I419" i="165"/>
  <c r="P972" i="165" s="1"/>
  <c r="G420" i="165"/>
  <c r="P420" i="165" s="1"/>
  <c r="I420" i="165"/>
  <c r="P973" i="165" s="1"/>
  <c r="G421" i="165"/>
  <c r="P421" i="165" s="1"/>
  <c r="I421" i="165"/>
  <c r="P974" i="165" s="1"/>
  <c r="G422" i="165"/>
  <c r="P422" i="165" s="1"/>
  <c r="I422" i="165"/>
  <c r="P975" i="165" s="1"/>
  <c r="G423" i="165"/>
  <c r="P423" i="165" s="1"/>
  <c r="I423" i="165"/>
  <c r="P976" i="165" s="1"/>
  <c r="G424" i="165"/>
  <c r="P424" i="165" s="1"/>
  <c r="I424" i="165"/>
  <c r="P977" i="165" s="1"/>
  <c r="G425" i="165"/>
  <c r="P425" i="165" s="1"/>
  <c r="I425" i="165"/>
  <c r="P978" i="165" s="1"/>
  <c r="G426" i="165"/>
  <c r="P426" i="165" s="1"/>
  <c r="I426" i="165"/>
  <c r="P979" i="165" s="1"/>
  <c r="G427" i="165"/>
  <c r="P427" i="165" s="1"/>
  <c r="I427" i="165"/>
  <c r="P980" i="165" s="1"/>
  <c r="G428" i="165"/>
  <c r="P428" i="165" s="1"/>
  <c r="I428" i="165"/>
  <c r="P981" i="165" s="1"/>
  <c r="G429" i="165"/>
  <c r="P429" i="165" s="1"/>
  <c r="I429" i="165"/>
  <c r="P982" i="165" s="1"/>
  <c r="G430" i="165"/>
  <c r="P430" i="165" s="1"/>
  <c r="I430" i="165"/>
  <c r="P983" i="165" s="1"/>
  <c r="G431" i="165"/>
  <c r="P431" i="165" s="1"/>
  <c r="I431" i="165"/>
  <c r="P984" i="165" s="1"/>
  <c r="G432" i="165"/>
  <c r="P432" i="165" s="1"/>
  <c r="I432" i="165"/>
  <c r="P985" i="165" s="1"/>
  <c r="G433" i="165"/>
  <c r="P433" i="165" s="1"/>
  <c r="I433" i="165"/>
  <c r="P986" i="165" s="1"/>
  <c r="G434" i="165"/>
  <c r="P434" i="165" s="1"/>
  <c r="I434" i="165"/>
  <c r="P987" i="165" s="1"/>
  <c r="G435" i="165"/>
  <c r="P435" i="165" s="1"/>
  <c r="I435" i="165"/>
  <c r="P988" i="165" s="1"/>
  <c r="G436" i="165"/>
  <c r="P436" i="165" s="1"/>
  <c r="I436" i="165"/>
  <c r="P989" i="165" s="1"/>
  <c r="G437" i="165"/>
  <c r="P437" i="165" s="1"/>
  <c r="I437" i="165"/>
  <c r="P990" i="165" s="1"/>
  <c r="G438" i="165"/>
  <c r="P438" i="165" s="1"/>
  <c r="I438" i="165"/>
  <c r="P991" i="165" s="1"/>
  <c r="G439" i="165"/>
  <c r="P439" i="165" s="1"/>
  <c r="I439" i="165"/>
  <c r="P992" i="165" s="1"/>
  <c r="G440" i="165"/>
  <c r="P440" i="165" s="1"/>
  <c r="I440" i="165"/>
  <c r="P993" i="165" s="1"/>
  <c r="G441" i="165"/>
  <c r="P441" i="165" s="1"/>
  <c r="I441" i="165"/>
  <c r="P994" i="165" s="1"/>
  <c r="G442" i="165"/>
  <c r="P442" i="165" s="1"/>
  <c r="I442" i="165"/>
  <c r="P995" i="165" s="1"/>
  <c r="G443" i="165"/>
  <c r="P443" i="165" s="1"/>
  <c r="I443" i="165"/>
  <c r="P996" i="165" s="1"/>
  <c r="G444" i="165"/>
  <c r="P444" i="165" s="1"/>
  <c r="I444" i="165"/>
  <c r="P997" i="165" s="1"/>
  <c r="G445" i="165"/>
  <c r="P445" i="165" s="1"/>
  <c r="I445" i="165"/>
  <c r="P998" i="165" s="1"/>
  <c r="G446" i="165"/>
  <c r="P446" i="165" s="1"/>
  <c r="I446" i="165"/>
  <c r="P999" i="165" s="1"/>
  <c r="G447" i="165"/>
  <c r="P447" i="165" s="1"/>
  <c r="I447" i="165"/>
  <c r="P1000" i="165" s="1"/>
  <c r="G448" i="165"/>
  <c r="P448" i="165" s="1"/>
  <c r="I448" i="165"/>
  <c r="P1001" i="165" s="1"/>
  <c r="G449" i="165"/>
  <c r="P449" i="165" s="1"/>
  <c r="I449" i="165"/>
  <c r="P1002" i="165" s="1"/>
  <c r="G450" i="165"/>
  <c r="P450" i="165" s="1"/>
  <c r="I450" i="165"/>
  <c r="P1003" i="165" s="1"/>
  <c r="G451" i="165"/>
  <c r="P451" i="165" s="1"/>
  <c r="I451" i="165"/>
  <c r="P1004" i="165" s="1"/>
  <c r="G452" i="165"/>
  <c r="P452" i="165" s="1"/>
  <c r="I452" i="165"/>
  <c r="P1005" i="165" s="1"/>
  <c r="G453" i="165"/>
  <c r="P453" i="165" s="1"/>
  <c r="I453" i="165"/>
  <c r="P1006" i="165" s="1"/>
  <c r="G454" i="165"/>
  <c r="P454" i="165" s="1"/>
  <c r="I454" i="165"/>
  <c r="P1007" i="165" s="1"/>
  <c r="G455" i="165"/>
  <c r="P455" i="165" s="1"/>
  <c r="I455" i="165"/>
  <c r="P1008" i="165" s="1"/>
  <c r="G456" i="165"/>
  <c r="P456" i="165" s="1"/>
  <c r="I456" i="165"/>
  <c r="P1009" i="165" s="1"/>
  <c r="G457" i="165"/>
  <c r="P457" i="165" s="1"/>
  <c r="I457" i="165"/>
  <c r="P1010" i="165" s="1"/>
  <c r="G458" i="165"/>
  <c r="P458" i="165" s="1"/>
  <c r="I458" i="165"/>
  <c r="P1011" i="165" s="1"/>
  <c r="G459" i="165"/>
  <c r="P459" i="165" s="1"/>
  <c r="I459" i="165"/>
  <c r="P1012" i="165" s="1"/>
  <c r="G460" i="165"/>
  <c r="P460" i="165" s="1"/>
  <c r="I460" i="165"/>
  <c r="P1013" i="165" s="1"/>
  <c r="G461" i="165"/>
  <c r="P461" i="165" s="1"/>
  <c r="I461" i="165"/>
  <c r="P1014" i="165" s="1"/>
  <c r="G462" i="165"/>
  <c r="P462" i="165" s="1"/>
  <c r="I462" i="165"/>
  <c r="P1015" i="165" s="1"/>
  <c r="G463" i="165"/>
  <c r="P463" i="165" s="1"/>
  <c r="I463" i="165"/>
  <c r="P1016" i="165" s="1"/>
  <c r="G464" i="165"/>
  <c r="P464" i="165" s="1"/>
  <c r="I464" i="165"/>
  <c r="P1017" i="165" s="1"/>
  <c r="G465" i="165"/>
  <c r="P465" i="165" s="1"/>
  <c r="I465" i="165"/>
  <c r="P1018" i="165" s="1"/>
  <c r="G466" i="165"/>
  <c r="P466" i="165" s="1"/>
  <c r="I466" i="165"/>
  <c r="P1019" i="165" s="1"/>
  <c r="G467" i="165"/>
  <c r="P467" i="165" s="1"/>
  <c r="I467" i="165"/>
  <c r="P1020" i="165" s="1"/>
  <c r="G468" i="165"/>
  <c r="P468" i="165" s="1"/>
  <c r="I468" i="165"/>
  <c r="P1021" i="165" s="1"/>
  <c r="G469" i="165"/>
  <c r="P469" i="165" s="1"/>
  <c r="I469" i="165"/>
  <c r="P1022" i="165" s="1"/>
  <c r="G470" i="165"/>
  <c r="P470" i="165" s="1"/>
  <c r="I470" i="165"/>
  <c r="P1023" i="165" s="1"/>
  <c r="G471" i="165"/>
  <c r="P471" i="165" s="1"/>
  <c r="I471" i="165"/>
  <c r="P1024" i="165" s="1"/>
  <c r="G472" i="165"/>
  <c r="P472" i="165" s="1"/>
  <c r="I472" i="165"/>
  <c r="P1025" i="165" s="1"/>
  <c r="G473" i="165"/>
  <c r="P473" i="165" s="1"/>
  <c r="I473" i="165"/>
  <c r="P1026" i="165" s="1"/>
  <c r="G474" i="165"/>
  <c r="P474" i="165" s="1"/>
  <c r="I474" i="165"/>
  <c r="P1027" i="165" s="1"/>
  <c r="G475" i="165"/>
  <c r="P475" i="165" s="1"/>
  <c r="I475" i="165"/>
  <c r="P1028" i="165" s="1"/>
  <c r="G476" i="165"/>
  <c r="P476" i="165" s="1"/>
  <c r="I476" i="165"/>
  <c r="P1029" i="165" s="1"/>
  <c r="G477" i="165"/>
  <c r="P477" i="165" s="1"/>
  <c r="I477" i="165"/>
  <c r="P1030" i="165" s="1"/>
  <c r="G478" i="165"/>
  <c r="P478" i="165" s="1"/>
  <c r="I478" i="165"/>
  <c r="P1031" i="165" s="1"/>
  <c r="G479" i="165"/>
  <c r="P479" i="165" s="1"/>
  <c r="I479" i="165"/>
  <c r="P1032" i="165" s="1"/>
  <c r="G480" i="165"/>
  <c r="P480" i="165" s="1"/>
  <c r="I480" i="165"/>
  <c r="P1033" i="165" s="1"/>
  <c r="G481" i="165"/>
  <c r="P481" i="165" s="1"/>
  <c r="I481" i="165"/>
  <c r="P1034" i="165" s="1"/>
  <c r="G482" i="165"/>
  <c r="P482" i="165" s="1"/>
  <c r="I482" i="165"/>
  <c r="P1035" i="165" s="1"/>
  <c r="G483" i="165"/>
  <c r="P483" i="165" s="1"/>
  <c r="I483" i="165"/>
  <c r="P1036" i="165" s="1"/>
  <c r="G484" i="165"/>
  <c r="P484" i="165" s="1"/>
  <c r="I484" i="165"/>
  <c r="P1037" i="165" s="1"/>
  <c r="G485" i="165"/>
  <c r="P485" i="165" s="1"/>
  <c r="I485" i="165"/>
  <c r="P1038" i="165" s="1"/>
  <c r="G486" i="165"/>
  <c r="P486" i="165" s="1"/>
  <c r="I486" i="165"/>
  <c r="P1039" i="165" s="1"/>
  <c r="G487" i="165"/>
  <c r="P487" i="165" s="1"/>
  <c r="I487" i="165"/>
  <c r="P1040" i="165" s="1"/>
  <c r="G488" i="165"/>
  <c r="P488" i="165" s="1"/>
  <c r="I488" i="165"/>
  <c r="P1041" i="165" s="1"/>
  <c r="G489" i="165"/>
  <c r="P489" i="165" s="1"/>
  <c r="I489" i="165"/>
  <c r="P1042" i="165" s="1"/>
  <c r="G490" i="165"/>
  <c r="P490" i="165" s="1"/>
  <c r="I490" i="165"/>
  <c r="P1043" i="165" s="1"/>
  <c r="G491" i="165"/>
  <c r="P491" i="165" s="1"/>
  <c r="I491" i="165"/>
  <c r="P1044" i="165" s="1"/>
  <c r="G492" i="165"/>
  <c r="P492" i="165" s="1"/>
  <c r="I492" i="165"/>
  <c r="P1045" i="165" s="1"/>
  <c r="G493" i="165"/>
  <c r="P493" i="165" s="1"/>
  <c r="I493" i="165"/>
  <c r="P1046" i="165" s="1"/>
  <c r="G494" i="165"/>
  <c r="P494" i="165" s="1"/>
  <c r="I494" i="165"/>
  <c r="P1047" i="165" s="1"/>
  <c r="G495" i="165"/>
  <c r="P495" i="165" s="1"/>
  <c r="I495" i="165"/>
  <c r="P1048" i="165" s="1"/>
  <c r="G496" i="165"/>
  <c r="P496" i="165" s="1"/>
  <c r="I496" i="165"/>
  <c r="P1049" i="165" s="1"/>
  <c r="G497" i="165"/>
  <c r="P497" i="165" s="1"/>
  <c r="I497" i="165"/>
  <c r="P1050" i="165" s="1"/>
  <c r="G498" i="165"/>
  <c r="P498" i="165" s="1"/>
  <c r="I498" i="165"/>
  <c r="P1051" i="165" s="1"/>
  <c r="G499" i="165"/>
  <c r="P499" i="165" s="1"/>
  <c r="I499" i="165"/>
  <c r="P1052" i="165" s="1"/>
  <c r="G500" i="165"/>
  <c r="P500" i="165" s="1"/>
  <c r="I500" i="165"/>
  <c r="P1053" i="165" s="1"/>
  <c r="G501" i="165"/>
  <c r="P501" i="165" s="1"/>
  <c r="I501" i="165"/>
  <c r="P1054" i="165" s="1"/>
  <c r="G502" i="165"/>
  <c r="P502" i="165" s="1"/>
  <c r="I502" i="165"/>
  <c r="P1055" i="165" s="1"/>
  <c r="G503" i="165"/>
  <c r="P503" i="165" s="1"/>
  <c r="I503" i="165"/>
  <c r="P1056" i="165" s="1"/>
  <c r="G504" i="165"/>
  <c r="P504" i="165" s="1"/>
  <c r="I504" i="165"/>
  <c r="P1057" i="165" s="1"/>
  <c r="G505" i="165"/>
  <c r="P505" i="165" s="1"/>
  <c r="I505" i="165"/>
  <c r="P1058" i="165" s="1"/>
  <c r="G506" i="165"/>
  <c r="P506" i="165" s="1"/>
  <c r="I506" i="165"/>
  <c r="P1059" i="165" s="1"/>
  <c r="G507" i="165"/>
  <c r="P507" i="165" s="1"/>
  <c r="I507" i="165"/>
  <c r="P1060" i="165" s="1"/>
  <c r="G508" i="165"/>
  <c r="P508" i="165" s="1"/>
  <c r="I508" i="165"/>
  <c r="P1061" i="165" s="1"/>
  <c r="G509" i="165"/>
  <c r="P509" i="165" s="1"/>
  <c r="I509" i="165"/>
  <c r="P1062" i="165" s="1"/>
  <c r="G510" i="165"/>
  <c r="P510" i="165" s="1"/>
  <c r="I510" i="165"/>
  <c r="P1063" i="165" s="1"/>
  <c r="G511" i="165"/>
  <c r="P511" i="165" s="1"/>
  <c r="I511" i="165"/>
  <c r="P1064" i="165" s="1"/>
  <c r="G512" i="165"/>
  <c r="P512" i="165" s="1"/>
  <c r="I512" i="165"/>
  <c r="P1065" i="165" s="1"/>
  <c r="G513" i="165"/>
  <c r="P513" i="165" s="1"/>
  <c r="I513" i="165"/>
  <c r="P1066" i="165" s="1"/>
  <c r="G514" i="165"/>
  <c r="P514" i="165" s="1"/>
  <c r="I514" i="165"/>
  <c r="P1067" i="165" s="1"/>
  <c r="G515" i="165"/>
  <c r="P515" i="165" s="1"/>
  <c r="I515" i="165"/>
  <c r="P1068" i="165" s="1"/>
  <c r="G516" i="165"/>
  <c r="P516" i="165" s="1"/>
  <c r="I516" i="165"/>
  <c r="P1069" i="165" s="1"/>
  <c r="G517" i="165"/>
  <c r="P517" i="165" s="1"/>
  <c r="I517" i="165"/>
  <c r="P1070" i="165" s="1"/>
  <c r="G518" i="165"/>
  <c r="P518" i="165" s="1"/>
  <c r="I518" i="165"/>
  <c r="P1071" i="165" s="1"/>
  <c r="G519" i="165"/>
  <c r="P519" i="165" s="1"/>
  <c r="I519" i="165"/>
  <c r="P1072" i="165" s="1"/>
  <c r="G520" i="165"/>
  <c r="P520" i="165" s="1"/>
  <c r="I520" i="165"/>
  <c r="P1073" i="165" s="1"/>
  <c r="G521" i="165"/>
  <c r="P521" i="165" s="1"/>
  <c r="I521" i="165"/>
  <c r="P1074" i="165" s="1"/>
  <c r="G522" i="165"/>
  <c r="P522" i="165" s="1"/>
  <c r="I522" i="165"/>
  <c r="P1075" i="165" s="1"/>
  <c r="G523" i="165"/>
  <c r="P523" i="165" s="1"/>
  <c r="I523" i="165"/>
  <c r="P1076" i="165" s="1"/>
  <c r="G524" i="165"/>
  <c r="P524" i="165" s="1"/>
  <c r="I524" i="165"/>
  <c r="P1077" i="165" s="1"/>
  <c r="G525" i="165"/>
  <c r="P525" i="165" s="1"/>
  <c r="I525" i="165"/>
  <c r="P1078" i="165" s="1"/>
  <c r="G526" i="165"/>
  <c r="P526" i="165" s="1"/>
  <c r="I526" i="165"/>
  <c r="P1079" i="165" s="1"/>
  <c r="G527" i="165"/>
  <c r="P527" i="165" s="1"/>
  <c r="I527" i="165"/>
  <c r="P1080" i="165" s="1"/>
  <c r="G528" i="165"/>
  <c r="P528" i="165" s="1"/>
  <c r="I528" i="165"/>
  <c r="P1081" i="165" s="1"/>
  <c r="G529" i="165"/>
  <c r="P529" i="165" s="1"/>
  <c r="I529" i="165"/>
  <c r="P1082" i="165" s="1"/>
  <c r="G530" i="165"/>
  <c r="P530" i="165" s="1"/>
  <c r="I530" i="165"/>
  <c r="P1083" i="165" s="1"/>
  <c r="G531" i="165"/>
  <c r="P531" i="165" s="1"/>
  <c r="I531" i="165"/>
  <c r="P1084" i="165" s="1"/>
  <c r="G532" i="165"/>
  <c r="P532" i="165" s="1"/>
  <c r="I532" i="165"/>
  <c r="P1085" i="165" s="1"/>
  <c r="G533" i="165"/>
  <c r="P533" i="165" s="1"/>
  <c r="I533" i="165"/>
  <c r="P1086" i="165" s="1"/>
  <c r="G534" i="165"/>
  <c r="P534" i="165" s="1"/>
  <c r="I534" i="165"/>
  <c r="P1087" i="165" s="1"/>
  <c r="G535" i="165"/>
  <c r="P535" i="165" s="1"/>
  <c r="I535" i="165"/>
  <c r="P1088" i="165" s="1"/>
  <c r="G536" i="165"/>
  <c r="P536" i="165" s="1"/>
  <c r="I536" i="165"/>
  <c r="P1089" i="165" s="1"/>
  <c r="G537" i="165"/>
  <c r="P537" i="165" s="1"/>
  <c r="I537" i="165"/>
  <c r="P1090" i="165" s="1"/>
  <c r="G538" i="165"/>
  <c r="P538" i="165" s="1"/>
  <c r="I538" i="165"/>
  <c r="P1091" i="165" s="1"/>
  <c r="G539" i="165"/>
  <c r="P539" i="165" s="1"/>
  <c r="I539" i="165"/>
  <c r="P1092" i="165" s="1"/>
  <c r="G540" i="165"/>
  <c r="P540" i="165" s="1"/>
  <c r="I540" i="165"/>
  <c r="P1093" i="165" s="1"/>
  <c r="G541" i="165"/>
  <c r="P541" i="165" s="1"/>
  <c r="I541" i="165"/>
  <c r="P1094" i="165" s="1"/>
  <c r="G542" i="165"/>
  <c r="P542" i="165" s="1"/>
  <c r="I542" i="165"/>
  <c r="P1095" i="165" s="1"/>
  <c r="G543" i="165"/>
  <c r="P543" i="165" s="1"/>
  <c r="I543" i="165"/>
  <c r="P1096" i="165" s="1"/>
  <c r="G544" i="165"/>
  <c r="P544" i="165" s="1"/>
  <c r="I544" i="165"/>
  <c r="P1097" i="165" s="1"/>
  <c r="G545" i="165"/>
  <c r="P545" i="165" s="1"/>
  <c r="I545" i="165"/>
  <c r="P1098" i="165" s="1"/>
  <c r="G546" i="165"/>
  <c r="P546" i="165" s="1"/>
  <c r="I546" i="165"/>
  <c r="P1099" i="165" s="1"/>
  <c r="G547" i="165"/>
  <c r="P547" i="165" s="1"/>
  <c r="I547" i="165"/>
  <c r="P1100" i="165" s="1"/>
  <c r="G548" i="165"/>
  <c r="P548" i="165" s="1"/>
  <c r="I548" i="165"/>
  <c r="P1101" i="165" s="1"/>
  <c r="G549" i="165"/>
  <c r="P549" i="165" s="1"/>
  <c r="I549" i="165"/>
  <c r="P1102" i="165" s="1"/>
  <c r="G550" i="165"/>
  <c r="P550" i="165" s="1"/>
  <c r="I550" i="165"/>
  <c r="P1103" i="165" s="1"/>
  <c r="G551" i="165"/>
  <c r="P551" i="165" s="1"/>
  <c r="I551" i="165"/>
  <c r="P1104" i="165" s="1"/>
  <c r="G552" i="165"/>
  <c r="P552" i="165" s="1"/>
  <c r="I552" i="165"/>
  <c r="P1105" i="165" s="1"/>
  <c r="G553" i="165"/>
  <c r="P553" i="165" s="1"/>
  <c r="I553" i="165"/>
  <c r="P1106" i="165" s="1"/>
  <c r="G554" i="165"/>
  <c r="P554" i="165" s="1"/>
  <c r="I554" i="165"/>
  <c r="P1107" i="165" s="1"/>
  <c r="G555" i="165"/>
  <c r="P555" i="165" s="1"/>
  <c r="I555" i="165"/>
  <c r="P1108" i="165" s="1"/>
  <c r="G556" i="165"/>
  <c r="P556" i="165" s="1"/>
  <c r="I556" i="165"/>
  <c r="P1109" i="165" s="1"/>
  <c r="G557" i="165"/>
  <c r="P557" i="165" s="1"/>
  <c r="I557" i="165"/>
  <c r="P1110" i="165" s="1"/>
  <c r="G558" i="165"/>
  <c r="P558" i="165" s="1"/>
  <c r="I558" i="165"/>
  <c r="P1111" i="165" s="1"/>
  <c r="G559" i="165"/>
  <c r="P559" i="165" s="1"/>
  <c r="I559" i="165"/>
  <c r="P1112" i="165" s="1"/>
  <c r="G560" i="165"/>
  <c r="P560" i="165" s="1"/>
  <c r="I560" i="165"/>
  <c r="P1113" i="165" s="1"/>
  <c r="A1" i="164"/>
  <c r="C1" i="116" s="1"/>
  <c r="C2" i="116"/>
  <c r="B4" i="164"/>
  <c r="C4" i="116" s="1"/>
  <c r="H4" i="164"/>
  <c r="B5" i="164"/>
  <c r="H5" i="164"/>
  <c r="I5" i="163"/>
  <c r="I6" i="163"/>
  <c r="B8" i="163"/>
  <c r="B9" i="163" s="1"/>
  <c r="B10" i="163" s="1"/>
  <c r="B11" i="163" s="1"/>
  <c r="B12" i="163" s="1"/>
  <c r="B13" i="163" s="1"/>
  <c r="B14" i="163" s="1"/>
  <c r="B15" i="163" s="1"/>
  <c r="B16" i="163" s="1"/>
  <c r="B17" i="163" s="1"/>
  <c r="B18" i="163" s="1"/>
  <c r="B19" i="163" s="1"/>
  <c r="B20" i="163" s="1"/>
  <c r="B21" i="163" s="1"/>
  <c r="B22" i="163" s="1"/>
  <c r="B23" i="163" s="1"/>
  <c r="B24" i="163" s="1"/>
  <c r="B25" i="163" s="1"/>
  <c r="B26" i="163" s="1"/>
  <c r="B27" i="163" s="1"/>
  <c r="B28" i="163" s="1"/>
  <c r="B29" i="163" s="1"/>
  <c r="B30" i="163" s="1"/>
  <c r="B28" i="166" s="1"/>
  <c r="A9" i="165" l="1"/>
  <c r="A10" i="165" s="1"/>
  <c r="A11" i="165" s="1"/>
  <c r="C5" i="116"/>
  <c r="C5" i="117" s="1"/>
  <c r="C4" i="117"/>
  <c r="M5" i="116"/>
  <c r="I5" i="117" s="1"/>
  <c r="M4" i="116"/>
  <c r="I4" i="117" s="1"/>
  <c r="O14" i="165"/>
  <c r="O567" i="165" s="1"/>
  <c r="B19" i="166"/>
  <c r="B17" i="166"/>
  <c r="B9" i="166"/>
  <c r="B25" i="166"/>
  <c r="B15" i="166"/>
  <c r="B7" i="166"/>
  <c r="B11" i="166"/>
  <c r="B21" i="166"/>
  <c r="B13" i="166"/>
  <c r="B24" i="166"/>
  <c r="B26" i="166"/>
  <c r="B22" i="166"/>
  <c r="B20" i="166"/>
  <c r="B18" i="166"/>
  <c r="B16" i="166"/>
  <c r="B14" i="166"/>
  <c r="B12" i="166"/>
  <c r="C12" i="166" s="1"/>
  <c r="A12" i="166" s="1"/>
  <c r="B10" i="166"/>
  <c r="B8" i="166"/>
  <c r="C8" i="166" s="1"/>
  <c r="A8" i="166" s="1"/>
  <c r="B6" i="166"/>
  <c r="C6" i="166" s="1"/>
  <c r="A6" i="166" s="1"/>
  <c r="B27" i="166"/>
  <c r="C28" i="166" s="1"/>
  <c r="A28" i="166" s="1"/>
  <c r="B23" i="166"/>
  <c r="L8" i="165"/>
  <c r="BT7" i="162"/>
  <c r="B103" i="162"/>
  <c r="BQ58" i="162" s="1"/>
  <c r="BK7" i="162"/>
  <c r="C35" i="117"/>
  <c r="B103" i="116"/>
  <c r="C33" i="117"/>
  <c r="B99" i="116"/>
  <c r="C7" i="162"/>
  <c r="F7" i="162"/>
  <c r="B63" i="162"/>
  <c r="I58" i="162" s="1"/>
  <c r="B65" i="162"/>
  <c r="L58" i="162" s="1"/>
  <c r="L7" i="162"/>
  <c r="B67" i="162"/>
  <c r="O58" i="162" s="1"/>
  <c r="R7" i="162"/>
  <c r="U7" i="162"/>
  <c r="X7" i="162"/>
  <c r="AA7" i="162"/>
  <c r="B83" i="162"/>
  <c r="AM58" i="162" s="1"/>
  <c r="B85" i="162"/>
  <c r="AP58" i="162" s="1"/>
  <c r="AS7" i="162"/>
  <c r="AV7" i="162"/>
  <c r="B91" i="162"/>
  <c r="AY58" i="162" s="1"/>
  <c r="B97" i="162"/>
  <c r="BH58" i="162" s="1"/>
  <c r="B1" i="117"/>
  <c r="B2" i="117"/>
  <c r="C12" i="117"/>
  <c r="C15" i="117"/>
  <c r="C16" i="117"/>
  <c r="R7" i="116"/>
  <c r="C19" i="117"/>
  <c r="C21" i="117"/>
  <c r="AJ7" i="116"/>
  <c r="C24" i="117"/>
  <c r="C25" i="117"/>
  <c r="C27" i="117"/>
  <c r="B93" i="116"/>
  <c r="C31" i="117"/>
  <c r="B105" i="162"/>
  <c r="BT58" i="162" s="1"/>
  <c r="B71" i="162"/>
  <c r="U58" i="162" s="1"/>
  <c r="C16" i="166" l="1"/>
  <c r="A16" i="166" s="1"/>
  <c r="C20" i="166"/>
  <c r="A20" i="166" s="1"/>
  <c r="C10" i="166"/>
  <c r="A10" i="166" s="1"/>
  <c r="C14" i="166"/>
  <c r="A14" i="166" s="1"/>
  <c r="C26" i="166"/>
  <c r="A26" i="166" s="1"/>
  <c r="O15" i="165"/>
  <c r="O568" i="165" s="1"/>
  <c r="C29" i="117"/>
  <c r="AP7" i="116"/>
  <c r="AM7" i="116"/>
  <c r="B89" i="162"/>
  <c r="AV58" i="162" s="1"/>
  <c r="C17" i="166"/>
  <c r="A17" i="166" s="1"/>
  <c r="B99" i="162"/>
  <c r="BK58" i="162" s="1"/>
  <c r="B75" i="162"/>
  <c r="AA58" i="162" s="1"/>
  <c r="X7" i="116"/>
  <c r="AM7" i="162"/>
  <c r="AY7" i="162"/>
  <c r="B61" i="162"/>
  <c r="F58" i="162" s="1"/>
  <c r="C21" i="166"/>
  <c r="A21" i="166" s="1"/>
  <c r="C18" i="166"/>
  <c r="A18" i="166" s="1"/>
  <c r="C22" i="166"/>
  <c r="A22" i="166" s="1"/>
  <c r="C7" i="166"/>
  <c r="C23" i="166"/>
  <c r="A23" i="166" s="1"/>
  <c r="C27" i="166"/>
  <c r="A27" i="166" s="1"/>
  <c r="C24" i="166"/>
  <c r="A24" i="166" s="1"/>
  <c r="C11" i="166"/>
  <c r="A11" i="166" s="1"/>
  <c r="C25" i="166"/>
  <c r="A25" i="166" s="1"/>
  <c r="C15" i="166"/>
  <c r="A15" i="166" s="1"/>
  <c r="C13" i="166"/>
  <c r="A13" i="166" s="1"/>
  <c r="C19" i="166"/>
  <c r="A19" i="166" s="1"/>
  <c r="C9" i="166"/>
  <c r="A9" i="166" s="1"/>
  <c r="BK58" i="116"/>
  <c r="C61" i="117"/>
  <c r="B81" i="116"/>
  <c r="C52" i="117" s="1"/>
  <c r="B73" i="116"/>
  <c r="X58" i="116" s="1"/>
  <c r="B69" i="162"/>
  <c r="R58" i="162" s="1"/>
  <c r="C32" i="117"/>
  <c r="O7" i="116"/>
  <c r="B73" i="162"/>
  <c r="X58" i="162" s="1"/>
  <c r="I7" i="162"/>
  <c r="BB7" i="116"/>
  <c r="BK7" i="116"/>
  <c r="BQ7" i="162"/>
  <c r="C58" i="117"/>
  <c r="BB58" i="116"/>
  <c r="BH7" i="116"/>
  <c r="B87" i="162"/>
  <c r="AS58" i="162" s="1"/>
  <c r="B85" i="116"/>
  <c r="B59" i="162"/>
  <c r="C58" i="162" s="1"/>
  <c r="B83" i="116"/>
  <c r="C53" i="117" s="1"/>
  <c r="F7" i="116"/>
  <c r="BH7" i="162"/>
  <c r="AP7" i="162"/>
  <c r="I7" i="116"/>
  <c r="B61" i="116"/>
  <c r="B89" i="116"/>
  <c r="B97" i="116"/>
  <c r="C60" i="117" s="1"/>
  <c r="O7" i="162"/>
  <c r="B67" i="116"/>
  <c r="C45" i="117" s="1"/>
  <c r="A12" i="165"/>
  <c r="U7" i="116"/>
  <c r="C18" i="117"/>
  <c r="B65" i="116"/>
  <c r="L7" i="116"/>
  <c r="C13" i="117"/>
  <c r="E14" i="167" s="1"/>
  <c r="I17" i="167" s="1"/>
  <c r="AD7" i="116"/>
  <c r="B77" i="116"/>
  <c r="AD58" i="116" s="1"/>
  <c r="C7" i="116"/>
  <c r="C14" i="117"/>
  <c r="E11" i="167" s="1"/>
  <c r="E17" i="167" s="1"/>
  <c r="AG7" i="162"/>
  <c r="B79" i="162"/>
  <c r="AG58" i="162" s="1"/>
  <c r="AV7" i="116"/>
  <c r="BQ7" i="116"/>
  <c r="C34" i="117"/>
  <c r="B63" i="116"/>
  <c r="B95" i="162"/>
  <c r="BE58" i="162" s="1"/>
  <c r="BE7" i="162"/>
  <c r="B101" i="116"/>
  <c r="BN7" i="116"/>
  <c r="B101" i="162"/>
  <c r="BN58" i="162" s="1"/>
  <c r="BN7" i="162"/>
  <c r="B75" i="116"/>
  <c r="AA7" i="116"/>
  <c r="C20" i="117"/>
  <c r="B69" i="116"/>
  <c r="C17" i="117"/>
  <c r="C30" i="117"/>
  <c r="BE7" i="116"/>
  <c r="B95" i="116"/>
  <c r="B87" i="116"/>
  <c r="AS7" i="116"/>
  <c r="C26" i="117"/>
  <c r="B93" i="162"/>
  <c r="BB58" i="162" s="1"/>
  <c r="BB7" i="162"/>
  <c r="AD7" i="162"/>
  <c r="B77" i="162"/>
  <c r="AD58" i="162" s="1"/>
  <c r="BQ58" i="116"/>
  <c r="C63" i="117"/>
  <c r="AG7" i="116"/>
  <c r="B79" i="116"/>
  <c r="C22" i="117"/>
  <c r="B105" i="116"/>
  <c r="BT7" i="116"/>
  <c r="C23" i="117"/>
  <c r="AY7" i="116"/>
  <c r="B91" i="116"/>
  <c r="C28" i="117"/>
  <c r="AJ7" i="162"/>
  <c r="B81" i="162"/>
  <c r="AJ58" i="162" s="1"/>
  <c r="B71" i="116"/>
  <c r="B59" i="116"/>
  <c r="E12" i="167" l="1"/>
  <c r="E18" i="167" s="1"/>
  <c r="E13" i="167"/>
  <c r="I18" i="167" s="1"/>
  <c r="C48" i="117"/>
  <c r="O16" i="165"/>
  <c r="O569" i="165" s="1"/>
  <c r="AJ58" i="116"/>
  <c r="BH58" i="116"/>
  <c r="AM58" i="116"/>
  <c r="A7" i="166"/>
  <c r="D1" i="166"/>
  <c r="O58" i="116"/>
  <c r="AP58" i="116"/>
  <c r="C54" i="117"/>
  <c r="AV58" i="116"/>
  <c r="C56" i="117"/>
  <c r="C41" i="117"/>
  <c r="F58" i="116"/>
  <c r="A13" i="165"/>
  <c r="C50" i="117"/>
  <c r="C42" i="117"/>
  <c r="L58" i="116"/>
  <c r="I58" i="116"/>
  <c r="C44" i="117"/>
  <c r="C58" i="116"/>
  <c r="C43" i="117"/>
  <c r="C49" i="117"/>
  <c r="AA58" i="116"/>
  <c r="U58" i="116"/>
  <c r="C47" i="117"/>
  <c r="AG58" i="116"/>
  <c r="C51" i="117"/>
  <c r="C46" i="117"/>
  <c r="R58" i="116"/>
  <c r="C57" i="117"/>
  <c r="AY58" i="116"/>
  <c r="C55" i="117"/>
  <c r="AS58" i="116"/>
  <c r="C62" i="117"/>
  <c r="BN58" i="116"/>
  <c r="BT58" i="116"/>
  <c r="C64" i="117"/>
  <c r="C59" i="117"/>
  <c r="BE58" i="116"/>
  <c r="O17" i="165" l="1"/>
  <c r="O570" i="165" s="1"/>
  <c r="B1" i="166"/>
  <c r="D7" i="166" s="1"/>
  <c r="A14" i="165"/>
  <c r="O19" i="165" l="1"/>
  <c r="O572" i="165" s="1"/>
  <c r="O18" i="165"/>
  <c r="O571" i="165" s="1"/>
  <c r="D20" i="166"/>
  <c r="D5" i="166"/>
  <c r="F3" i="166"/>
  <c r="F27" i="166" s="1"/>
  <c r="H3" i="166"/>
  <c r="J71" i="166" s="1"/>
  <c r="N71" i="166" s="1"/>
  <c r="K3" i="166"/>
  <c r="I122" i="166" s="1"/>
  <c r="M122" i="166" s="1"/>
  <c r="D8" i="166"/>
  <c r="D16" i="166"/>
  <c r="N3" i="166"/>
  <c r="I65" i="166" s="1"/>
  <c r="M65" i="166" s="1"/>
  <c r="P3" i="166"/>
  <c r="I283" i="166" s="1"/>
  <c r="M283" i="166" s="1"/>
  <c r="D12" i="166"/>
  <c r="J3" i="166"/>
  <c r="I97" i="166" s="1"/>
  <c r="M97" i="166" s="1"/>
  <c r="G3" i="166"/>
  <c r="I34" i="166" s="1"/>
  <c r="M34" i="166" s="1"/>
  <c r="O3" i="166"/>
  <c r="J294" i="166" s="1"/>
  <c r="N294" i="166" s="1"/>
  <c r="D18" i="166"/>
  <c r="D17" i="166"/>
  <c r="C1" i="166"/>
  <c r="D6" i="166"/>
  <c r="E3" i="166"/>
  <c r="I236" i="166" s="1"/>
  <c r="N236" i="166" s="1"/>
  <c r="D22" i="166"/>
  <c r="M3" i="166"/>
  <c r="M10" i="166" s="1"/>
  <c r="D21" i="166"/>
  <c r="D9" i="166"/>
  <c r="L3" i="166"/>
  <c r="D10" i="166"/>
  <c r="D11" i="166"/>
  <c r="I3" i="166"/>
  <c r="J96" i="166" s="1"/>
  <c r="N96" i="166" s="1"/>
  <c r="D14" i="166"/>
  <c r="D23" i="166"/>
  <c r="R1" i="166"/>
  <c r="T6" i="166" s="1"/>
  <c r="D19" i="166"/>
  <c r="D26" i="166"/>
  <c r="D28" i="166"/>
  <c r="D25" i="166"/>
  <c r="D24" i="166"/>
  <c r="D27" i="166"/>
  <c r="D13" i="166"/>
  <c r="D15" i="166"/>
  <c r="A15" i="165"/>
  <c r="I190" i="166" l="1"/>
  <c r="M190" i="166" s="1"/>
  <c r="J37" i="166"/>
  <c r="N37" i="166" s="1"/>
  <c r="I61" i="166"/>
  <c r="M61" i="166" s="1"/>
  <c r="F24" i="166"/>
  <c r="J105" i="166"/>
  <c r="N105" i="166" s="1"/>
  <c r="I197" i="166"/>
  <c r="M197" i="166" s="1"/>
  <c r="J149" i="166"/>
  <c r="N149" i="166" s="1"/>
  <c r="N8" i="166"/>
  <c r="J182" i="166"/>
  <c r="N182" i="166" s="1"/>
  <c r="I49" i="166"/>
  <c r="M49" i="166" s="1"/>
  <c r="I73" i="166"/>
  <c r="M73" i="166" s="1"/>
  <c r="J17" i="166"/>
  <c r="J22" i="166"/>
  <c r="I77" i="166"/>
  <c r="M77" i="166" s="1"/>
  <c r="J275" i="166"/>
  <c r="N275" i="166" s="1"/>
  <c r="E11" i="166"/>
  <c r="N25" i="166"/>
  <c r="I208" i="166"/>
  <c r="M208" i="166" s="1"/>
  <c r="N22" i="166"/>
  <c r="E21" i="166"/>
  <c r="I263" i="166"/>
  <c r="M263" i="166" s="1"/>
  <c r="G16" i="166"/>
  <c r="N9" i="166"/>
  <c r="I257" i="166"/>
  <c r="M257" i="166" s="1"/>
  <c r="J185" i="166"/>
  <c r="N185" i="166" s="1"/>
  <c r="N16" i="166"/>
  <c r="E6" i="166"/>
  <c r="J173" i="166"/>
  <c r="N173" i="166" s="1"/>
  <c r="N6" i="166"/>
  <c r="J209" i="166"/>
  <c r="N209" i="166" s="1"/>
  <c r="N19" i="166"/>
  <c r="I209" i="166"/>
  <c r="M209" i="166" s="1"/>
  <c r="N14" i="166"/>
  <c r="J287" i="166"/>
  <c r="N287" i="166" s="1"/>
  <c r="J47" i="166"/>
  <c r="N47" i="166" s="1"/>
  <c r="J113" i="166"/>
  <c r="N113" i="166" s="1"/>
  <c r="J27" i="166"/>
  <c r="N5" i="166"/>
  <c r="J289" i="166"/>
  <c r="N289" i="166" s="1"/>
  <c r="J265" i="166"/>
  <c r="N265" i="166" s="1"/>
  <c r="J137" i="166"/>
  <c r="N137" i="166" s="1"/>
  <c r="N12" i="166"/>
  <c r="I173" i="166"/>
  <c r="M173" i="166" s="1"/>
  <c r="J233" i="166"/>
  <c r="N233" i="166" s="1"/>
  <c r="J197" i="166"/>
  <c r="N197" i="166" s="1"/>
  <c r="J15" i="166"/>
  <c r="N11" i="166"/>
  <c r="I113" i="166"/>
  <c r="M113" i="166" s="1"/>
  <c r="I125" i="166"/>
  <c r="M125" i="166" s="1"/>
  <c r="J250" i="166"/>
  <c r="N250" i="166" s="1"/>
  <c r="E8" i="166"/>
  <c r="J200" i="166"/>
  <c r="M200" i="166" s="1"/>
  <c r="J236" i="166"/>
  <c r="M236" i="166" s="1"/>
  <c r="J40" i="166"/>
  <c r="N40" i="166" s="1"/>
  <c r="I151" i="166"/>
  <c r="M151" i="166" s="1"/>
  <c r="I115" i="166"/>
  <c r="M115" i="166" s="1"/>
  <c r="J286" i="166"/>
  <c r="N286" i="166" s="1"/>
  <c r="J245" i="166"/>
  <c r="N245" i="166" s="1"/>
  <c r="J187" i="166"/>
  <c r="N187" i="166" s="1"/>
  <c r="K8" i="166"/>
  <c r="P5" i="166"/>
  <c r="I50" i="166"/>
  <c r="M50" i="166" s="1"/>
  <c r="J55" i="166"/>
  <c r="N55" i="166" s="1"/>
  <c r="I110" i="166"/>
  <c r="M110" i="166" s="1"/>
  <c r="I161" i="166"/>
  <c r="M161" i="166" s="1"/>
  <c r="I281" i="166"/>
  <c r="M281" i="166" s="1"/>
  <c r="H27" i="166"/>
  <c r="J161" i="166"/>
  <c r="N161" i="166" s="1"/>
  <c r="J125" i="166"/>
  <c r="N125" i="166" s="1"/>
  <c r="N24" i="166"/>
  <c r="J234" i="166"/>
  <c r="N234" i="166" s="1"/>
  <c r="P19" i="166"/>
  <c r="J67" i="166"/>
  <c r="N67" i="166" s="1"/>
  <c r="N23" i="166"/>
  <c r="J53" i="166"/>
  <c r="N53" i="166" s="1"/>
  <c r="N13" i="166"/>
  <c r="M23" i="166"/>
  <c r="I86" i="166"/>
  <c r="M86" i="166" s="1"/>
  <c r="N17" i="166"/>
  <c r="J89" i="166"/>
  <c r="N89" i="166" s="1"/>
  <c r="J281" i="166"/>
  <c r="N281" i="166" s="1"/>
  <c r="N7" i="166"/>
  <c r="J221" i="166"/>
  <c r="N221" i="166" s="1"/>
  <c r="N27" i="166"/>
  <c r="K13" i="166"/>
  <c r="I178" i="166"/>
  <c r="M178" i="166" s="1"/>
  <c r="O21" i="166"/>
  <c r="N15" i="166"/>
  <c r="I185" i="166"/>
  <c r="M185" i="166" s="1"/>
  <c r="I233" i="166"/>
  <c r="M233" i="166" s="1"/>
  <c r="J77" i="166"/>
  <c r="N77" i="166" s="1"/>
  <c r="I101" i="166"/>
  <c r="M101" i="166" s="1"/>
  <c r="I269" i="166"/>
  <c r="M269" i="166" s="1"/>
  <c r="N10" i="166"/>
  <c r="N20" i="166"/>
  <c r="I42" i="166"/>
  <c r="M42" i="166" s="1"/>
  <c r="P25" i="166"/>
  <c r="I54" i="166"/>
  <c r="M54" i="166" s="1"/>
  <c r="I210" i="166"/>
  <c r="M210" i="166" s="1"/>
  <c r="I242" i="166"/>
  <c r="M242" i="166" s="1"/>
  <c r="K10" i="166"/>
  <c r="I293" i="166"/>
  <c r="M293" i="166" s="1"/>
  <c r="J41" i="166"/>
  <c r="N41" i="166" s="1"/>
  <c r="N21" i="166"/>
  <c r="J202" i="166"/>
  <c r="N202" i="166" s="1"/>
  <c r="I43" i="166"/>
  <c r="M43" i="166" s="1"/>
  <c r="I53" i="166"/>
  <c r="M53" i="166" s="1"/>
  <c r="J136" i="166"/>
  <c r="N136" i="166" s="1"/>
  <c r="I305" i="166"/>
  <c r="M305" i="166" s="1"/>
  <c r="J65" i="166"/>
  <c r="N65" i="166" s="1"/>
  <c r="I47" i="166"/>
  <c r="M47" i="166" s="1"/>
  <c r="J269" i="166"/>
  <c r="N269" i="166" s="1"/>
  <c r="H13" i="166"/>
  <c r="I41" i="166"/>
  <c r="M41" i="166" s="1"/>
  <c r="I221" i="166"/>
  <c r="M221" i="166" s="1"/>
  <c r="N26" i="166"/>
  <c r="J101" i="166"/>
  <c r="N101" i="166" s="1"/>
  <c r="I245" i="166"/>
  <c r="M245" i="166" s="1"/>
  <c r="I250" i="166"/>
  <c r="M250" i="166" s="1"/>
  <c r="M24" i="166"/>
  <c r="I149" i="166"/>
  <c r="M149" i="166" s="1"/>
  <c r="N18" i="166"/>
  <c r="I89" i="166"/>
  <c r="M89" i="166" s="1"/>
  <c r="I162" i="166"/>
  <c r="M162" i="166" s="1"/>
  <c r="J305" i="166"/>
  <c r="N305" i="166" s="1"/>
  <c r="J257" i="166"/>
  <c r="N257" i="166" s="1"/>
  <c r="J158" i="166"/>
  <c r="N158" i="166" s="1"/>
  <c r="J293" i="166"/>
  <c r="N293" i="166" s="1"/>
  <c r="I194" i="166"/>
  <c r="M194" i="166" s="1"/>
  <c r="G24" i="166"/>
  <c r="G14" i="166"/>
  <c r="J98" i="166"/>
  <c r="N98" i="166" s="1"/>
  <c r="J130" i="166"/>
  <c r="N130" i="166" s="1"/>
  <c r="J199" i="166"/>
  <c r="N199" i="166" s="1"/>
  <c r="K14" i="166"/>
  <c r="J259" i="166"/>
  <c r="N259" i="166" s="1"/>
  <c r="I182" i="166"/>
  <c r="M182" i="166" s="1"/>
  <c r="G20" i="166"/>
  <c r="P15" i="166"/>
  <c r="P23" i="166"/>
  <c r="J218" i="166"/>
  <c r="N218" i="166" s="1"/>
  <c r="K26" i="166"/>
  <c r="J38" i="166"/>
  <c r="N38" i="166" s="1"/>
  <c r="I187" i="166"/>
  <c r="M187" i="166" s="1"/>
  <c r="J91" i="166"/>
  <c r="N91" i="166" s="1"/>
  <c r="G9" i="166"/>
  <c r="J106" i="166"/>
  <c r="N106" i="166" s="1"/>
  <c r="J262" i="166"/>
  <c r="N262" i="166" s="1"/>
  <c r="I214" i="166"/>
  <c r="M214" i="166" s="1"/>
  <c r="J175" i="166"/>
  <c r="N175" i="166" s="1"/>
  <c r="K22" i="166"/>
  <c r="J70" i="166"/>
  <c r="N70" i="166" s="1"/>
  <c r="I79" i="166"/>
  <c r="M79" i="166" s="1"/>
  <c r="I206" i="166"/>
  <c r="M206" i="166" s="1"/>
  <c r="J58" i="166"/>
  <c r="N58" i="166" s="1"/>
  <c r="J103" i="166"/>
  <c r="N103" i="166" s="1"/>
  <c r="I67" i="166"/>
  <c r="M67" i="166" s="1"/>
  <c r="I271" i="166"/>
  <c r="M271" i="166" s="1"/>
  <c r="G11" i="166"/>
  <c r="I247" i="166"/>
  <c r="M247" i="166" s="1"/>
  <c r="G13" i="166"/>
  <c r="K23" i="166"/>
  <c r="P21" i="166"/>
  <c r="P27" i="166"/>
  <c r="I226" i="166"/>
  <c r="M226" i="166" s="1"/>
  <c r="P12" i="166"/>
  <c r="G8" i="166"/>
  <c r="J166" i="166"/>
  <c r="N166" i="166" s="1"/>
  <c r="I184" i="166"/>
  <c r="M184" i="166" s="1"/>
  <c r="J220" i="166"/>
  <c r="N220" i="166" s="1"/>
  <c r="M16" i="166"/>
  <c r="I244" i="166"/>
  <c r="M244" i="166" s="1"/>
  <c r="I268" i="166"/>
  <c r="M268" i="166" s="1"/>
  <c r="I220" i="166"/>
  <c r="M220" i="166" s="1"/>
  <c r="J76" i="166"/>
  <c r="N76" i="166" s="1"/>
  <c r="M21" i="166"/>
  <c r="I172" i="166"/>
  <c r="M172" i="166" s="1"/>
  <c r="M15" i="166"/>
  <c r="J52" i="166"/>
  <c r="N52" i="166" s="1"/>
  <c r="M6" i="166"/>
  <c r="I136" i="166"/>
  <c r="M136" i="166" s="1"/>
  <c r="M8" i="166"/>
  <c r="I112" i="166"/>
  <c r="M112" i="166" s="1"/>
  <c r="J100" i="166"/>
  <c r="N100" i="166" s="1"/>
  <c r="J208" i="166"/>
  <c r="N208" i="166" s="1"/>
  <c r="M12" i="166"/>
  <c r="J64" i="166"/>
  <c r="N64" i="166" s="1"/>
  <c r="J148" i="166"/>
  <c r="N148" i="166" s="1"/>
  <c r="J124" i="166"/>
  <c r="N124" i="166" s="1"/>
  <c r="J184" i="166"/>
  <c r="N184" i="166" s="1"/>
  <c r="I66" i="166"/>
  <c r="M66" i="166" s="1"/>
  <c r="J160" i="166"/>
  <c r="N160" i="166" s="1"/>
  <c r="I40" i="166"/>
  <c r="M40" i="166" s="1"/>
  <c r="M9" i="166"/>
  <c r="M11" i="166"/>
  <c r="J172" i="166"/>
  <c r="N172" i="166" s="1"/>
  <c r="M22" i="166"/>
  <c r="G7" i="166"/>
  <c r="I58" i="166"/>
  <c r="M58" i="166" s="1"/>
  <c r="I238" i="166"/>
  <c r="M238" i="166" s="1"/>
  <c r="J46" i="166"/>
  <c r="N46" i="166" s="1"/>
  <c r="J142" i="166"/>
  <c r="N142" i="166" s="1"/>
  <c r="J238" i="166"/>
  <c r="N238" i="166" s="1"/>
  <c r="G12" i="166"/>
  <c r="G17" i="166"/>
  <c r="J190" i="166"/>
  <c r="N190" i="166" s="1"/>
  <c r="I286" i="166"/>
  <c r="M286" i="166" s="1"/>
  <c r="I202" i="166"/>
  <c r="M202" i="166" s="1"/>
  <c r="J178" i="166"/>
  <c r="N178" i="166" s="1"/>
  <c r="G21" i="166"/>
  <c r="G15" i="166"/>
  <c r="I154" i="166"/>
  <c r="M154" i="166" s="1"/>
  <c r="G18" i="166"/>
  <c r="I94" i="166"/>
  <c r="M94" i="166" s="1"/>
  <c r="G10" i="166"/>
  <c r="I82" i="166"/>
  <c r="M82" i="166" s="1"/>
  <c r="I262" i="166"/>
  <c r="M262" i="166" s="1"/>
  <c r="G19" i="166"/>
  <c r="J34" i="166"/>
  <c r="N34" i="166" s="1"/>
  <c r="J298" i="166"/>
  <c r="N298" i="166" s="1"/>
  <c r="J226" i="166"/>
  <c r="N226" i="166" s="1"/>
  <c r="I298" i="166"/>
  <c r="M298" i="166" s="1"/>
  <c r="J93" i="166"/>
  <c r="N93" i="166" s="1"/>
  <c r="I117" i="166"/>
  <c r="M117" i="166" s="1"/>
  <c r="I93" i="166"/>
  <c r="M93" i="166" s="1"/>
  <c r="J141" i="166"/>
  <c r="N141" i="166" s="1"/>
  <c r="M27" i="166"/>
  <c r="F13" i="166"/>
  <c r="M20" i="166"/>
  <c r="J232" i="166"/>
  <c r="N232" i="166" s="1"/>
  <c r="I52" i="166"/>
  <c r="M52" i="166" s="1"/>
  <c r="O12" i="166"/>
  <c r="I78" i="166"/>
  <c r="M78" i="166" s="1"/>
  <c r="J102" i="166"/>
  <c r="N102" i="166" s="1"/>
  <c r="O20" i="166"/>
  <c r="J78" i="166"/>
  <c r="N78" i="166" s="1"/>
  <c r="J258" i="166"/>
  <c r="N258" i="166" s="1"/>
  <c r="O14" i="166"/>
  <c r="I186" i="166"/>
  <c r="M186" i="166" s="1"/>
  <c r="I198" i="166"/>
  <c r="M198" i="166" s="1"/>
  <c r="I102" i="166"/>
  <c r="M102" i="166" s="1"/>
  <c r="I150" i="166"/>
  <c r="M150" i="166" s="1"/>
  <c r="J112" i="166"/>
  <c r="N112" i="166" s="1"/>
  <c r="O15" i="166"/>
  <c r="I256" i="166"/>
  <c r="M256" i="166" s="1"/>
  <c r="M13" i="166"/>
  <c r="F17" i="166"/>
  <c r="F20" i="166"/>
  <c r="O9" i="166"/>
  <c r="M7" i="166"/>
  <c r="I232" i="166"/>
  <c r="M232" i="166" s="1"/>
  <c r="I69" i="166"/>
  <c r="M69" i="166" s="1"/>
  <c r="M17" i="166"/>
  <c r="M5" i="166"/>
  <c r="F15" i="166"/>
  <c r="J304" i="166"/>
  <c r="N304" i="166" s="1"/>
  <c r="I234" i="166"/>
  <c r="M234" i="166" s="1"/>
  <c r="I46" i="166"/>
  <c r="M46" i="166" s="1"/>
  <c r="M14" i="166"/>
  <c r="I70" i="166"/>
  <c r="M70" i="166" s="1"/>
  <c r="M18" i="166"/>
  <c r="G6" i="166"/>
  <c r="J268" i="166"/>
  <c r="N268" i="166" s="1"/>
  <c r="I219" i="166"/>
  <c r="M219" i="166" s="1"/>
  <c r="I51" i="166"/>
  <c r="M51" i="166" s="1"/>
  <c r="I243" i="166"/>
  <c r="M243" i="166" s="1"/>
  <c r="I258" i="166"/>
  <c r="M258" i="166" s="1"/>
  <c r="I114" i="166"/>
  <c r="M114" i="166" s="1"/>
  <c r="J57" i="166"/>
  <c r="N57" i="166" s="1"/>
  <c r="G22" i="166"/>
  <c r="I166" i="166"/>
  <c r="M166" i="166" s="1"/>
  <c r="I55" i="166"/>
  <c r="M55" i="166" s="1"/>
  <c r="J283" i="166"/>
  <c r="N283" i="166" s="1"/>
  <c r="E26" i="166"/>
  <c r="K5" i="166"/>
  <c r="J74" i="166"/>
  <c r="N74" i="166" s="1"/>
  <c r="P13" i="166"/>
  <c r="J79" i="166"/>
  <c r="N79" i="166" s="1"/>
  <c r="K20" i="166"/>
  <c r="I199" i="166"/>
  <c r="M199" i="166" s="1"/>
  <c r="I205" i="166"/>
  <c r="M205" i="166" s="1"/>
  <c r="J151" i="166"/>
  <c r="N151" i="166" s="1"/>
  <c r="J134" i="166"/>
  <c r="N134" i="166" s="1"/>
  <c r="J139" i="166"/>
  <c r="N139" i="166" s="1"/>
  <c r="J163" i="166"/>
  <c r="N163" i="166" s="1"/>
  <c r="I62" i="166"/>
  <c r="M62" i="166" s="1"/>
  <c r="K27" i="166"/>
  <c r="I38" i="166"/>
  <c r="M38" i="166" s="1"/>
  <c r="J115" i="166"/>
  <c r="N115" i="166" s="1"/>
  <c r="J224" i="166"/>
  <c r="M224" i="166" s="1"/>
  <c r="J19" i="166"/>
  <c r="P24" i="166"/>
  <c r="P18" i="166"/>
  <c r="I44" i="166"/>
  <c r="N44" i="166" s="1"/>
  <c r="K21" i="166"/>
  <c r="E25" i="166"/>
  <c r="J24" i="166"/>
  <c r="J121" i="166"/>
  <c r="N121" i="166" s="1"/>
  <c r="J110" i="166"/>
  <c r="N110" i="166" s="1"/>
  <c r="K12" i="166"/>
  <c r="J247" i="166"/>
  <c r="N247" i="166" s="1"/>
  <c r="I165" i="166"/>
  <c r="M165" i="166" s="1"/>
  <c r="F11" i="166"/>
  <c r="F8" i="166"/>
  <c r="F5" i="166"/>
  <c r="J81" i="166"/>
  <c r="N81" i="166" s="1"/>
  <c r="I153" i="166"/>
  <c r="M153" i="166" s="1"/>
  <c r="F6" i="166"/>
  <c r="F21" i="166"/>
  <c r="I295" i="166"/>
  <c r="M295" i="166" s="1"/>
  <c r="J231" i="166"/>
  <c r="N231" i="166" s="1"/>
  <c r="J177" i="166"/>
  <c r="N177" i="166" s="1"/>
  <c r="J36" i="166"/>
  <c r="N36" i="166" s="1"/>
  <c r="O13" i="166"/>
  <c r="F12" i="166"/>
  <c r="O6" i="166"/>
  <c r="O11" i="166"/>
  <c r="I14" i="166"/>
  <c r="I223" i="166"/>
  <c r="M223" i="166" s="1"/>
  <c r="I201" i="166"/>
  <c r="M201" i="166" s="1"/>
  <c r="O8" i="166"/>
  <c r="I33" i="166"/>
  <c r="M33" i="166" s="1"/>
  <c r="I91" i="166"/>
  <c r="M91" i="166" s="1"/>
  <c r="F9" i="166"/>
  <c r="I211" i="166"/>
  <c r="M211" i="166" s="1"/>
  <c r="P11" i="166"/>
  <c r="O16" i="166"/>
  <c r="O10" i="166"/>
  <c r="P26" i="166"/>
  <c r="J127" i="166"/>
  <c r="N127" i="166" s="1"/>
  <c r="P16" i="166"/>
  <c r="P7" i="166"/>
  <c r="I235" i="166"/>
  <c r="M235" i="166" s="1"/>
  <c r="O27" i="166"/>
  <c r="P17" i="166"/>
  <c r="J249" i="166"/>
  <c r="N249" i="166" s="1"/>
  <c r="I103" i="166"/>
  <c r="M103" i="166" s="1"/>
  <c r="O19" i="166"/>
  <c r="J186" i="166"/>
  <c r="N186" i="166" s="1"/>
  <c r="J66" i="166"/>
  <c r="N66" i="166" s="1"/>
  <c r="F14" i="166"/>
  <c r="O23" i="166"/>
  <c r="J270" i="166"/>
  <c r="N270" i="166" s="1"/>
  <c r="J222" i="166"/>
  <c r="N222" i="166" s="1"/>
  <c r="I126" i="166"/>
  <c r="M126" i="166" s="1"/>
  <c r="O17" i="166"/>
  <c r="J297" i="166"/>
  <c r="N297" i="166" s="1"/>
  <c r="I76" i="166"/>
  <c r="M76" i="166" s="1"/>
  <c r="I259" i="166"/>
  <c r="M259" i="166" s="1"/>
  <c r="I123" i="166"/>
  <c r="M123" i="166" s="1"/>
  <c r="J54" i="166"/>
  <c r="N54" i="166" s="1"/>
  <c r="J295" i="166"/>
  <c r="N295" i="166" s="1"/>
  <c r="J292" i="166"/>
  <c r="N292" i="166" s="1"/>
  <c r="I222" i="166"/>
  <c r="M222" i="166" s="1"/>
  <c r="I105" i="166"/>
  <c r="M105" i="166" s="1"/>
  <c r="J118" i="166"/>
  <c r="N118" i="166" s="1"/>
  <c r="J198" i="166"/>
  <c r="N198" i="166" s="1"/>
  <c r="I111" i="166"/>
  <c r="M111" i="166" s="1"/>
  <c r="I142" i="166"/>
  <c r="M142" i="166" s="1"/>
  <c r="J201" i="166"/>
  <c r="N201" i="166" s="1"/>
  <c r="J285" i="166"/>
  <c r="N285" i="166" s="1"/>
  <c r="F16" i="166"/>
  <c r="I156" i="166"/>
  <c r="M156" i="166" s="1"/>
  <c r="J153" i="166"/>
  <c r="N153" i="166" s="1"/>
  <c r="I195" i="166"/>
  <c r="M195" i="166" s="1"/>
  <c r="I57" i="166"/>
  <c r="M57" i="166" s="1"/>
  <c r="J117" i="166"/>
  <c r="N117" i="166" s="1"/>
  <c r="J210" i="166"/>
  <c r="N210" i="166" s="1"/>
  <c r="J273" i="166"/>
  <c r="N273" i="166" s="1"/>
  <c r="I297" i="166"/>
  <c r="M297" i="166" s="1"/>
  <c r="I127" i="166"/>
  <c r="M127" i="166" s="1"/>
  <c r="P10" i="166"/>
  <c r="J204" i="166"/>
  <c r="N204" i="166" s="1"/>
  <c r="J129" i="166"/>
  <c r="N129" i="166" s="1"/>
  <c r="I261" i="166"/>
  <c r="M261" i="166" s="1"/>
  <c r="O18" i="166"/>
  <c r="J307" i="166"/>
  <c r="N307" i="166" s="1"/>
  <c r="I7" i="166"/>
  <c r="F18" i="166"/>
  <c r="O26" i="166"/>
  <c r="J165" i="166"/>
  <c r="N165" i="166" s="1"/>
  <c r="J33" i="166"/>
  <c r="N33" i="166" s="1"/>
  <c r="P6" i="166"/>
  <c r="J211" i="166"/>
  <c r="N211" i="166" s="1"/>
  <c r="J45" i="166"/>
  <c r="N45" i="166" s="1"/>
  <c r="I81" i="166"/>
  <c r="M81" i="166" s="1"/>
  <c r="J189" i="166"/>
  <c r="N189" i="166" s="1"/>
  <c r="I225" i="166"/>
  <c r="M225" i="166" s="1"/>
  <c r="P8" i="166"/>
  <c r="P14" i="166"/>
  <c r="O22" i="166"/>
  <c r="J235" i="166"/>
  <c r="N235" i="166" s="1"/>
  <c r="F19" i="166"/>
  <c r="J237" i="166"/>
  <c r="N237" i="166" s="1"/>
  <c r="I249" i="166"/>
  <c r="M249" i="166" s="1"/>
  <c r="F22" i="166"/>
  <c r="J43" i="166"/>
  <c r="N43" i="166" s="1"/>
  <c r="J225" i="166"/>
  <c r="N225" i="166" s="1"/>
  <c r="J42" i="166"/>
  <c r="N42" i="166" s="1"/>
  <c r="P9" i="166"/>
  <c r="P20" i="166"/>
  <c r="J306" i="166"/>
  <c r="N306" i="166" s="1"/>
  <c r="L15" i="166"/>
  <c r="O5" i="166"/>
  <c r="J223" i="166"/>
  <c r="N223" i="166" s="1"/>
  <c r="I306" i="166"/>
  <c r="M306" i="166" s="1"/>
  <c r="O24" i="166"/>
  <c r="I139" i="166"/>
  <c r="M139" i="166" s="1"/>
  <c r="I138" i="166"/>
  <c r="M138" i="166" s="1"/>
  <c r="I307" i="166"/>
  <c r="M307" i="166" s="1"/>
  <c r="J271" i="166"/>
  <c r="N271" i="166" s="1"/>
  <c r="I64" i="166"/>
  <c r="M64" i="166" s="1"/>
  <c r="M25" i="166"/>
  <c r="I163" i="166"/>
  <c r="M163" i="166" s="1"/>
  <c r="I130" i="166"/>
  <c r="M130" i="166" s="1"/>
  <c r="J135" i="166"/>
  <c r="N135" i="166" s="1"/>
  <c r="L26" i="166"/>
  <c r="I120" i="166"/>
  <c r="M120" i="166" s="1"/>
  <c r="J84" i="166"/>
  <c r="N84" i="166" s="1"/>
  <c r="J8" i="166"/>
  <c r="J69" i="166"/>
  <c r="N69" i="166" s="1"/>
  <c r="J181" i="166"/>
  <c r="N181" i="166" s="1"/>
  <c r="I13" i="166"/>
  <c r="I289" i="166"/>
  <c r="M289" i="166" s="1"/>
  <c r="I285" i="166"/>
  <c r="M285" i="166" s="1"/>
  <c r="I45" i="166"/>
  <c r="M45" i="166" s="1"/>
  <c r="J6" i="166"/>
  <c r="J48" i="166"/>
  <c r="N48" i="166" s="1"/>
  <c r="J261" i="166"/>
  <c r="N261" i="166" s="1"/>
  <c r="L9" i="166"/>
  <c r="I159" i="166"/>
  <c r="M159" i="166" s="1"/>
  <c r="J291" i="166"/>
  <c r="N291" i="166" s="1"/>
  <c r="I135" i="166"/>
  <c r="M135" i="166" s="1"/>
  <c r="E17" i="166"/>
  <c r="I26" i="166"/>
  <c r="I171" i="166"/>
  <c r="M171" i="166" s="1"/>
  <c r="I177" i="166"/>
  <c r="M177" i="166" s="1"/>
  <c r="J183" i="166"/>
  <c r="N183" i="166" s="1"/>
  <c r="I56" i="166"/>
  <c r="N56" i="166" s="1"/>
  <c r="I304" i="166"/>
  <c r="M304" i="166" s="1"/>
  <c r="J256" i="166"/>
  <c r="N256" i="166" s="1"/>
  <c r="I124" i="166"/>
  <c r="M124" i="166" s="1"/>
  <c r="J92" i="166"/>
  <c r="M92" i="166" s="1"/>
  <c r="I292" i="166"/>
  <c r="M292" i="166" s="1"/>
  <c r="J120" i="166"/>
  <c r="N120" i="166" s="1"/>
  <c r="G27" i="166"/>
  <c r="J246" i="166"/>
  <c r="N246" i="166" s="1"/>
  <c r="J219" i="166"/>
  <c r="N219" i="166" s="1"/>
  <c r="I147" i="166"/>
  <c r="M147" i="166" s="1"/>
  <c r="I129" i="166"/>
  <c r="M129" i="166" s="1"/>
  <c r="L8" i="166"/>
  <c r="I213" i="166"/>
  <c r="M213" i="166" s="1"/>
  <c r="J214" i="166"/>
  <c r="N214" i="166" s="1"/>
  <c r="I140" i="166"/>
  <c r="N140" i="166" s="1"/>
  <c r="J94" i="166"/>
  <c r="N94" i="166" s="1"/>
  <c r="I240" i="166"/>
  <c r="M240" i="166" s="1"/>
  <c r="I228" i="166"/>
  <c r="M228" i="166" s="1"/>
  <c r="I11" i="166"/>
  <c r="I152" i="166"/>
  <c r="N152" i="166" s="1"/>
  <c r="J207" i="166"/>
  <c r="N207" i="166" s="1"/>
  <c r="J32" i="166"/>
  <c r="M32" i="166" s="1"/>
  <c r="J25" i="166"/>
  <c r="I189" i="166"/>
  <c r="M189" i="166" s="1"/>
  <c r="F10" i="166"/>
  <c r="I229" i="166"/>
  <c r="M229" i="166" s="1"/>
  <c r="I60" i="166"/>
  <c r="M60" i="166" s="1"/>
  <c r="I157" i="166"/>
  <c r="M157" i="166" s="1"/>
  <c r="I19" i="166"/>
  <c r="I9" i="166"/>
  <c r="E23" i="166"/>
  <c r="F25" i="166"/>
  <c r="I63" i="166"/>
  <c r="M63" i="166" s="1"/>
  <c r="I265" i="166"/>
  <c r="M265" i="166" s="1"/>
  <c r="J63" i="166"/>
  <c r="N63" i="166" s="1"/>
  <c r="F23" i="166"/>
  <c r="I141" i="166"/>
  <c r="M141" i="166" s="1"/>
  <c r="E15" i="166"/>
  <c r="I121" i="166"/>
  <c r="M121" i="166" s="1"/>
  <c r="J301" i="166"/>
  <c r="N301" i="166" s="1"/>
  <c r="I100" i="166"/>
  <c r="M100" i="166" s="1"/>
  <c r="L24" i="166"/>
  <c r="J23" i="166"/>
  <c r="I303" i="166"/>
  <c r="M303" i="166" s="1"/>
  <c r="I252" i="166"/>
  <c r="M252" i="166" s="1"/>
  <c r="J171" i="166"/>
  <c r="N171" i="166" s="1"/>
  <c r="J85" i="166"/>
  <c r="N85" i="166" s="1"/>
  <c r="J213" i="166"/>
  <c r="N213" i="166" s="1"/>
  <c r="I237" i="166"/>
  <c r="M237" i="166" s="1"/>
  <c r="I99" i="166"/>
  <c r="M99" i="166" s="1"/>
  <c r="I85" i="166"/>
  <c r="M85" i="166" s="1"/>
  <c r="J147" i="166"/>
  <c r="N147" i="166" s="1"/>
  <c r="L21" i="166"/>
  <c r="J61" i="166"/>
  <c r="N61" i="166" s="1"/>
  <c r="H21" i="166"/>
  <c r="I167" i="166"/>
  <c r="M167" i="166" s="1"/>
  <c r="J119" i="166"/>
  <c r="N119" i="166" s="1"/>
  <c r="I215" i="166"/>
  <c r="M215" i="166" s="1"/>
  <c r="I239" i="166"/>
  <c r="M239" i="166" s="1"/>
  <c r="I251" i="166"/>
  <c r="M251" i="166" s="1"/>
  <c r="H8" i="166"/>
  <c r="J167" i="166"/>
  <c r="N167" i="166" s="1"/>
  <c r="I17" i="166"/>
  <c r="J288" i="166"/>
  <c r="N288" i="166" s="1"/>
  <c r="J191" i="166"/>
  <c r="N191" i="166" s="1"/>
  <c r="I108" i="166"/>
  <c r="M108" i="166" s="1"/>
  <c r="I21" i="166"/>
  <c r="I20" i="166"/>
  <c r="I300" i="166"/>
  <c r="M300" i="166" s="1"/>
  <c r="J216" i="166"/>
  <c r="N216" i="166" s="1"/>
  <c r="I84" i="166"/>
  <c r="M84" i="166" s="1"/>
  <c r="J180" i="166"/>
  <c r="N180" i="166" s="1"/>
  <c r="I272" i="166"/>
  <c r="N272" i="166" s="1"/>
  <c r="E7" i="166"/>
  <c r="I116" i="166"/>
  <c r="N116" i="166" s="1"/>
  <c r="J116" i="166"/>
  <c r="M116" i="166" s="1"/>
  <c r="I260" i="166"/>
  <c r="N260" i="166" s="1"/>
  <c r="I164" i="166"/>
  <c r="N164" i="166" s="1"/>
  <c r="J104" i="166"/>
  <c r="M104" i="166" s="1"/>
  <c r="E9" i="166"/>
  <c r="J176" i="166"/>
  <c r="M176" i="166" s="1"/>
  <c r="E18" i="166"/>
  <c r="E27" i="166"/>
  <c r="J212" i="166"/>
  <c r="M212" i="166" s="1"/>
  <c r="I296" i="166"/>
  <c r="N296" i="166" s="1"/>
  <c r="J296" i="166"/>
  <c r="M296" i="166" s="1"/>
  <c r="J248" i="166"/>
  <c r="M248" i="166" s="1"/>
  <c r="I248" i="166"/>
  <c r="N248" i="166" s="1"/>
  <c r="J260" i="166"/>
  <c r="M260" i="166" s="1"/>
  <c r="I80" i="166"/>
  <c r="N80" i="166" s="1"/>
  <c r="E16" i="166"/>
  <c r="I200" i="166"/>
  <c r="N200" i="166" s="1"/>
  <c r="E12" i="166"/>
  <c r="E13" i="166"/>
  <c r="I32" i="166"/>
  <c r="N32" i="166" s="1"/>
  <c r="E19" i="166"/>
  <c r="E14" i="166"/>
  <c r="E22" i="166"/>
  <c r="J44" i="166"/>
  <c r="M44" i="166" s="1"/>
  <c r="I128" i="166"/>
  <c r="N128" i="166" s="1"/>
  <c r="J188" i="166"/>
  <c r="M188" i="166" s="1"/>
  <c r="E10" i="166"/>
  <c r="J80" i="166"/>
  <c r="M80" i="166" s="1"/>
  <c r="J128" i="166"/>
  <c r="M128" i="166" s="1"/>
  <c r="I188" i="166"/>
  <c r="N188" i="166" s="1"/>
  <c r="J284" i="166"/>
  <c r="M284" i="166" s="1"/>
  <c r="E20" i="166"/>
  <c r="E24" i="166"/>
  <c r="H24" i="166"/>
  <c r="H19" i="166"/>
  <c r="J241" i="166"/>
  <c r="N241" i="166" s="1"/>
  <c r="J56" i="166"/>
  <c r="M56" i="166" s="1"/>
  <c r="J140" i="166"/>
  <c r="M140" i="166" s="1"/>
  <c r="I284" i="166"/>
  <c r="N284" i="166" s="1"/>
  <c r="J144" i="166"/>
  <c r="N144" i="166" s="1"/>
  <c r="I92" i="166"/>
  <c r="N92" i="166" s="1"/>
  <c r="J157" i="166"/>
  <c r="N157" i="166" s="1"/>
  <c r="I83" i="166"/>
  <c r="M83" i="166" s="1"/>
  <c r="I5" i="166"/>
  <c r="J272" i="166"/>
  <c r="M272" i="166" s="1"/>
  <c r="I15" i="166"/>
  <c r="H11" i="166"/>
  <c r="H15" i="166"/>
  <c r="I10" i="166"/>
  <c r="I203" i="166"/>
  <c r="M203" i="166" s="1"/>
  <c r="H9" i="166"/>
  <c r="I35" i="166"/>
  <c r="M35" i="166" s="1"/>
  <c r="I119" i="166"/>
  <c r="M119" i="166" s="1"/>
  <c r="I36" i="166"/>
  <c r="M36" i="166" s="1"/>
  <c r="J13" i="166"/>
  <c r="I72" i="166"/>
  <c r="M72" i="166" s="1"/>
  <c r="I37" i="166"/>
  <c r="M37" i="166" s="1"/>
  <c r="I224" i="166"/>
  <c r="N224" i="166" s="1"/>
  <c r="J10" i="166"/>
  <c r="J132" i="166"/>
  <c r="N132" i="166" s="1"/>
  <c r="I16" i="166"/>
  <c r="L17" i="166"/>
  <c r="L7" i="166"/>
  <c r="I279" i="166"/>
  <c r="M279" i="166" s="1"/>
  <c r="J279" i="166"/>
  <c r="N279" i="166" s="1"/>
  <c r="L12" i="166"/>
  <c r="L19" i="166"/>
  <c r="L16" i="166"/>
  <c r="J111" i="166"/>
  <c r="N111" i="166" s="1"/>
  <c r="L14" i="166"/>
  <c r="J195" i="166"/>
  <c r="N195" i="166" s="1"/>
  <c r="L5" i="166"/>
  <c r="L20" i="166"/>
  <c r="L18" i="166"/>
  <c r="J255" i="166"/>
  <c r="N255" i="166" s="1"/>
  <c r="J159" i="166"/>
  <c r="N159" i="166" s="1"/>
  <c r="I267" i="166"/>
  <c r="M267" i="166" s="1"/>
  <c r="L23" i="166"/>
  <c r="J75" i="166"/>
  <c r="N75" i="166" s="1"/>
  <c r="L22" i="166"/>
  <c r="L11" i="166"/>
  <c r="L27" i="166"/>
  <c r="L25" i="166"/>
  <c r="L13" i="166"/>
  <c r="I231" i="166"/>
  <c r="M231" i="166" s="1"/>
  <c r="I87" i="166"/>
  <c r="M87" i="166" s="1"/>
  <c r="I75" i="166"/>
  <c r="M75" i="166" s="1"/>
  <c r="J267" i="166"/>
  <c r="N267" i="166" s="1"/>
  <c r="I207" i="166"/>
  <c r="M207" i="166" s="1"/>
  <c r="I39" i="166"/>
  <c r="M39" i="166" s="1"/>
  <c r="J123" i="166"/>
  <c r="N123" i="166" s="1"/>
  <c r="J39" i="166"/>
  <c r="N39" i="166" s="1"/>
  <c r="I255" i="166"/>
  <c r="M255" i="166" s="1"/>
  <c r="J87" i="166"/>
  <c r="N87" i="166" s="1"/>
  <c r="J303" i="166"/>
  <c r="N303" i="166" s="1"/>
  <c r="L6" i="166"/>
  <c r="I183" i="166"/>
  <c r="M183" i="166" s="1"/>
  <c r="J51" i="166"/>
  <c r="N51" i="166" s="1"/>
  <c r="I291" i="166"/>
  <c r="M291" i="166" s="1"/>
  <c r="L10" i="166"/>
  <c r="J243" i="166"/>
  <c r="N243" i="166" s="1"/>
  <c r="I241" i="166"/>
  <c r="M241" i="166" s="1"/>
  <c r="I176" i="166"/>
  <c r="N176" i="166" s="1"/>
  <c r="J49" i="166"/>
  <c r="N49" i="166" s="1"/>
  <c r="J164" i="166"/>
  <c r="M164" i="166" s="1"/>
  <c r="I27" i="166"/>
  <c r="J72" i="166"/>
  <c r="N72" i="166" s="1"/>
  <c r="I68" i="166"/>
  <c r="N68" i="166" s="1"/>
  <c r="I301" i="166"/>
  <c r="M301" i="166" s="1"/>
  <c r="J109" i="166"/>
  <c r="N109" i="166" s="1"/>
  <c r="I264" i="166"/>
  <c r="M264" i="166" s="1"/>
  <c r="I145" i="166"/>
  <c r="M145" i="166" s="1"/>
  <c r="J99" i="166"/>
  <c r="N99" i="166" s="1"/>
  <c r="I288" i="166"/>
  <c r="M288" i="166" s="1"/>
  <c r="I193" i="166"/>
  <c r="M193" i="166" s="1"/>
  <c r="E5" i="166"/>
  <c r="I74" i="166"/>
  <c r="M74" i="166" s="1"/>
  <c r="K7" i="166"/>
  <c r="I134" i="166"/>
  <c r="M134" i="166" s="1"/>
  <c r="J146" i="166"/>
  <c r="N146" i="166" s="1"/>
  <c r="I218" i="166"/>
  <c r="M218" i="166" s="1"/>
  <c r="I230" i="166"/>
  <c r="M230" i="166" s="1"/>
  <c r="I170" i="166"/>
  <c r="M170" i="166" s="1"/>
  <c r="K15" i="166"/>
  <c r="J290" i="166"/>
  <c r="N290" i="166" s="1"/>
  <c r="K9" i="166"/>
  <c r="J278" i="166"/>
  <c r="N278" i="166" s="1"/>
  <c r="I158" i="166"/>
  <c r="M158" i="166" s="1"/>
  <c r="K11" i="166"/>
  <c r="J266" i="166"/>
  <c r="N266" i="166" s="1"/>
  <c r="J254" i="166"/>
  <c r="N254" i="166" s="1"/>
  <c r="I254" i="166"/>
  <c r="M254" i="166" s="1"/>
  <c r="K6" i="166"/>
  <c r="J242" i="166"/>
  <c r="N242" i="166" s="1"/>
  <c r="K25" i="166"/>
  <c r="K19" i="166"/>
  <c r="J230" i="166"/>
  <c r="N230" i="166" s="1"/>
  <c r="J206" i="166"/>
  <c r="N206" i="166" s="1"/>
  <c r="J50" i="166"/>
  <c r="N50" i="166" s="1"/>
  <c r="I290" i="166"/>
  <c r="M290" i="166" s="1"/>
  <c r="J194" i="166"/>
  <c r="N194" i="166" s="1"/>
  <c r="J86" i="166"/>
  <c r="N86" i="166" s="1"/>
  <c r="J62" i="166"/>
  <c r="N62" i="166" s="1"/>
  <c r="I302" i="166"/>
  <c r="M302" i="166" s="1"/>
  <c r="I266" i="166"/>
  <c r="M266" i="166" s="1"/>
  <c r="J170" i="166"/>
  <c r="N170" i="166" s="1"/>
  <c r="K16" i="166"/>
  <c r="J302" i="166"/>
  <c r="N302" i="166" s="1"/>
  <c r="K24" i="166"/>
  <c r="K18" i="166"/>
  <c r="I278" i="166"/>
  <c r="M278" i="166" s="1"/>
  <c r="I98" i="166"/>
  <c r="M98" i="166" s="1"/>
  <c r="I146" i="166"/>
  <c r="M146" i="166" s="1"/>
  <c r="J122" i="166"/>
  <c r="N122" i="166" s="1"/>
  <c r="K17" i="166"/>
  <c r="I59" i="166"/>
  <c r="M59" i="166" s="1"/>
  <c r="I275" i="166"/>
  <c r="M275" i="166" s="1"/>
  <c r="I191" i="166"/>
  <c r="M191" i="166" s="1"/>
  <c r="J227" i="166"/>
  <c r="N227" i="166" s="1"/>
  <c r="H5" i="166"/>
  <c r="J35" i="166"/>
  <c r="N35" i="166" s="1"/>
  <c r="J59" i="166"/>
  <c r="N59" i="166" s="1"/>
  <c r="H23" i="166"/>
  <c r="I155" i="166"/>
  <c r="M155" i="166" s="1"/>
  <c r="H12" i="166"/>
  <c r="I179" i="166"/>
  <c r="M179" i="166" s="1"/>
  <c r="I227" i="166"/>
  <c r="M227" i="166" s="1"/>
  <c r="I131" i="166"/>
  <c r="M131" i="166" s="1"/>
  <c r="J251" i="166"/>
  <c r="N251" i="166" s="1"/>
  <c r="J83" i="166"/>
  <c r="N83" i="166" s="1"/>
  <c r="J107" i="166"/>
  <c r="N107" i="166" s="1"/>
  <c r="J155" i="166"/>
  <c r="N155" i="166" s="1"/>
  <c r="I71" i="166"/>
  <c r="M71" i="166" s="1"/>
  <c r="H10" i="166"/>
  <c r="I143" i="166"/>
  <c r="M143" i="166" s="1"/>
  <c r="H25" i="166"/>
  <c r="J95" i="166"/>
  <c r="N95" i="166" s="1"/>
  <c r="H16" i="166"/>
  <c r="I299" i="166"/>
  <c r="M299" i="166" s="1"/>
  <c r="H7" i="166"/>
  <c r="J131" i="166"/>
  <c r="N131" i="166" s="1"/>
  <c r="H26" i="166"/>
  <c r="H18" i="166"/>
  <c r="J299" i="166"/>
  <c r="N299" i="166" s="1"/>
  <c r="J143" i="166"/>
  <c r="N143" i="166" s="1"/>
  <c r="I287" i="166"/>
  <c r="M287" i="166" s="1"/>
  <c r="H14" i="166"/>
  <c r="H6" i="166"/>
  <c r="H20" i="166"/>
  <c r="H22" i="166"/>
  <c r="I107" i="166"/>
  <c r="M107" i="166" s="1"/>
  <c r="J215" i="166"/>
  <c r="N215" i="166" s="1"/>
  <c r="H17" i="166"/>
  <c r="J239" i="166"/>
  <c r="N239" i="166" s="1"/>
  <c r="I95" i="166"/>
  <c r="M95" i="166" s="1"/>
  <c r="J203" i="166"/>
  <c r="N203" i="166" s="1"/>
  <c r="I24" i="166"/>
  <c r="J276" i="166"/>
  <c r="N276" i="166" s="1"/>
  <c r="I276" i="166"/>
  <c r="M276" i="166" s="1"/>
  <c r="I48" i="166"/>
  <c r="M48" i="166" s="1"/>
  <c r="I23" i="166"/>
  <c r="J168" i="166"/>
  <c r="N168" i="166" s="1"/>
  <c r="I144" i="166"/>
  <c r="M144" i="166" s="1"/>
  <c r="J300" i="166"/>
  <c r="N300" i="166" s="1"/>
  <c r="J264" i="166"/>
  <c r="N264" i="166" s="1"/>
  <c r="I168" i="166"/>
  <c r="M168" i="166" s="1"/>
  <c r="I22" i="166"/>
  <c r="I192" i="166"/>
  <c r="M192" i="166" s="1"/>
  <c r="I12" i="166"/>
  <c r="I216" i="166"/>
  <c r="M216" i="166" s="1"/>
  <c r="I204" i="166"/>
  <c r="M204" i="166" s="1"/>
  <c r="J228" i="166"/>
  <c r="N228" i="166" s="1"/>
  <c r="I6" i="166"/>
  <c r="I180" i="166"/>
  <c r="M180" i="166" s="1"/>
  <c r="I18" i="166"/>
  <c r="J192" i="166"/>
  <c r="N192" i="166" s="1"/>
  <c r="J108" i="166"/>
  <c r="N108" i="166" s="1"/>
  <c r="J252" i="166"/>
  <c r="N252" i="166" s="1"/>
  <c r="I25" i="166"/>
  <c r="J60" i="166"/>
  <c r="N60" i="166" s="1"/>
  <c r="I132" i="166"/>
  <c r="M132" i="166" s="1"/>
  <c r="I8" i="166"/>
  <c r="J263" i="166"/>
  <c r="N263" i="166" s="1"/>
  <c r="J179" i="166"/>
  <c r="N179" i="166" s="1"/>
  <c r="I96" i="166"/>
  <c r="M96" i="166" s="1"/>
  <c r="J7" i="166"/>
  <c r="J277" i="166"/>
  <c r="N277" i="166" s="1"/>
  <c r="I277" i="166"/>
  <c r="M277" i="166" s="1"/>
  <c r="J193" i="166"/>
  <c r="N193" i="166" s="1"/>
  <c r="J73" i="166"/>
  <c r="N73" i="166" s="1"/>
  <c r="J133" i="166"/>
  <c r="N133" i="166" s="1"/>
  <c r="J14" i="166"/>
  <c r="I217" i="166"/>
  <c r="M217" i="166" s="1"/>
  <c r="J5" i="166"/>
  <c r="J18" i="166"/>
  <c r="I109" i="166"/>
  <c r="M109" i="166" s="1"/>
  <c r="J217" i="166"/>
  <c r="N217" i="166" s="1"/>
  <c r="J97" i="166"/>
  <c r="N97" i="166" s="1"/>
  <c r="J20" i="166"/>
  <c r="J12" i="166"/>
  <c r="J229" i="166"/>
  <c r="N229" i="166" s="1"/>
  <c r="I181" i="166"/>
  <c r="M181" i="166" s="1"/>
  <c r="J11" i="166"/>
  <c r="J21" i="166"/>
  <c r="J9" i="166"/>
  <c r="J16" i="166"/>
  <c r="J205" i="166"/>
  <c r="N205" i="166" s="1"/>
  <c r="I133" i="166"/>
  <c r="M133" i="166" s="1"/>
  <c r="I169" i="166"/>
  <c r="M169" i="166" s="1"/>
  <c r="I253" i="166"/>
  <c r="M253" i="166" s="1"/>
  <c r="J253" i="166"/>
  <c r="N253" i="166" s="1"/>
  <c r="J145" i="166"/>
  <c r="N145" i="166" s="1"/>
  <c r="J26" i="166"/>
  <c r="J156" i="166"/>
  <c r="N156" i="166" s="1"/>
  <c r="J68" i="166"/>
  <c r="M68" i="166" s="1"/>
  <c r="J240" i="166"/>
  <c r="N240" i="166" s="1"/>
  <c r="I212" i="166"/>
  <c r="N212" i="166" s="1"/>
  <c r="J152" i="166"/>
  <c r="M152" i="166" s="1"/>
  <c r="J169" i="166"/>
  <c r="N169" i="166" s="1"/>
  <c r="I104" i="166"/>
  <c r="N104" i="166" s="1"/>
  <c r="I88" i="166"/>
  <c r="M88" i="166" s="1"/>
  <c r="I280" i="166"/>
  <c r="M280" i="166" s="1"/>
  <c r="J280" i="166"/>
  <c r="N280" i="166" s="1"/>
  <c r="M26" i="166"/>
  <c r="J196" i="166"/>
  <c r="N196" i="166" s="1"/>
  <c r="I282" i="166"/>
  <c r="M282" i="166" s="1"/>
  <c r="J282" i="166"/>
  <c r="N282" i="166" s="1"/>
  <c r="O7" i="166"/>
  <c r="I246" i="166"/>
  <c r="M246" i="166" s="1"/>
  <c r="I174" i="166"/>
  <c r="M174" i="166" s="1"/>
  <c r="J138" i="166"/>
  <c r="N138" i="166" s="1"/>
  <c r="G25" i="166"/>
  <c r="I160" i="166"/>
  <c r="M160" i="166" s="1"/>
  <c r="G26" i="166"/>
  <c r="I196" i="166"/>
  <c r="M196" i="166" s="1"/>
  <c r="I270" i="166"/>
  <c r="M270" i="166" s="1"/>
  <c r="I175" i="166"/>
  <c r="M175" i="166" s="1"/>
  <c r="J126" i="166"/>
  <c r="N126" i="166" s="1"/>
  <c r="P22" i="166"/>
  <c r="I137" i="166"/>
  <c r="M137" i="166" s="1"/>
  <c r="I118" i="166"/>
  <c r="M118" i="166" s="1"/>
  <c r="F26" i="166"/>
  <c r="I273" i="166"/>
  <c r="M273" i="166" s="1"/>
  <c r="F7" i="166"/>
  <c r="G23" i="166"/>
  <c r="S6" i="166"/>
  <c r="L32" i="166" s="1"/>
  <c r="R6" i="166"/>
  <c r="R5" i="166"/>
  <c r="T7" i="166"/>
  <c r="J244" i="166"/>
  <c r="N244" i="166" s="1"/>
  <c r="I148" i="166"/>
  <c r="M148" i="166" s="1"/>
  <c r="J150" i="166"/>
  <c r="N150" i="166" s="1"/>
  <c r="J162" i="166"/>
  <c r="N162" i="166" s="1"/>
  <c r="J114" i="166"/>
  <c r="N114" i="166" s="1"/>
  <c r="G5" i="166"/>
  <c r="J274" i="166"/>
  <c r="N274" i="166" s="1"/>
  <c r="I274" i="166"/>
  <c r="M274" i="166" s="1"/>
  <c r="I294" i="166"/>
  <c r="M294" i="166" s="1"/>
  <c r="J90" i="166"/>
  <c r="N90" i="166" s="1"/>
  <c r="J82" i="166"/>
  <c r="N82" i="166" s="1"/>
  <c r="I90" i="166"/>
  <c r="M90" i="166" s="1"/>
  <c r="M19" i="166"/>
  <c r="J154" i="166"/>
  <c r="N154" i="166" s="1"/>
  <c r="J88" i="166"/>
  <c r="N88" i="166" s="1"/>
  <c r="O25" i="166"/>
  <c r="J174" i="166"/>
  <c r="N174" i="166" s="1"/>
  <c r="I106" i="166"/>
  <c r="M106" i="166" s="1"/>
  <c r="A16" i="165"/>
  <c r="L33" i="166" l="1"/>
  <c r="D32" i="166"/>
  <c r="C32" i="166"/>
  <c r="E32" i="166"/>
  <c r="R7" i="166"/>
  <c r="S7" i="166"/>
  <c r="L44" i="166" s="1"/>
  <c r="T8" i="166"/>
  <c r="A17" i="165"/>
  <c r="R8" i="166" l="1"/>
  <c r="T9" i="166"/>
  <c r="S8" i="166"/>
  <c r="L56" i="166" s="1"/>
  <c r="E44" i="166"/>
  <c r="L45" i="166"/>
  <c r="C44" i="166"/>
  <c r="D44" i="166"/>
  <c r="Q32" i="166"/>
  <c r="P32" i="166"/>
  <c r="D33" i="166"/>
  <c r="E33" i="166"/>
  <c r="L34" i="166"/>
  <c r="C33" i="166"/>
  <c r="A18" i="165"/>
  <c r="R32" i="166" l="1"/>
  <c r="F32" i="166" s="1"/>
  <c r="D34" i="166"/>
  <c r="E34" i="166"/>
  <c r="L35" i="166"/>
  <c r="C34" i="166"/>
  <c r="E56" i="166"/>
  <c r="L57" i="166"/>
  <c r="D56" i="166"/>
  <c r="C56" i="166"/>
  <c r="P33" i="166"/>
  <c r="Q33" i="166"/>
  <c r="S9" i="166"/>
  <c r="L68" i="166" s="1"/>
  <c r="T10" i="166"/>
  <c r="R9" i="166"/>
  <c r="P44" i="166"/>
  <c r="Q44" i="166"/>
  <c r="D45" i="166"/>
  <c r="C45" i="166"/>
  <c r="E45" i="166"/>
  <c r="L46" i="166"/>
  <c r="A19" i="165"/>
  <c r="R44" i="166" l="1"/>
  <c r="F44" i="166" s="1"/>
  <c r="R33" i="166"/>
  <c r="F33" i="166" s="1"/>
  <c r="P56" i="166"/>
  <c r="Q56" i="166"/>
  <c r="L58" i="166"/>
  <c r="D57" i="166"/>
  <c r="C57" i="166"/>
  <c r="E57" i="166"/>
  <c r="P45" i="166"/>
  <c r="Q45" i="166"/>
  <c r="R10" i="166"/>
  <c r="S10" i="166"/>
  <c r="L80" i="166" s="1"/>
  <c r="T11" i="166"/>
  <c r="E46" i="166"/>
  <c r="L47" i="166"/>
  <c r="D46" i="166"/>
  <c r="C46" i="166"/>
  <c r="C68" i="166"/>
  <c r="E68" i="166"/>
  <c r="D68" i="166"/>
  <c r="L69" i="166"/>
  <c r="L36" i="166"/>
  <c r="C35" i="166"/>
  <c r="D35" i="166"/>
  <c r="E35" i="166"/>
  <c r="Q34" i="166"/>
  <c r="P34" i="166"/>
  <c r="A20" i="165"/>
  <c r="R34" i="166" l="1"/>
  <c r="F34" i="166" s="1"/>
  <c r="R56" i="166"/>
  <c r="F56" i="166" s="1"/>
  <c r="R45" i="166"/>
  <c r="F45" i="166" s="1"/>
  <c r="P57" i="166"/>
  <c r="Q57" i="166"/>
  <c r="C69" i="166"/>
  <c r="L70" i="166"/>
  <c r="D69" i="166"/>
  <c r="E69" i="166"/>
  <c r="Q35" i="166"/>
  <c r="P35" i="166"/>
  <c r="P68" i="166"/>
  <c r="Q68" i="166"/>
  <c r="P46" i="166"/>
  <c r="Q46" i="166"/>
  <c r="D80" i="166"/>
  <c r="E80" i="166"/>
  <c r="L81" i="166"/>
  <c r="C80" i="166"/>
  <c r="C36" i="166"/>
  <c r="E36" i="166"/>
  <c r="L37" i="166"/>
  <c r="D36" i="166"/>
  <c r="S11" i="166"/>
  <c r="L92" i="166" s="1"/>
  <c r="R11" i="166"/>
  <c r="T12" i="166"/>
  <c r="L59" i="166"/>
  <c r="C58" i="166"/>
  <c r="D58" i="166"/>
  <c r="E58" i="166"/>
  <c r="D47" i="166"/>
  <c r="C47" i="166"/>
  <c r="L48" i="166"/>
  <c r="E47" i="166"/>
  <c r="A21" i="165"/>
  <c r="R57" i="166" l="1"/>
  <c r="F57" i="166" s="1"/>
  <c r="R68" i="166"/>
  <c r="F68" i="166" s="1"/>
  <c r="R46" i="166"/>
  <c r="F46" i="166" s="1"/>
  <c r="R35" i="166"/>
  <c r="F35" i="166" s="1"/>
  <c r="T13" i="166"/>
  <c r="S12" i="166"/>
  <c r="L104" i="166" s="1"/>
  <c r="R12" i="166"/>
  <c r="E70" i="166"/>
  <c r="D70" i="166"/>
  <c r="C70" i="166"/>
  <c r="L71" i="166"/>
  <c r="Q58" i="166"/>
  <c r="P58" i="166"/>
  <c r="D92" i="166"/>
  <c r="L93" i="166"/>
  <c r="C92" i="166"/>
  <c r="E92" i="166"/>
  <c r="P80" i="166"/>
  <c r="Q80" i="166"/>
  <c r="D37" i="166"/>
  <c r="C37" i="166"/>
  <c r="E37" i="166"/>
  <c r="L38" i="166"/>
  <c r="C81" i="166"/>
  <c r="L82" i="166"/>
  <c r="D81" i="166"/>
  <c r="E81" i="166"/>
  <c r="D48" i="166"/>
  <c r="C48" i="166"/>
  <c r="E48" i="166"/>
  <c r="L49" i="166"/>
  <c r="Q47" i="166"/>
  <c r="P47" i="166"/>
  <c r="E59" i="166"/>
  <c r="L60" i="166"/>
  <c r="C59" i="166"/>
  <c r="D59" i="166"/>
  <c r="Q36" i="166"/>
  <c r="P36" i="166"/>
  <c r="Q69" i="166"/>
  <c r="P69" i="166"/>
  <c r="A22" i="165"/>
  <c r="R80" i="166" l="1"/>
  <c r="F80" i="166" s="1"/>
  <c r="R58" i="166"/>
  <c r="F58" i="166" s="1"/>
  <c r="R36" i="166"/>
  <c r="F36" i="166" s="1"/>
  <c r="R69" i="166"/>
  <c r="F69" i="166" s="1"/>
  <c r="R47" i="166"/>
  <c r="F47" i="166" s="1"/>
  <c r="E60" i="166"/>
  <c r="C60" i="166"/>
  <c r="D60" i="166"/>
  <c r="L61" i="166"/>
  <c r="L94" i="166"/>
  <c r="E93" i="166"/>
  <c r="C93" i="166"/>
  <c r="D93" i="166"/>
  <c r="C71" i="166"/>
  <c r="D71" i="166"/>
  <c r="E71" i="166"/>
  <c r="L72" i="166"/>
  <c r="Q81" i="166"/>
  <c r="P81" i="166"/>
  <c r="P92" i="166"/>
  <c r="Q92" i="166"/>
  <c r="L105" i="166"/>
  <c r="E104" i="166"/>
  <c r="C104" i="166"/>
  <c r="D104" i="166"/>
  <c r="P48" i="166"/>
  <c r="Q48" i="166"/>
  <c r="P37" i="166"/>
  <c r="Q37" i="166"/>
  <c r="L50" i="166"/>
  <c r="D49" i="166"/>
  <c r="C49" i="166"/>
  <c r="E49" i="166"/>
  <c r="C38" i="166"/>
  <c r="L39" i="166"/>
  <c r="D38" i="166"/>
  <c r="E38" i="166"/>
  <c r="P59" i="166"/>
  <c r="Q59" i="166"/>
  <c r="E82" i="166"/>
  <c r="D82" i="166"/>
  <c r="C82" i="166"/>
  <c r="L83" i="166"/>
  <c r="P70" i="166"/>
  <c r="Q70" i="166"/>
  <c r="T14" i="166"/>
  <c r="R13" i="166"/>
  <c r="S13" i="166"/>
  <c r="L116" i="166" s="1"/>
  <c r="A23" i="165"/>
  <c r="R81" i="166" l="1"/>
  <c r="F81" i="166" s="1"/>
  <c r="R92" i="166"/>
  <c r="F92" i="166" s="1"/>
  <c r="R70" i="166"/>
  <c r="F70" i="166" s="1"/>
  <c r="R37" i="166"/>
  <c r="F37" i="166" s="1"/>
  <c r="R59" i="166"/>
  <c r="F59" i="166" s="1"/>
  <c r="R48" i="166"/>
  <c r="F48" i="166" s="1"/>
  <c r="C72" i="166"/>
  <c r="D72" i="166"/>
  <c r="E72" i="166"/>
  <c r="L73" i="166"/>
  <c r="E61" i="166"/>
  <c r="D61" i="166"/>
  <c r="C61" i="166"/>
  <c r="L62" i="166"/>
  <c r="D116" i="166"/>
  <c r="L117" i="166"/>
  <c r="C116" i="166"/>
  <c r="E116" i="166"/>
  <c r="Q38" i="166"/>
  <c r="P38" i="166"/>
  <c r="Q60" i="166"/>
  <c r="P60" i="166"/>
  <c r="D83" i="166"/>
  <c r="E83" i="166"/>
  <c r="C83" i="166"/>
  <c r="L84" i="166"/>
  <c r="L40" i="166"/>
  <c r="D39" i="166"/>
  <c r="C39" i="166"/>
  <c r="E39" i="166"/>
  <c r="P49" i="166"/>
  <c r="Q49" i="166"/>
  <c r="P71" i="166"/>
  <c r="Q71" i="166"/>
  <c r="Q82" i="166"/>
  <c r="P82" i="166"/>
  <c r="Q104" i="166"/>
  <c r="P104" i="166"/>
  <c r="Q93" i="166"/>
  <c r="P93" i="166"/>
  <c r="T15" i="166"/>
  <c r="S14" i="166"/>
  <c r="L128" i="166" s="1"/>
  <c r="R14" i="166"/>
  <c r="L51" i="166"/>
  <c r="D50" i="166"/>
  <c r="E50" i="166"/>
  <c r="C50" i="166"/>
  <c r="D105" i="166"/>
  <c r="L106" i="166"/>
  <c r="C105" i="166"/>
  <c r="E105" i="166"/>
  <c r="L95" i="166"/>
  <c r="E94" i="166"/>
  <c r="D94" i="166"/>
  <c r="C94" i="166"/>
  <c r="A24" i="165"/>
  <c r="R38" i="166" l="1"/>
  <c r="F38" i="166" s="1"/>
  <c r="R60" i="166"/>
  <c r="F60" i="166" s="1"/>
  <c r="R71" i="166"/>
  <c r="F71" i="166" s="1"/>
  <c r="R104" i="166"/>
  <c r="F104" i="166" s="1"/>
  <c r="R93" i="166"/>
  <c r="F93" i="166" s="1"/>
  <c r="R82" i="166"/>
  <c r="F82" i="166" s="1"/>
  <c r="R49" i="166"/>
  <c r="F49" i="166" s="1"/>
  <c r="Q105" i="166"/>
  <c r="P105" i="166"/>
  <c r="T16" i="166"/>
  <c r="R15" i="166"/>
  <c r="S15" i="166"/>
  <c r="L140" i="166" s="1"/>
  <c r="C62" i="166"/>
  <c r="E62" i="166"/>
  <c r="D62" i="166"/>
  <c r="L63" i="166"/>
  <c r="Q94" i="166"/>
  <c r="P94" i="166"/>
  <c r="D40" i="166"/>
  <c r="C40" i="166"/>
  <c r="E40" i="166"/>
  <c r="L41" i="166"/>
  <c r="Q83" i="166"/>
  <c r="P83" i="166"/>
  <c r="L118" i="166"/>
  <c r="D117" i="166"/>
  <c r="C117" i="166"/>
  <c r="E117" i="166"/>
  <c r="Q61" i="166"/>
  <c r="P61" i="166"/>
  <c r="Q72" i="166"/>
  <c r="P72" i="166"/>
  <c r="D95" i="166"/>
  <c r="L96" i="166"/>
  <c r="C95" i="166"/>
  <c r="E95" i="166"/>
  <c r="L52" i="166"/>
  <c r="E51" i="166"/>
  <c r="C51" i="166"/>
  <c r="D51" i="166"/>
  <c r="L74" i="166"/>
  <c r="D73" i="166"/>
  <c r="C73" i="166"/>
  <c r="E73" i="166"/>
  <c r="P39" i="166"/>
  <c r="Q39" i="166"/>
  <c r="D106" i="166"/>
  <c r="C106" i="166"/>
  <c r="E106" i="166"/>
  <c r="L107" i="166"/>
  <c r="Q50" i="166"/>
  <c r="P50" i="166"/>
  <c r="D128" i="166"/>
  <c r="C128" i="166"/>
  <c r="L129" i="166"/>
  <c r="E128" i="166"/>
  <c r="E84" i="166"/>
  <c r="L85" i="166"/>
  <c r="D84" i="166"/>
  <c r="C84" i="166"/>
  <c r="Q116" i="166"/>
  <c r="P116" i="166"/>
  <c r="A25" i="165"/>
  <c r="R50" i="166" l="1"/>
  <c r="F50" i="166" s="1"/>
  <c r="R72" i="166"/>
  <c r="F72" i="166" s="1"/>
  <c r="R39" i="166"/>
  <c r="F39" i="166" s="1"/>
  <c r="R94" i="166"/>
  <c r="F94" i="166" s="1"/>
  <c r="R116" i="166"/>
  <c r="F116" i="166" s="1"/>
  <c r="R105" i="166"/>
  <c r="F105" i="166" s="1"/>
  <c r="R61" i="166"/>
  <c r="F61" i="166" s="1"/>
  <c r="R83" i="166"/>
  <c r="F83" i="166" s="1"/>
  <c r="Q128" i="166"/>
  <c r="P128" i="166"/>
  <c r="L108" i="166"/>
  <c r="D107" i="166"/>
  <c r="E107" i="166"/>
  <c r="C107" i="166"/>
  <c r="Q73" i="166"/>
  <c r="P73" i="166"/>
  <c r="Q62" i="166"/>
  <c r="P62" i="166"/>
  <c r="D74" i="166"/>
  <c r="C74" i="166"/>
  <c r="E74" i="166"/>
  <c r="L75" i="166"/>
  <c r="D52" i="166"/>
  <c r="L53" i="166"/>
  <c r="C52" i="166"/>
  <c r="E52" i="166"/>
  <c r="P117" i="166"/>
  <c r="Q117" i="166"/>
  <c r="D41" i="166"/>
  <c r="E41" i="166"/>
  <c r="L42" i="166"/>
  <c r="C41" i="166"/>
  <c r="Q84" i="166"/>
  <c r="P84" i="166"/>
  <c r="D129" i="166"/>
  <c r="C129" i="166"/>
  <c r="L130" i="166"/>
  <c r="E129" i="166"/>
  <c r="Q51" i="166"/>
  <c r="P51" i="166"/>
  <c r="L119" i="166"/>
  <c r="D118" i="166"/>
  <c r="C118" i="166"/>
  <c r="E118" i="166"/>
  <c r="D96" i="166"/>
  <c r="E96" i="166"/>
  <c r="L97" i="166"/>
  <c r="C96" i="166"/>
  <c r="P40" i="166"/>
  <c r="Q40" i="166"/>
  <c r="Q95" i="166"/>
  <c r="P95" i="166"/>
  <c r="T17" i="166"/>
  <c r="R16" i="166"/>
  <c r="S16" i="166"/>
  <c r="L152" i="166" s="1"/>
  <c r="C85" i="166"/>
  <c r="E85" i="166"/>
  <c r="D85" i="166"/>
  <c r="L86" i="166"/>
  <c r="P106" i="166"/>
  <c r="Q106" i="166"/>
  <c r="C63" i="166"/>
  <c r="E63" i="166"/>
  <c r="D63" i="166"/>
  <c r="L64" i="166"/>
  <c r="C140" i="166"/>
  <c r="D140" i="166"/>
  <c r="L141" i="166"/>
  <c r="E140" i="166"/>
  <c r="A26" i="165"/>
  <c r="R95" i="166" l="1"/>
  <c r="F95" i="166" s="1"/>
  <c r="R117" i="166"/>
  <c r="F117" i="166" s="1"/>
  <c r="R84" i="166"/>
  <c r="F84" i="166" s="1"/>
  <c r="R62" i="166"/>
  <c r="F62" i="166" s="1"/>
  <c r="R128" i="166"/>
  <c r="F128" i="166" s="1"/>
  <c r="R51" i="166"/>
  <c r="F51" i="166" s="1"/>
  <c r="R106" i="166"/>
  <c r="F106" i="166" s="1"/>
  <c r="R40" i="166"/>
  <c r="F40" i="166" s="1"/>
  <c r="R73" i="166"/>
  <c r="F73" i="166" s="1"/>
  <c r="C86" i="166"/>
  <c r="E86" i="166"/>
  <c r="D86" i="166"/>
  <c r="L87" i="166"/>
  <c r="D152" i="166"/>
  <c r="C152" i="166"/>
  <c r="L153" i="166"/>
  <c r="E152" i="166"/>
  <c r="E119" i="166"/>
  <c r="L120" i="166"/>
  <c r="D119" i="166"/>
  <c r="C119" i="166"/>
  <c r="L131" i="166"/>
  <c r="E130" i="166"/>
  <c r="D130" i="166"/>
  <c r="C130" i="166"/>
  <c r="Q41" i="166"/>
  <c r="P41" i="166"/>
  <c r="D64" i="166"/>
  <c r="C64" i="166"/>
  <c r="L65" i="166"/>
  <c r="E64" i="166"/>
  <c r="Q85" i="166"/>
  <c r="P85" i="166"/>
  <c r="E97" i="166"/>
  <c r="C97" i="166"/>
  <c r="D97" i="166"/>
  <c r="L98" i="166"/>
  <c r="L54" i="166"/>
  <c r="C53" i="166"/>
  <c r="D53" i="166"/>
  <c r="E53" i="166"/>
  <c r="Q107" i="166"/>
  <c r="P107" i="166"/>
  <c r="C141" i="166"/>
  <c r="E141" i="166"/>
  <c r="D141" i="166"/>
  <c r="L142" i="166"/>
  <c r="P63" i="166"/>
  <c r="Q63" i="166"/>
  <c r="R17" i="166"/>
  <c r="H164" i="166" s="1"/>
  <c r="S17" i="166"/>
  <c r="L164" i="166" s="1"/>
  <c r="L165" i="166" s="1"/>
  <c r="L166" i="166" s="1"/>
  <c r="L167" i="166" s="1"/>
  <c r="L168" i="166" s="1"/>
  <c r="L169" i="166" s="1"/>
  <c r="L170" i="166" s="1"/>
  <c r="L171" i="166" s="1"/>
  <c r="L172" i="166" s="1"/>
  <c r="L173" i="166" s="1"/>
  <c r="L174" i="166" s="1"/>
  <c r="L175" i="166" s="1"/>
  <c r="T18" i="166"/>
  <c r="Q129" i="166"/>
  <c r="P129" i="166"/>
  <c r="C42" i="166"/>
  <c r="D42" i="166"/>
  <c r="L43" i="166"/>
  <c r="E42" i="166"/>
  <c r="P52" i="166"/>
  <c r="Q52" i="166"/>
  <c r="Q74" i="166"/>
  <c r="P74" i="166"/>
  <c r="D108" i="166"/>
  <c r="E108" i="166"/>
  <c r="L109" i="166"/>
  <c r="C108" i="166"/>
  <c r="P140" i="166"/>
  <c r="Q140" i="166"/>
  <c r="Q96" i="166"/>
  <c r="P96" i="166"/>
  <c r="Q118" i="166"/>
  <c r="P118" i="166"/>
  <c r="L76" i="166"/>
  <c r="C75" i="166"/>
  <c r="D75" i="166"/>
  <c r="E75" i="166"/>
  <c r="A27" i="165"/>
  <c r="R96" i="166" l="1"/>
  <c r="F96" i="166" s="1"/>
  <c r="R63" i="166"/>
  <c r="F63" i="166" s="1"/>
  <c r="R140" i="166"/>
  <c r="F140" i="166" s="1"/>
  <c r="R52" i="166"/>
  <c r="F52" i="166" s="1"/>
  <c r="R74" i="166"/>
  <c r="F74" i="166" s="1"/>
  <c r="R129" i="166"/>
  <c r="F129" i="166" s="1"/>
  <c r="R107" i="166"/>
  <c r="F107" i="166" s="1"/>
  <c r="R41" i="166"/>
  <c r="F41" i="166" s="1"/>
  <c r="R85" i="166"/>
  <c r="F85" i="166" s="1"/>
  <c r="R118" i="166"/>
  <c r="F118" i="166" s="1"/>
  <c r="P75" i="166"/>
  <c r="Q75" i="166"/>
  <c r="Q108" i="166"/>
  <c r="P108" i="166"/>
  <c r="C164" i="166"/>
  <c r="H165" i="166"/>
  <c r="E164" i="166"/>
  <c r="D164" i="166"/>
  <c r="E142" i="166"/>
  <c r="L143" i="166"/>
  <c r="D142" i="166"/>
  <c r="C142" i="166"/>
  <c r="Q130" i="166"/>
  <c r="P130" i="166"/>
  <c r="P119" i="166"/>
  <c r="Q119" i="166"/>
  <c r="E153" i="166"/>
  <c r="L154" i="166"/>
  <c r="C153" i="166"/>
  <c r="D153" i="166"/>
  <c r="L77" i="166"/>
  <c r="C76" i="166"/>
  <c r="D76" i="166"/>
  <c r="E76" i="166"/>
  <c r="E109" i="166"/>
  <c r="D109" i="166"/>
  <c r="L110" i="166"/>
  <c r="C109" i="166"/>
  <c r="C43" i="166"/>
  <c r="D43" i="166"/>
  <c r="E43" i="166"/>
  <c r="P141" i="166"/>
  <c r="Q141" i="166"/>
  <c r="E54" i="166"/>
  <c r="D54" i="166"/>
  <c r="C54" i="166"/>
  <c r="L55" i="166"/>
  <c r="E120" i="166"/>
  <c r="C120" i="166"/>
  <c r="D120" i="166"/>
  <c r="L121" i="166"/>
  <c r="P53" i="166"/>
  <c r="Q53" i="166"/>
  <c r="L99" i="166"/>
  <c r="C98" i="166"/>
  <c r="D98" i="166"/>
  <c r="E98" i="166"/>
  <c r="E87" i="166"/>
  <c r="C87" i="166"/>
  <c r="D87" i="166"/>
  <c r="L88" i="166"/>
  <c r="P97" i="166"/>
  <c r="Q97" i="166"/>
  <c r="Q64" i="166"/>
  <c r="P64" i="166"/>
  <c r="P86" i="166"/>
  <c r="Q86" i="166"/>
  <c r="P42" i="166"/>
  <c r="Q42" i="166"/>
  <c r="S18" i="166"/>
  <c r="L176" i="166" s="1"/>
  <c r="L177" i="166" s="1"/>
  <c r="L178" i="166" s="1"/>
  <c r="L179" i="166" s="1"/>
  <c r="L180" i="166" s="1"/>
  <c r="L181" i="166" s="1"/>
  <c r="L182" i="166" s="1"/>
  <c r="L183" i="166" s="1"/>
  <c r="L184" i="166" s="1"/>
  <c r="L185" i="166" s="1"/>
  <c r="L186" i="166" s="1"/>
  <c r="L187" i="166" s="1"/>
  <c r="T19" i="166"/>
  <c r="R18" i="166"/>
  <c r="H176" i="166" s="1"/>
  <c r="C65" i="166"/>
  <c r="D65" i="166"/>
  <c r="L66" i="166"/>
  <c r="E65" i="166"/>
  <c r="D131" i="166"/>
  <c r="E131" i="166"/>
  <c r="C131" i="166"/>
  <c r="L132" i="166"/>
  <c r="Q152" i="166"/>
  <c r="P152" i="166"/>
  <c r="A28" i="165"/>
  <c r="R119" i="166" l="1"/>
  <c r="F119" i="166" s="1"/>
  <c r="R130" i="166"/>
  <c r="F130" i="166" s="1"/>
  <c r="R75" i="166"/>
  <c r="F75" i="166" s="1"/>
  <c r="R42" i="166"/>
  <c r="F42" i="166" s="1"/>
  <c r="R152" i="166"/>
  <c r="F152" i="166" s="1"/>
  <c r="R86" i="166"/>
  <c r="F86" i="166" s="1"/>
  <c r="R141" i="166"/>
  <c r="F141" i="166" s="1"/>
  <c r="R53" i="166"/>
  <c r="F53" i="166" s="1"/>
  <c r="R97" i="166"/>
  <c r="F97" i="166" s="1"/>
  <c r="R64" i="166"/>
  <c r="F64" i="166" s="1"/>
  <c r="R108" i="166"/>
  <c r="F108" i="166" s="1"/>
  <c r="P120" i="166"/>
  <c r="Q120" i="166"/>
  <c r="C132" i="166"/>
  <c r="D132" i="166"/>
  <c r="L133" i="166"/>
  <c r="E132" i="166"/>
  <c r="H177" i="166"/>
  <c r="D176" i="166"/>
  <c r="C176" i="166"/>
  <c r="E176" i="166"/>
  <c r="P76" i="166"/>
  <c r="Q76" i="166"/>
  <c r="R19" i="166"/>
  <c r="H188" i="166" s="1"/>
  <c r="T20" i="166"/>
  <c r="S19" i="166"/>
  <c r="L188" i="166" s="1"/>
  <c r="L189" i="166" s="1"/>
  <c r="L190" i="166" s="1"/>
  <c r="L191" i="166" s="1"/>
  <c r="L192" i="166" s="1"/>
  <c r="L193" i="166" s="1"/>
  <c r="L194" i="166" s="1"/>
  <c r="L195" i="166" s="1"/>
  <c r="L196" i="166" s="1"/>
  <c r="L197" i="166" s="1"/>
  <c r="L198" i="166" s="1"/>
  <c r="L199" i="166" s="1"/>
  <c r="P87" i="166"/>
  <c r="Q87" i="166"/>
  <c r="Q43" i="166"/>
  <c r="P43" i="166"/>
  <c r="Q109" i="166"/>
  <c r="P109" i="166"/>
  <c r="C154" i="166"/>
  <c r="L155" i="166"/>
  <c r="E154" i="166"/>
  <c r="D154" i="166"/>
  <c r="L144" i="166"/>
  <c r="D143" i="166"/>
  <c r="E143" i="166"/>
  <c r="C143" i="166"/>
  <c r="H166" i="166"/>
  <c r="C165" i="166"/>
  <c r="E165" i="166"/>
  <c r="D165" i="166"/>
  <c r="Q131" i="166"/>
  <c r="P131" i="166"/>
  <c r="L100" i="166"/>
  <c r="D99" i="166"/>
  <c r="E99" i="166"/>
  <c r="C99" i="166"/>
  <c r="P153" i="166"/>
  <c r="Q153" i="166"/>
  <c r="P164" i="166"/>
  <c r="Q164" i="166"/>
  <c r="D88" i="166"/>
  <c r="E88" i="166"/>
  <c r="C88" i="166"/>
  <c r="L89" i="166"/>
  <c r="P54" i="166"/>
  <c r="Q54" i="166"/>
  <c r="L111" i="166"/>
  <c r="D110" i="166"/>
  <c r="C110" i="166"/>
  <c r="E110" i="166"/>
  <c r="Q142" i="166"/>
  <c r="P142" i="166"/>
  <c r="D66" i="166"/>
  <c r="E66" i="166"/>
  <c r="L67" i="166"/>
  <c r="C66" i="166"/>
  <c r="Q98" i="166"/>
  <c r="P98" i="166"/>
  <c r="Q65" i="166"/>
  <c r="P65" i="166"/>
  <c r="L122" i="166"/>
  <c r="C121" i="166"/>
  <c r="E121" i="166"/>
  <c r="D121" i="166"/>
  <c r="C55" i="166"/>
  <c r="E55" i="166"/>
  <c r="D55" i="166"/>
  <c r="C77" i="166"/>
  <c r="D77" i="166"/>
  <c r="L78" i="166"/>
  <c r="E77" i="166"/>
  <c r="A29" i="165"/>
  <c r="R76" i="166" l="1"/>
  <c r="F76" i="166" s="1"/>
  <c r="R98" i="166"/>
  <c r="F98" i="166" s="1"/>
  <c r="R109" i="166"/>
  <c r="F109" i="166" s="1"/>
  <c r="R164" i="166"/>
  <c r="F164" i="166" s="1"/>
  <c r="R142" i="166"/>
  <c r="F142" i="166" s="1"/>
  <c r="R120" i="166"/>
  <c r="F120" i="166" s="1"/>
  <c r="R54" i="166"/>
  <c r="F54" i="166" s="1"/>
  <c r="R153" i="166"/>
  <c r="F153" i="166" s="1"/>
  <c r="R87" i="166"/>
  <c r="F87" i="166" s="1"/>
  <c r="R65" i="166"/>
  <c r="F65" i="166" s="1"/>
  <c r="R131" i="166"/>
  <c r="F131" i="166" s="1"/>
  <c r="R43" i="166"/>
  <c r="F43" i="166" s="1"/>
  <c r="P121" i="166"/>
  <c r="Q121" i="166"/>
  <c r="P176" i="166"/>
  <c r="Q176" i="166"/>
  <c r="E89" i="166"/>
  <c r="L90" i="166"/>
  <c r="D89" i="166"/>
  <c r="C89" i="166"/>
  <c r="D177" i="166"/>
  <c r="C177" i="166"/>
  <c r="E177" i="166"/>
  <c r="H178" i="166"/>
  <c r="L79" i="166"/>
  <c r="E78" i="166"/>
  <c r="C78" i="166"/>
  <c r="D78" i="166"/>
  <c r="C67" i="166"/>
  <c r="E67" i="166"/>
  <c r="D67" i="166"/>
  <c r="L112" i="166"/>
  <c r="E111" i="166"/>
  <c r="D111" i="166"/>
  <c r="C111" i="166"/>
  <c r="D166" i="166"/>
  <c r="C166" i="166"/>
  <c r="E166" i="166"/>
  <c r="H167" i="166"/>
  <c r="D144" i="166"/>
  <c r="E144" i="166"/>
  <c r="L145" i="166"/>
  <c r="C144" i="166"/>
  <c r="R20" i="166"/>
  <c r="H200" i="166" s="1"/>
  <c r="T21" i="166"/>
  <c r="S20" i="166"/>
  <c r="L200" i="166" s="1"/>
  <c r="L201" i="166" s="1"/>
  <c r="L202" i="166" s="1"/>
  <c r="L203" i="166" s="1"/>
  <c r="L204" i="166" s="1"/>
  <c r="L205" i="166" s="1"/>
  <c r="L206" i="166" s="1"/>
  <c r="L207" i="166" s="1"/>
  <c r="L208" i="166" s="1"/>
  <c r="L209" i="166" s="1"/>
  <c r="L210" i="166" s="1"/>
  <c r="L211" i="166" s="1"/>
  <c r="Q66" i="166"/>
  <c r="P66" i="166"/>
  <c r="P88" i="166"/>
  <c r="Q88" i="166"/>
  <c r="E100" i="166"/>
  <c r="C100" i="166"/>
  <c r="L101" i="166"/>
  <c r="D100" i="166"/>
  <c r="P132" i="166"/>
  <c r="Q132" i="166"/>
  <c r="Q55" i="166"/>
  <c r="P55" i="166"/>
  <c r="P110" i="166"/>
  <c r="Q110" i="166"/>
  <c r="P143" i="166"/>
  <c r="Q143" i="166"/>
  <c r="C155" i="166"/>
  <c r="E155" i="166"/>
  <c r="L156" i="166"/>
  <c r="D155" i="166"/>
  <c r="Q77" i="166"/>
  <c r="P77" i="166"/>
  <c r="L123" i="166"/>
  <c r="C122" i="166"/>
  <c r="D122" i="166"/>
  <c r="E122" i="166"/>
  <c r="P99" i="166"/>
  <c r="Q99" i="166"/>
  <c r="P165" i="166"/>
  <c r="Q165" i="166"/>
  <c r="P154" i="166"/>
  <c r="Q154" i="166"/>
  <c r="H189" i="166"/>
  <c r="E188" i="166"/>
  <c r="D188" i="166"/>
  <c r="C188" i="166"/>
  <c r="E133" i="166"/>
  <c r="L134" i="166"/>
  <c r="C133" i="166"/>
  <c r="D133" i="166"/>
  <c r="A30" i="165"/>
  <c r="R143" i="166" l="1"/>
  <c r="F143" i="166" s="1"/>
  <c r="R110" i="166"/>
  <c r="F110" i="166" s="1"/>
  <c r="R66" i="166"/>
  <c r="F66" i="166" s="1"/>
  <c r="R154" i="166"/>
  <c r="F154" i="166" s="1"/>
  <c r="R121" i="166"/>
  <c r="F121" i="166" s="1"/>
  <c r="R77" i="166"/>
  <c r="F77" i="166" s="1"/>
  <c r="R132" i="166"/>
  <c r="F132" i="166" s="1"/>
  <c r="R165" i="166"/>
  <c r="F165" i="166" s="1"/>
  <c r="R176" i="166"/>
  <c r="F176" i="166" s="1"/>
  <c r="R99" i="166"/>
  <c r="F99" i="166" s="1"/>
  <c r="R55" i="166"/>
  <c r="F55" i="166" s="1"/>
  <c r="R88" i="166"/>
  <c r="F88" i="166" s="1"/>
  <c r="L135" i="166"/>
  <c r="D134" i="166"/>
  <c r="E134" i="166"/>
  <c r="C134" i="166"/>
  <c r="Q144" i="166"/>
  <c r="P144" i="166"/>
  <c r="Q78" i="166"/>
  <c r="P78" i="166"/>
  <c r="L157" i="166"/>
  <c r="C156" i="166"/>
  <c r="D156" i="166"/>
  <c r="E156" i="166"/>
  <c r="C167" i="166"/>
  <c r="D167" i="166"/>
  <c r="H168" i="166"/>
  <c r="E167" i="166"/>
  <c r="P67" i="166"/>
  <c r="Q67" i="166"/>
  <c r="Q89" i="166"/>
  <c r="P89" i="166"/>
  <c r="Q100" i="166"/>
  <c r="P100" i="166"/>
  <c r="L146" i="166"/>
  <c r="C145" i="166"/>
  <c r="D145" i="166"/>
  <c r="E145" i="166"/>
  <c r="Q111" i="166"/>
  <c r="P111" i="166"/>
  <c r="D90" i="166"/>
  <c r="C90" i="166"/>
  <c r="L91" i="166"/>
  <c r="E90" i="166"/>
  <c r="Q155" i="166"/>
  <c r="P155" i="166"/>
  <c r="E200" i="166"/>
  <c r="H201" i="166"/>
  <c r="D200" i="166"/>
  <c r="C200" i="166"/>
  <c r="Q166" i="166"/>
  <c r="P166" i="166"/>
  <c r="C112" i="166"/>
  <c r="D112" i="166"/>
  <c r="E112" i="166"/>
  <c r="L113" i="166"/>
  <c r="E178" i="166"/>
  <c r="D178" i="166"/>
  <c r="C178" i="166"/>
  <c r="H179" i="166"/>
  <c r="C189" i="166"/>
  <c r="D189" i="166"/>
  <c r="H190" i="166"/>
  <c r="E189" i="166"/>
  <c r="P122" i="166"/>
  <c r="Q122" i="166"/>
  <c r="Q133" i="166"/>
  <c r="P133" i="166"/>
  <c r="P188" i="166"/>
  <c r="Q188" i="166"/>
  <c r="C123" i="166"/>
  <c r="L124" i="166"/>
  <c r="D123" i="166"/>
  <c r="E123" i="166"/>
  <c r="L102" i="166"/>
  <c r="C101" i="166"/>
  <c r="E101" i="166"/>
  <c r="D101" i="166"/>
  <c r="T22" i="166"/>
  <c r="S21" i="166"/>
  <c r="L212" i="166" s="1"/>
  <c r="L213" i="166" s="1"/>
  <c r="L214" i="166" s="1"/>
  <c r="L215" i="166" s="1"/>
  <c r="L216" i="166" s="1"/>
  <c r="L217" i="166" s="1"/>
  <c r="L218" i="166" s="1"/>
  <c r="L219" i="166" s="1"/>
  <c r="L220" i="166" s="1"/>
  <c r="L221" i="166" s="1"/>
  <c r="L222" i="166" s="1"/>
  <c r="L223" i="166" s="1"/>
  <c r="R21" i="166"/>
  <c r="H212" i="166" s="1"/>
  <c r="D79" i="166"/>
  <c r="E79" i="166"/>
  <c r="C79" i="166"/>
  <c r="P177" i="166"/>
  <c r="Q177" i="166"/>
  <c r="A31" i="165"/>
  <c r="R166" i="166" l="1"/>
  <c r="F166" i="166" s="1"/>
  <c r="R100" i="166"/>
  <c r="F100" i="166" s="1"/>
  <c r="R144" i="166"/>
  <c r="F144" i="166" s="1"/>
  <c r="R155" i="166"/>
  <c r="F155" i="166" s="1"/>
  <c r="R177" i="166"/>
  <c r="F177" i="166" s="1"/>
  <c r="R67" i="166"/>
  <c r="F67" i="166" s="1"/>
  <c r="R111" i="166"/>
  <c r="F111" i="166" s="1"/>
  <c r="R188" i="166"/>
  <c r="F188" i="166" s="1"/>
  <c r="R122" i="166"/>
  <c r="F122" i="166" s="1"/>
  <c r="R78" i="166"/>
  <c r="F78" i="166" s="1"/>
  <c r="R133" i="166"/>
  <c r="F133" i="166" s="1"/>
  <c r="R89" i="166"/>
  <c r="F89" i="166" s="1"/>
  <c r="Q200" i="166"/>
  <c r="P200" i="166"/>
  <c r="P90" i="166"/>
  <c r="Q90" i="166"/>
  <c r="P145" i="166"/>
  <c r="Q145" i="166"/>
  <c r="P167" i="166"/>
  <c r="Q167" i="166"/>
  <c r="P134" i="166"/>
  <c r="Q134" i="166"/>
  <c r="P79" i="166"/>
  <c r="Q79" i="166"/>
  <c r="P101" i="166"/>
  <c r="Q101" i="166"/>
  <c r="Q189" i="166"/>
  <c r="P189" i="166"/>
  <c r="Q178" i="166"/>
  <c r="P178" i="166"/>
  <c r="P112" i="166"/>
  <c r="Q112" i="166"/>
  <c r="D91" i="166"/>
  <c r="E91" i="166"/>
  <c r="C91" i="166"/>
  <c r="E146" i="166"/>
  <c r="L147" i="166"/>
  <c r="D146" i="166"/>
  <c r="C146" i="166"/>
  <c r="H213" i="166"/>
  <c r="C212" i="166"/>
  <c r="D212" i="166"/>
  <c r="E212" i="166"/>
  <c r="P123" i="166"/>
  <c r="Q123" i="166"/>
  <c r="E168" i="166"/>
  <c r="H169" i="166"/>
  <c r="D168" i="166"/>
  <c r="C168" i="166"/>
  <c r="Q156" i="166"/>
  <c r="P156" i="166"/>
  <c r="C124" i="166"/>
  <c r="D124" i="166"/>
  <c r="L125" i="166"/>
  <c r="E124" i="166"/>
  <c r="C179" i="166"/>
  <c r="D179" i="166"/>
  <c r="E179" i="166"/>
  <c r="H180" i="166"/>
  <c r="D113" i="166"/>
  <c r="L114" i="166"/>
  <c r="C113" i="166"/>
  <c r="E113" i="166"/>
  <c r="R22" i="166"/>
  <c r="H224" i="166" s="1"/>
  <c r="S22" i="166"/>
  <c r="L224" i="166" s="1"/>
  <c r="L225" i="166" s="1"/>
  <c r="L226" i="166" s="1"/>
  <c r="L227" i="166" s="1"/>
  <c r="L228" i="166" s="1"/>
  <c r="L229" i="166" s="1"/>
  <c r="L230" i="166" s="1"/>
  <c r="L231" i="166" s="1"/>
  <c r="L232" i="166" s="1"/>
  <c r="L233" i="166" s="1"/>
  <c r="L234" i="166" s="1"/>
  <c r="L235" i="166" s="1"/>
  <c r="T23" i="166"/>
  <c r="E102" i="166"/>
  <c r="D102" i="166"/>
  <c r="C102" i="166"/>
  <c r="L103" i="166"/>
  <c r="E190" i="166"/>
  <c r="C190" i="166"/>
  <c r="H191" i="166"/>
  <c r="D190" i="166"/>
  <c r="C201" i="166"/>
  <c r="D201" i="166"/>
  <c r="E201" i="166"/>
  <c r="H202" i="166"/>
  <c r="E157" i="166"/>
  <c r="D157" i="166"/>
  <c r="L158" i="166"/>
  <c r="C157" i="166"/>
  <c r="L136" i="166"/>
  <c r="C135" i="166"/>
  <c r="D135" i="166"/>
  <c r="E135" i="166"/>
  <c r="A32" i="165"/>
  <c r="R123" i="166" l="1"/>
  <c r="F123" i="166" s="1"/>
  <c r="R178" i="166"/>
  <c r="F178" i="166" s="1"/>
  <c r="R112" i="166"/>
  <c r="F112" i="166" s="1"/>
  <c r="R79" i="166"/>
  <c r="F79" i="166" s="1"/>
  <c r="R134" i="166"/>
  <c r="F134" i="166" s="1"/>
  <c r="R145" i="166"/>
  <c r="F145" i="166" s="1"/>
  <c r="R101" i="166"/>
  <c r="F101" i="166" s="1"/>
  <c r="R167" i="166"/>
  <c r="F167" i="166" s="1"/>
  <c r="R90" i="166"/>
  <c r="F90" i="166" s="1"/>
  <c r="R189" i="166"/>
  <c r="F189" i="166" s="1"/>
  <c r="R200" i="166"/>
  <c r="F200" i="166" s="1"/>
  <c r="R156" i="166"/>
  <c r="F156" i="166" s="1"/>
  <c r="C202" i="166"/>
  <c r="E202" i="166"/>
  <c r="H203" i="166"/>
  <c r="D202" i="166"/>
  <c r="P190" i="166"/>
  <c r="Q190" i="166"/>
  <c r="C180" i="166"/>
  <c r="E180" i="166"/>
  <c r="D180" i="166"/>
  <c r="H181" i="166"/>
  <c r="C169" i="166"/>
  <c r="D169" i="166"/>
  <c r="E169" i="166"/>
  <c r="H170" i="166"/>
  <c r="P135" i="166"/>
  <c r="Q135" i="166"/>
  <c r="D158" i="166"/>
  <c r="C158" i="166"/>
  <c r="E158" i="166"/>
  <c r="L159" i="166"/>
  <c r="C191" i="166"/>
  <c r="D191" i="166"/>
  <c r="H192" i="166"/>
  <c r="E191" i="166"/>
  <c r="E103" i="166"/>
  <c r="C103" i="166"/>
  <c r="D103" i="166"/>
  <c r="S23" i="166"/>
  <c r="L236" i="166" s="1"/>
  <c r="L237" i="166" s="1"/>
  <c r="L238" i="166" s="1"/>
  <c r="L239" i="166" s="1"/>
  <c r="L240" i="166" s="1"/>
  <c r="L241" i="166" s="1"/>
  <c r="L242" i="166" s="1"/>
  <c r="L243" i="166" s="1"/>
  <c r="L244" i="166" s="1"/>
  <c r="L245" i="166" s="1"/>
  <c r="L246" i="166" s="1"/>
  <c r="L247" i="166" s="1"/>
  <c r="T24" i="166"/>
  <c r="R23" i="166"/>
  <c r="H236" i="166" s="1"/>
  <c r="D125" i="166"/>
  <c r="L126" i="166"/>
  <c r="C125" i="166"/>
  <c r="E125" i="166"/>
  <c r="P212" i="166"/>
  <c r="Q212" i="166"/>
  <c r="P146" i="166"/>
  <c r="Q146" i="166"/>
  <c r="P157" i="166"/>
  <c r="Q157" i="166"/>
  <c r="P201" i="166"/>
  <c r="Q201" i="166"/>
  <c r="D114" i="166"/>
  <c r="C114" i="166"/>
  <c r="L115" i="166"/>
  <c r="E114" i="166"/>
  <c r="Q179" i="166"/>
  <c r="P179" i="166"/>
  <c r="Q124" i="166"/>
  <c r="P124" i="166"/>
  <c r="E147" i="166"/>
  <c r="C147" i="166"/>
  <c r="D147" i="166"/>
  <c r="L148" i="166"/>
  <c r="Q91" i="166"/>
  <c r="P91" i="166"/>
  <c r="C136" i="166"/>
  <c r="D136" i="166"/>
  <c r="L137" i="166"/>
  <c r="E136" i="166"/>
  <c r="Q102" i="166"/>
  <c r="P102" i="166"/>
  <c r="C224" i="166"/>
  <c r="E224" i="166"/>
  <c r="D224" i="166"/>
  <c r="H225" i="166"/>
  <c r="Q113" i="166"/>
  <c r="P113" i="166"/>
  <c r="P168" i="166"/>
  <c r="Q168" i="166"/>
  <c r="D213" i="166"/>
  <c r="H214" i="166"/>
  <c r="C213" i="166"/>
  <c r="E213" i="166"/>
  <c r="A33" i="165"/>
  <c r="R113" i="166" l="1"/>
  <c r="F113" i="166" s="1"/>
  <c r="R91" i="166"/>
  <c r="F91" i="166" s="1"/>
  <c r="R135" i="166"/>
  <c r="F135" i="166" s="1"/>
  <c r="R190" i="166"/>
  <c r="F190" i="166" s="1"/>
  <c r="R168" i="166"/>
  <c r="F168" i="166" s="1"/>
  <c r="R157" i="166"/>
  <c r="F157" i="166" s="1"/>
  <c r="R212" i="166"/>
  <c r="F212" i="166" s="1"/>
  <c r="R201" i="166"/>
  <c r="F201" i="166" s="1"/>
  <c r="R146" i="166"/>
  <c r="F146" i="166" s="1"/>
  <c r="R179" i="166"/>
  <c r="F179" i="166" s="1"/>
  <c r="R102" i="166"/>
  <c r="F102" i="166" s="1"/>
  <c r="R124" i="166"/>
  <c r="F124" i="166" s="1"/>
  <c r="P213" i="166"/>
  <c r="Q213" i="166"/>
  <c r="S24" i="166"/>
  <c r="L248" i="166" s="1"/>
  <c r="L249" i="166" s="1"/>
  <c r="L250" i="166" s="1"/>
  <c r="L251" i="166" s="1"/>
  <c r="L252" i="166" s="1"/>
  <c r="L253" i="166" s="1"/>
  <c r="L254" i="166" s="1"/>
  <c r="L255" i="166" s="1"/>
  <c r="L256" i="166" s="1"/>
  <c r="L257" i="166" s="1"/>
  <c r="L258" i="166" s="1"/>
  <c r="L259" i="166" s="1"/>
  <c r="R24" i="166"/>
  <c r="H248" i="166" s="1"/>
  <c r="T25" i="166"/>
  <c r="P158" i="166"/>
  <c r="Q158" i="166"/>
  <c r="P180" i="166"/>
  <c r="Q180" i="166"/>
  <c r="L138" i="166"/>
  <c r="C137" i="166"/>
  <c r="E137" i="166"/>
  <c r="D137" i="166"/>
  <c r="Q114" i="166"/>
  <c r="P114" i="166"/>
  <c r="D126" i="166"/>
  <c r="C126" i="166"/>
  <c r="E126" i="166"/>
  <c r="L127" i="166"/>
  <c r="D159" i="166"/>
  <c r="C159" i="166"/>
  <c r="L160" i="166"/>
  <c r="E159" i="166"/>
  <c r="P169" i="166"/>
  <c r="Q169" i="166"/>
  <c r="Q202" i="166"/>
  <c r="P202" i="166"/>
  <c r="D225" i="166"/>
  <c r="E225" i="166"/>
  <c r="H226" i="166"/>
  <c r="C225" i="166"/>
  <c r="Q136" i="166"/>
  <c r="P136" i="166"/>
  <c r="E148" i="166"/>
  <c r="C148" i="166"/>
  <c r="D148" i="166"/>
  <c r="L149" i="166"/>
  <c r="Q125" i="166"/>
  <c r="P125" i="166"/>
  <c r="P103" i="166"/>
  <c r="Q103" i="166"/>
  <c r="H193" i="166"/>
  <c r="D192" i="166"/>
  <c r="C192" i="166"/>
  <c r="E192" i="166"/>
  <c r="C203" i="166"/>
  <c r="D203" i="166"/>
  <c r="E203" i="166"/>
  <c r="H204" i="166"/>
  <c r="D214" i="166"/>
  <c r="E214" i="166"/>
  <c r="H215" i="166"/>
  <c r="C214" i="166"/>
  <c r="P224" i="166"/>
  <c r="Q224" i="166"/>
  <c r="P147" i="166"/>
  <c r="Q147" i="166"/>
  <c r="E115" i="166"/>
  <c r="C115" i="166"/>
  <c r="D115" i="166"/>
  <c r="E236" i="166"/>
  <c r="H237" i="166"/>
  <c r="C236" i="166"/>
  <c r="D236" i="166"/>
  <c r="P191" i="166"/>
  <c r="Q191" i="166"/>
  <c r="H171" i="166"/>
  <c r="D170" i="166"/>
  <c r="C170" i="166"/>
  <c r="E170" i="166"/>
  <c r="C181" i="166"/>
  <c r="D181" i="166"/>
  <c r="E181" i="166"/>
  <c r="H182" i="166"/>
  <c r="A34" i="165"/>
  <c r="R191" i="166" l="1"/>
  <c r="F191" i="166" s="1"/>
  <c r="R125" i="166"/>
  <c r="F125" i="166" s="1"/>
  <c r="R202" i="166"/>
  <c r="F202" i="166" s="1"/>
  <c r="R114" i="166"/>
  <c r="F114" i="166" s="1"/>
  <c r="R224" i="166"/>
  <c r="F224" i="166" s="1"/>
  <c r="R158" i="166"/>
  <c r="F158" i="166" s="1"/>
  <c r="R103" i="166"/>
  <c r="F103" i="166" s="1"/>
  <c r="R147" i="166"/>
  <c r="F147" i="166" s="1"/>
  <c r="R136" i="166"/>
  <c r="F136" i="166" s="1"/>
  <c r="R169" i="166"/>
  <c r="F169" i="166" s="1"/>
  <c r="R180" i="166"/>
  <c r="F180" i="166" s="1"/>
  <c r="R213" i="166"/>
  <c r="F213" i="166" s="1"/>
  <c r="E182" i="166"/>
  <c r="H183" i="166"/>
  <c r="D182" i="166"/>
  <c r="C182" i="166"/>
  <c r="P203" i="166"/>
  <c r="Q203" i="166"/>
  <c r="P192" i="166"/>
  <c r="Q192" i="166"/>
  <c r="Q148" i="166"/>
  <c r="P148" i="166"/>
  <c r="Q225" i="166"/>
  <c r="P225" i="166"/>
  <c r="P137" i="166"/>
  <c r="Q137" i="166"/>
  <c r="T26" i="166"/>
  <c r="R25" i="166"/>
  <c r="H260" i="166" s="1"/>
  <c r="S25" i="166"/>
  <c r="L260" i="166" s="1"/>
  <c r="L261" i="166" s="1"/>
  <c r="L262" i="166" s="1"/>
  <c r="L263" i="166" s="1"/>
  <c r="L264" i="166" s="1"/>
  <c r="L265" i="166" s="1"/>
  <c r="L266" i="166" s="1"/>
  <c r="L267" i="166" s="1"/>
  <c r="L268" i="166" s="1"/>
  <c r="L269" i="166" s="1"/>
  <c r="L270" i="166" s="1"/>
  <c r="L271" i="166" s="1"/>
  <c r="D237" i="166"/>
  <c r="C237" i="166"/>
  <c r="E237" i="166"/>
  <c r="H238" i="166"/>
  <c r="P214" i="166"/>
  <c r="Q214" i="166"/>
  <c r="E193" i="166"/>
  <c r="H194" i="166"/>
  <c r="C193" i="166"/>
  <c r="D193" i="166"/>
  <c r="Q159" i="166"/>
  <c r="P159" i="166"/>
  <c r="P126" i="166"/>
  <c r="Q126" i="166"/>
  <c r="C248" i="166"/>
  <c r="D248" i="166"/>
  <c r="E248" i="166"/>
  <c r="H249" i="166"/>
  <c r="P181" i="166"/>
  <c r="Q181" i="166"/>
  <c r="P170" i="166"/>
  <c r="Q170" i="166"/>
  <c r="E204" i="166"/>
  <c r="H205" i="166"/>
  <c r="D204" i="166"/>
  <c r="C204" i="166"/>
  <c r="E226" i="166"/>
  <c r="D226" i="166"/>
  <c r="C226" i="166"/>
  <c r="H227" i="166"/>
  <c r="E127" i="166"/>
  <c r="C127" i="166"/>
  <c r="D127" i="166"/>
  <c r="E171" i="166"/>
  <c r="H172" i="166"/>
  <c r="C171" i="166"/>
  <c r="D171" i="166"/>
  <c r="P236" i="166"/>
  <c r="Q236" i="166"/>
  <c r="P115" i="166"/>
  <c r="Q115" i="166"/>
  <c r="D215" i="166"/>
  <c r="C215" i="166"/>
  <c r="E215" i="166"/>
  <c r="H216" i="166"/>
  <c r="C149" i="166"/>
  <c r="E149" i="166"/>
  <c r="D149" i="166"/>
  <c r="L150" i="166"/>
  <c r="E160" i="166"/>
  <c r="C160" i="166"/>
  <c r="L161" i="166"/>
  <c r="D160" i="166"/>
  <c r="E138" i="166"/>
  <c r="L139" i="166"/>
  <c r="D138" i="166"/>
  <c r="C138" i="166"/>
  <c r="A35" i="165"/>
  <c r="R225" i="166" l="1"/>
  <c r="F225" i="166" s="1"/>
  <c r="R192" i="166"/>
  <c r="F192" i="166" s="1"/>
  <c r="R181" i="166"/>
  <c r="F181" i="166" s="1"/>
  <c r="R115" i="166"/>
  <c r="F115" i="166" s="1"/>
  <c r="R148" i="166"/>
  <c r="F148" i="166" s="1"/>
  <c r="R203" i="166"/>
  <c r="F203" i="166" s="1"/>
  <c r="R159" i="166"/>
  <c r="F159" i="166" s="1"/>
  <c r="R126" i="166"/>
  <c r="F126" i="166" s="1"/>
  <c r="R170" i="166"/>
  <c r="F170" i="166" s="1"/>
  <c r="R214" i="166"/>
  <c r="F214" i="166" s="1"/>
  <c r="R236" i="166"/>
  <c r="F236" i="166" s="1"/>
  <c r="R137" i="166"/>
  <c r="F137" i="166" s="1"/>
  <c r="P215" i="166"/>
  <c r="Q215" i="166"/>
  <c r="E194" i="166"/>
  <c r="H195" i="166"/>
  <c r="D194" i="166"/>
  <c r="C194" i="166"/>
  <c r="H239" i="166"/>
  <c r="C238" i="166"/>
  <c r="D238" i="166"/>
  <c r="E238" i="166"/>
  <c r="P160" i="166"/>
  <c r="Q160" i="166"/>
  <c r="E150" i="166"/>
  <c r="L151" i="166"/>
  <c r="D150" i="166"/>
  <c r="C150" i="166"/>
  <c r="C216" i="166"/>
  <c r="D216" i="166"/>
  <c r="E216" i="166"/>
  <c r="H217" i="166"/>
  <c r="Q171" i="166"/>
  <c r="P171" i="166"/>
  <c r="C227" i="166"/>
  <c r="D227" i="166"/>
  <c r="E227" i="166"/>
  <c r="H228" i="166"/>
  <c r="E249" i="166"/>
  <c r="H250" i="166"/>
  <c r="C249" i="166"/>
  <c r="D249" i="166"/>
  <c r="E260" i="166"/>
  <c r="H261" i="166"/>
  <c r="C260" i="166"/>
  <c r="D260" i="166"/>
  <c r="Q138" i="166"/>
  <c r="P138" i="166"/>
  <c r="E161" i="166"/>
  <c r="L162" i="166"/>
  <c r="D161" i="166"/>
  <c r="C161" i="166"/>
  <c r="P149" i="166"/>
  <c r="Q149" i="166"/>
  <c r="P127" i="166"/>
  <c r="Q127" i="166"/>
  <c r="P204" i="166"/>
  <c r="Q204" i="166"/>
  <c r="P193" i="166"/>
  <c r="Q193" i="166"/>
  <c r="T27" i="166"/>
  <c r="R26" i="166"/>
  <c r="H272" i="166" s="1"/>
  <c r="S26" i="166"/>
  <c r="L272" i="166" s="1"/>
  <c r="L273" i="166" s="1"/>
  <c r="L274" i="166" s="1"/>
  <c r="L275" i="166" s="1"/>
  <c r="L276" i="166" s="1"/>
  <c r="L277" i="166" s="1"/>
  <c r="L278" i="166" s="1"/>
  <c r="L279" i="166" s="1"/>
  <c r="L280" i="166" s="1"/>
  <c r="L281" i="166" s="1"/>
  <c r="L282" i="166" s="1"/>
  <c r="L283" i="166" s="1"/>
  <c r="Q182" i="166"/>
  <c r="P182" i="166"/>
  <c r="E139" i="166"/>
  <c r="C139" i="166"/>
  <c r="D139" i="166"/>
  <c r="E172" i="166"/>
  <c r="H173" i="166"/>
  <c r="D172" i="166"/>
  <c r="C172" i="166"/>
  <c r="P226" i="166"/>
  <c r="Q226" i="166"/>
  <c r="H206" i="166"/>
  <c r="C205" i="166"/>
  <c r="D205" i="166"/>
  <c r="E205" i="166"/>
  <c r="P248" i="166"/>
  <c r="Q248" i="166"/>
  <c r="P237" i="166"/>
  <c r="Q237" i="166"/>
  <c r="H184" i="166"/>
  <c r="C183" i="166"/>
  <c r="D183" i="166"/>
  <c r="E183" i="166"/>
  <c r="A36" i="165"/>
  <c r="R226" i="166" l="1"/>
  <c r="F226" i="166" s="1"/>
  <c r="R171" i="166"/>
  <c r="F171" i="166" s="1"/>
  <c r="R182" i="166"/>
  <c r="F182" i="166" s="1"/>
  <c r="R138" i="166"/>
  <c r="F138" i="166" s="1"/>
  <c r="R237" i="166"/>
  <c r="F237" i="166" s="1"/>
  <c r="R193" i="166"/>
  <c r="F193" i="166" s="1"/>
  <c r="R127" i="166"/>
  <c r="F127" i="166" s="1"/>
  <c r="R160" i="166"/>
  <c r="F160" i="166" s="1"/>
  <c r="R204" i="166"/>
  <c r="F204" i="166" s="1"/>
  <c r="R149" i="166"/>
  <c r="F149" i="166" s="1"/>
  <c r="R248" i="166"/>
  <c r="F248" i="166" s="1"/>
  <c r="R215" i="166"/>
  <c r="F215" i="166" s="1"/>
  <c r="D184" i="166"/>
  <c r="C184" i="166"/>
  <c r="E184" i="166"/>
  <c r="H185" i="166"/>
  <c r="P139" i="166"/>
  <c r="Q139" i="166"/>
  <c r="Q238" i="166"/>
  <c r="P238" i="166"/>
  <c r="Q194" i="166"/>
  <c r="P194" i="166"/>
  <c r="D206" i="166"/>
  <c r="C206" i="166"/>
  <c r="E206" i="166"/>
  <c r="H207" i="166"/>
  <c r="P172" i="166"/>
  <c r="Q172" i="166"/>
  <c r="Q161" i="166"/>
  <c r="P161" i="166"/>
  <c r="H262" i="166"/>
  <c r="C261" i="166"/>
  <c r="D261" i="166"/>
  <c r="E261" i="166"/>
  <c r="C250" i="166"/>
  <c r="D250" i="166"/>
  <c r="E250" i="166"/>
  <c r="H251" i="166"/>
  <c r="P227" i="166"/>
  <c r="Q227" i="166"/>
  <c r="H218" i="166"/>
  <c r="C217" i="166"/>
  <c r="D217" i="166"/>
  <c r="E217" i="166"/>
  <c r="H196" i="166"/>
  <c r="C195" i="166"/>
  <c r="D195" i="166"/>
  <c r="E195" i="166"/>
  <c r="P183" i="166"/>
  <c r="Q183" i="166"/>
  <c r="H174" i="166"/>
  <c r="C173" i="166"/>
  <c r="D173" i="166"/>
  <c r="E173" i="166"/>
  <c r="C272" i="166"/>
  <c r="D272" i="166"/>
  <c r="E272" i="166"/>
  <c r="H273" i="166"/>
  <c r="L163" i="166"/>
  <c r="E162" i="166"/>
  <c r="D162" i="166"/>
  <c r="C162" i="166"/>
  <c r="P150" i="166"/>
  <c r="Q150" i="166"/>
  <c r="H240" i="166"/>
  <c r="D239" i="166"/>
  <c r="C239" i="166"/>
  <c r="E239" i="166"/>
  <c r="Q205" i="166"/>
  <c r="P205" i="166"/>
  <c r="S27" i="166"/>
  <c r="L284" i="166" s="1"/>
  <c r="L285" i="166" s="1"/>
  <c r="L286" i="166" s="1"/>
  <c r="L287" i="166" s="1"/>
  <c r="L288" i="166" s="1"/>
  <c r="L289" i="166" s="1"/>
  <c r="L290" i="166" s="1"/>
  <c r="L291" i="166" s="1"/>
  <c r="L292" i="166" s="1"/>
  <c r="L293" i="166" s="1"/>
  <c r="L294" i="166" s="1"/>
  <c r="L295" i="166" s="1"/>
  <c r="T28" i="166"/>
  <c r="R27" i="166"/>
  <c r="H284" i="166" s="1"/>
  <c r="P260" i="166"/>
  <c r="Q260" i="166"/>
  <c r="Q249" i="166"/>
  <c r="P249" i="166"/>
  <c r="E228" i="166"/>
  <c r="C228" i="166"/>
  <c r="H229" i="166"/>
  <c r="D228" i="166"/>
  <c r="P216" i="166"/>
  <c r="Q216" i="166"/>
  <c r="D151" i="166"/>
  <c r="E151" i="166"/>
  <c r="C151" i="166"/>
  <c r="A37" i="165"/>
  <c r="R194" i="166" l="1"/>
  <c r="F194" i="166" s="1"/>
  <c r="R249" i="166"/>
  <c r="F249" i="166" s="1"/>
  <c r="R150" i="166"/>
  <c r="F150" i="166" s="1"/>
  <c r="R238" i="166"/>
  <c r="F238" i="166" s="1"/>
  <c r="R172" i="166"/>
  <c r="F172" i="166" s="1"/>
  <c r="R183" i="166"/>
  <c r="F183" i="166" s="1"/>
  <c r="R139" i="166"/>
  <c r="F139" i="166" s="1"/>
  <c r="R216" i="166"/>
  <c r="F216" i="166" s="1"/>
  <c r="R260" i="166"/>
  <c r="F260" i="166" s="1"/>
  <c r="R205" i="166"/>
  <c r="F205" i="166" s="1"/>
  <c r="R227" i="166"/>
  <c r="F227" i="166" s="1"/>
  <c r="R161" i="166"/>
  <c r="F161" i="166" s="1"/>
  <c r="Q239" i="166"/>
  <c r="P239" i="166"/>
  <c r="E163" i="166"/>
  <c r="C163" i="166"/>
  <c r="D163" i="166"/>
  <c r="D174" i="166"/>
  <c r="C174" i="166"/>
  <c r="E174" i="166"/>
  <c r="H175" i="166"/>
  <c r="P195" i="166"/>
  <c r="Q195" i="166"/>
  <c r="P250" i="166"/>
  <c r="Q250" i="166"/>
  <c r="P184" i="166"/>
  <c r="Q184" i="166"/>
  <c r="P228" i="166"/>
  <c r="Q228" i="166"/>
  <c r="C284" i="166"/>
  <c r="D284" i="166"/>
  <c r="E284" i="166"/>
  <c r="H285" i="166"/>
  <c r="D240" i="166"/>
  <c r="E240" i="166"/>
  <c r="H241" i="166"/>
  <c r="C240" i="166"/>
  <c r="D273" i="166"/>
  <c r="E273" i="166"/>
  <c r="H274" i="166"/>
  <c r="C273" i="166"/>
  <c r="P217" i="166"/>
  <c r="Q217" i="166"/>
  <c r="H263" i="166"/>
  <c r="C262" i="166"/>
  <c r="D262" i="166"/>
  <c r="E262" i="166"/>
  <c r="H186" i="166"/>
  <c r="C185" i="166"/>
  <c r="D185" i="166"/>
  <c r="E185" i="166"/>
  <c r="Q151" i="166"/>
  <c r="P151" i="166"/>
  <c r="H230" i="166"/>
  <c r="D229" i="166"/>
  <c r="C229" i="166"/>
  <c r="E229" i="166"/>
  <c r="R28" i="166"/>
  <c r="H296" i="166" s="1"/>
  <c r="S28" i="166"/>
  <c r="L296" i="166" s="1"/>
  <c r="L297" i="166" s="1"/>
  <c r="L298" i="166" s="1"/>
  <c r="L299" i="166" s="1"/>
  <c r="L300" i="166" s="1"/>
  <c r="L301" i="166" s="1"/>
  <c r="L302" i="166" s="1"/>
  <c r="L303" i="166" s="1"/>
  <c r="L304" i="166" s="1"/>
  <c r="L305" i="166" s="1"/>
  <c r="L306" i="166" s="1"/>
  <c r="L307" i="166" s="1"/>
  <c r="Q162" i="166"/>
  <c r="P162" i="166"/>
  <c r="P173" i="166"/>
  <c r="Q173" i="166"/>
  <c r="D196" i="166"/>
  <c r="C196" i="166"/>
  <c r="E196" i="166"/>
  <c r="H197" i="166"/>
  <c r="H252" i="166"/>
  <c r="C251" i="166"/>
  <c r="D251" i="166"/>
  <c r="E251" i="166"/>
  <c r="P206" i="166"/>
  <c r="Q206" i="166"/>
  <c r="P272" i="166"/>
  <c r="Q272" i="166"/>
  <c r="E218" i="166"/>
  <c r="H219" i="166"/>
  <c r="C218" i="166"/>
  <c r="D218" i="166"/>
  <c r="Q261" i="166"/>
  <c r="P261" i="166"/>
  <c r="H208" i="166"/>
  <c r="C207" i="166"/>
  <c r="D207" i="166"/>
  <c r="E207" i="166"/>
  <c r="A38" i="165"/>
  <c r="R239" i="166" l="1"/>
  <c r="F239" i="166" s="1"/>
  <c r="R228" i="166"/>
  <c r="F228" i="166" s="1"/>
  <c r="R206" i="166"/>
  <c r="F206" i="166" s="1"/>
  <c r="R272" i="166"/>
  <c r="F272" i="166" s="1"/>
  <c r="R151" i="166"/>
  <c r="F151" i="166" s="1"/>
  <c r="R173" i="166"/>
  <c r="F173" i="166" s="1"/>
  <c r="R217" i="166"/>
  <c r="F217" i="166" s="1"/>
  <c r="R184" i="166"/>
  <c r="F184" i="166" s="1"/>
  <c r="R195" i="166"/>
  <c r="F195" i="166" s="1"/>
  <c r="R261" i="166"/>
  <c r="F261" i="166" s="1"/>
  <c r="R162" i="166"/>
  <c r="F162" i="166" s="1"/>
  <c r="R250" i="166"/>
  <c r="F250" i="166" s="1"/>
  <c r="P196" i="166"/>
  <c r="Q196" i="166"/>
  <c r="E263" i="166"/>
  <c r="C263" i="166"/>
  <c r="H264" i="166"/>
  <c r="D263" i="166"/>
  <c r="P207" i="166"/>
  <c r="Q207" i="166"/>
  <c r="C252" i="166"/>
  <c r="D252" i="166"/>
  <c r="E252" i="166"/>
  <c r="H253" i="166"/>
  <c r="C186" i="166"/>
  <c r="E186" i="166"/>
  <c r="H187" i="166"/>
  <c r="D186" i="166"/>
  <c r="D274" i="166"/>
  <c r="E274" i="166"/>
  <c r="H275" i="166"/>
  <c r="C274" i="166"/>
  <c r="D241" i="166"/>
  <c r="E241" i="166"/>
  <c r="H242" i="166"/>
  <c r="C241" i="166"/>
  <c r="P218" i="166"/>
  <c r="Q218" i="166"/>
  <c r="E197" i="166"/>
  <c r="H198" i="166"/>
  <c r="C197" i="166"/>
  <c r="D197" i="166"/>
  <c r="P229" i="166"/>
  <c r="Q229" i="166"/>
  <c r="P284" i="166"/>
  <c r="Q284" i="166"/>
  <c r="C208" i="166"/>
  <c r="E208" i="166"/>
  <c r="H209" i="166"/>
  <c r="D208" i="166"/>
  <c r="Q251" i="166"/>
  <c r="P251" i="166"/>
  <c r="E296" i="166"/>
  <c r="H297" i="166"/>
  <c r="C296" i="166"/>
  <c r="D296" i="166"/>
  <c r="C230" i="166"/>
  <c r="D230" i="166"/>
  <c r="E230" i="166"/>
  <c r="H231" i="166"/>
  <c r="Q185" i="166"/>
  <c r="P185" i="166"/>
  <c r="P262" i="166"/>
  <c r="Q262" i="166"/>
  <c r="Q273" i="166"/>
  <c r="P273" i="166"/>
  <c r="P240" i="166"/>
  <c r="Q240" i="166"/>
  <c r="P174" i="166"/>
  <c r="Q174" i="166"/>
  <c r="E219" i="166"/>
  <c r="C219" i="166"/>
  <c r="D219" i="166"/>
  <c r="H220" i="166"/>
  <c r="C285" i="166"/>
  <c r="D285" i="166"/>
  <c r="E285" i="166"/>
  <c r="H286" i="166"/>
  <c r="E175" i="166"/>
  <c r="C175" i="166"/>
  <c r="D175" i="166"/>
  <c r="P163" i="166"/>
  <c r="Q163" i="166"/>
  <c r="A39" i="165"/>
  <c r="R185" i="166" l="1"/>
  <c r="F185" i="166" s="1"/>
  <c r="R229" i="166"/>
  <c r="F229" i="166" s="1"/>
  <c r="R207" i="166"/>
  <c r="F207" i="166" s="1"/>
  <c r="R262" i="166"/>
  <c r="F262" i="166" s="1"/>
  <c r="R251" i="166"/>
  <c r="F251" i="166" s="1"/>
  <c r="R218" i="166"/>
  <c r="F218" i="166" s="1"/>
  <c r="R174" i="166"/>
  <c r="F174" i="166" s="1"/>
  <c r="R273" i="166"/>
  <c r="F273" i="166" s="1"/>
  <c r="R163" i="166"/>
  <c r="F163" i="166" s="1"/>
  <c r="R240" i="166"/>
  <c r="F240" i="166" s="1"/>
  <c r="R196" i="166"/>
  <c r="F196" i="166" s="1"/>
  <c r="C297" i="166"/>
  <c r="D297" i="166"/>
  <c r="E297" i="166"/>
  <c r="H298" i="166"/>
  <c r="H276" i="166"/>
  <c r="C275" i="166"/>
  <c r="D275" i="166"/>
  <c r="E275" i="166"/>
  <c r="H287" i="166"/>
  <c r="C286" i="166"/>
  <c r="D286" i="166"/>
  <c r="E286" i="166"/>
  <c r="P197" i="166"/>
  <c r="Q197" i="166"/>
  <c r="Q175" i="166"/>
  <c r="P175" i="166"/>
  <c r="P296" i="166"/>
  <c r="Q296" i="166"/>
  <c r="D209" i="166"/>
  <c r="E209" i="166"/>
  <c r="H210" i="166"/>
  <c r="C209" i="166"/>
  <c r="Q241" i="166"/>
  <c r="P241" i="166"/>
  <c r="P274" i="166"/>
  <c r="Q274" i="166"/>
  <c r="Q263" i="166"/>
  <c r="P263" i="166"/>
  <c r="P219" i="166"/>
  <c r="Q219" i="166"/>
  <c r="Q230" i="166"/>
  <c r="P230" i="166"/>
  <c r="C242" i="166"/>
  <c r="D242" i="166"/>
  <c r="E242" i="166"/>
  <c r="H243" i="166"/>
  <c r="D187" i="166"/>
  <c r="E187" i="166"/>
  <c r="C187" i="166"/>
  <c r="P208" i="166"/>
  <c r="Q208" i="166"/>
  <c r="P252" i="166"/>
  <c r="Q252" i="166"/>
  <c r="E231" i="166"/>
  <c r="D231" i="166"/>
  <c r="C231" i="166"/>
  <c r="H232" i="166"/>
  <c r="R284" i="166"/>
  <c r="F284" i="166" s="1"/>
  <c r="P285" i="166"/>
  <c r="Q285" i="166"/>
  <c r="D220" i="166"/>
  <c r="C220" i="166"/>
  <c r="E220" i="166"/>
  <c r="H221" i="166"/>
  <c r="H199" i="166"/>
  <c r="D198" i="166"/>
  <c r="C198" i="166"/>
  <c r="E198" i="166"/>
  <c r="P186" i="166"/>
  <c r="Q186" i="166"/>
  <c r="H254" i="166"/>
  <c r="C253" i="166"/>
  <c r="D253" i="166"/>
  <c r="E253" i="166"/>
  <c r="D264" i="166"/>
  <c r="E264" i="166"/>
  <c r="H265" i="166"/>
  <c r="C264" i="166"/>
  <c r="A40" i="165"/>
  <c r="R197" i="166" l="1"/>
  <c r="F197" i="166" s="1"/>
  <c r="R208" i="166"/>
  <c r="F208" i="166" s="1"/>
  <c r="R241" i="166"/>
  <c r="F241" i="166" s="1"/>
  <c r="R186" i="166"/>
  <c r="F186" i="166" s="1"/>
  <c r="R274" i="166"/>
  <c r="F274" i="166" s="1"/>
  <c r="R296" i="166"/>
  <c r="F296" i="166" s="1"/>
  <c r="R230" i="166"/>
  <c r="F230" i="166" s="1"/>
  <c r="R263" i="166"/>
  <c r="F263" i="166" s="1"/>
  <c r="R219" i="166"/>
  <c r="F219" i="166" s="1"/>
  <c r="R252" i="166"/>
  <c r="F252" i="166" s="1"/>
  <c r="R175" i="166"/>
  <c r="F175" i="166" s="1"/>
  <c r="P264" i="166"/>
  <c r="Q264" i="166"/>
  <c r="E254" i="166"/>
  <c r="H255" i="166"/>
  <c r="C254" i="166"/>
  <c r="D254" i="166"/>
  <c r="H222" i="166"/>
  <c r="D221" i="166"/>
  <c r="E221" i="166"/>
  <c r="C221" i="166"/>
  <c r="P242" i="166"/>
  <c r="Q242" i="166"/>
  <c r="P209" i="166"/>
  <c r="Q209" i="166"/>
  <c r="Q286" i="166"/>
  <c r="P286" i="166"/>
  <c r="Q275" i="166"/>
  <c r="P275" i="166"/>
  <c r="P198" i="166"/>
  <c r="Q198" i="166"/>
  <c r="R285" i="166"/>
  <c r="F285" i="166" s="1"/>
  <c r="P231" i="166"/>
  <c r="Q231" i="166"/>
  <c r="Q187" i="166"/>
  <c r="P187" i="166"/>
  <c r="P297" i="166"/>
  <c r="Q297" i="166"/>
  <c r="P220" i="166"/>
  <c r="Q220" i="166"/>
  <c r="H233" i="166"/>
  <c r="C232" i="166"/>
  <c r="D232" i="166"/>
  <c r="E232" i="166"/>
  <c r="H299" i="166"/>
  <c r="C298" i="166"/>
  <c r="D298" i="166"/>
  <c r="E298" i="166"/>
  <c r="H266" i="166"/>
  <c r="C265" i="166"/>
  <c r="D265" i="166"/>
  <c r="E265" i="166"/>
  <c r="Q253" i="166"/>
  <c r="P253" i="166"/>
  <c r="C199" i="166"/>
  <c r="D199" i="166"/>
  <c r="E199" i="166"/>
  <c r="E243" i="166"/>
  <c r="H244" i="166"/>
  <c r="C243" i="166"/>
  <c r="D243" i="166"/>
  <c r="D210" i="166"/>
  <c r="C210" i="166"/>
  <c r="E210" i="166"/>
  <c r="H211" i="166"/>
  <c r="C287" i="166"/>
  <c r="D287" i="166"/>
  <c r="H288" i="166"/>
  <c r="E287" i="166"/>
  <c r="C276" i="166"/>
  <c r="D276" i="166"/>
  <c r="E276" i="166"/>
  <c r="H277" i="166"/>
  <c r="A41" i="165"/>
  <c r="R253" i="166" l="1"/>
  <c r="F253" i="166" s="1"/>
  <c r="R275" i="166"/>
  <c r="F275" i="166" s="1"/>
  <c r="R220" i="166"/>
  <c r="F220" i="166" s="1"/>
  <c r="R198" i="166"/>
  <c r="F198" i="166" s="1"/>
  <c r="R264" i="166"/>
  <c r="F264" i="166" s="1"/>
  <c r="R286" i="166"/>
  <c r="F286" i="166" s="1"/>
  <c r="R242" i="166"/>
  <c r="F242" i="166" s="1"/>
  <c r="R231" i="166"/>
  <c r="F231" i="166" s="1"/>
  <c r="R187" i="166"/>
  <c r="F187" i="166" s="1"/>
  <c r="R209" i="166"/>
  <c r="F209" i="166" s="1"/>
  <c r="C255" i="166"/>
  <c r="D255" i="166"/>
  <c r="E255" i="166"/>
  <c r="H256" i="166"/>
  <c r="C211" i="166"/>
  <c r="E211" i="166"/>
  <c r="D211" i="166"/>
  <c r="E266" i="166"/>
  <c r="H267" i="166"/>
  <c r="C266" i="166"/>
  <c r="D266" i="166"/>
  <c r="C299" i="166"/>
  <c r="D299" i="166"/>
  <c r="H300" i="166"/>
  <c r="E299" i="166"/>
  <c r="H223" i="166"/>
  <c r="C222" i="166"/>
  <c r="D222" i="166"/>
  <c r="E222" i="166"/>
  <c r="D288" i="166"/>
  <c r="E288" i="166"/>
  <c r="C288" i="166"/>
  <c r="H289" i="166"/>
  <c r="P199" i="166"/>
  <c r="Q199" i="166"/>
  <c r="R297" i="166"/>
  <c r="F297" i="166" s="1"/>
  <c r="Q254" i="166"/>
  <c r="P254" i="166"/>
  <c r="P210" i="166"/>
  <c r="Q210" i="166"/>
  <c r="P221" i="166"/>
  <c r="Q221" i="166"/>
  <c r="C277" i="166"/>
  <c r="D277" i="166"/>
  <c r="H278" i="166"/>
  <c r="E277" i="166"/>
  <c r="P243" i="166"/>
  <c r="Q243" i="166"/>
  <c r="D233" i="166"/>
  <c r="C233" i="166"/>
  <c r="E233" i="166"/>
  <c r="H234" i="166"/>
  <c r="P276" i="166"/>
  <c r="Q276" i="166"/>
  <c r="P287" i="166"/>
  <c r="Q287" i="166"/>
  <c r="D244" i="166"/>
  <c r="E244" i="166"/>
  <c r="C244" i="166"/>
  <c r="H245" i="166"/>
  <c r="Q265" i="166"/>
  <c r="P265" i="166"/>
  <c r="P298" i="166"/>
  <c r="Q298" i="166"/>
  <c r="Q232" i="166"/>
  <c r="P232" i="166"/>
  <c r="A42" i="165"/>
  <c r="R221" i="166" l="1"/>
  <c r="F221" i="166" s="1"/>
  <c r="R210" i="166"/>
  <c r="F210" i="166" s="1"/>
  <c r="R265" i="166"/>
  <c r="F265" i="166" s="1"/>
  <c r="R276" i="166"/>
  <c r="F276" i="166" s="1"/>
  <c r="R199" i="166"/>
  <c r="F199" i="166" s="1"/>
  <c r="R287" i="166"/>
  <c r="F287" i="166" s="1"/>
  <c r="R254" i="166"/>
  <c r="F254" i="166" s="1"/>
  <c r="R243" i="166"/>
  <c r="F243" i="166" s="1"/>
  <c r="R232" i="166"/>
  <c r="F232" i="166" s="1"/>
  <c r="Q288" i="166"/>
  <c r="P288" i="166"/>
  <c r="Q266" i="166"/>
  <c r="P266" i="166"/>
  <c r="P211" i="166"/>
  <c r="Q211" i="166"/>
  <c r="Q222" i="166"/>
  <c r="P222" i="166"/>
  <c r="D300" i="166"/>
  <c r="H301" i="166"/>
  <c r="C300" i="166"/>
  <c r="E300" i="166"/>
  <c r="P255" i="166"/>
  <c r="Q255" i="166"/>
  <c r="D245" i="166"/>
  <c r="H246" i="166"/>
  <c r="C245" i="166"/>
  <c r="E245" i="166"/>
  <c r="D234" i="166"/>
  <c r="C234" i="166"/>
  <c r="H235" i="166"/>
  <c r="E234" i="166"/>
  <c r="Q277" i="166"/>
  <c r="P277" i="166"/>
  <c r="E223" i="166"/>
  <c r="C223" i="166"/>
  <c r="D223" i="166"/>
  <c r="E256" i="166"/>
  <c r="C256" i="166"/>
  <c r="D256" i="166"/>
  <c r="H257" i="166"/>
  <c r="R298" i="166"/>
  <c r="F298" i="166" s="1"/>
  <c r="D289" i="166"/>
  <c r="C289" i="166"/>
  <c r="E289" i="166"/>
  <c r="H290" i="166"/>
  <c r="Q244" i="166"/>
  <c r="P244" i="166"/>
  <c r="Q233" i="166"/>
  <c r="P233" i="166"/>
  <c r="E278" i="166"/>
  <c r="C278" i="166"/>
  <c r="D278" i="166"/>
  <c r="H279" i="166"/>
  <c r="Q299" i="166"/>
  <c r="P299" i="166"/>
  <c r="C267" i="166"/>
  <c r="E267" i="166"/>
  <c r="H268" i="166"/>
  <c r="D267" i="166"/>
  <c r="A43" i="165"/>
  <c r="R211" i="166" l="1"/>
  <c r="F211" i="166" s="1"/>
  <c r="R244" i="166"/>
  <c r="F244" i="166" s="1"/>
  <c r="R277" i="166"/>
  <c r="F277" i="166" s="1"/>
  <c r="R255" i="166"/>
  <c r="F255" i="166" s="1"/>
  <c r="R222" i="166"/>
  <c r="F222" i="166" s="1"/>
  <c r="R266" i="166"/>
  <c r="F266" i="166" s="1"/>
  <c r="R233" i="166"/>
  <c r="F233" i="166" s="1"/>
  <c r="Q278" i="166"/>
  <c r="P278" i="166"/>
  <c r="H247" i="166"/>
  <c r="D246" i="166"/>
  <c r="C246" i="166"/>
  <c r="E246" i="166"/>
  <c r="Q267" i="166"/>
  <c r="P267" i="166"/>
  <c r="C257" i="166"/>
  <c r="E257" i="166"/>
  <c r="H258" i="166"/>
  <c r="D257" i="166"/>
  <c r="P245" i="166"/>
  <c r="Q245" i="166"/>
  <c r="E268" i="166"/>
  <c r="C268" i="166"/>
  <c r="H269" i="166"/>
  <c r="D268" i="166"/>
  <c r="R299" i="166"/>
  <c r="F299" i="166" s="1"/>
  <c r="P289" i="166"/>
  <c r="Q289" i="166"/>
  <c r="Q256" i="166"/>
  <c r="P256" i="166"/>
  <c r="D301" i="166"/>
  <c r="C301" i="166"/>
  <c r="E301" i="166"/>
  <c r="H302" i="166"/>
  <c r="Q223" i="166"/>
  <c r="P223" i="166"/>
  <c r="Q234" i="166"/>
  <c r="P234" i="166"/>
  <c r="D279" i="166"/>
  <c r="C279" i="166"/>
  <c r="H280" i="166"/>
  <c r="E279" i="166"/>
  <c r="H291" i="166"/>
  <c r="E290" i="166"/>
  <c r="C290" i="166"/>
  <c r="D290" i="166"/>
  <c r="E235" i="166"/>
  <c r="D235" i="166"/>
  <c r="C235" i="166"/>
  <c r="P300" i="166"/>
  <c r="Q300" i="166"/>
  <c r="R288" i="166"/>
  <c r="F288" i="166" s="1"/>
  <c r="A44" i="165"/>
  <c r="R223" i="166" l="1"/>
  <c r="F223" i="166" s="1"/>
  <c r="R245" i="166"/>
  <c r="F245" i="166" s="1"/>
  <c r="R234" i="166"/>
  <c r="F234" i="166" s="1"/>
  <c r="R300" i="166"/>
  <c r="F300" i="166" s="1"/>
  <c r="R278" i="166"/>
  <c r="F278" i="166" s="1"/>
  <c r="R267" i="166"/>
  <c r="F267" i="166" s="1"/>
  <c r="R256" i="166"/>
  <c r="F256" i="166" s="1"/>
  <c r="C302" i="166"/>
  <c r="E302" i="166"/>
  <c r="D302" i="166"/>
  <c r="H303" i="166"/>
  <c r="P279" i="166"/>
  <c r="Q279" i="166"/>
  <c r="P268" i="166"/>
  <c r="Q268" i="166"/>
  <c r="H281" i="166"/>
  <c r="C280" i="166"/>
  <c r="E280" i="166"/>
  <c r="D280" i="166"/>
  <c r="P257" i="166"/>
  <c r="Q257" i="166"/>
  <c r="P246" i="166"/>
  <c r="Q246" i="166"/>
  <c r="Q235" i="166"/>
  <c r="P235" i="166"/>
  <c r="E258" i="166"/>
  <c r="H259" i="166"/>
  <c r="C258" i="166"/>
  <c r="D258" i="166"/>
  <c r="E247" i="166"/>
  <c r="D247" i="166"/>
  <c r="C247" i="166"/>
  <c r="E291" i="166"/>
  <c r="D291" i="166"/>
  <c r="H292" i="166"/>
  <c r="C291" i="166"/>
  <c r="Q290" i="166"/>
  <c r="P290" i="166"/>
  <c r="Q301" i="166"/>
  <c r="P301" i="166"/>
  <c r="R289" i="166"/>
  <c r="F289" i="166" s="1"/>
  <c r="D269" i="166"/>
  <c r="E269" i="166"/>
  <c r="C269" i="166"/>
  <c r="H270" i="166"/>
  <c r="A45" i="165"/>
  <c r="R246" i="166" l="1"/>
  <c r="F246" i="166" s="1"/>
  <c r="R235" i="166"/>
  <c r="F235" i="166" s="1"/>
  <c r="R268" i="166"/>
  <c r="F268" i="166" s="1"/>
  <c r="R301" i="166"/>
  <c r="F301" i="166" s="1"/>
  <c r="R257" i="166"/>
  <c r="F257" i="166" s="1"/>
  <c r="R279" i="166"/>
  <c r="F279" i="166" s="1"/>
  <c r="R290" i="166"/>
  <c r="F290" i="166" s="1"/>
  <c r="P269" i="166"/>
  <c r="Q269" i="166"/>
  <c r="Q291" i="166"/>
  <c r="P291" i="166"/>
  <c r="H271" i="166"/>
  <c r="C270" i="166"/>
  <c r="D270" i="166"/>
  <c r="E270" i="166"/>
  <c r="Q258" i="166"/>
  <c r="P258" i="166"/>
  <c r="P302" i="166"/>
  <c r="Q302" i="166"/>
  <c r="E303" i="166"/>
  <c r="H304" i="166"/>
  <c r="C303" i="166"/>
  <c r="D303" i="166"/>
  <c r="E292" i="166"/>
  <c r="H293" i="166"/>
  <c r="D292" i="166"/>
  <c r="C292" i="166"/>
  <c r="Q247" i="166"/>
  <c r="P247" i="166"/>
  <c r="C259" i="166"/>
  <c r="D259" i="166"/>
  <c r="E259" i="166"/>
  <c r="D281" i="166"/>
  <c r="E281" i="166"/>
  <c r="H282" i="166"/>
  <c r="C281" i="166"/>
  <c r="P280" i="166"/>
  <c r="Q280" i="166"/>
  <c r="A46" i="165"/>
  <c r="R247" i="166" l="1"/>
  <c r="F247" i="166" s="1"/>
  <c r="R258" i="166"/>
  <c r="F258" i="166" s="1"/>
  <c r="R280" i="166"/>
  <c r="F280" i="166" s="1"/>
  <c r="R269" i="166"/>
  <c r="F269" i="166" s="1"/>
  <c r="R291" i="166"/>
  <c r="F291" i="166" s="1"/>
  <c r="Q281" i="166"/>
  <c r="P281" i="166"/>
  <c r="P292" i="166"/>
  <c r="Q292" i="166"/>
  <c r="H294" i="166"/>
  <c r="C293" i="166"/>
  <c r="D293" i="166"/>
  <c r="E293" i="166"/>
  <c r="P270" i="166"/>
  <c r="Q270" i="166"/>
  <c r="C282" i="166"/>
  <c r="D282" i="166"/>
  <c r="H283" i="166"/>
  <c r="E282" i="166"/>
  <c r="P259" i="166"/>
  <c r="Q259" i="166"/>
  <c r="E304" i="166"/>
  <c r="H305" i="166"/>
  <c r="C304" i="166"/>
  <c r="D304" i="166"/>
  <c r="P303" i="166"/>
  <c r="Q303" i="166"/>
  <c r="R302" i="166"/>
  <c r="F302" i="166" s="1"/>
  <c r="C271" i="166"/>
  <c r="E271" i="166"/>
  <c r="D271" i="166"/>
  <c r="A47" i="165"/>
  <c r="R303" i="166" l="1"/>
  <c r="F303" i="166" s="1"/>
  <c r="R270" i="166"/>
  <c r="F270" i="166" s="1"/>
  <c r="R259" i="166"/>
  <c r="F259" i="166" s="1"/>
  <c r="R281" i="166"/>
  <c r="F281" i="166" s="1"/>
  <c r="P282" i="166"/>
  <c r="Q282" i="166"/>
  <c r="P293" i="166"/>
  <c r="Q293" i="166"/>
  <c r="R292" i="166"/>
  <c r="F292" i="166" s="1"/>
  <c r="Q271" i="166"/>
  <c r="P271" i="166"/>
  <c r="C305" i="166"/>
  <c r="E305" i="166"/>
  <c r="D305" i="166"/>
  <c r="H306" i="166"/>
  <c r="P304" i="166"/>
  <c r="Q304" i="166"/>
  <c r="D283" i="166"/>
  <c r="E283" i="166"/>
  <c r="C283" i="166"/>
  <c r="D294" i="166"/>
  <c r="E294" i="166"/>
  <c r="H295" i="166"/>
  <c r="C294" i="166"/>
  <c r="A48" i="165"/>
  <c r="R282" i="166" l="1"/>
  <c r="F282" i="166" s="1"/>
  <c r="R271" i="166"/>
  <c r="F271" i="166" s="1"/>
  <c r="R293" i="166"/>
  <c r="F293" i="166" s="1"/>
  <c r="E295" i="166"/>
  <c r="C295" i="166"/>
  <c r="D295" i="166"/>
  <c r="Q294" i="166"/>
  <c r="P294" i="166"/>
  <c r="P305" i="166"/>
  <c r="Q305" i="166"/>
  <c r="Q283" i="166"/>
  <c r="P283" i="166"/>
  <c r="C306" i="166"/>
  <c r="D306" i="166"/>
  <c r="E306" i="166"/>
  <c r="H307" i="166"/>
  <c r="R304" i="166"/>
  <c r="F304" i="166" s="1"/>
  <c r="A49" i="165"/>
  <c r="R305" i="166" l="1"/>
  <c r="F305" i="166" s="1"/>
  <c r="R294" i="166"/>
  <c r="F294" i="166" s="1"/>
  <c r="R283" i="166"/>
  <c r="F283" i="166" s="1"/>
  <c r="P306" i="166"/>
  <c r="Q306" i="166"/>
  <c r="E307" i="166"/>
  <c r="C307" i="166"/>
  <c r="D307" i="166"/>
  <c r="P295" i="166"/>
  <c r="Q295" i="166"/>
  <c r="A50" i="165"/>
  <c r="R295" i="166" l="1"/>
  <c r="F295" i="166" s="1"/>
  <c r="R306" i="166"/>
  <c r="F306" i="166" s="1"/>
  <c r="Q307" i="166"/>
  <c r="P307" i="166"/>
  <c r="A51" i="165"/>
  <c r="R307" i="166" l="1"/>
  <c r="F307" i="166" s="1"/>
  <c r="B139" i="166" s="1"/>
  <c r="A52" i="165"/>
  <c r="B225" i="166" l="1"/>
  <c r="B229" i="166"/>
  <c r="B236" i="166"/>
  <c r="B142" i="166"/>
  <c r="B41" i="166"/>
  <c r="B67" i="166"/>
  <c r="B292" i="166"/>
  <c r="B293" i="166"/>
  <c r="B168" i="166"/>
  <c r="B87" i="166"/>
  <c r="B96" i="166"/>
  <c r="B233" i="166"/>
  <c r="B245" i="166"/>
  <c r="B218" i="166"/>
  <c r="B194" i="166"/>
  <c r="B157" i="166"/>
  <c r="B195" i="166"/>
  <c r="B124" i="166"/>
  <c r="B80" i="166"/>
  <c r="B94" i="166"/>
  <c r="B211" i="166"/>
  <c r="B283" i="166"/>
  <c r="B187" i="166"/>
  <c r="B82" i="166"/>
  <c r="B54" i="166"/>
  <c r="B302" i="166"/>
  <c r="B185" i="166"/>
  <c r="B170" i="166"/>
  <c r="B38" i="166"/>
  <c r="B234" i="166"/>
  <c r="B270" i="166"/>
  <c r="B57" i="166"/>
  <c r="B167" i="166"/>
  <c r="B62" i="166"/>
  <c r="B205" i="166"/>
  <c r="B86" i="166"/>
  <c r="B279" i="166"/>
  <c r="B191" i="166"/>
  <c r="B210" i="166"/>
  <c r="B58" i="166"/>
  <c r="B109" i="166"/>
  <c r="B197" i="166"/>
  <c r="B34" i="166"/>
  <c r="B232" i="166"/>
  <c r="B266" i="166"/>
  <c r="B40" i="166"/>
  <c r="B239" i="166"/>
  <c r="B156" i="166"/>
  <c r="B144" i="166"/>
  <c r="B148" i="166"/>
  <c r="B129" i="166"/>
  <c r="B240" i="166"/>
  <c r="B176" i="166"/>
  <c r="B177" i="166"/>
  <c r="B49" i="166"/>
  <c r="B115" i="166"/>
  <c r="B209" i="166"/>
  <c r="B162" i="166"/>
  <c r="B141" i="166"/>
  <c r="B133" i="166"/>
  <c r="B208" i="166"/>
  <c r="B183" i="166"/>
  <c r="B179" i="166"/>
  <c r="B150" i="166"/>
  <c r="B214" i="166"/>
  <c r="B277" i="166"/>
  <c r="B50" i="166"/>
  <c r="B226" i="166"/>
  <c r="B128" i="166"/>
  <c r="B100" i="166"/>
  <c r="B231" i="166"/>
  <c r="B75" i="166"/>
  <c r="B93" i="166"/>
  <c r="B265" i="166"/>
  <c r="B261" i="166"/>
  <c r="B200" i="166"/>
  <c r="B135" i="166"/>
  <c r="B223" i="166"/>
  <c r="B160" i="166"/>
  <c r="B199" i="166"/>
  <c r="B95" i="166"/>
  <c r="B55" i="166"/>
  <c r="B254" i="166"/>
  <c r="B301" i="166"/>
  <c r="B251" i="166"/>
  <c r="B305" i="166"/>
  <c r="B289" i="166"/>
  <c r="B131" i="166"/>
  <c r="B153" i="166"/>
  <c r="B257" i="166"/>
  <c r="B291" i="166"/>
  <c r="B35" i="166"/>
  <c r="B213" i="166"/>
  <c r="B79" i="166"/>
  <c r="B259" i="166"/>
  <c r="B282" i="166"/>
  <c r="B227" i="166"/>
  <c r="B252" i="166"/>
  <c r="B110" i="166"/>
  <c r="B111" i="166"/>
  <c r="B84" i="166"/>
  <c r="B287" i="166"/>
  <c r="B161" i="166"/>
  <c r="B130" i="166"/>
  <c r="B193" i="166"/>
  <c r="B268" i="166"/>
  <c r="B151" i="166"/>
  <c r="B272" i="166"/>
  <c r="B61" i="166"/>
  <c r="B203" i="166"/>
  <c r="B178" i="166"/>
  <c r="B299" i="166"/>
  <c r="B83" i="166"/>
  <c r="B182" i="166"/>
  <c r="B51" i="166"/>
  <c r="B244" i="166"/>
  <c r="B145" i="166"/>
  <c r="B285" i="166"/>
  <c r="B117" i="166"/>
  <c r="B260" i="166"/>
  <c r="B63" i="166"/>
  <c r="B122" i="166"/>
  <c r="B276" i="166"/>
  <c r="B73" i="166"/>
  <c r="B215" i="166"/>
  <c r="B48" i="166"/>
  <c r="B121" i="166"/>
  <c r="B230" i="166"/>
  <c r="B60" i="166"/>
  <c r="B288" i="166"/>
  <c r="B175" i="166"/>
  <c r="B149" i="166"/>
  <c r="B99" i="166"/>
  <c r="B198" i="166"/>
  <c r="B59" i="166"/>
  <c r="B159" i="166"/>
  <c r="B92" i="166"/>
  <c r="B146" i="166"/>
  <c r="B52" i="166"/>
  <c r="B136" i="166"/>
  <c r="B253" i="166"/>
  <c r="B137" i="166"/>
  <c r="B143" i="166"/>
  <c r="B81" i="166"/>
  <c r="B196" i="166"/>
  <c r="B126" i="166"/>
  <c r="B237" i="166"/>
  <c r="B280" i="166"/>
  <c r="B169" i="166"/>
  <c r="B108" i="166"/>
  <c r="B255" i="166"/>
  <c r="B172" i="166"/>
  <c r="B112" i="166"/>
  <c r="B39" i="166"/>
  <c r="B120" i="166"/>
  <c r="B300" i="166"/>
  <c r="B113" i="166"/>
  <c r="B190" i="166"/>
  <c r="B207" i="166"/>
  <c r="B69" i="166"/>
  <c r="B284" i="166"/>
  <c r="B217" i="166"/>
  <c r="B212" i="166"/>
  <c r="B281" i="166"/>
  <c r="B163" i="166"/>
  <c r="B180" i="166"/>
  <c r="B76" i="166"/>
  <c r="B46" i="166"/>
  <c r="B33" i="166"/>
  <c r="B274" i="166"/>
  <c r="B192" i="166"/>
  <c r="B42" i="166"/>
  <c r="B47" i="166"/>
  <c r="B271" i="166"/>
  <c r="B219" i="166"/>
  <c r="B127" i="166"/>
  <c r="B188" i="166"/>
  <c r="B154" i="166"/>
  <c r="B278" i="166"/>
  <c r="B189" i="166"/>
  <c r="B72" i="166"/>
  <c r="B296" i="166"/>
  <c r="B264" i="166"/>
  <c r="B181" i="166"/>
  <c r="B186" i="166"/>
  <c r="B103" i="166"/>
  <c r="B171" i="166"/>
  <c r="B88" i="166"/>
  <c r="B275" i="166"/>
  <c r="B158" i="166"/>
  <c r="B44" i="166"/>
  <c r="B286" i="166"/>
  <c r="B134" i="166"/>
  <c r="B138" i="166"/>
  <c r="B307" i="166"/>
  <c r="B125" i="166"/>
  <c r="B303" i="166"/>
  <c r="B64" i="166"/>
  <c r="B262" i="166"/>
  <c r="B123" i="166"/>
  <c r="B249" i="166"/>
  <c r="B250" i="166"/>
  <c r="B164" i="166"/>
  <c r="B165" i="166"/>
  <c r="B263" i="166"/>
  <c r="B45" i="166"/>
  <c r="B114" i="166"/>
  <c r="B269" i="166"/>
  <c r="B97" i="166"/>
  <c r="B206" i="166"/>
  <c r="B66" i="166"/>
  <c r="B101" i="166"/>
  <c r="B256" i="166"/>
  <c r="B202" i="166"/>
  <c r="B173" i="166"/>
  <c r="B70" i="166"/>
  <c r="B247" i="166"/>
  <c r="B102" i="166"/>
  <c r="B290" i="166"/>
  <c r="B107" i="166"/>
  <c r="B228" i="166"/>
  <c r="B221" i="166"/>
  <c r="B224" i="166"/>
  <c r="B235" i="166"/>
  <c r="B32" i="166"/>
  <c r="B273" i="166"/>
  <c r="B147" i="166"/>
  <c r="B98" i="166"/>
  <c r="B306" i="166"/>
  <c r="B53" i="166"/>
  <c r="B89" i="166"/>
  <c r="B85" i="166"/>
  <c r="B298" i="166"/>
  <c r="B65" i="166"/>
  <c r="B105" i="166"/>
  <c r="B220" i="166"/>
  <c r="B248" i="166"/>
  <c r="B78" i="166"/>
  <c r="B104" i="166"/>
  <c r="B106" i="166"/>
  <c r="B294" i="166"/>
  <c r="B56" i="166"/>
  <c r="B118" i="166"/>
  <c r="B238" i="166"/>
  <c r="B242" i="166"/>
  <c r="B201" i="166"/>
  <c r="B204" i="166"/>
  <c r="B77" i="166"/>
  <c r="B246" i="166"/>
  <c r="B184" i="166"/>
  <c r="B90" i="166"/>
  <c r="B152" i="166"/>
  <c r="B155" i="166"/>
  <c r="B258" i="166"/>
  <c r="B174" i="166"/>
  <c r="B91" i="166"/>
  <c r="B119" i="166"/>
  <c r="B295" i="166"/>
  <c r="B166" i="166"/>
  <c r="B304" i="166"/>
  <c r="B37" i="166"/>
  <c r="B74" i="166"/>
  <c r="B243" i="166"/>
  <c r="B132" i="166"/>
  <c r="B241" i="166"/>
  <c r="B222" i="166"/>
  <c r="B216" i="166"/>
  <c r="B43" i="166"/>
  <c r="B36" i="166"/>
  <c r="B68" i="166"/>
  <c r="B140" i="166"/>
  <c r="B71" i="166"/>
  <c r="B116" i="166"/>
  <c r="B297" i="166"/>
  <c r="B267" i="166"/>
  <c r="A53" i="165"/>
  <c r="B311" i="166" l="1"/>
  <c r="B8" i="165" s="1"/>
  <c r="A8" i="164" s="1"/>
  <c r="G8" i="164" s="1"/>
  <c r="A312" i="166"/>
  <c r="A313" i="166" s="1"/>
  <c r="I311" i="166"/>
  <c r="H311" i="166"/>
  <c r="A54" i="165"/>
  <c r="D311" i="166" l="1"/>
  <c r="E588" i="166" s="1"/>
  <c r="E311" i="166"/>
  <c r="J8" i="165" s="1"/>
  <c r="I8" i="164" s="1"/>
  <c r="G313" i="166"/>
  <c r="E313" i="166"/>
  <c r="D590" i="166" s="1"/>
  <c r="A314" i="166"/>
  <c r="A315" i="166" s="1"/>
  <c r="D312" i="166"/>
  <c r="G312" i="166"/>
  <c r="B312" i="166"/>
  <c r="E312" i="166"/>
  <c r="D589" i="166" s="1"/>
  <c r="D313" i="166"/>
  <c r="E590" i="166" s="1"/>
  <c r="B313" i="166"/>
  <c r="A55" i="165"/>
  <c r="F8" i="165" l="1"/>
  <c r="N561" i="165" s="1"/>
  <c r="D588" i="166"/>
  <c r="C588" i="166" s="1"/>
  <c r="N8" i="165"/>
  <c r="C311" i="166"/>
  <c r="C313" i="166"/>
  <c r="G314" i="166"/>
  <c r="C590" i="166"/>
  <c r="D314" i="166"/>
  <c r="E591" i="166" s="1"/>
  <c r="E314" i="166"/>
  <c r="D591" i="166" s="1"/>
  <c r="B314" i="166"/>
  <c r="E589" i="166"/>
  <c r="C589" i="166" s="1"/>
  <c r="C312" i="166"/>
  <c r="F312" i="166" s="1"/>
  <c r="F313" i="166" s="1"/>
  <c r="K8" i="165"/>
  <c r="E8" i="164"/>
  <c r="A316" i="166"/>
  <c r="B315" i="166"/>
  <c r="G315" i="166"/>
  <c r="E315" i="166"/>
  <c r="D592" i="166" s="1"/>
  <c r="D315" i="166"/>
  <c r="A56" i="165"/>
  <c r="C591" i="166" l="1"/>
  <c r="C314" i="166"/>
  <c r="F314" i="166" s="1"/>
  <c r="M8" i="165"/>
  <c r="H8" i="165" s="1"/>
  <c r="Q8" i="165" s="1"/>
  <c r="C315" i="166"/>
  <c r="E592" i="166"/>
  <c r="C592" i="166" s="1"/>
  <c r="A317" i="166"/>
  <c r="E316" i="166"/>
  <c r="D593" i="166" s="1"/>
  <c r="B316" i="166"/>
  <c r="D316" i="166"/>
  <c r="G316" i="166"/>
  <c r="A57" i="165"/>
  <c r="Q561" i="165" l="1"/>
  <c r="F315" i="166"/>
  <c r="E593" i="166"/>
  <c r="C593" i="166" s="1"/>
  <c r="C316" i="166"/>
  <c r="D317" i="166"/>
  <c r="E317" i="166"/>
  <c r="D594" i="166" s="1"/>
  <c r="B317" i="166"/>
  <c r="G317" i="166"/>
  <c r="A318" i="166"/>
  <c r="A58" i="165"/>
  <c r="F316" i="166" l="1"/>
  <c r="B318" i="166"/>
  <c r="A319" i="166"/>
  <c r="G318" i="166"/>
  <c r="D318" i="166"/>
  <c r="E318" i="166"/>
  <c r="D595" i="166" s="1"/>
  <c r="C317" i="166"/>
  <c r="E594" i="166"/>
  <c r="C594" i="166" s="1"/>
  <c r="A59" i="165"/>
  <c r="F317" i="166" l="1"/>
  <c r="C318" i="166"/>
  <c r="E595" i="166"/>
  <c r="C595" i="166" s="1"/>
  <c r="E319" i="166"/>
  <c r="D596" i="166" s="1"/>
  <c r="G319" i="166"/>
  <c r="B319" i="166"/>
  <c r="D319" i="166"/>
  <c r="A320" i="166"/>
  <c r="A60" i="165"/>
  <c r="F318" i="166" l="1"/>
  <c r="A321" i="166"/>
  <c r="D320" i="166"/>
  <c r="B320" i="166"/>
  <c r="E320" i="166"/>
  <c r="D597" i="166" s="1"/>
  <c r="G320" i="166"/>
  <c r="E596" i="166"/>
  <c r="C596" i="166" s="1"/>
  <c r="C319" i="166"/>
  <c r="A61" i="165"/>
  <c r="F319" i="166" l="1"/>
  <c r="C320" i="166"/>
  <c r="E597" i="166"/>
  <c r="C597" i="166" s="1"/>
  <c r="A322" i="166"/>
  <c r="E321" i="166"/>
  <c r="D598" i="166" s="1"/>
  <c r="D321" i="166"/>
  <c r="B321" i="166"/>
  <c r="G321" i="166"/>
  <c r="A62" i="165"/>
  <c r="F320" i="166" l="1"/>
  <c r="C321" i="166"/>
  <c r="E598" i="166"/>
  <c r="C598" i="166" s="1"/>
  <c r="B322" i="166"/>
  <c r="D322" i="166"/>
  <c r="A323" i="166"/>
  <c r="E322" i="166"/>
  <c r="D599" i="166" s="1"/>
  <c r="G322" i="166"/>
  <c r="A63" i="165"/>
  <c r="F321" i="166" l="1"/>
  <c r="C322" i="166"/>
  <c r="E599" i="166"/>
  <c r="C599" i="166" s="1"/>
  <c r="B323" i="166"/>
  <c r="D323" i="166"/>
  <c r="A324" i="166"/>
  <c r="G323" i="166"/>
  <c r="E323" i="166"/>
  <c r="D600" i="166" s="1"/>
  <c r="A64" i="165"/>
  <c r="F322" i="166" l="1"/>
  <c r="E600" i="166"/>
  <c r="C600" i="166" s="1"/>
  <c r="C323" i="166"/>
  <c r="E324" i="166"/>
  <c r="D601" i="166" s="1"/>
  <c r="D324" i="166"/>
  <c r="G324" i="166"/>
  <c r="A325" i="166"/>
  <c r="B324" i="166"/>
  <c r="A65" i="165"/>
  <c r="F323" i="166" l="1"/>
  <c r="E325" i="166"/>
  <c r="D602" i="166" s="1"/>
  <c r="G325" i="166"/>
  <c r="B325" i="166"/>
  <c r="D325" i="166"/>
  <c r="A326" i="166"/>
  <c r="C324" i="166"/>
  <c r="E601" i="166"/>
  <c r="C601" i="166" s="1"/>
  <c r="A66" i="165"/>
  <c r="F324" i="166" l="1"/>
  <c r="G326" i="166"/>
  <c r="D326" i="166"/>
  <c r="E326" i="166"/>
  <c r="D603" i="166" s="1"/>
  <c r="B326" i="166"/>
  <c r="A327" i="166"/>
  <c r="C325" i="166"/>
  <c r="E602" i="166"/>
  <c r="C602" i="166" s="1"/>
  <c r="A67" i="165"/>
  <c r="F325" i="166" l="1"/>
  <c r="C326" i="166"/>
  <c r="E603" i="166"/>
  <c r="C603" i="166" s="1"/>
  <c r="G327" i="166"/>
  <c r="B327" i="166"/>
  <c r="E327" i="166"/>
  <c r="D604" i="166" s="1"/>
  <c r="D327" i="166"/>
  <c r="A328" i="166"/>
  <c r="A68" i="165"/>
  <c r="F326" i="166" l="1"/>
  <c r="A329" i="166"/>
  <c r="E328" i="166"/>
  <c r="D605" i="166" s="1"/>
  <c r="G328" i="166"/>
  <c r="D328" i="166"/>
  <c r="B328" i="166"/>
  <c r="C327" i="166"/>
  <c r="E604" i="166"/>
  <c r="C604" i="166" s="1"/>
  <c r="A69" i="165"/>
  <c r="F327" i="166" l="1"/>
  <c r="C328" i="166"/>
  <c r="E605" i="166"/>
  <c r="C605" i="166" s="1"/>
  <c r="B329" i="166"/>
  <c r="A330" i="166"/>
  <c r="E329" i="166"/>
  <c r="D606" i="166" s="1"/>
  <c r="D329" i="166"/>
  <c r="G329" i="166"/>
  <c r="A70" i="165"/>
  <c r="F328" i="166" l="1"/>
  <c r="G330" i="166"/>
  <c r="A331" i="166"/>
  <c r="E330" i="166"/>
  <c r="D607" i="166" s="1"/>
  <c r="B330" i="166"/>
  <c r="D330" i="166"/>
  <c r="E606" i="166"/>
  <c r="C606" i="166" s="1"/>
  <c r="C329" i="166"/>
  <c r="A71" i="165"/>
  <c r="F329" i="166" l="1"/>
  <c r="D331" i="166"/>
  <c r="G331" i="166"/>
  <c r="E331" i="166"/>
  <c r="D608" i="166" s="1"/>
  <c r="A332" i="166"/>
  <c r="B331" i="166"/>
  <c r="C330" i="166"/>
  <c r="E607" i="166"/>
  <c r="C607" i="166" s="1"/>
  <c r="A72" i="165"/>
  <c r="F330" i="166" l="1"/>
  <c r="B332" i="166"/>
  <c r="D332" i="166"/>
  <c r="G332" i="166"/>
  <c r="A333" i="166"/>
  <c r="E332" i="166"/>
  <c r="D609" i="166" s="1"/>
  <c r="E608" i="166"/>
  <c r="C608" i="166" s="1"/>
  <c r="C331" i="166"/>
  <c r="A73" i="165"/>
  <c r="F331" i="166" l="1"/>
  <c r="C332" i="166"/>
  <c r="E609" i="166"/>
  <c r="C609" i="166" s="1"/>
  <c r="E333" i="166"/>
  <c r="D610" i="166" s="1"/>
  <c r="A334" i="166"/>
  <c r="B333" i="166"/>
  <c r="D333" i="166"/>
  <c r="G333" i="166"/>
  <c r="A74" i="165"/>
  <c r="F332" i="166" l="1"/>
  <c r="E610" i="166"/>
  <c r="C610" i="166" s="1"/>
  <c r="C333" i="166"/>
  <c r="E334" i="166"/>
  <c r="D611" i="166" s="1"/>
  <c r="G334" i="166"/>
  <c r="B334" i="166"/>
  <c r="A335" i="166"/>
  <c r="D334" i="166"/>
  <c r="A75" i="165"/>
  <c r="F333" i="166" l="1"/>
  <c r="D335" i="166"/>
  <c r="E335" i="166"/>
  <c r="D612" i="166" s="1"/>
  <c r="A336" i="166"/>
  <c r="G335" i="166"/>
  <c r="B335" i="166"/>
  <c r="C334" i="166"/>
  <c r="E611" i="166"/>
  <c r="C611" i="166" s="1"/>
  <c r="A76" i="165"/>
  <c r="F334" i="166" l="1"/>
  <c r="D336" i="166"/>
  <c r="B336" i="166"/>
  <c r="A337" i="166"/>
  <c r="E336" i="166"/>
  <c r="D613" i="166" s="1"/>
  <c r="G336" i="166"/>
  <c r="C335" i="166"/>
  <c r="E612" i="166"/>
  <c r="C612" i="166" s="1"/>
  <c r="A77" i="165"/>
  <c r="F335" i="166" l="1"/>
  <c r="G337" i="166"/>
  <c r="A338" i="166"/>
  <c r="E337" i="166"/>
  <c r="D614" i="166" s="1"/>
  <c r="D337" i="166"/>
  <c r="B337" i="166"/>
  <c r="E613" i="166"/>
  <c r="C613" i="166" s="1"/>
  <c r="C336" i="166"/>
  <c r="A78" i="165"/>
  <c r="F336" i="166" l="1"/>
  <c r="G338" i="166"/>
  <c r="D338" i="166"/>
  <c r="B338" i="166"/>
  <c r="E338" i="166"/>
  <c r="D615" i="166" s="1"/>
  <c r="A339" i="166"/>
  <c r="E614" i="166"/>
  <c r="C614" i="166" s="1"/>
  <c r="C337" i="166"/>
  <c r="A79" i="165"/>
  <c r="F337" i="166" l="1"/>
  <c r="C338" i="166"/>
  <c r="E615" i="166"/>
  <c r="C615" i="166" s="1"/>
  <c r="D339" i="166"/>
  <c r="A340" i="166"/>
  <c r="B339" i="166"/>
  <c r="G339" i="166"/>
  <c r="E339" i="166"/>
  <c r="D616" i="166" s="1"/>
  <c r="A80" i="165"/>
  <c r="F338" i="166" l="1"/>
  <c r="B340" i="166"/>
  <c r="D340" i="166"/>
  <c r="G340" i="166"/>
  <c r="A341" i="166"/>
  <c r="E340" i="166"/>
  <c r="D617" i="166" s="1"/>
  <c r="E616" i="166"/>
  <c r="C616" i="166" s="1"/>
  <c r="C339" i="166"/>
  <c r="A81" i="165"/>
  <c r="F339" i="166" l="1"/>
  <c r="D341" i="166"/>
  <c r="B341" i="166"/>
  <c r="A342" i="166"/>
  <c r="E341" i="166"/>
  <c r="D618" i="166" s="1"/>
  <c r="G341" i="166"/>
  <c r="E617" i="166"/>
  <c r="C617" i="166" s="1"/>
  <c r="C340" i="166"/>
  <c r="A82" i="165"/>
  <c r="F340" i="166" l="1"/>
  <c r="E342" i="166"/>
  <c r="D619" i="166" s="1"/>
  <c r="D342" i="166"/>
  <c r="B342" i="166"/>
  <c r="A343" i="166"/>
  <c r="G342" i="166"/>
  <c r="E618" i="166"/>
  <c r="C618" i="166" s="1"/>
  <c r="C341" i="166"/>
  <c r="A83" i="165"/>
  <c r="F341" i="166" l="1"/>
  <c r="E343" i="166"/>
  <c r="D620" i="166" s="1"/>
  <c r="D343" i="166"/>
  <c r="A344" i="166"/>
  <c r="G343" i="166"/>
  <c r="B343" i="166"/>
  <c r="E619" i="166"/>
  <c r="C619" i="166" s="1"/>
  <c r="C342" i="166"/>
  <c r="A84" i="165"/>
  <c r="F342" i="166" l="1"/>
  <c r="A345" i="166"/>
  <c r="D344" i="166"/>
  <c r="B344" i="166"/>
  <c r="E344" i="166"/>
  <c r="D621" i="166" s="1"/>
  <c r="G344" i="166"/>
  <c r="C343" i="166"/>
  <c r="E620" i="166"/>
  <c r="C620" i="166" s="1"/>
  <c r="A85" i="165"/>
  <c r="F343" i="166" l="1"/>
  <c r="E621" i="166"/>
  <c r="C621" i="166" s="1"/>
  <c r="C344" i="166"/>
  <c r="G345" i="166"/>
  <c r="E345" i="166"/>
  <c r="D622" i="166" s="1"/>
  <c r="D345" i="166"/>
  <c r="B345" i="166"/>
  <c r="A346" i="166"/>
  <c r="A86" i="165"/>
  <c r="F344" i="166" l="1"/>
  <c r="B346" i="166"/>
  <c r="D346" i="166"/>
  <c r="G346" i="166"/>
  <c r="A347" i="166"/>
  <c r="E346" i="166"/>
  <c r="D623" i="166" s="1"/>
  <c r="E622" i="166"/>
  <c r="C622" i="166" s="1"/>
  <c r="C345" i="166"/>
  <c r="A87" i="165"/>
  <c r="F345" i="166" l="1"/>
  <c r="B347" i="166"/>
  <c r="D347" i="166"/>
  <c r="A348" i="166"/>
  <c r="G347" i="166"/>
  <c r="E347" i="166"/>
  <c r="D624" i="166" s="1"/>
  <c r="E623" i="166"/>
  <c r="C623" i="166" s="1"/>
  <c r="C346" i="166"/>
  <c r="A88" i="165"/>
  <c r="F346" i="166" l="1"/>
  <c r="A349" i="166"/>
  <c r="D348" i="166"/>
  <c r="G348" i="166"/>
  <c r="E348" i="166"/>
  <c r="D625" i="166" s="1"/>
  <c r="B348" i="166"/>
  <c r="C347" i="166"/>
  <c r="E624" i="166"/>
  <c r="C624" i="166" s="1"/>
  <c r="A89" i="165"/>
  <c r="F347" i="166" l="1"/>
  <c r="C348" i="166"/>
  <c r="E625" i="166"/>
  <c r="C625" i="166" s="1"/>
  <c r="B349" i="166"/>
  <c r="A350" i="166"/>
  <c r="E349" i="166"/>
  <c r="D626" i="166" s="1"/>
  <c r="G349" i="166"/>
  <c r="D349" i="166"/>
  <c r="A90" i="165"/>
  <c r="F348" i="166" l="1"/>
  <c r="D350" i="166"/>
  <c r="E350" i="166"/>
  <c r="D627" i="166" s="1"/>
  <c r="B350" i="166"/>
  <c r="A351" i="166"/>
  <c r="G350" i="166"/>
  <c r="E626" i="166"/>
  <c r="C626" i="166" s="1"/>
  <c r="C349" i="166"/>
  <c r="A91" i="165"/>
  <c r="F349" i="166" l="1"/>
  <c r="D351" i="166"/>
  <c r="G351" i="166"/>
  <c r="B351" i="166"/>
  <c r="A352" i="166"/>
  <c r="E351" i="166"/>
  <c r="D628" i="166" s="1"/>
  <c r="C350" i="166"/>
  <c r="E627" i="166"/>
  <c r="C627" i="166" s="1"/>
  <c r="A92" i="165"/>
  <c r="F350" i="166" l="1"/>
  <c r="A353" i="166"/>
  <c r="G352" i="166"/>
  <c r="E352" i="166"/>
  <c r="D629" i="166" s="1"/>
  <c r="D352" i="166"/>
  <c r="B352" i="166"/>
  <c r="C351" i="166"/>
  <c r="E628" i="166"/>
  <c r="C628" i="166" s="1"/>
  <c r="A93" i="165"/>
  <c r="F351" i="166" l="1"/>
  <c r="C352" i="166"/>
  <c r="E629" i="166"/>
  <c r="C629" i="166" s="1"/>
  <c r="B353" i="166"/>
  <c r="E353" i="166"/>
  <c r="D630" i="166" s="1"/>
  <c r="D353" i="166"/>
  <c r="G353" i="166"/>
  <c r="A354" i="166"/>
  <c r="A94" i="165"/>
  <c r="F352" i="166" l="1"/>
  <c r="E354" i="166"/>
  <c r="D631" i="166" s="1"/>
  <c r="A355" i="166"/>
  <c r="B354" i="166"/>
  <c r="D354" i="166"/>
  <c r="G354" i="166"/>
  <c r="C353" i="166"/>
  <c r="E630" i="166"/>
  <c r="C630" i="166" s="1"/>
  <c r="A95" i="165"/>
  <c r="F353" i="166" l="1"/>
  <c r="A356" i="166"/>
  <c r="B355" i="166"/>
  <c r="G355" i="166"/>
  <c r="E355" i="166"/>
  <c r="D632" i="166" s="1"/>
  <c r="D355" i="166"/>
  <c r="E631" i="166"/>
  <c r="C631" i="166" s="1"/>
  <c r="C354" i="166"/>
  <c r="A96" i="165"/>
  <c r="F354" i="166" l="1"/>
  <c r="E632" i="166"/>
  <c r="C632" i="166" s="1"/>
  <c r="C355" i="166"/>
  <c r="E356" i="166"/>
  <c r="D633" i="166" s="1"/>
  <c r="B356" i="166"/>
  <c r="D356" i="166"/>
  <c r="G356" i="166"/>
  <c r="A357" i="166"/>
  <c r="A97" i="165"/>
  <c r="F355" i="166" l="1"/>
  <c r="D357" i="166"/>
  <c r="A358" i="166"/>
  <c r="E357" i="166"/>
  <c r="D634" i="166" s="1"/>
  <c r="G357" i="166"/>
  <c r="B357" i="166"/>
  <c r="C356" i="166"/>
  <c r="E633" i="166"/>
  <c r="C633" i="166" s="1"/>
  <c r="A98" i="165"/>
  <c r="F356" i="166" l="1"/>
  <c r="G358" i="166"/>
  <c r="D358" i="166"/>
  <c r="E358" i="166"/>
  <c r="D635" i="166" s="1"/>
  <c r="B358" i="166"/>
  <c r="A359" i="166"/>
  <c r="C357" i="166"/>
  <c r="E634" i="166"/>
  <c r="C634" i="166" s="1"/>
  <c r="A99" i="165"/>
  <c r="F357" i="166" l="1"/>
  <c r="C358" i="166"/>
  <c r="E635" i="166"/>
  <c r="C635" i="166" s="1"/>
  <c r="D359" i="166"/>
  <c r="A360" i="166"/>
  <c r="E359" i="166"/>
  <c r="D636" i="166" s="1"/>
  <c r="G359" i="166"/>
  <c r="B359" i="166"/>
  <c r="A100" i="165"/>
  <c r="F358" i="166" l="1"/>
  <c r="D360" i="166"/>
  <c r="B360" i="166"/>
  <c r="A361" i="166"/>
  <c r="E360" i="166"/>
  <c r="D637" i="166" s="1"/>
  <c r="G360" i="166"/>
  <c r="C359" i="166"/>
  <c r="E636" i="166"/>
  <c r="C636" i="166" s="1"/>
  <c r="A101" i="165"/>
  <c r="F359" i="166" l="1"/>
  <c r="B361" i="166"/>
  <c r="A362" i="166"/>
  <c r="G361" i="166"/>
  <c r="E361" i="166"/>
  <c r="D638" i="166" s="1"/>
  <c r="D361" i="166"/>
  <c r="C360" i="166"/>
  <c r="E637" i="166"/>
  <c r="C637" i="166" s="1"/>
  <c r="A102" i="165"/>
  <c r="F360" i="166" l="1"/>
  <c r="A363" i="166"/>
  <c r="B362" i="166"/>
  <c r="D362" i="166"/>
  <c r="E362" i="166"/>
  <c r="D639" i="166" s="1"/>
  <c r="G362" i="166"/>
  <c r="C361" i="166"/>
  <c r="E638" i="166"/>
  <c r="C638" i="166" s="1"/>
  <c r="A103" i="165"/>
  <c r="F361" i="166" l="1"/>
  <c r="C362" i="166"/>
  <c r="E639" i="166"/>
  <c r="C639" i="166" s="1"/>
  <c r="G363" i="166"/>
  <c r="E363" i="166"/>
  <c r="D640" i="166" s="1"/>
  <c r="D363" i="166"/>
  <c r="A364" i="166"/>
  <c r="B363" i="166"/>
  <c r="A104" i="165"/>
  <c r="F362" i="166" l="1"/>
  <c r="A365" i="166"/>
  <c r="E364" i="166"/>
  <c r="D641" i="166" s="1"/>
  <c r="B364" i="166"/>
  <c r="D364" i="166"/>
  <c r="G364" i="166"/>
  <c r="E640" i="166"/>
  <c r="C640" i="166" s="1"/>
  <c r="C363" i="166"/>
  <c r="A105" i="165"/>
  <c r="F363" i="166" l="1"/>
  <c r="C364" i="166"/>
  <c r="E641" i="166"/>
  <c r="C641" i="166" s="1"/>
  <c r="B365" i="166"/>
  <c r="D365" i="166"/>
  <c r="G365" i="166"/>
  <c r="E365" i="166"/>
  <c r="D642" i="166" s="1"/>
  <c r="A366" i="166"/>
  <c r="A106" i="165"/>
  <c r="F364" i="166" l="1"/>
  <c r="E642" i="166"/>
  <c r="C642" i="166" s="1"/>
  <c r="C365" i="166"/>
  <c r="E366" i="166"/>
  <c r="D643" i="166" s="1"/>
  <c r="B366" i="166"/>
  <c r="A367" i="166"/>
  <c r="G366" i="166"/>
  <c r="D366" i="166"/>
  <c r="A107" i="165"/>
  <c r="F365" i="166" l="1"/>
  <c r="C366" i="166"/>
  <c r="E643" i="166"/>
  <c r="C643" i="166" s="1"/>
  <c r="D367" i="166"/>
  <c r="A368" i="166"/>
  <c r="E367" i="166"/>
  <c r="D644" i="166" s="1"/>
  <c r="G367" i="166"/>
  <c r="B367" i="166"/>
  <c r="A108" i="165"/>
  <c r="F366" i="166" l="1"/>
  <c r="E368" i="166"/>
  <c r="D645" i="166" s="1"/>
  <c r="G368" i="166"/>
  <c r="D368" i="166"/>
  <c r="B368" i="166"/>
  <c r="A369" i="166"/>
  <c r="E644" i="166"/>
  <c r="C644" i="166" s="1"/>
  <c r="C367" i="166"/>
  <c r="A109" i="165"/>
  <c r="F367" i="166" l="1"/>
  <c r="C368" i="166"/>
  <c r="E645" i="166"/>
  <c r="C645" i="166" s="1"/>
  <c r="B369" i="166"/>
  <c r="E369" i="166"/>
  <c r="D646" i="166" s="1"/>
  <c r="D369" i="166"/>
  <c r="G369" i="166"/>
  <c r="A370" i="166"/>
  <c r="A110" i="165"/>
  <c r="F368" i="166" l="1"/>
  <c r="D370" i="166"/>
  <c r="B370" i="166"/>
  <c r="E370" i="166"/>
  <c r="D647" i="166" s="1"/>
  <c r="G370" i="166"/>
  <c r="A371" i="166"/>
  <c r="E646" i="166"/>
  <c r="C646" i="166" s="1"/>
  <c r="C369" i="166"/>
  <c r="A111" i="165"/>
  <c r="F369" i="166" l="1"/>
  <c r="B371" i="166"/>
  <c r="D371" i="166"/>
  <c r="A372" i="166"/>
  <c r="G371" i="166"/>
  <c r="E371" i="166"/>
  <c r="D648" i="166" s="1"/>
  <c r="E647" i="166"/>
  <c r="C647" i="166" s="1"/>
  <c r="C370" i="166"/>
  <c r="A112" i="165"/>
  <c r="F370" i="166" l="1"/>
  <c r="E372" i="166"/>
  <c r="D649" i="166" s="1"/>
  <c r="B372" i="166"/>
  <c r="D372" i="166"/>
  <c r="G372" i="166"/>
  <c r="A373" i="166"/>
  <c r="E648" i="166"/>
  <c r="C648" i="166" s="1"/>
  <c r="C371" i="166"/>
  <c r="A113" i="165"/>
  <c r="F371" i="166" l="1"/>
  <c r="C372" i="166"/>
  <c r="E649" i="166"/>
  <c r="C649" i="166" s="1"/>
  <c r="B373" i="166"/>
  <c r="A374" i="166"/>
  <c r="E373" i="166"/>
  <c r="D650" i="166" s="1"/>
  <c r="G373" i="166"/>
  <c r="D373" i="166"/>
  <c r="A114" i="165"/>
  <c r="F372" i="166" l="1"/>
  <c r="E374" i="166"/>
  <c r="D651" i="166" s="1"/>
  <c r="B374" i="166"/>
  <c r="A375" i="166"/>
  <c r="G374" i="166"/>
  <c r="D374" i="166"/>
  <c r="E650" i="166"/>
  <c r="C650" i="166" s="1"/>
  <c r="C373" i="166"/>
  <c r="A115" i="165"/>
  <c r="F373" i="166" l="1"/>
  <c r="D375" i="166"/>
  <c r="G375" i="166"/>
  <c r="B375" i="166"/>
  <c r="A376" i="166"/>
  <c r="E375" i="166"/>
  <c r="D652" i="166" s="1"/>
  <c r="C374" i="166"/>
  <c r="E651" i="166"/>
  <c r="C651" i="166" s="1"/>
  <c r="A116" i="165"/>
  <c r="F374" i="166" l="1"/>
  <c r="A377" i="166"/>
  <c r="G376" i="166"/>
  <c r="D376" i="166"/>
  <c r="B376" i="166"/>
  <c r="E376" i="166"/>
  <c r="D653" i="166" s="1"/>
  <c r="C375" i="166"/>
  <c r="E652" i="166"/>
  <c r="C652" i="166" s="1"/>
  <c r="A117" i="165"/>
  <c r="F375" i="166" l="1"/>
  <c r="E653" i="166"/>
  <c r="C653" i="166" s="1"/>
  <c r="C376" i="166"/>
  <c r="A378" i="166"/>
  <c r="G377" i="166"/>
  <c r="E377" i="166"/>
  <c r="D654" i="166" s="1"/>
  <c r="D377" i="166"/>
  <c r="B377" i="166"/>
  <c r="A118" i="165"/>
  <c r="F376" i="166" l="1"/>
  <c r="E378" i="166"/>
  <c r="D655" i="166" s="1"/>
  <c r="B378" i="166"/>
  <c r="D378" i="166"/>
  <c r="G378" i="166"/>
  <c r="A379" i="166"/>
  <c r="C377" i="166"/>
  <c r="E654" i="166"/>
  <c r="C654" i="166" s="1"/>
  <c r="A119" i="165"/>
  <c r="F377" i="166" l="1"/>
  <c r="C378" i="166"/>
  <c r="E655" i="166"/>
  <c r="C655" i="166" s="1"/>
  <c r="D379" i="166"/>
  <c r="B379" i="166"/>
  <c r="G379" i="166"/>
  <c r="E379" i="166"/>
  <c r="D656" i="166" s="1"/>
  <c r="A380" i="166"/>
  <c r="A120" i="165"/>
  <c r="F378" i="166" l="1"/>
  <c r="E380" i="166"/>
  <c r="D657" i="166" s="1"/>
  <c r="B380" i="166"/>
  <c r="D380" i="166"/>
  <c r="G380" i="166"/>
  <c r="A381" i="166"/>
  <c r="E656" i="166"/>
  <c r="C656" i="166" s="1"/>
  <c r="C379" i="166"/>
  <c r="A121" i="165"/>
  <c r="F379" i="166" l="1"/>
  <c r="C380" i="166"/>
  <c r="E657" i="166"/>
  <c r="C657" i="166" s="1"/>
  <c r="E381" i="166"/>
  <c r="D658" i="166" s="1"/>
  <c r="G381" i="166"/>
  <c r="B381" i="166"/>
  <c r="D381" i="166"/>
  <c r="A382" i="166"/>
  <c r="A122" i="165"/>
  <c r="F380" i="166" l="1"/>
  <c r="D382" i="166"/>
  <c r="E382" i="166"/>
  <c r="D659" i="166" s="1"/>
  <c r="B382" i="166"/>
  <c r="A383" i="166"/>
  <c r="G382" i="166"/>
  <c r="E658" i="166"/>
  <c r="C658" i="166" s="1"/>
  <c r="C381" i="166"/>
  <c r="A123" i="165"/>
  <c r="F381" i="166" l="1"/>
  <c r="D383" i="166"/>
  <c r="A384" i="166"/>
  <c r="E383" i="166"/>
  <c r="D660" i="166" s="1"/>
  <c r="G383" i="166"/>
  <c r="B383" i="166"/>
  <c r="C382" i="166"/>
  <c r="E659" i="166"/>
  <c r="C659" i="166" s="1"/>
  <c r="A124" i="165"/>
  <c r="F382" i="166" l="1"/>
  <c r="A385" i="166"/>
  <c r="G384" i="166"/>
  <c r="E384" i="166"/>
  <c r="D661" i="166" s="1"/>
  <c r="D384" i="166"/>
  <c r="B384" i="166"/>
  <c r="C383" i="166"/>
  <c r="E660" i="166"/>
  <c r="C660" i="166" s="1"/>
  <c r="A125" i="165"/>
  <c r="F383" i="166" l="1"/>
  <c r="E661" i="166"/>
  <c r="C661" i="166" s="1"/>
  <c r="C384" i="166"/>
  <c r="B385" i="166"/>
  <c r="G385" i="166"/>
  <c r="D385" i="166"/>
  <c r="A386" i="166"/>
  <c r="E385" i="166"/>
  <c r="D662" i="166" s="1"/>
  <c r="A126" i="165"/>
  <c r="F384" i="166" l="1"/>
  <c r="E386" i="166"/>
  <c r="D663" i="166" s="1"/>
  <c r="B386" i="166"/>
  <c r="D386" i="166"/>
  <c r="G386" i="166"/>
  <c r="A387" i="166"/>
  <c r="C385" i="166"/>
  <c r="E662" i="166"/>
  <c r="C662" i="166" s="1"/>
  <c r="A127" i="165"/>
  <c r="F385" i="166" l="1"/>
  <c r="E663" i="166"/>
  <c r="C663" i="166" s="1"/>
  <c r="C386" i="166"/>
  <c r="B387" i="166"/>
  <c r="G387" i="166"/>
  <c r="E387" i="166"/>
  <c r="D664" i="166" s="1"/>
  <c r="D387" i="166"/>
  <c r="A388" i="166"/>
  <c r="A128" i="165"/>
  <c r="F386" i="166" l="1"/>
  <c r="E388" i="166"/>
  <c r="D665" i="166" s="1"/>
  <c r="B388" i="166"/>
  <c r="D388" i="166"/>
  <c r="G388" i="166"/>
  <c r="A389" i="166"/>
  <c r="E664" i="166"/>
  <c r="C664" i="166" s="1"/>
  <c r="C387" i="166"/>
  <c r="A129" i="165"/>
  <c r="F387" i="166" l="1"/>
  <c r="C388" i="166"/>
  <c r="E665" i="166"/>
  <c r="C665" i="166" s="1"/>
  <c r="B389" i="166"/>
  <c r="D389" i="166"/>
  <c r="A390" i="166"/>
  <c r="E389" i="166"/>
  <c r="D666" i="166" s="1"/>
  <c r="G389" i="166"/>
  <c r="A130" i="165"/>
  <c r="F388" i="166" l="1"/>
  <c r="E666" i="166"/>
  <c r="C666" i="166" s="1"/>
  <c r="C389" i="166"/>
  <c r="D390" i="166"/>
  <c r="E390" i="166"/>
  <c r="D667" i="166" s="1"/>
  <c r="B390" i="166"/>
  <c r="A391" i="166"/>
  <c r="G390" i="166"/>
  <c r="A131" i="165"/>
  <c r="F389" i="166" l="1"/>
  <c r="A392" i="166"/>
  <c r="E391" i="166"/>
  <c r="D668" i="166" s="1"/>
  <c r="G391" i="166"/>
  <c r="B391" i="166"/>
  <c r="D391" i="166"/>
  <c r="E667" i="166"/>
  <c r="C667" i="166" s="1"/>
  <c r="C390" i="166"/>
  <c r="A132" i="165"/>
  <c r="F390" i="166" l="1"/>
  <c r="C391" i="166"/>
  <c r="E668" i="166"/>
  <c r="C668" i="166" s="1"/>
  <c r="A393" i="166"/>
  <c r="E392" i="166"/>
  <c r="D669" i="166" s="1"/>
  <c r="G392" i="166"/>
  <c r="D392" i="166"/>
  <c r="B392" i="166"/>
  <c r="A133" i="165"/>
  <c r="F391" i="166" l="1"/>
  <c r="G393" i="166"/>
  <c r="A394" i="166"/>
  <c r="E393" i="166"/>
  <c r="D670" i="166" s="1"/>
  <c r="D393" i="166"/>
  <c r="B393" i="166"/>
  <c r="E669" i="166"/>
  <c r="C669" i="166" s="1"/>
  <c r="C392" i="166"/>
  <c r="A134" i="165"/>
  <c r="F392" i="166" l="1"/>
  <c r="A395" i="166"/>
  <c r="B394" i="166"/>
  <c r="D394" i="166"/>
  <c r="G394" i="166"/>
  <c r="E394" i="166"/>
  <c r="D671" i="166" s="1"/>
  <c r="C393" i="166"/>
  <c r="E670" i="166"/>
  <c r="C670" i="166" s="1"/>
  <c r="A135" i="165"/>
  <c r="F393" i="166" l="1"/>
  <c r="C394" i="166"/>
  <c r="E671" i="166"/>
  <c r="C671" i="166" s="1"/>
  <c r="D395" i="166"/>
  <c r="A396" i="166"/>
  <c r="B395" i="166"/>
  <c r="G395" i="166"/>
  <c r="E395" i="166"/>
  <c r="D672" i="166" s="1"/>
  <c r="A136" i="165"/>
  <c r="F394" i="166" l="1"/>
  <c r="B396" i="166"/>
  <c r="D396" i="166"/>
  <c r="G396" i="166"/>
  <c r="A397" i="166"/>
  <c r="E396" i="166"/>
  <c r="D673" i="166" s="1"/>
  <c r="E672" i="166"/>
  <c r="C672" i="166" s="1"/>
  <c r="C395" i="166"/>
  <c r="F395" i="166" s="1"/>
  <c r="A137" i="165"/>
  <c r="B397" i="166" l="1"/>
  <c r="G397" i="166"/>
  <c r="D397" i="166"/>
  <c r="E397" i="166"/>
  <c r="D674" i="166" s="1"/>
  <c r="A398" i="166"/>
  <c r="C396" i="166"/>
  <c r="F396" i="166" s="1"/>
  <c r="E673" i="166"/>
  <c r="C673" i="166" s="1"/>
  <c r="A138" i="165"/>
  <c r="E674" i="166" l="1"/>
  <c r="C674" i="166" s="1"/>
  <c r="C397" i="166"/>
  <c r="F397" i="166" s="1"/>
  <c r="E398" i="166"/>
  <c r="D675" i="166" s="1"/>
  <c r="G398" i="166"/>
  <c r="D398" i="166"/>
  <c r="B398" i="166"/>
  <c r="A399" i="166"/>
  <c r="A139" i="165"/>
  <c r="A400" i="166" l="1"/>
  <c r="E399" i="166"/>
  <c r="D676" i="166" s="1"/>
  <c r="G399" i="166"/>
  <c r="B399" i="166"/>
  <c r="D399" i="166"/>
  <c r="C398" i="166"/>
  <c r="F398" i="166" s="1"/>
  <c r="E675" i="166"/>
  <c r="C675" i="166" s="1"/>
  <c r="A140" i="165"/>
  <c r="C399" i="166" l="1"/>
  <c r="F399" i="166" s="1"/>
  <c r="E676" i="166"/>
  <c r="C676" i="166" s="1"/>
  <c r="A401" i="166"/>
  <c r="E400" i="166"/>
  <c r="D677" i="166" s="1"/>
  <c r="G400" i="166"/>
  <c r="D400" i="166"/>
  <c r="B400" i="166"/>
  <c r="A141" i="165"/>
  <c r="G401" i="166" l="1"/>
  <c r="A402" i="166"/>
  <c r="E401" i="166"/>
  <c r="D678" i="166" s="1"/>
  <c r="D401" i="166"/>
  <c r="B401" i="166"/>
  <c r="E677" i="166"/>
  <c r="C677" i="166" s="1"/>
  <c r="C400" i="166"/>
  <c r="F400" i="166" s="1"/>
  <c r="A142" i="165"/>
  <c r="C401" i="166" l="1"/>
  <c r="F401" i="166" s="1"/>
  <c r="E678" i="166"/>
  <c r="C678" i="166" s="1"/>
  <c r="A403" i="166"/>
  <c r="B402" i="166"/>
  <c r="E402" i="166"/>
  <c r="D679" i="166" s="1"/>
  <c r="G402" i="166"/>
  <c r="D402" i="166"/>
  <c r="A143" i="165"/>
  <c r="E679" i="166" l="1"/>
  <c r="C679" i="166" s="1"/>
  <c r="C402" i="166"/>
  <c r="F402" i="166" s="1"/>
  <c r="A404" i="166"/>
  <c r="B403" i="166"/>
  <c r="G403" i="166"/>
  <c r="E403" i="166"/>
  <c r="D680" i="166" s="1"/>
  <c r="D403" i="166"/>
  <c r="A144" i="165"/>
  <c r="E680" i="166" l="1"/>
  <c r="C680" i="166" s="1"/>
  <c r="C403" i="166"/>
  <c r="F403" i="166" s="1"/>
  <c r="E404" i="166"/>
  <c r="D681" i="166" s="1"/>
  <c r="B404" i="166"/>
  <c r="D404" i="166"/>
  <c r="G404" i="166"/>
  <c r="A405" i="166"/>
  <c r="A145" i="165"/>
  <c r="E681" i="166" l="1"/>
  <c r="C681" i="166" s="1"/>
  <c r="C404" i="166"/>
  <c r="F404" i="166" s="1"/>
  <c r="D405" i="166"/>
  <c r="A406" i="166"/>
  <c r="E405" i="166"/>
  <c r="D682" i="166" s="1"/>
  <c r="G405" i="166"/>
  <c r="B405" i="166"/>
  <c r="A146" i="165"/>
  <c r="E406" i="166" l="1"/>
  <c r="D683" i="166" s="1"/>
  <c r="B406" i="166"/>
  <c r="A407" i="166"/>
  <c r="G406" i="166"/>
  <c r="D406" i="166"/>
  <c r="C405" i="166"/>
  <c r="F405" i="166" s="1"/>
  <c r="E682" i="166"/>
  <c r="C682" i="166" s="1"/>
  <c r="A147" i="165"/>
  <c r="C406" i="166" l="1"/>
  <c r="F406" i="166" s="1"/>
  <c r="E683" i="166"/>
  <c r="C683" i="166" s="1"/>
  <c r="G407" i="166"/>
  <c r="B407" i="166"/>
  <c r="D407" i="166"/>
  <c r="A408" i="166"/>
  <c r="E407" i="166"/>
  <c r="D684" i="166" s="1"/>
  <c r="A148" i="165"/>
  <c r="E684" i="166" l="1"/>
  <c r="C684" i="166" s="1"/>
  <c r="C407" i="166"/>
  <c r="F407" i="166" s="1"/>
  <c r="E408" i="166"/>
  <c r="D685" i="166" s="1"/>
  <c r="G408" i="166"/>
  <c r="D408" i="166"/>
  <c r="B408" i="166"/>
  <c r="A409" i="166"/>
  <c r="A149" i="165"/>
  <c r="E685" i="166" l="1"/>
  <c r="C685" i="166" s="1"/>
  <c r="C408" i="166"/>
  <c r="F408" i="166" s="1"/>
  <c r="G409" i="166"/>
  <c r="A410" i="166"/>
  <c r="E409" i="166"/>
  <c r="D686" i="166" s="1"/>
  <c r="D409" i="166"/>
  <c r="B409" i="166"/>
  <c r="A150" i="165"/>
  <c r="E410" i="166" l="1"/>
  <c r="D687" i="166" s="1"/>
  <c r="B410" i="166"/>
  <c r="D410" i="166"/>
  <c r="G410" i="166"/>
  <c r="A411" i="166"/>
  <c r="E686" i="166"/>
  <c r="C686" i="166" s="1"/>
  <c r="C409" i="166"/>
  <c r="F409" i="166" s="1"/>
  <c r="A151" i="165"/>
  <c r="G411" i="166" l="1"/>
  <c r="E411" i="166"/>
  <c r="D688" i="166" s="1"/>
  <c r="D411" i="166"/>
  <c r="A412" i="166"/>
  <c r="B411" i="166"/>
  <c r="C410" i="166"/>
  <c r="F410" i="166" s="1"/>
  <c r="E687" i="166"/>
  <c r="C687" i="166" s="1"/>
  <c r="A152" i="165"/>
  <c r="E412" i="166" l="1"/>
  <c r="D689" i="166" s="1"/>
  <c r="B412" i="166"/>
  <c r="D412" i="166"/>
  <c r="G412" i="166"/>
  <c r="A413" i="166"/>
  <c r="E688" i="166"/>
  <c r="C688" i="166" s="1"/>
  <c r="C411" i="166"/>
  <c r="F411" i="166" s="1"/>
  <c r="A153" i="165"/>
  <c r="D413" i="166" l="1"/>
  <c r="A414" i="166"/>
  <c r="E413" i="166"/>
  <c r="D690" i="166" s="1"/>
  <c r="G413" i="166"/>
  <c r="B413" i="166"/>
  <c r="E689" i="166"/>
  <c r="C689" i="166" s="1"/>
  <c r="C412" i="166"/>
  <c r="F412" i="166" s="1"/>
  <c r="A154" i="165"/>
  <c r="E690" i="166" l="1"/>
  <c r="C690" i="166" s="1"/>
  <c r="C413" i="166"/>
  <c r="F413" i="166" s="1"/>
  <c r="D414" i="166"/>
  <c r="E414" i="166"/>
  <c r="D691" i="166" s="1"/>
  <c r="B414" i="166"/>
  <c r="A415" i="166"/>
  <c r="G414" i="166"/>
  <c r="A155" i="165"/>
  <c r="C414" i="166" l="1"/>
  <c r="F414" i="166" s="1"/>
  <c r="E691" i="166"/>
  <c r="C691" i="166" s="1"/>
  <c r="A416" i="166"/>
  <c r="E415" i="166"/>
  <c r="D692" i="166" s="1"/>
  <c r="G415" i="166"/>
  <c r="B415" i="166"/>
  <c r="D415" i="166"/>
  <c r="A156" i="165"/>
  <c r="E692" i="166" l="1"/>
  <c r="C692" i="166" s="1"/>
  <c r="C415" i="166"/>
  <c r="F415" i="166" s="1"/>
  <c r="E416" i="166"/>
  <c r="D693" i="166" s="1"/>
  <c r="G416" i="166"/>
  <c r="D416" i="166"/>
  <c r="B416" i="166"/>
  <c r="A417" i="166"/>
  <c r="A157" i="165"/>
  <c r="C416" i="166" l="1"/>
  <c r="F416" i="166" s="1"/>
  <c r="E693" i="166"/>
  <c r="C693" i="166" s="1"/>
  <c r="G417" i="166"/>
  <c r="A418" i="166"/>
  <c r="E417" i="166"/>
  <c r="D694" i="166" s="1"/>
  <c r="D417" i="166"/>
  <c r="B417" i="166"/>
  <c r="A158" i="165"/>
  <c r="B418" i="166" l="1"/>
  <c r="D418" i="166"/>
  <c r="G418" i="166"/>
  <c r="A419" i="166"/>
  <c r="E418" i="166"/>
  <c r="D695" i="166" s="1"/>
  <c r="E694" i="166"/>
  <c r="C694" i="166" s="1"/>
  <c r="C417" i="166"/>
  <c r="F417" i="166" s="1"/>
  <c r="A159" i="165"/>
  <c r="G419" i="166" l="1"/>
  <c r="E419" i="166"/>
  <c r="D696" i="166" s="1"/>
  <c r="D419" i="166"/>
  <c r="A420" i="166"/>
  <c r="B419" i="166"/>
  <c r="C418" i="166"/>
  <c r="F418" i="166" s="1"/>
  <c r="E695" i="166"/>
  <c r="C695" i="166" s="1"/>
  <c r="A160" i="165"/>
  <c r="A421" i="166" l="1"/>
  <c r="D420" i="166"/>
  <c r="G420" i="166"/>
  <c r="E420" i="166"/>
  <c r="D697" i="166" s="1"/>
  <c r="B420" i="166"/>
  <c r="C419" i="166"/>
  <c r="F419" i="166" s="1"/>
  <c r="E696" i="166"/>
  <c r="C696" i="166" s="1"/>
  <c r="A161" i="165"/>
  <c r="B421" i="166" l="1"/>
  <c r="D421" i="166"/>
  <c r="A422" i="166"/>
  <c r="E421" i="166"/>
  <c r="D698" i="166" s="1"/>
  <c r="G421" i="166"/>
  <c r="C420" i="166"/>
  <c r="F420" i="166" s="1"/>
  <c r="E697" i="166"/>
  <c r="C697" i="166" s="1"/>
  <c r="A162" i="165"/>
  <c r="D422" i="166" l="1"/>
  <c r="E422" i="166"/>
  <c r="D699" i="166" s="1"/>
  <c r="B422" i="166"/>
  <c r="A423" i="166"/>
  <c r="G422" i="166"/>
  <c r="E698" i="166"/>
  <c r="C698" i="166" s="1"/>
  <c r="C421" i="166"/>
  <c r="F421" i="166" s="1"/>
  <c r="A163" i="165"/>
  <c r="E699" i="166" l="1"/>
  <c r="C699" i="166" s="1"/>
  <c r="C422" i="166"/>
  <c r="F422" i="166" s="1"/>
  <c r="A424" i="166"/>
  <c r="E423" i="166"/>
  <c r="D700" i="166" s="1"/>
  <c r="G423" i="166"/>
  <c r="B423" i="166"/>
  <c r="D423" i="166"/>
  <c r="A164" i="165"/>
  <c r="E700" i="166" l="1"/>
  <c r="C700" i="166" s="1"/>
  <c r="C423" i="166"/>
  <c r="F423" i="166" s="1"/>
  <c r="E424" i="166"/>
  <c r="D701" i="166" s="1"/>
  <c r="G424" i="166"/>
  <c r="D424" i="166"/>
  <c r="B424" i="166"/>
  <c r="A425" i="166"/>
  <c r="A165" i="165"/>
  <c r="E701" i="166" l="1"/>
  <c r="C701" i="166" s="1"/>
  <c r="C424" i="166"/>
  <c r="F424" i="166" s="1"/>
  <c r="G425" i="166"/>
  <c r="A426" i="166"/>
  <c r="E425" i="166"/>
  <c r="D702" i="166" s="1"/>
  <c r="D425" i="166"/>
  <c r="B425" i="166"/>
  <c r="A166" i="165"/>
  <c r="B426" i="166" l="1"/>
  <c r="D426" i="166"/>
  <c r="G426" i="166"/>
  <c r="A427" i="166"/>
  <c r="E426" i="166"/>
  <c r="D703" i="166" s="1"/>
  <c r="E702" i="166"/>
  <c r="C702" i="166" s="1"/>
  <c r="C425" i="166"/>
  <c r="F425" i="166" s="1"/>
  <c r="A167" i="165"/>
  <c r="A428" i="166" l="1"/>
  <c r="B427" i="166"/>
  <c r="G427" i="166"/>
  <c r="E427" i="166"/>
  <c r="D704" i="166" s="1"/>
  <c r="D427" i="166"/>
  <c r="E703" i="166"/>
  <c r="C703" i="166" s="1"/>
  <c r="C426" i="166"/>
  <c r="F426" i="166" s="1"/>
  <c r="A168" i="165"/>
  <c r="C427" i="166" l="1"/>
  <c r="F427" i="166" s="1"/>
  <c r="E704" i="166"/>
  <c r="C704" i="166" s="1"/>
  <c r="A429" i="166"/>
  <c r="D428" i="166"/>
  <c r="G428" i="166"/>
  <c r="E428" i="166"/>
  <c r="D705" i="166" s="1"/>
  <c r="B428" i="166"/>
  <c r="A169" i="165"/>
  <c r="D429" i="166" l="1"/>
  <c r="A430" i="166"/>
  <c r="E429" i="166"/>
  <c r="D706" i="166" s="1"/>
  <c r="G429" i="166"/>
  <c r="B429" i="166"/>
  <c r="E705" i="166"/>
  <c r="C705" i="166" s="1"/>
  <c r="C428" i="166"/>
  <c r="F428" i="166" s="1"/>
  <c r="A170" i="165"/>
  <c r="G430" i="166" l="1"/>
  <c r="E430" i="166"/>
  <c r="D707" i="166" s="1"/>
  <c r="B430" i="166"/>
  <c r="A431" i="166"/>
  <c r="D430" i="166"/>
  <c r="C429" i="166"/>
  <c r="F429" i="166" s="1"/>
  <c r="E706" i="166"/>
  <c r="C706" i="166" s="1"/>
  <c r="A171" i="165"/>
  <c r="D431" i="166" l="1"/>
  <c r="A432" i="166"/>
  <c r="G431" i="166"/>
  <c r="B431" i="166"/>
  <c r="E431" i="166"/>
  <c r="D708" i="166" s="1"/>
  <c r="C430" i="166"/>
  <c r="F430" i="166" s="1"/>
  <c r="E707" i="166"/>
  <c r="C707" i="166" s="1"/>
  <c r="A172" i="165"/>
  <c r="A433" i="166" l="1"/>
  <c r="G432" i="166"/>
  <c r="E432" i="166"/>
  <c r="D709" i="166" s="1"/>
  <c r="D432" i="166"/>
  <c r="B432" i="166"/>
  <c r="C431" i="166"/>
  <c r="F431" i="166" s="1"/>
  <c r="E708" i="166"/>
  <c r="C708" i="166" s="1"/>
  <c r="A173" i="165"/>
  <c r="E709" i="166" l="1"/>
  <c r="C709" i="166" s="1"/>
  <c r="C432" i="166"/>
  <c r="F432" i="166" s="1"/>
  <c r="B433" i="166"/>
  <c r="G433" i="166"/>
  <c r="A434" i="166"/>
  <c r="E433" i="166"/>
  <c r="D710" i="166" s="1"/>
  <c r="D433" i="166"/>
  <c r="A174" i="165"/>
  <c r="C433" i="166" l="1"/>
  <c r="F433" i="166" s="1"/>
  <c r="E710" i="166"/>
  <c r="C710" i="166" s="1"/>
  <c r="A435" i="166"/>
  <c r="B434" i="166"/>
  <c r="E434" i="166"/>
  <c r="D711" i="166" s="1"/>
  <c r="D434" i="166"/>
  <c r="G434" i="166"/>
  <c r="A175" i="165"/>
  <c r="E711" i="166" l="1"/>
  <c r="C711" i="166" s="1"/>
  <c r="C434" i="166"/>
  <c r="F434" i="166" s="1"/>
  <c r="A436" i="166"/>
  <c r="B435" i="166"/>
  <c r="G435" i="166"/>
  <c r="E435" i="166"/>
  <c r="D712" i="166" s="1"/>
  <c r="D435" i="166"/>
  <c r="A176" i="165"/>
  <c r="E712" i="166" l="1"/>
  <c r="C712" i="166" s="1"/>
  <c r="C435" i="166"/>
  <c r="F435" i="166" s="1"/>
  <c r="E436" i="166"/>
  <c r="D713" i="166" s="1"/>
  <c r="B436" i="166"/>
  <c r="D436" i="166"/>
  <c r="G436" i="166"/>
  <c r="A437" i="166"/>
  <c r="A177" i="165"/>
  <c r="E437" i="166" l="1"/>
  <c r="D714" i="166" s="1"/>
  <c r="G437" i="166"/>
  <c r="B437" i="166"/>
  <c r="D437" i="166"/>
  <c r="A438" i="166"/>
  <c r="C436" i="166"/>
  <c r="F436" i="166" s="1"/>
  <c r="E713" i="166"/>
  <c r="C713" i="166" s="1"/>
  <c r="A178" i="165"/>
  <c r="C437" i="166" l="1"/>
  <c r="F437" i="166" s="1"/>
  <c r="E714" i="166"/>
  <c r="C714" i="166" s="1"/>
  <c r="G438" i="166"/>
  <c r="D438" i="166"/>
  <c r="E438" i="166"/>
  <c r="D715" i="166" s="1"/>
  <c r="B438" i="166"/>
  <c r="A439" i="166"/>
  <c r="A179" i="165"/>
  <c r="E715" i="166" l="1"/>
  <c r="C715" i="166" s="1"/>
  <c r="C438" i="166"/>
  <c r="F438" i="166" s="1"/>
  <c r="A440" i="166"/>
  <c r="E439" i="166"/>
  <c r="D716" i="166" s="1"/>
  <c r="G439" i="166"/>
  <c r="B439" i="166"/>
  <c r="D439" i="166"/>
  <c r="A180" i="165"/>
  <c r="A441" i="166" l="1"/>
  <c r="E440" i="166"/>
  <c r="D717" i="166" s="1"/>
  <c r="G440" i="166"/>
  <c r="D440" i="166"/>
  <c r="B440" i="166"/>
  <c r="C439" i="166"/>
  <c r="F439" i="166" s="1"/>
  <c r="E716" i="166"/>
  <c r="C716" i="166" s="1"/>
  <c r="A181" i="165"/>
  <c r="E717" i="166" l="1"/>
  <c r="C717" i="166" s="1"/>
  <c r="C440" i="166"/>
  <c r="F440" i="166" s="1"/>
  <c r="A442" i="166"/>
  <c r="B441" i="166"/>
  <c r="G441" i="166"/>
  <c r="E441" i="166"/>
  <c r="D718" i="166" s="1"/>
  <c r="D441" i="166"/>
  <c r="A182" i="165"/>
  <c r="E718" i="166" l="1"/>
  <c r="C718" i="166" s="1"/>
  <c r="C441" i="166"/>
  <c r="F441" i="166" s="1"/>
  <c r="B442" i="166"/>
  <c r="D442" i="166"/>
  <c r="G442" i="166"/>
  <c r="A443" i="166"/>
  <c r="E442" i="166"/>
  <c r="D719" i="166" s="1"/>
  <c r="A183" i="165"/>
  <c r="A444" i="166" l="1"/>
  <c r="B443" i="166"/>
  <c r="G443" i="166"/>
  <c r="E443" i="166"/>
  <c r="D720" i="166" s="1"/>
  <c r="D443" i="166"/>
  <c r="E719" i="166"/>
  <c r="C719" i="166" s="1"/>
  <c r="C442" i="166"/>
  <c r="F442" i="166" s="1"/>
  <c r="A184" i="165"/>
  <c r="E720" i="166" l="1"/>
  <c r="C720" i="166" s="1"/>
  <c r="C443" i="166"/>
  <c r="F443" i="166" s="1"/>
  <c r="B444" i="166"/>
  <c r="D444" i="166"/>
  <c r="G444" i="166"/>
  <c r="A445" i="166"/>
  <c r="E444" i="166"/>
  <c r="D721" i="166" s="1"/>
  <c r="A185" i="165"/>
  <c r="D445" i="166" l="1"/>
  <c r="A446" i="166"/>
  <c r="E445" i="166"/>
  <c r="D722" i="166" s="1"/>
  <c r="G445" i="166"/>
  <c r="B445" i="166"/>
  <c r="E721" i="166"/>
  <c r="C721" i="166" s="1"/>
  <c r="C444" i="166"/>
  <c r="F444" i="166" s="1"/>
  <c r="A186" i="165"/>
  <c r="D446" i="166" l="1"/>
  <c r="E446" i="166"/>
  <c r="D723" i="166" s="1"/>
  <c r="B446" i="166"/>
  <c r="A447" i="166"/>
  <c r="G446" i="166"/>
  <c r="C445" i="166"/>
  <c r="F445" i="166" s="1"/>
  <c r="E722" i="166"/>
  <c r="C722" i="166" s="1"/>
  <c r="A187" i="165"/>
  <c r="D447" i="166" l="1"/>
  <c r="A448" i="166"/>
  <c r="E447" i="166"/>
  <c r="D724" i="166" s="1"/>
  <c r="G447" i="166"/>
  <c r="B447" i="166"/>
  <c r="C446" i="166"/>
  <c r="F446" i="166" s="1"/>
  <c r="E723" i="166"/>
  <c r="C723" i="166" s="1"/>
  <c r="A188" i="165"/>
  <c r="E448" i="166" l="1"/>
  <c r="D725" i="166" s="1"/>
  <c r="G448" i="166"/>
  <c r="D448" i="166"/>
  <c r="B448" i="166"/>
  <c r="A449" i="166"/>
  <c r="C447" i="166"/>
  <c r="F447" i="166" s="1"/>
  <c r="E724" i="166"/>
  <c r="C724" i="166" s="1"/>
  <c r="A189" i="165"/>
  <c r="E725" i="166" l="1"/>
  <c r="C725" i="166" s="1"/>
  <c r="C448" i="166"/>
  <c r="F448" i="166" s="1"/>
  <c r="B449" i="166"/>
  <c r="G449" i="166"/>
  <c r="A450" i="166"/>
  <c r="E449" i="166"/>
  <c r="D726" i="166" s="1"/>
  <c r="D449" i="166"/>
  <c r="A190" i="165"/>
  <c r="E726" i="166" l="1"/>
  <c r="C726" i="166" s="1"/>
  <c r="C449" i="166"/>
  <c r="F449" i="166" s="1"/>
  <c r="D450" i="166"/>
  <c r="B450" i="166"/>
  <c r="E450" i="166"/>
  <c r="D727" i="166" s="1"/>
  <c r="G450" i="166"/>
  <c r="A451" i="166"/>
  <c r="A191" i="165"/>
  <c r="G451" i="166" l="1"/>
  <c r="E451" i="166"/>
  <c r="D728" i="166" s="1"/>
  <c r="D451" i="166"/>
  <c r="A452" i="166"/>
  <c r="B451" i="166"/>
  <c r="E727" i="166"/>
  <c r="C727" i="166" s="1"/>
  <c r="C450" i="166"/>
  <c r="F450" i="166" s="1"/>
  <c r="A192" i="165"/>
  <c r="A453" i="166" l="1"/>
  <c r="D452" i="166"/>
  <c r="G452" i="166"/>
  <c r="E452" i="166"/>
  <c r="D729" i="166" s="1"/>
  <c r="B452" i="166"/>
  <c r="C451" i="166"/>
  <c r="F451" i="166" s="1"/>
  <c r="E728" i="166"/>
  <c r="C728" i="166" s="1"/>
  <c r="A193" i="165"/>
  <c r="C452" i="166" l="1"/>
  <c r="F452" i="166" s="1"/>
  <c r="E729" i="166"/>
  <c r="C729" i="166" s="1"/>
  <c r="B453" i="166"/>
  <c r="A454" i="166"/>
  <c r="D453" i="166"/>
  <c r="E453" i="166"/>
  <c r="D730" i="166" s="1"/>
  <c r="G453" i="166"/>
  <c r="A194" i="165"/>
  <c r="D454" i="166" l="1"/>
  <c r="E454" i="166"/>
  <c r="D731" i="166" s="1"/>
  <c r="B454" i="166"/>
  <c r="A455" i="166"/>
  <c r="G454" i="166"/>
  <c r="E730" i="166"/>
  <c r="C730" i="166" s="1"/>
  <c r="C453" i="166"/>
  <c r="F453" i="166" s="1"/>
  <c r="A195" i="165"/>
  <c r="D455" i="166" l="1"/>
  <c r="A456" i="166"/>
  <c r="E455" i="166"/>
  <c r="D732" i="166" s="1"/>
  <c r="G455" i="166"/>
  <c r="B455" i="166"/>
  <c r="C454" i="166"/>
  <c r="F454" i="166" s="1"/>
  <c r="E731" i="166"/>
  <c r="C731" i="166" s="1"/>
  <c r="A196" i="165"/>
  <c r="A457" i="166" l="1"/>
  <c r="G456" i="166"/>
  <c r="E456" i="166"/>
  <c r="D733" i="166" s="1"/>
  <c r="D456" i="166"/>
  <c r="B456" i="166"/>
  <c r="C455" i="166"/>
  <c r="F455" i="166" s="1"/>
  <c r="E732" i="166"/>
  <c r="C732" i="166" s="1"/>
  <c r="A197" i="165"/>
  <c r="C456" i="166" l="1"/>
  <c r="F456" i="166" s="1"/>
  <c r="E733" i="166"/>
  <c r="C733" i="166" s="1"/>
  <c r="B457" i="166"/>
  <c r="G457" i="166"/>
  <c r="E457" i="166"/>
  <c r="D734" i="166" s="1"/>
  <c r="D457" i="166"/>
  <c r="A458" i="166"/>
  <c r="A198" i="165"/>
  <c r="E734" i="166" l="1"/>
  <c r="C734" i="166" s="1"/>
  <c r="C457" i="166"/>
  <c r="F457" i="166" s="1"/>
  <c r="E458" i="166"/>
  <c r="D735" i="166" s="1"/>
  <c r="B458" i="166"/>
  <c r="D458" i="166"/>
  <c r="G458" i="166"/>
  <c r="A459" i="166"/>
  <c r="A199" i="165"/>
  <c r="B459" i="166" l="1"/>
  <c r="G459" i="166"/>
  <c r="E459" i="166"/>
  <c r="D736" i="166" s="1"/>
  <c r="D459" i="166"/>
  <c r="A460" i="166"/>
  <c r="E735" i="166"/>
  <c r="C735" i="166" s="1"/>
  <c r="C458" i="166"/>
  <c r="F458" i="166" s="1"/>
  <c r="A200" i="165"/>
  <c r="C459" i="166" l="1"/>
  <c r="F459" i="166" s="1"/>
  <c r="E736" i="166"/>
  <c r="C736" i="166" s="1"/>
  <c r="E460" i="166"/>
  <c r="D737" i="166" s="1"/>
  <c r="B460" i="166"/>
  <c r="D460" i="166"/>
  <c r="G460" i="166"/>
  <c r="A461" i="166"/>
  <c r="A201" i="165"/>
  <c r="D461" i="166" l="1"/>
  <c r="A462" i="166"/>
  <c r="E461" i="166"/>
  <c r="D738" i="166" s="1"/>
  <c r="G461" i="166"/>
  <c r="B461" i="166"/>
  <c r="E737" i="166"/>
  <c r="C737" i="166" s="1"/>
  <c r="C460" i="166"/>
  <c r="F460" i="166" s="1"/>
  <c r="A202" i="165"/>
  <c r="G462" i="166" l="1"/>
  <c r="D462" i="166"/>
  <c r="E462" i="166"/>
  <c r="D739" i="166" s="1"/>
  <c r="B462" i="166"/>
  <c r="A463" i="166"/>
  <c r="C461" i="166"/>
  <c r="F461" i="166" s="1"/>
  <c r="E738" i="166"/>
  <c r="C738" i="166" s="1"/>
  <c r="A203" i="165"/>
  <c r="C462" i="166" l="1"/>
  <c r="F462" i="166" s="1"/>
  <c r="E739" i="166"/>
  <c r="C739" i="166" s="1"/>
  <c r="D463" i="166"/>
  <c r="A464" i="166"/>
  <c r="E463" i="166"/>
  <c r="D740" i="166" s="1"/>
  <c r="G463" i="166"/>
  <c r="B463" i="166"/>
  <c r="A204" i="165"/>
  <c r="A465" i="166" l="1"/>
  <c r="E464" i="166"/>
  <c r="D741" i="166" s="1"/>
  <c r="G464" i="166"/>
  <c r="D464" i="166"/>
  <c r="B464" i="166"/>
  <c r="C463" i="166"/>
  <c r="F463" i="166" s="1"/>
  <c r="E740" i="166"/>
  <c r="C740" i="166" s="1"/>
  <c r="A205" i="165"/>
  <c r="G465" i="166" l="1"/>
  <c r="A466" i="166"/>
  <c r="E465" i="166"/>
  <c r="D742" i="166" s="1"/>
  <c r="D465" i="166"/>
  <c r="B465" i="166"/>
  <c r="E741" i="166"/>
  <c r="C741" i="166" s="1"/>
  <c r="C464" i="166"/>
  <c r="F464" i="166" s="1"/>
  <c r="A206" i="165"/>
  <c r="E742" i="166" l="1"/>
  <c r="C742" i="166" s="1"/>
  <c r="C465" i="166"/>
  <c r="F465" i="166" s="1"/>
  <c r="E466" i="166"/>
  <c r="D743" i="166" s="1"/>
  <c r="B466" i="166"/>
  <c r="D466" i="166"/>
  <c r="G466" i="166"/>
  <c r="A467" i="166"/>
  <c r="A207" i="165"/>
  <c r="E743" i="166" l="1"/>
  <c r="C743" i="166" s="1"/>
  <c r="C466" i="166"/>
  <c r="F466" i="166" s="1"/>
  <c r="A468" i="166"/>
  <c r="B467" i="166"/>
  <c r="G467" i="166"/>
  <c r="E467" i="166"/>
  <c r="D744" i="166" s="1"/>
  <c r="D467" i="166"/>
  <c r="A208" i="165"/>
  <c r="E744" i="166" l="1"/>
  <c r="C744" i="166" s="1"/>
  <c r="C467" i="166"/>
  <c r="F467" i="166" s="1"/>
  <c r="E468" i="166"/>
  <c r="D745" i="166" s="1"/>
  <c r="B468" i="166"/>
  <c r="D468" i="166"/>
  <c r="G468" i="166"/>
  <c r="A469" i="166"/>
  <c r="A209" i="165"/>
  <c r="E745" i="166" l="1"/>
  <c r="C745" i="166" s="1"/>
  <c r="C468" i="166"/>
  <c r="F468" i="166" s="1"/>
  <c r="D469" i="166"/>
  <c r="A470" i="166"/>
  <c r="E469" i="166"/>
  <c r="D746" i="166" s="1"/>
  <c r="G469" i="166"/>
  <c r="B469" i="166"/>
  <c r="A210" i="165"/>
  <c r="D470" i="166" l="1"/>
  <c r="E470" i="166"/>
  <c r="D747" i="166" s="1"/>
  <c r="B470" i="166"/>
  <c r="A471" i="166"/>
  <c r="G470" i="166"/>
  <c r="E746" i="166"/>
  <c r="C746" i="166" s="1"/>
  <c r="C469" i="166"/>
  <c r="F469" i="166" s="1"/>
  <c r="A211" i="165"/>
  <c r="E747" i="166" l="1"/>
  <c r="C747" i="166" s="1"/>
  <c r="C470" i="166"/>
  <c r="F470" i="166" s="1"/>
  <c r="A472" i="166"/>
  <c r="E471" i="166"/>
  <c r="D748" i="166" s="1"/>
  <c r="G471" i="166"/>
  <c r="B471" i="166"/>
  <c r="D471" i="166"/>
  <c r="A212" i="165"/>
  <c r="E748" i="166" l="1"/>
  <c r="C748" i="166" s="1"/>
  <c r="C471" i="166"/>
  <c r="F471" i="166" s="1"/>
  <c r="E472" i="166"/>
  <c r="D749" i="166" s="1"/>
  <c r="G472" i="166"/>
  <c r="D472" i="166"/>
  <c r="B472" i="166"/>
  <c r="A473" i="166"/>
  <c r="A213" i="165"/>
  <c r="E749" i="166" l="1"/>
  <c r="C749" i="166" s="1"/>
  <c r="C472" i="166"/>
  <c r="F472" i="166" s="1"/>
  <c r="G473" i="166"/>
  <c r="A474" i="166"/>
  <c r="E473" i="166"/>
  <c r="D750" i="166" s="1"/>
  <c r="D473" i="166"/>
  <c r="B473" i="166"/>
  <c r="A214" i="165"/>
  <c r="A475" i="166" l="1"/>
  <c r="E474" i="166"/>
  <c r="D751" i="166" s="1"/>
  <c r="B474" i="166"/>
  <c r="D474" i="166"/>
  <c r="G474" i="166"/>
  <c r="C473" i="166"/>
  <c r="F473" i="166" s="1"/>
  <c r="E750" i="166"/>
  <c r="C750" i="166" s="1"/>
  <c r="A215" i="165"/>
  <c r="A476" i="166" l="1"/>
  <c r="B475" i="166"/>
  <c r="G475" i="166"/>
  <c r="E475" i="166"/>
  <c r="D752" i="166" s="1"/>
  <c r="D475" i="166"/>
  <c r="E751" i="166"/>
  <c r="C751" i="166" s="1"/>
  <c r="C474" i="166"/>
  <c r="F474" i="166" s="1"/>
  <c r="A216" i="165"/>
  <c r="C475" i="166" l="1"/>
  <c r="F475" i="166" s="1"/>
  <c r="E752" i="166"/>
  <c r="C752" i="166" s="1"/>
  <c r="A477" i="166"/>
  <c r="E476" i="166"/>
  <c r="D753" i="166" s="1"/>
  <c r="B476" i="166"/>
  <c r="D476" i="166"/>
  <c r="G476" i="166"/>
  <c r="A217" i="165"/>
  <c r="E477" i="166" l="1"/>
  <c r="D754" i="166" s="1"/>
  <c r="A478" i="166"/>
  <c r="B477" i="166"/>
  <c r="D477" i="166"/>
  <c r="G477" i="166"/>
  <c r="C476" i="166"/>
  <c r="F476" i="166" s="1"/>
  <c r="E753" i="166"/>
  <c r="C753" i="166" s="1"/>
  <c r="A218" i="165"/>
  <c r="E754" i="166" l="1"/>
  <c r="C754" i="166" s="1"/>
  <c r="C477" i="166"/>
  <c r="F477" i="166" s="1"/>
  <c r="D478" i="166"/>
  <c r="E478" i="166"/>
  <c r="D755" i="166" s="1"/>
  <c r="B478" i="166"/>
  <c r="A479" i="166"/>
  <c r="G478" i="166"/>
  <c r="A219" i="165"/>
  <c r="C478" i="166" l="1"/>
  <c r="F478" i="166" s="1"/>
  <c r="E755" i="166"/>
  <c r="C755" i="166" s="1"/>
  <c r="G479" i="166"/>
  <c r="B479" i="166"/>
  <c r="D479" i="166"/>
  <c r="A480" i="166"/>
  <c r="E479" i="166"/>
  <c r="D756" i="166" s="1"/>
  <c r="A220" i="165"/>
  <c r="E756" i="166" l="1"/>
  <c r="C756" i="166" s="1"/>
  <c r="C479" i="166"/>
  <c r="F479" i="166" s="1"/>
  <c r="E480" i="166"/>
  <c r="D757" i="166" s="1"/>
  <c r="G480" i="166"/>
  <c r="D480" i="166"/>
  <c r="B480" i="166"/>
  <c r="A481" i="166"/>
  <c r="A221" i="165"/>
  <c r="C480" i="166" l="1"/>
  <c r="F480" i="166" s="1"/>
  <c r="E757" i="166"/>
  <c r="C757" i="166" s="1"/>
  <c r="E481" i="166"/>
  <c r="D758" i="166" s="1"/>
  <c r="D481" i="166"/>
  <c r="B481" i="166"/>
  <c r="G481" i="166"/>
  <c r="A482" i="166"/>
  <c r="A222" i="165"/>
  <c r="E758" i="166" l="1"/>
  <c r="C758" i="166" s="1"/>
  <c r="C481" i="166"/>
  <c r="F481" i="166" s="1"/>
  <c r="D482" i="166"/>
  <c r="B482" i="166"/>
  <c r="E482" i="166"/>
  <c r="D759" i="166" s="1"/>
  <c r="G482" i="166"/>
  <c r="A483" i="166"/>
  <c r="A223" i="165"/>
  <c r="G483" i="166" l="1"/>
  <c r="E483" i="166"/>
  <c r="D760" i="166" s="1"/>
  <c r="D483" i="166"/>
  <c r="A484" i="166"/>
  <c r="B483" i="166"/>
  <c r="C482" i="166"/>
  <c r="F482" i="166" s="1"/>
  <c r="E759" i="166"/>
  <c r="C759" i="166" s="1"/>
  <c r="A224" i="165"/>
  <c r="D484" i="166" l="1"/>
  <c r="G484" i="166"/>
  <c r="A485" i="166"/>
  <c r="E484" i="166"/>
  <c r="D761" i="166" s="1"/>
  <c r="B484" i="166"/>
  <c r="C483" i="166"/>
  <c r="F483" i="166" s="1"/>
  <c r="E760" i="166"/>
  <c r="C760" i="166" s="1"/>
  <c r="A225" i="165"/>
  <c r="E761" i="166" l="1"/>
  <c r="C761" i="166" s="1"/>
  <c r="C484" i="166"/>
  <c r="F484" i="166" s="1"/>
  <c r="D485" i="166"/>
  <c r="A486" i="166"/>
  <c r="E485" i="166"/>
  <c r="D762" i="166" s="1"/>
  <c r="G485" i="166"/>
  <c r="B485" i="166"/>
  <c r="A226" i="165"/>
  <c r="D486" i="166" l="1"/>
  <c r="E486" i="166"/>
  <c r="D763" i="166" s="1"/>
  <c r="B486" i="166"/>
  <c r="A487" i="166"/>
  <c r="G486" i="166"/>
  <c r="E762" i="166"/>
  <c r="C762" i="166" s="1"/>
  <c r="C485" i="166"/>
  <c r="F485" i="166" s="1"/>
  <c r="A227" i="165"/>
  <c r="E763" i="166" l="1"/>
  <c r="C763" i="166" s="1"/>
  <c r="C486" i="166"/>
  <c r="F486" i="166" s="1"/>
  <c r="A488" i="166"/>
  <c r="E487" i="166"/>
  <c r="D764" i="166" s="1"/>
  <c r="G487" i="166"/>
  <c r="B487" i="166"/>
  <c r="D487" i="166"/>
  <c r="A228" i="165"/>
  <c r="E764" i="166" l="1"/>
  <c r="C764" i="166" s="1"/>
  <c r="C487" i="166"/>
  <c r="F487" i="166" s="1"/>
  <c r="E488" i="166"/>
  <c r="D765" i="166" s="1"/>
  <c r="G488" i="166"/>
  <c r="D488" i="166"/>
  <c r="B488" i="166"/>
  <c r="A489" i="166"/>
  <c r="A229" i="165"/>
  <c r="E765" i="166" l="1"/>
  <c r="C765" i="166" s="1"/>
  <c r="C488" i="166"/>
  <c r="F488" i="166" s="1"/>
  <c r="G489" i="166"/>
  <c r="A490" i="166"/>
  <c r="E489" i="166"/>
  <c r="D766" i="166" s="1"/>
  <c r="D489" i="166"/>
  <c r="B489" i="166"/>
  <c r="A230" i="165"/>
  <c r="E490" i="166" l="1"/>
  <c r="D767" i="166" s="1"/>
  <c r="B490" i="166"/>
  <c r="D490" i="166"/>
  <c r="G490" i="166"/>
  <c r="A491" i="166"/>
  <c r="E766" i="166"/>
  <c r="C766" i="166" s="1"/>
  <c r="C489" i="166"/>
  <c r="F489" i="166" s="1"/>
  <c r="A231" i="165"/>
  <c r="G491" i="166" l="1"/>
  <c r="E491" i="166"/>
  <c r="D768" i="166" s="1"/>
  <c r="D491" i="166"/>
  <c r="A492" i="166"/>
  <c r="B491" i="166"/>
  <c r="C490" i="166"/>
  <c r="F490" i="166" s="1"/>
  <c r="E767" i="166"/>
  <c r="C767" i="166" s="1"/>
  <c r="A232" i="165"/>
  <c r="B492" i="166" l="1"/>
  <c r="D492" i="166"/>
  <c r="G492" i="166"/>
  <c r="A493" i="166"/>
  <c r="E492" i="166"/>
  <c r="D769" i="166" s="1"/>
  <c r="C491" i="166"/>
  <c r="F491" i="166" s="1"/>
  <c r="E768" i="166"/>
  <c r="C768" i="166" s="1"/>
  <c r="A233" i="165"/>
  <c r="B493" i="166" l="1"/>
  <c r="D493" i="166"/>
  <c r="A494" i="166"/>
  <c r="E493" i="166"/>
  <c r="D770" i="166" s="1"/>
  <c r="G493" i="166"/>
  <c r="C492" i="166"/>
  <c r="F492" i="166" s="1"/>
  <c r="E769" i="166"/>
  <c r="C769" i="166" s="1"/>
  <c r="A234" i="165"/>
  <c r="C493" i="166" l="1"/>
  <c r="F493" i="166" s="1"/>
  <c r="E770" i="166"/>
  <c r="C770" i="166" s="1"/>
  <c r="G494" i="166"/>
  <c r="B494" i="166"/>
  <c r="A495" i="166"/>
  <c r="D494" i="166"/>
  <c r="E494" i="166"/>
  <c r="D771" i="166" s="1"/>
  <c r="A235" i="165"/>
  <c r="C494" i="166" l="1"/>
  <c r="F494" i="166" s="1"/>
  <c r="E771" i="166"/>
  <c r="C771" i="166" s="1"/>
  <c r="D495" i="166"/>
  <c r="A496" i="166"/>
  <c r="E495" i="166"/>
  <c r="D772" i="166" s="1"/>
  <c r="G495" i="166"/>
  <c r="B495" i="166"/>
  <c r="A236" i="165"/>
  <c r="E496" i="166" l="1"/>
  <c r="D773" i="166" s="1"/>
  <c r="G496" i="166"/>
  <c r="D496" i="166"/>
  <c r="B496" i="166"/>
  <c r="A497" i="166"/>
  <c r="E772" i="166"/>
  <c r="C772" i="166" s="1"/>
  <c r="C495" i="166"/>
  <c r="F495" i="166" s="1"/>
  <c r="A237" i="165"/>
  <c r="C496" i="166" l="1"/>
  <c r="F496" i="166" s="1"/>
  <c r="E773" i="166"/>
  <c r="C773" i="166" s="1"/>
  <c r="B497" i="166"/>
  <c r="E497" i="166"/>
  <c r="D774" i="166" s="1"/>
  <c r="D497" i="166"/>
  <c r="G497" i="166"/>
  <c r="A498" i="166"/>
  <c r="A238" i="165"/>
  <c r="B498" i="166" l="1"/>
  <c r="E498" i="166"/>
  <c r="D775" i="166" s="1"/>
  <c r="G498" i="166"/>
  <c r="A499" i="166"/>
  <c r="D498" i="166"/>
  <c r="E774" i="166"/>
  <c r="C774" i="166" s="1"/>
  <c r="C497" i="166"/>
  <c r="F497" i="166" s="1"/>
  <c r="A239" i="165"/>
  <c r="B499" i="166" l="1"/>
  <c r="G499" i="166"/>
  <c r="E499" i="166"/>
  <c r="D776" i="166" s="1"/>
  <c r="D499" i="166"/>
  <c r="A500" i="166"/>
  <c r="E775" i="166"/>
  <c r="C775" i="166" s="1"/>
  <c r="C498" i="166"/>
  <c r="F498" i="166" s="1"/>
  <c r="A240" i="165"/>
  <c r="C499" i="166" l="1"/>
  <c r="F499" i="166" s="1"/>
  <c r="E776" i="166"/>
  <c r="C776" i="166" s="1"/>
  <c r="A501" i="166"/>
  <c r="B500" i="166"/>
  <c r="E500" i="166"/>
  <c r="D777" i="166" s="1"/>
  <c r="D500" i="166"/>
  <c r="G500" i="166"/>
  <c r="A241" i="165"/>
  <c r="C500" i="166" l="1"/>
  <c r="F500" i="166" s="1"/>
  <c r="E777" i="166"/>
  <c r="C777" i="166" s="1"/>
  <c r="E501" i="166"/>
  <c r="D778" i="166" s="1"/>
  <c r="G501" i="166"/>
  <c r="B501" i="166"/>
  <c r="D501" i="166"/>
  <c r="A502" i="166"/>
  <c r="A242" i="165"/>
  <c r="C501" i="166" l="1"/>
  <c r="F501" i="166" s="1"/>
  <c r="E778" i="166"/>
  <c r="C778" i="166" s="1"/>
  <c r="G502" i="166"/>
  <c r="D502" i="166"/>
  <c r="E502" i="166"/>
  <c r="D779" i="166" s="1"/>
  <c r="B502" i="166"/>
  <c r="A503" i="166"/>
  <c r="A243" i="165"/>
  <c r="E503" i="166" l="1"/>
  <c r="D780" i="166" s="1"/>
  <c r="G503" i="166"/>
  <c r="B503" i="166"/>
  <c r="D503" i="166"/>
  <c r="A504" i="166"/>
  <c r="E779" i="166"/>
  <c r="C779" i="166" s="1"/>
  <c r="C502" i="166"/>
  <c r="F502" i="166" s="1"/>
  <c r="A244" i="165"/>
  <c r="E780" i="166" l="1"/>
  <c r="C780" i="166" s="1"/>
  <c r="C503" i="166"/>
  <c r="F503" i="166" s="1"/>
  <c r="E504" i="166"/>
  <c r="D781" i="166" s="1"/>
  <c r="D504" i="166"/>
  <c r="B504" i="166"/>
  <c r="A505" i="166"/>
  <c r="G504" i="166"/>
  <c r="A245" i="165"/>
  <c r="G505" i="166" l="1"/>
  <c r="A506" i="166"/>
  <c r="E505" i="166"/>
  <c r="D782" i="166" s="1"/>
  <c r="D505" i="166"/>
  <c r="B505" i="166"/>
  <c r="E781" i="166"/>
  <c r="C781" i="166" s="1"/>
  <c r="C504" i="166"/>
  <c r="F504" i="166" s="1"/>
  <c r="A246" i="165"/>
  <c r="G506" i="166" l="1"/>
  <c r="A507" i="166"/>
  <c r="E506" i="166"/>
  <c r="D783" i="166" s="1"/>
  <c r="B506" i="166"/>
  <c r="D506" i="166"/>
  <c r="E782" i="166"/>
  <c r="C782" i="166" s="1"/>
  <c r="C505" i="166"/>
  <c r="F505" i="166" s="1"/>
  <c r="A247" i="165"/>
  <c r="A508" i="166" l="1"/>
  <c r="B507" i="166"/>
  <c r="G507" i="166"/>
  <c r="E507" i="166"/>
  <c r="D784" i="166" s="1"/>
  <c r="D507" i="166"/>
  <c r="E783" i="166"/>
  <c r="C783" i="166" s="1"/>
  <c r="C506" i="166"/>
  <c r="F506" i="166" s="1"/>
  <c r="A248" i="165"/>
  <c r="C507" i="166" l="1"/>
  <c r="F507" i="166" s="1"/>
  <c r="E784" i="166"/>
  <c r="C784" i="166" s="1"/>
  <c r="A509" i="166"/>
  <c r="E508" i="166"/>
  <c r="D785" i="166" s="1"/>
  <c r="B508" i="166"/>
  <c r="D508" i="166"/>
  <c r="G508" i="166"/>
  <c r="A249" i="165"/>
  <c r="D509" i="166" l="1"/>
  <c r="G509" i="166"/>
  <c r="E509" i="166"/>
  <c r="D786" i="166" s="1"/>
  <c r="A510" i="166"/>
  <c r="B509" i="166"/>
  <c r="E785" i="166"/>
  <c r="C785" i="166" s="1"/>
  <c r="C508" i="166"/>
  <c r="F508" i="166" s="1"/>
  <c r="A250" i="165"/>
  <c r="G510" i="166" l="1"/>
  <c r="E510" i="166"/>
  <c r="D787" i="166" s="1"/>
  <c r="B510" i="166"/>
  <c r="A511" i="166"/>
  <c r="D510" i="166"/>
  <c r="E786" i="166"/>
  <c r="C786" i="166" s="1"/>
  <c r="C509" i="166"/>
  <c r="F509" i="166" s="1"/>
  <c r="A251" i="165"/>
  <c r="E511" i="166" l="1"/>
  <c r="D788" i="166" s="1"/>
  <c r="A512" i="166"/>
  <c r="G511" i="166"/>
  <c r="B511" i="166"/>
  <c r="D511" i="166"/>
  <c r="E787" i="166"/>
  <c r="C787" i="166" s="1"/>
  <c r="C510" i="166"/>
  <c r="F510" i="166" s="1"/>
  <c r="A252" i="165"/>
  <c r="G512" i="166" l="1"/>
  <c r="B512" i="166"/>
  <c r="A513" i="166"/>
  <c r="D512" i="166"/>
  <c r="E512" i="166"/>
  <c r="D789" i="166" s="1"/>
  <c r="E788" i="166"/>
  <c r="C788" i="166" s="1"/>
  <c r="C511" i="166"/>
  <c r="F511" i="166" s="1"/>
  <c r="A253" i="165"/>
  <c r="C512" i="166" l="1"/>
  <c r="F512" i="166" s="1"/>
  <c r="E789" i="166"/>
  <c r="C789" i="166" s="1"/>
  <c r="B513" i="166"/>
  <c r="G513" i="166"/>
  <c r="A514" i="166"/>
  <c r="E513" i="166"/>
  <c r="D790" i="166" s="1"/>
  <c r="D513" i="166"/>
  <c r="A254" i="165"/>
  <c r="C513" i="166" l="1"/>
  <c r="F513" i="166" s="1"/>
  <c r="E790" i="166"/>
  <c r="C790" i="166" s="1"/>
  <c r="A515" i="166"/>
  <c r="D514" i="166"/>
  <c r="B514" i="166"/>
  <c r="E514" i="166"/>
  <c r="D791" i="166" s="1"/>
  <c r="G514" i="166"/>
  <c r="A255" i="165"/>
  <c r="G515" i="166" l="1"/>
  <c r="E515" i="166"/>
  <c r="D792" i="166" s="1"/>
  <c r="D515" i="166"/>
  <c r="A516" i="166"/>
  <c r="B515" i="166"/>
  <c r="C514" i="166"/>
  <c r="F514" i="166" s="1"/>
  <c r="E791" i="166"/>
  <c r="C791" i="166" s="1"/>
  <c r="A256" i="165"/>
  <c r="A517" i="166" l="1"/>
  <c r="B516" i="166"/>
  <c r="D516" i="166"/>
  <c r="G516" i="166"/>
  <c r="E516" i="166"/>
  <c r="D793" i="166" s="1"/>
  <c r="C515" i="166"/>
  <c r="F515" i="166" s="1"/>
  <c r="E792" i="166"/>
  <c r="C792" i="166" s="1"/>
  <c r="A257" i="165"/>
  <c r="C516" i="166" l="1"/>
  <c r="F516" i="166" s="1"/>
  <c r="E793" i="166"/>
  <c r="C793" i="166" s="1"/>
  <c r="B517" i="166"/>
  <c r="D517" i="166"/>
  <c r="A518" i="166"/>
  <c r="E517" i="166"/>
  <c r="D794" i="166" s="1"/>
  <c r="G517" i="166"/>
  <c r="A258" i="165"/>
  <c r="E794" i="166" l="1"/>
  <c r="C794" i="166" s="1"/>
  <c r="C517" i="166"/>
  <c r="F517" i="166" s="1"/>
  <c r="E518" i="166"/>
  <c r="D795" i="166" s="1"/>
  <c r="B518" i="166"/>
  <c r="A519" i="166"/>
  <c r="G518" i="166"/>
  <c r="D518" i="166"/>
  <c r="A259" i="165"/>
  <c r="E795" i="166" l="1"/>
  <c r="C795" i="166" s="1"/>
  <c r="C518" i="166"/>
  <c r="F518" i="166" s="1"/>
  <c r="A520" i="166"/>
  <c r="E519" i="166"/>
  <c r="D796" i="166" s="1"/>
  <c r="G519" i="166"/>
  <c r="B519" i="166"/>
  <c r="D519" i="166"/>
  <c r="A260" i="165"/>
  <c r="E796" i="166" l="1"/>
  <c r="C796" i="166" s="1"/>
  <c r="C519" i="166"/>
  <c r="F519" i="166" s="1"/>
  <c r="E520" i="166"/>
  <c r="D797" i="166" s="1"/>
  <c r="G520" i="166"/>
  <c r="D520" i="166"/>
  <c r="B520" i="166"/>
  <c r="A521" i="166"/>
  <c r="A261" i="165"/>
  <c r="C520" i="166" l="1"/>
  <c r="F520" i="166" s="1"/>
  <c r="E797" i="166"/>
  <c r="C797" i="166" s="1"/>
  <c r="E521" i="166"/>
  <c r="D798" i="166" s="1"/>
  <c r="D521" i="166"/>
  <c r="B521" i="166"/>
  <c r="G521" i="166"/>
  <c r="A522" i="166"/>
  <c r="A262" i="165"/>
  <c r="E798" i="166" l="1"/>
  <c r="C798" i="166" s="1"/>
  <c r="C521" i="166"/>
  <c r="F521" i="166" s="1"/>
  <c r="B522" i="166"/>
  <c r="D522" i="166"/>
  <c r="G522" i="166"/>
  <c r="A523" i="166"/>
  <c r="E522" i="166"/>
  <c r="D799" i="166" s="1"/>
  <c r="A263" i="165"/>
  <c r="D523" i="166" l="1"/>
  <c r="A524" i="166"/>
  <c r="B523" i="166"/>
  <c r="G523" i="166"/>
  <c r="E523" i="166"/>
  <c r="D800" i="166" s="1"/>
  <c r="C522" i="166"/>
  <c r="F522" i="166" s="1"/>
  <c r="E799" i="166"/>
  <c r="C799" i="166" s="1"/>
  <c r="A264" i="165"/>
  <c r="A525" i="166" l="1"/>
  <c r="E524" i="166"/>
  <c r="D801" i="166" s="1"/>
  <c r="B524" i="166"/>
  <c r="D524" i="166"/>
  <c r="G524" i="166"/>
  <c r="C523" i="166"/>
  <c r="F523" i="166" s="1"/>
  <c r="E800" i="166"/>
  <c r="C800" i="166" s="1"/>
  <c r="A265" i="165"/>
  <c r="C524" i="166" l="1"/>
  <c r="F524" i="166" s="1"/>
  <c r="E801" i="166"/>
  <c r="C801" i="166" s="1"/>
  <c r="B525" i="166"/>
  <c r="D525" i="166"/>
  <c r="G525" i="166"/>
  <c r="E525" i="166"/>
  <c r="D802" i="166" s="1"/>
  <c r="A526" i="166"/>
  <c r="A266" i="165"/>
  <c r="E802" i="166" l="1"/>
  <c r="C802" i="166" s="1"/>
  <c r="C525" i="166"/>
  <c r="F525" i="166" s="1"/>
  <c r="G526" i="166"/>
  <c r="D526" i="166"/>
  <c r="E526" i="166"/>
  <c r="D803" i="166" s="1"/>
  <c r="B526" i="166"/>
  <c r="A527" i="166"/>
  <c r="A267" i="165"/>
  <c r="E527" i="166" l="1"/>
  <c r="D804" i="166" s="1"/>
  <c r="G527" i="166"/>
  <c r="B527" i="166"/>
  <c r="D527" i="166"/>
  <c r="A528" i="166"/>
  <c r="E803" i="166"/>
  <c r="C803" i="166" s="1"/>
  <c r="C526" i="166"/>
  <c r="F526" i="166" s="1"/>
  <c r="A268" i="165"/>
  <c r="E804" i="166" l="1"/>
  <c r="C804" i="166" s="1"/>
  <c r="C527" i="166"/>
  <c r="F527" i="166" s="1"/>
  <c r="E528" i="166"/>
  <c r="D805" i="166" s="1"/>
  <c r="D528" i="166"/>
  <c r="B528" i="166"/>
  <c r="A529" i="166"/>
  <c r="G528" i="166"/>
  <c r="A269" i="165"/>
  <c r="G529" i="166" l="1"/>
  <c r="A530" i="166"/>
  <c r="E529" i="166"/>
  <c r="D806" i="166" s="1"/>
  <c r="D529" i="166"/>
  <c r="B529" i="166"/>
  <c r="E805" i="166"/>
  <c r="C805" i="166" s="1"/>
  <c r="C528" i="166"/>
  <c r="F528" i="166" s="1"/>
  <c r="A270" i="165"/>
  <c r="G530" i="166" l="1"/>
  <c r="A531" i="166"/>
  <c r="D530" i="166"/>
  <c r="B530" i="166"/>
  <c r="E530" i="166"/>
  <c r="D807" i="166" s="1"/>
  <c r="E806" i="166"/>
  <c r="C806" i="166" s="1"/>
  <c r="C529" i="166"/>
  <c r="F529" i="166" s="1"/>
  <c r="A271" i="165"/>
  <c r="B531" i="166" l="1"/>
  <c r="G531" i="166"/>
  <c r="E531" i="166"/>
  <c r="D808" i="166" s="1"/>
  <c r="D531" i="166"/>
  <c r="A532" i="166"/>
  <c r="E807" i="166"/>
  <c r="C807" i="166" s="1"/>
  <c r="C530" i="166"/>
  <c r="F530" i="166" s="1"/>
  <c r="A272" i="165"/>
  <c r="C531" i="166" l="1"/>
  <c r="F531" i="166" s="1"/>
  <c r="E808" i="166"/>
  <c r="C808" i="166" s="1"/>
  <c r="A533" i="166"/>
  <c r="E532" i="166"/>
  <c r="D809" i="166" s="1"/>
  <c r="D532" i="166"/>
  <c r="G532" i="166"/>
  <c r="B532" i="166"/>
  <c r="A273" i="165"/>
  <c r="D533" i="166" l="1"/>
  <c r="G533" i="166"/>
  <c r="B533" i="166"/>
  <c r="A534" i="166"/>
  <c r="E533" i="166"/>
  <c r="D810" i="166" s="1"/>
  <c r="E809" i="166"/>
  <c r="C809" i="166" s="1"/>
  <c r="C532" i="166"/>
  <c r="F532" i="166" s="1"/>
  <c r="A274" i="165"/>
  <c r="E534" i="166" l="1"/>
  <c r="D811" i="166" s="1"/>
  <c r="B534" i="166"/>
  <c r="A535" i="166"/>
  <c r="G534" i="166"/>
  <c r="D534" i="166"/>
  <c r="E810" i="166"/>
  <c r="C810" i="166" s="1"/>
  <c r="C533" i="166"/>
  <c r="F533" i="166" s="1"/>
  <c r="A275" i="165"/>
  <c r="E535" i="166" l="1"/>
  <c r="D812" i="166" s="1"/>
  <c r="D535" i="166"/>
  <c r="A536" i="166"/>
  <c r="G535" i="166"/>
  <c r="B535" i="166"/>
  <c r="E811" i="166"/>
  <c r="C811" i="166" s="1"/>
  <c r="C534" i="166"/>
  <c r="F534" i="166" s="1"/>
  <c r="A276" i="165"/>
  <c r="A537" i="166" l="1"/>
  <c r="G536" i="166"/>
  <c r="D536" i="166"/>
  <c r="B536" i="166"/>
  <c r="E536" i="166"/>
  <c r="D813" i="166" s="1"/>
  <c r="C535" i="166"/>
  <c r="F535" i="166" s="1"/>
  <c r="E812" i="166"/>
  <c r="C812" i="166" s="1"/>
  <c r="A277" i="165"/>
  <c r="E813" i="166" l="1"/>
  <c r="C813" i="166" s="1"/>
  <c r="C536" i="166"/>
  <c r="F536" i="166" s="1"/>
  <c r="A538" i="166"/>
  <c r="B537" i="166"/>
  <c r="G537" i="166"/>
  <c r="E537" i="166"/>
  <c r="D814" i="166" s="1"/>
  <c r="D537" i="166"/>
  <c r="A278" i="165"/>
  <c r="B538" i="166" l="1"/>
  <c r="D538" i="166"/>
  <c r="G538" i="166"/>
  <c r="A539" i="166"/>
  <c r="E538" i="166"/>
  <c r="D815" i="166" s="1"/>
  <c r="E814" i="166"/>
  <c r="C814" i="166" s="1"/>
  <c r="C537" i="166"/>
  <c r="F537" i="166" s="1"/>
  <c r="A279" i="165"/>
  <c r="D539" i="166" l="1"/>
  <c r="B539" i="166"/>
  <c r="A540" i="166"/>
  <c r="G539" i="166"/>
  <c r="E539" i="166"/>
  <c r="D816" i="166" s="1"/>
  <c r="C538" i="166"/>
  <c r="F538" i="166" s="1"/>
  <c r="E815" i="166"/>
  <c r="C815" i="166" s="1"/>
  <c r="A280" i="165"/>
  <c r="A541" i="166" l="1"/>
  <c r="D540" i="166"/>
  <c r="G540" i="166"/>
  <c r="E540" i="166"/>
  <c r="D817" i="166" s="1"/>
  <c r="B540" i="166"/>
  <c r="C539" i="166"/>
  <c r="F539" i="166" s="1"/>
  <c r="E816" i="166"/>
  <c r="C816" i="166" s="1"/>
  <c r="A281" i="165"/>
  <c r="C540" i="166" l="1"/>
  <c r="F540" i="166" s="1"/>
  <c r="E817" i="166"/>
  <c r="C817" i="166" s="1"/>
  <c r="E541" i="166"/>
  <c r="D818" i="166" s="1"/>
  <c r="G541" i="166"/>
  <c r="B541" i="166"/>
  <c r="D541" i="166"/>
  <c r="A542" i="166"/>
  <c r="A282" i="165"/>
  <c r="E818" i="166" l="1"/>
  <c r="C818" i="166" s="1"/>
  <c r="C541" i="166"/>
  <c r="F541" i="166" s="1"/>
  <c r="D542" i="166"/>
  <c r="E542" i="166"/>
  <c r="D819" i="166" s="1"/>
  <c r="B542" i="166"/>
  <c r="A543" i="166"/>
  <c r="G542" i="166"/>
  <c r="A283" i="165"/>
  <c r="E543" i="166" l="1"/>
  <c r="D820" i="166" s="1"/>
  <c r="G543" i="166"/>
  <c r="B543" i="166"/>
  <c r="D543" i="166"/>
  <c r="A544" i="166"/>
  <c r="E819" i="166"/>
  <c r="C819" i="166" s="1"/>
  <c r="C542" i="166"/>
  <c r="F542" i="166" s="1"/>
  <c r="A284" i="165"/>
  <c r="C543" i="166" l="1"/>
  <c r="F543" i="166" s="1"/>
  <c r="E820" i="166"/>
  <c r="C820" i="166" s="1"/>
  <c r="A545" i="166"/>
  <c r="E544" i="166"/>
  <c r="D821" i="166" s="1"/>
  <c r="G544" i="166"/>
  <c r="D544" i="166"/>
  <c r="B544" i="166"/>
  <c r="A285" i="165"/>
  <c r="C544" i="166" l="1"/>
  <c r="F544" i="166" s="1"/>
  <c r="E821" i="166"/>
  <c r="C821" i="166" s="1"/>
  <c r="G545" i="166"/>
  <c r="A546" i="166"/>
  <c r="E545" i="166"/>
  <c r="D822" i="166" s="1"/>
  <c r="D545" i="166"/>
  <c r="B545" i="166"/>
  <c r="A286" i="165"/>
  <c r="C545" i="166" l="1"/>
  <c r="F545" i="166" s="1"/>
  <c r="E822" i="166"/>
  <c r="C822" i="166" s="1"/>
  <c r="E546" i="166"/>
  <c r="D823" i="166" s="1"/>
  <c r="B546" i="166"/>
  <c r="D546" i="166"/>
  <c r="G546" i="166"/>
  <c r="A547" i="166"/>
  <c r="A287" i="165"/>
  <c r="B547" i="166" l="1"/>
  <c r="G547" i="166"/>
  <c r="E547" i="166"/>
  <c r="D824" i="166" s="1"/>
  <c r="D547" i="166"/>
  <c r="A548" i="166"/>
  <c r="E823" i="166"/>
  <c r="C823" i="166" s="1"/>
  <c r="C546" i="166"/>
  <c r="F546" i="166" s="1"/>
  <c r="A288" i="165"/>
  <c r="E824" i="166" l="1"/>
  <c r="C824" i="166" s="1"/>
  <c r="C547" i="166"/>
  <c r="F547" i="166" s="1"/>
  <c r="E548" i="166"/>
  <c r="D825" i="166" s="1"/>
  <c r="B548" i="166"/>
  <c r="D548" i="166"/>
  <c r="G548" i="166"/>
  <c r="A549" i="166"/>
  <c r="A289" i="165"/>
  <c r="D549" i="166" l="1"/>
  <c r="A550" i="166"/>
  <c r="E549" i="166"/>
  <c r="D826" i="166" s="1"/>
  <c r="G549" i="166"/>
  <c r="B549" i="166"/>
  <c r="E825" i="166"/>
  <c r="C825" i="166" s="1"/>
  <c r="C548" i="166"/>
  <c r="F548" i="166" s="1"/>
  <c r="A290" i="165"/>
  <c r="G550" i="166" l="1"/>
  <c r="D550" i="166"/>
  <c r="E550" i="166"/>
  <c r="D827" i="166" s="1"/>
  <c r="B550" i="166"/>
  <c r="A551" i="166"/>
  <c r="C549" i="166"/>
  <c r="F549" i="166" s="1"/>
  <c r="E826" i="166"/>
  <c r="C826" i="166" s="1"/>
  <c r="A291" i="165"/>
  <c r="C550" i="166" l="1"/>
  <c r="F550" i="166" s="1"/>
  <c r="E827" i="166"/>
  <c r="C827" i="166" s="1"/>
  <c r="D551" i="166"/>
  <c r="A552" i="166"/>
  <c r="G551" i="166"/>
  <c r="B551" i="166"/>
  <c r="E551" i="166"/>
  <c r="D828" i="166" s="1"/>
  <c r="A292" i="165"/>
  <c r="A553" i="166" l="1"/>
  <c r="E552" i="166"/>
  <c r="D829" i="166" s="1"/>
  <c r="G552" i="166"/>
  <c r="D552" i="166"/>
  <c r="B552" i="166"/>
  <c r="C551" i="166"/>
  <c r="F551" i="166" s="1"/>
  <c r="E828" i="166"/>
  <c r="C828" i="166" s="1"/>
  <c r="A293" i="165"/>
  <c r="C552" i="166" l="1"/>
  <c r="F552" i="166" s="1"/>
  <c r="E829" i="166"/>
  <c r="C829" i="166" s="1"/>
  <c r="B553" i="166"/>
  <c r="G553" i="166"/>
  <c r="A554" i="166"/>
  <c r="E553" i="166"/>
  <c r="D830" i="166" s="1"/>
  <c r="D553" i="166"/>
  <c r="A294" i="165"/>
  <c r="C553" i="166" l="1"/>
  <c r="F553" i="166" s="1"/>
  <c r="E830" i="166"/>
  <c r="C830" i="166" s="1"/>
  <c r="E554" i="166"/>
  <c r="D831" i="166" s="1"/>
  <c r="B554" i="166"/>
  <c r="D554" i="166"/>
  <c r="G554" i="166"/>
  <c r="A555" i="166"/>
  <c r="A295" i="165"/>
  <c r="A556" i="166" l="1"/>
  <c r="B555" i="166"/>
  <c r="G555" i="166"/>
  <c r="E555" i="166"/>
  <c r="D832" i="166" s="1"/>
  <c r="D555" i="166"/>
  <c r="E831" i="166"/>
  <c r="C831" i="166" s="1"/>
  <c r="C554" i="166"/>
  <c r="F554" i="166" s="1"/>
  <c r="A296" i="165"/>
  <c r="C555" i="166" l="1"/>
  <c r="F555" i="166" s="1"/>
  <c r="E832" i="166"/>
  <c r="C832" i="166" s="1"/>
  <c r="A557" i="166"/>
  <c r="E556" i="166"/>
  <c r="D833" i="166" s="1"/>
  <c r="B556" i="166"/>
  <c r="D556" i="166"/>
  <c r="G556" i="166"/>
  <c r="A297" i="165"/>
  <c r="C556" i="166" l="1"/>
  <c r="F556" i="166" s="1"/>
  <c r="E833" i="166"/>
  <c r="C833" i="166" s="1"/>
  <c r="B557" i="166"/>
  <c r="D557" i="166"/>
  <c r="G557" i="166"/>
  <c r="E557" i="166"/>
  <c r="D834" i="166" s="1"/>
  <c r="A558" i="166"/>
  <c r="A298" i="165"/>
  <c r="G558" i="166" l="1"/>
  <c r="D558" i="166"/>
  <c r="E558" i="166"/>
  <c r="D835" i="166" s="1"/>
  <c r="B558" i="166"/>
  <c r="A559" i="166"/>
  <c r="C557" i="166"/>
  <c r="F557" i="166" s="1"/>
  <c r="E834" i="166"/>
  <c r="C834" i="166" s="1"/>
  <c r="A299" i="165"/>
  <c r="E835" i="166" l="1"/>
  <c r="C835" i="166" s="1"/>
  <c r="C558" i="166"/>
  <c r="F558" i="166" s="1"/>
  <c r="E559" i="166"/>
  <c r="D836" i="166" s="1"/>
  <c r="B559" i="166"/>
  <c r="D559" i="166"/>
  <c r="A560" i="166"/>
  <c r="G559" i="166"/>
  <c r="A300" i="165"/>
  <c r="G560" i="166" l="1"/>
  <c r="D560" i="166"/>
  <c r="B560" i="166"/>
  <c r="A561" i="166"/>
  <c r="E560" i="166"/>
  <c r="D837" i="166" s="1"/>
  <c r="C559" i="166"/>
  <c r="F559" i="166" s="1"/>
  <c r="E836" i="166"/>
  <c r="C836" i="166" s="1"/>
  <c r="A301" i="165"/>
  <c r="E837" i="166" l="1"/>
  <c r="C837" i="166" s="1"/>
  <c r="C560" i="166"/>
  <c r="F560" i="166" s="1"/>
  <c r="B561" i="166"/>
  <c r="E561" i="166"/>
  <c r="D838" i="166" s="1"/>
  <c r="D561" i="166"/>
  <c r="G561" i="166"/>
  <c r="A562" i="166"/>
  <c r="A302" i="165"/>
  <c r="A563" i="166" l="1"/>
  <c r="B562" i="166"/>
  <c r="D562" i="166"/>
  <c r="E562" i="166"/>
  <c r="D839" i="166" s="1"/>
  <c r="G562" i="166"/>
  <c r="C561" i="166"/>
  <c r="F561" i="166" s="1"/>
  <c r="E838" i="166"/>
  <c r="C838" i="166" s="1"/>
  <c r="A303" i="165"/>
  <c r="C562" i="166" l="1"/>
  <c r="F562" i="166" s="1"/>
  <c r="E839" i="166"/>
  <c r="C839" i="166" s="1"/>
  <c r="D563" i="166"/>
  <c r="A564" i="166"/>
  <c r="B563" i="166"/>
  <c r="G563" i="166"/>
  <c r="E563" i="166"/>
  <c r="D840" i="166" s="1"/>
  <c r="A304" i="165"/>
  <c r="D564" i="166" l="1"/>
  <c r="G564" i="166"/>
  <c r="A565" i="166"/>
  <c r="E564" i="166"/>
  <c r="D841" i="166" s="1"/>
  <c r="B564" i="166"/>
  <c r="C563" i="166"/>
  <c r="F563" i="166" s="1"/>
  <c r="E840" i="166"/>
  <c r="C840" i="166" s="1"/>
  <c r="A305" i="165"/>
  <c r="B565" i="166" l="1"/>
  <c r="A566" i="166"/>
  <c r="D565" i="166"/>
  <c r="E565" i="166"/>
  <c r="D842" i="166" s="1"/>
  <c r="G565" i="166"/>
  <c r="C564" i="166"/>
  <c r="F564" i="166" s="1"/>
  <c r="E841" i="166"/>
  <c r="C841" i="166" s="1"/>
  <c r="A306" i="165"/>
  <c r="G566" i="166" l="1"/>
  <c r="E566" i="166"/>
  <c r="D843" i="166" s="1"/>
  <c r="B566" i="166"/>
  <c r="A567" i="166"/>
  <c r="D566" i="166"/>
  <c r="C565" i="166"/>
  <c r="F565" i="166" s="1"/>
  <c r="E842" i="166"/>
  <c r="C842" i="166" s="1"/>
  <c r="A307" i="165"/>
  <c r="E843" i="166" l="1"/>
  <c r="C843" i="166" s="1"/>
  <c r="C566" i="166"/>
  <c r="F566" i="166" s="1"/>
  <c r="E567" i="166"/>
  <c r="D844" i="166" s="1"/>
  <c r="G567" i="166"/>
  <c r="B567" i="166"/>
  <c r="D567" i="166"/>
  <c r="A568" i="166"/>
  <c r="A308" i="165"/>
  <c r="D568" i="166" l="1"/>
  <c r="B568" i="166"/>
  <c r="A569" i="166"/>
  <c r="E568" i="166"/>
  <c r="D845" i="166" s="1"/>
  <c r="G568" i="166"/>
  <c r="C567" i="166"/>
  <c r="F567" i="166" s="1"/>
  <c r="E844" i="166"/>
  <c r="C844" i="166" s="1"/>
  <c r="A309" i="165"/>
  <c r="E569" i="166" l="1"/>
  <c r="D846" i="166" s="1"/>
  <c r="D569" i="166"/>
  <c r="B569" i="166"/>
  <c r="G569" i="166"/>
  <c r="A570" i="166"/>
  <c r="C568" i="166"/>
  <c r="F568" i="166" s="1"/>
  <c r="E845" i="166"/>
  <c r="C845" i="166" s="1"/>
  <c r="A310" i="165"/>
  <c r="E846" i="166" l="1"/>
  <c r="C846" i="166" s="1"/>
  <c r="C569" i="166"/>
  <c r="F569" i="166" s="1"/>
  <c r="B570" i="166"/>
  <c r="D570" i="166"/>
  <c r="G570" i="166"/>
  <c r="A571" i="166"/>
  <c r="E570" i="166"/>
  <c r="D847" i="166" s="1"/>
  <c r="A311" i="165"/>
  <c r="G571" i="166" l="1"/>
  <c r="E571" i="166"/>
  <c r="D848" i="166" s="1"/>
  <c r="D571" i="166"/>
  <c r="A572" i="166"/>
  <c r="B571" i="166"/>
  <c r="C570" i="166"/>
  <c r="F570" i="166" s="1"/>
  <c r="E847" i="166"/>
  <c r="C847" i="166" s="1"/>
  <c r="A312" i="165"/>
  <c r="C571" i="166" l="1"/>
  <c r="F571" i="166" s="1"/>
  <c r="E848" i="166"/>
  <c r="C848" i="166" s="1"/>
  <c r="D572" i="166"/>
  <c r="G572" i="166"/>
  <c r="A573" i="166"/>
  <c r="E572" i="166"/>
  <c r="D849" i="166" s="1"/>
  <c r="B572" i="166"/>
  <c r="A313" i="165"/>
  <c r="C572" i="166" l="1"/>
  <c r="F572" i="166" s="1"/>
  <c r="E849" i="166"/>
  <c r="C849" i="166" s="1"/>
  <c r="E573" i="166"/>
  <c r="D850" i="166" s="1"/>
  <c r="G573" i="166"/>
  <c r="B573" i="166"/>
  <c r="D573" i="166"/>
  <c r="A574" i="166"/>
  <c r="A314" i="165"/>
  <c r="D574" i="166" l="1"/>
  <c r="E574" i="166"/>
  <c r="D851" i="166" s="1"/>
  <c r="B574" i="166"/>
  <c r="A575" i="166"/>
  <c r="G574" i="166"/>
  <c r="C573" i="166"/>
  <c r="F573" i="166" s="1"/>
  <c r="E850" i="166"/>
  <c r="C850" i="166" s="1"/>
  <c r="A315" i="165"/>
  <c r="C574" i="166" l="1"/>
  <c r="F574" i="166" s="1"/>
  <c r="E851" i="166"/>
  <c r="C851" i="166" s="1"/>
  <c r="A576" i="166"/>
  <c r="E575" i="166"/>
  <c r="D852" i="166" s="1"/>
  <c r="G575" i="166"/>
  <c r="B575" i="166"/>
  <c r="D575" i="166"/>
  <c r="A316" i="165"/>
  <c r="C575" i="166" l="1"/>
  <c r="F575" i="166" s="1"/>
  <c r="E852" i="166"/>
  <c r="C852" i="166" s="1"/>
  <c r="D576" i="166"/>
  <c r="B576" i="166"/>
  <c r="A577" i="166"/>
  <c r="E576" i="166"/>
  <c r="D853" i="166" s="1"/>
  <c r="G576" i="166"/>
  <c r="A317" i="165"/>
  <c r="E853" i="166" l="1"/>
  <c r="C853" i="166" s="1"/>
  <c r="C576" i="166"/>
  <c r="F576" i="166" s="1"/>
  <c r="A578" i="166"/>
  <c r="E577" i="166"/>
  <c r="D854" i="166" s="1"/>
  <c r="D577" i="166"/>
  <c r="B577" i="166"/>
  <c r="G577" i="166"/>
  <c r="A318" i="165"/>
  <c r="G578" i="166" l="1"/>
  <c r="A579" i="166"/>
  <c r="E578" i="166"/>
  <c r="D855" i="166" s="1"/>
  <c r="B578" i="166"/>
  <c r="D578" i="166"/>
  <c r="E854" i="166"/>
  <c r="C854" i="166" s="1"/>
  <c r="C577" i="166"/>
  <c r="F577" i="166" s="1"/>
  <c r="A319" i="165"/>
  <c r="G579" i="166" l="1"/>
  <c r="E579" i="166"/>
  <c r="D856" i="166" s="1"/>
  <c r="D579" i="166"/>
  <c r="A580" i="166"/>
  <c r="B579" i="166"/>
  <c r="C578" i="166"/>
  <c r="F578" i="166" s="1"/>
  <c r="E855" i="166"/>
  <c r="C855" i="166" s="1"/>
  <c r="A320" i="165"/>
  <c r="C579" i="166" l="1"/>
  <c r="F579" i="166" s="1"/>
  <c r="E856" i="166"/>
  <c r="C856" i="166" s="1"/>
  <c r="E580" i="166"/>
  <c r="D857" i="166" s="1"/>
  <c r="B580" i="166"/>
  <c r="D580" i="166"/>
  <c r="G580" i="166"/>
  <c r="A581" i="166"/>
  <c r="A321" i="165"/>
  <c r="E581" i="166" l="1"/>
  <c r="D858" i="166" s="1"/>
  <c r="G581" i="166"/>
  <c r="B581" i="166"/>
  <c r="D581" i="166"/>
  <c r="A582" i="166"/>
  <c r="C580" i="166"/>
  <c r="F580" i="166" s="1"/>
  <c r="E857" i="166"/>
  <c r="C857" i="166" s="1"/>
  <c r="A322" i="165"/>
  <c r="G582" i="166" l="1"/>
  <c r="D582" i="166"/>
  <c r="E582" i="166"/>
  <c r="D859" i="166" s="1"/>
  <c r="B582" i="166"/>
  <c r="A583" i="166"/>
  <c r="C581" i="166"/>
  <c r="F581" i="166" s="1"/>
  <c r="E858" i="166"/>
  <c r="C858" i="166" s="1"/>
  <c r="A323" i="165"/>
  <c r="C582" i="166" l="1"/>
  <c r="F582" i="166" s="1"/>
  <c r="E859" i="166"/>
  <c r="C859" i="166" s="1"/>
  <c r="A584" i="166"/>
  <c r="E583" i="166"/>
  <c r="D860" i="166" s="1"/>
  <c r="G583" i="166"/>
  <c r="B583" i="166"/>
  <c r="D583" i="166"/>
  <c r="A324" i="165"/>
  <c r="C583" i="166" l="1"/>
  <c r="F583" i="166" s="1"/>
  <c r="E860" i="166"/>
  <c r="C860" i="166" s="1"/>
  <c r="D584" i="166"/>
  <c r="B584" i="166"/>
  <c r="A585" i="166"/>
  <c r="E584" i="166"/>
  <c r="D861" i="166" s="1"/>
  <c r="G584" i="166"/>
  <c r="A325" i="165"/>
  <c r="C584" i="166" l="1"/>
  <c r="F584" i="166" s="1"/>
  <c r="E861" i="166"/>
  <c r="C861" i="166" s="1"/>
  <c r="E585" i="166"/>
  <c r="D862" i="166" s="1"/>
  <c r="D585" i="166"/>
  <c r="B585" i="166"/>
  <c r="G585" i="166"/>
  <c r="A586" i="166"/>
  <c r="A326" i="165"/>
  <c r="E586" i="166" l="1"/>
  <c r="D863" i="166" s="1"/>
  <c r="D586" i="166"/>
  <c r="B586" i="166"/>
  <c r="A587" i="166"/>
  <c r="G586" i="166"/>
  <c r="E862" i="166"/>
  <c r="C862" i="166" s="1"/>
  <c r="C585" i="166"/>
  <c r="F585" i="166" s="1"/>
  <c r="A327" i="165"/>
  <c r="C586" i="166" l="1"/>
  <c r="F586" i="166" s="1"/>
  <c r="F588" i="166" s="1"/>
  <c r="E863" i="166"/>
  <c r="C863" i="166" s="1"/>
  <c r="G587" i="166"/>
  <c r="A588" i="166"/>
  <c r="A589" i="166" s="1"/>
  <c r="G589" i="166" s="1"/>
  <c r="A328" i="165"/>
  <c r="B589" i="166" l="1"/>
  <c r="A590" i="166"/>
  <c r="B590" i="166" s="1"/>
  <c r="F589" i="166"/>
  <c r="F590" i="166" s="1"/>
  <c r="B588" i="166"/>
  <c r="G588" i="166"/>
  <c r="A329" i="165"/>
  <c r="G590" i="166" l="1"/>
  <c r="A591" i="166"/>
  <c r="B591" i="166" s="1"/>
  <c r="F591" i="166"/>
  <c r="A330" i="165"/>
  <c r="A592" i="166" l="1"/>
  <c r="A593" i="166" s="1"/>
  <c r="G591" i="166"/>
  <c r="F592" i="166"/>
  <c r="A331" i="165"/>
  <c r="G592" i="166" l="1"/>
  <c r="B592" i="166"/>
  <c r="F593" i="166"/>
  <c r="B593" i="166"/>
  <c r="G593" i="166"/>
  <c r="A594" i="166"/>
  <c r="A332" i="165"/>
  <c r="F594" i="166" l="1"/>
  <c r="F595" i="166" s="1"/>
  <c r="G594" i="166"/>
  <c r="B594" i="166"/>
  <c r="A595" i="166"/>
  <c r="A333" i="165"/>
  <c r="F596" i="166" l="1"/>
  <c r="F597" i="166" s="1"/>
  <c r="B595" i="166"/>
  <c r="G595" i="166"/>
  <c r="A596" i="166"/>
  <c r="A334" i="165"/>
  <c r="F598" i="166" l="1"/>
  <c r="B596" i="166"/>
  <c r="G596" i="166"/>
  <c r="A597" i="166"/>
  <c r="A335" i="165"/>
  <c r="F599" i="166" l="1"/>
  <c r="F600" i="166" s="1"/>
  <c r="G597" i="166"/>
  <c r="B597" i="166"/>
  <c r="A598" i="166"/>
  <c r="A336" i="165"/>
  <c r="F601" i="166" l="1"/>
  <c r="F602" i="166" s="1"/>
  <c r="F603" i="166" s="1"/>
  <c r="G598" i="166"/>
  <c r="B598" i="166"/>
  <c r="A599" i="166"/>
  <c r="A337" i="165"/>
  <c r="B599" i="166" l="1"/>
  <c r="G599" i="166"/>
  <c r="A600" i="166"/>
  <c r="F604" i="166"/>
  <c r="F605" i="166" s="1"/>
  <c r="A338" i="165"/>
  <c r="F606" i="166" l="1"/>
  <c r="B600" i="166"/>
  <c r="G600" i="166"/>
  <c r="A601" i="166"/>
  <c r="A339" i="165"/>
  <c r="G601" i="166" l="1"/>
  <c r="B601" i="166"/>
  <c r="A602" i="166"/>
  <c r="F607" i="166"/>
  <c r="A340" i="165"/>
  <c r="G602" i="166" l="1"/>
  <c r="B602" i="166"/>
  <c r="A603" i="166"/>
  <c r="F608" i="166"/>
  <c r="A341" i="165"/>
  <c r="F609" i="166" l="1"/>
  <c r="B603" i="166"/>
  <c r="G603" i="166"/>
  <c r="A604" i="166"/>
  <c r="A342" i="165"/>
  <c r="B604" i="166" l="1"/>
  <c r="G604" i="166"/>
  <c r="A605" i="166"/>
  <c r="F610" i="166"/>
  <c r="A343" i="165"/>
  <c r="G605" i="166" l="1"/>
  <c r="B605" i="166"/>
  <c r="A606" i="166"/>
  <c r="F611" i="166"/>
  <c r="A344" i="165"/>
  <c r="G606" i="166" l="1"/>
  <c r="B606" i="166"/>
  <c r="A607" i="166"/>
  <c r="F612" i="166"/>
  <c r="A345" i="165"/>
  <c r="B607" i="166" l="1"/>
  <c r="G607" i="166"/>
  <c r="A608" i="166"/>
  <c r="F613" i="166"/>
  <c r="A346" i="165"/>
  <c r="B608" i="166" l="1"/>
  <c r="G608" i="166"/>
  <c r="A609" i="166"/>
  <c r="F614" i="166"/>
  <c r="F615" i="166" s="1"/>
  <c r="A347" i="165"/>
  <c r="G609" i="166" l="1"/>
  <c r="B609" i="166"/>
  <c r="A610" i="166"/>
  <c r="F616" i="166"/>
  <c r="F617" i="166" s="1"/>
  <c r="A348" i="165"/>
  <c r="F618" i="166" l="1"/>
  <c r="F619" i="166" s="1"/>
  <c r="G610" i="166"/>
  <c r="B610" i="166"/>
  <c r="A611" i="166"/>
  <c r="A349" i="165"/>
  <c r="B611" i="166" l="1"/>
  <c r="G611" i="166"/>
  <c r="A612" i="166"/>
  <c r="F620" i="166"/>
  <c r="A350" i="165"/>
  <c r="B612" i="166" l="1"/>
  <c r="G612" i="166"/>
  <c r="A613" i="166"/>
  <c r="F621" i="166"/>
  <c r="F622" i="166" s="1"/>
  <c r="A351" i="165"/>
  <c r="G613" i="166" l="1"/>
  <c r="B613" i="166"/>
  <c r="A614" i="166"/>
  <c r="F623" i="166"/>
  <c r="F624" i="166" s="1"/>
  <c r="A352" i="165"/>
  <c r="G614" i="166" l="1"/>
  <c r="B614" i="166"/>
  <c r="A615" i="166"/>
  <c r="F625" i="166"/>
  <c r="A353" i="165"/>
  <c r="B615" i="166" l="1"/>
  <c r="G615" i="166"/>
  <c r="A616" i="166"/>
  <c r="F626" i="166"/>
  <c r="F627" i="166" s="1"/>
  <c r="A354" i="165"/>
  <c r="B616" i="166" l="1"/>
  <c r="G616" i="166"/>
  <c r="A617" i="166"/>
  <c r="F628" i="166"/>
  <c r="A355" i="165"/>
  <c r="G617" i="166" l="1"/>
  <c r="B617" i="166"/>
  <c r="A618" i="166"/>
  <c r="F629" i="166"/>
  <c r="A356" i="165"/>
  <c r="F630" i="166" l="1"/>
  <c r="F631" i="166" s="1"/>
  <c r="G618" i="166"/>
  <c r="B618" i="166"/>
  <c r="A619" i="166"/>
  <c r="A357" i="165"/>
  <c r="B619" i="166" l="1"/>
  <c r="G619" i="166"/>
  <c r="A620" i="166"/>
  <c r="F632" i="166"/>
  <c r="A358" i="165"/>
  <c r="B620" i="166" l="1"/>
  <c r="G620" i="166"/>
  <c r="A621" i="166"/>
  <c r="F633" i="166"/>
  <c r="F634" i="166" s="1"/>
  <c r="A359" i="165"/>
  <c r="G621" i="166" l="1"/>
  <c r="B621" i="166"/>
  <c r="A622" i="166"/>
  <c r="F635" i="166"/>
  <c r="F636" i="166" s="1"/>
  <c r="A360" i="165"/>
  <c r="G622" i="166" l="1"/>
  <c r="B622" i="166"/>
  <c r="A623" i="166"/>
  <c r="F637" i="166"/>
  <c r="F638" i="166" s="1"/>
  <c r="A361" i="165"/>
  <c r="B623" i="166" l="1"/>
  <c r="G623" i="166"/>
  <c r="A624" i="166"/>
  <c r="F639" i="166"/>
  <c r="A362" i="165"/>
  <c r="B624" i="166" l="1"/>
  <c r="G624" i="166"/>
  <c r="A625" i="166"/>
  <c r="F640" i="166"/>
  <c r="A363" i="165"/>
  <c r="F641" i="166" l="1"/>
  <c r="G625" i="166"/>
  <c r="B625" i="166"/>
  <c r="A626" i="166"/>
  <c r="A364" i="165"/>
  <c r="B626" i="166" l="1"/>
  <c r="G626" i="166"/>
  <c r="A627" i="166"/>
  <c r="F642" i="166"/>
  <c r="A365" i="165"/>
  <c r="B627" i="166" l="1"/>
  <c r="G627" i="166"/>
  <c r="A628" i="166"/>
  <c r="F643" i="166"/>
  <c r="F644" i="166" s="1"/>
  <c r="A366" i="165"/>
  <c r="B628" i="166" l="1"/>
  <c r="G628" i="166"/>
  <c r="A629" i="166"/>
  <c r="F645" i="166"/>
  <c r="A367" i="165"/>
  <c r="F646" i="166" l="1"/>
  <c r="F647" i="166" s="1"/>
  <c r="G629" i="166"/>
  <c r="B629" i="166"/>
  <c r="A630" i="166"/>
  <c r="A368" i="165"/>
  <c r="F648" i="166" l="1"/>
  <c r="F649" i="166" s="1"/>
  <c r="F650" i="166" s="1"/>
  <c r="G630" i="166"/>
  <c r="B630" i="166"/>
  <c r="A631" i="166"/>
  <c r="A369" i="165"/>
  <c r="F651" i="166" l="1"/>
  <c r="F652" i="166" s="1"/>
  <c r="B631" i="166"/>
  <c r="G631" i="166"/>
  <c r="A632" i="166"/>
  <c r="A370" i="165"/>
  <c r="B632" i="166" l="1"/>
  <c r="G632" i="166"/>
  <c r="A633" i="166"/>
  <c r="F653" i="166"/>
  <c r="A371" i="165"/>
  <c r="G633" i="166" l="1"/>
  <c r="B633" i="166"/>
  <c r="A634" i="166"/>
  <c r="F654" i="166"/>
  <c r="A372" i="165"/>
  <c r="G634" i="166" l="1"/>
  <c r="B634" i="166"/>
  <c r="A635" i="166"/>
  <c r="F655" i="166"/>
  <c r="A373" i="165"/>
  <c r="B635" i="166" l="1"/>
  <c r="G635" i="166"/>
  <c r="A636" i="166"/>
  <c r="F656" i="166"/>
  <c r="F657" i="166" s="1"/>
  <c r="A374" i="165"/>
  <c r="F658" i="166" l="1"/>
  <c r="F659" i="166" s="1"/>
  <c r="B636" i="166"/>
  <c r="G636" i="166"/>
  <c r="A637" i="166"/>
  <c r="A375" i="165"/>
  <c r="G637" i="166" l="1"/>
  <c r="B637" i="166"/>
  <c r="A638" i="166"/>
  <c r="F660" i="166"/>
  <c r="A376" i="165"/>
  <c r="G638" i="166" l="1"/>
  <c r="B638" i="166"/>
  <c r="A639" i="166"/>
  <c r="F661" i="166"/>
  <c r="F662" i="166" s="1"/>
  <c r="A377" i="165"/>
  <c r="B639" i="166" l="1"/>
  <c r="G639" i="166"/>
  <c r="A640" i="166"/>
  <c r="F663" i="166"/>
  <c r="F664" i="166" s="1"/>
  <c r="A378" i="165"/>
  <c r="B640" i="166" l="1"/>
  <c r="G640" i="166"/>
  <c r="A641" i="166"/>
  <c r="F665" i="166"/>
  <c r="F666" i="166" s="1"/>
  <c r="A379" i="165"/>
  <c r="G641" i="166" l="1"/>
  <c r="B641" i="166"/>
  <c r="A642" i="166"/>
  <c r="F667" i="166"/>
  <c r="A380" i="165"/>
  <c r="G642" i="166" l="1"/>
  <c r="B642" i="166"/>
  <c r="A643" i="166"/>
  <c r="F668" i="166"/>
  <c r="F669" i="166" s="1"/>
  <c r="A381" i="165"/>
  <c r="B643" i="166" l="1"/>
  <c r="G643" i="166"/>
  <c r="A644" i="166"/>
  <c r="F670" i="166"/>
  <c r="A382" i="165"/>
  <c r="B644" i="166" l="1"/>
  <c r="G644" i="166"/>
  <c r="A645" i="166"/>
  <c r="F671" i="166"/>
  <c r="A383" i="165"/>
  <c r="G645" i="166" l="1"/>
  <c r="B645" i="166"/>
  <c r="A646" i="166"/>
  <c r="F672" i="166"/>
  <c r="F673" i="166" s="1"/>
  <c r="A384" i="165"/>
  <c r="G646" i="166" l="1"/>
  <c r="B646" i="166"/>
  <c r="A647" i="166"/>
  <c r="F674" i="166"/>
  <c r="A385" i="165"/>
  <c r="B647" i="166" l="1"/>
  <c r="G647" i="166"/>
  <c r="A648" i="166"/>
  <c r="F675" i="166"/>
  <c r="F676" i="166" s="1"/>
  <c r="A386" i="165"/>
  <c r="B648" i="166" l="1"/>
  <c r="G648" i="166"/>
  <c r="A649" i="166"/>
  <c r="F677" i="166"/>
  <c r="A387" i="165"/>
  <c r="G649" i="166" l="1"/>
  <c r="B649" i="166"/>
  <c r="A650" i="166"/>
  <c r="F678" i="166"/>
  <c r="F679" i="166" s="1"/>
  <c r="A388" i="165"/>
  <c r="B650" i="166" l="1"/>
  <c r="G650" i="166"/>
  <c r="A651" i="166"/>
  <c r="F680" i="166"/>
  <c r="A389" i="165"/>
  <c r="B651" i="166" l="1"/>
  <c r="G651" i="166"/>
  <c r="A652" i="166"/>
  <c r="F681" i="166"/>
  <c r="A390" i="165"/>
  <c r="B652" i="166" l="1"/>
  <c r="G652" i="166"/>
  <c r="A653" i="166"/>
  <c r="F682" i="166"/>
  <c r="A391" i="165"/>
  <c r="F683" i="166" l="1"/>
  <c r="G653" i="166"/>
  <c r="B653" i="166"/>
  <c r="A654" i="166"/>
  <c r="A392" i="165"/>
  <c r="G654" i="166" l="1"/>
  <c r="B654" i="166"/>
  <c r="A655" i="166"/>
  <c r="F684" i="166"/>
  <c r="A393" i="165"/>
  <c r="B655" i="166" l="1"/>
  <c r="G655" i="166"/>
  <c r="A656" i="166"/>
  <c r="F685" i="166"/>
  <c r="A394" i="165"/>
  <c r="B656" i="166" l="1"/>
  <c r="G656" i="166"/>
  <c r="A657" i="166"/>
  <c r="F686" i="166"/>
  <c r="F687" i="166" s="1"/>
  <c r="A395" i="165"/>
  <c r="F688" i="166" l="1"/>
  <c r="F689" i="166" s="1"/>
  <c r="G657" i="166"/>
  <c r="B657" i="166"/>
  <c r="A658" i="166"/>
  <c r="A396" i="165"/>
  <c r="G658" i="166" l="1"/>
  <c r="B658" i="166"/>
  <c r="A659" i="166"/>
  <c r="F690" i="166"/>
  <c r="A397" i="165"/>
  <c r="B659" i="166" l="1"/>
  <c r="G659" i="166"/>
  <c r="A660" i="166"/>
  <c r="F691" i="166"/>
  <c r="A398" i="165"/>
  <c r="B660" i="166" l="1"/>
  <c r="G660" i="166"/>
  <c r="A661" i="166"/>
  <c r="F692" i="166"/>
  <c r="A399" i="165"/>
  <c r="G661" i="166" l="1"/>
  <c r="B661" i="166"/>
  <c r="A662" i="166"/>
  <c r="F693" i="166"/>
  <c r="F694" i="166" s="1"/>
  <c r="A400" i="165"/>
  <c r="G662" i="166" l="1"/>
  <c r="B662" i="166"/>
  <c r="A663" i="166"/>
  <c r="F695" i="166"/>
  <c r="A401" i="165"/>
  <c r="B663" i="166" l="1"/>
  <c r="G663" i="166"/>
  <c r="A664" i="166"/>
  <c r="F696" i="166"/>
  <c r="A402" i="165"/>
  <c r="F697" i="166" l="1"/>
  <c r="B664" i="166"/>
  <c r="G664" i="166"/>
  <c r="A665" i="166"/>
  <c r="A403" i="165"/>
  <c r="G665" i="166" l="1"/>
  <c r="B665" i="166"/>
  <c r="A666" i="166"/>
  <c r="F698" i="166"/>
  <c r="A404" i="165"/>
  <c r="B666" i="166" l="1"/>
  <c r="G666" i="166"/>
  <c r="A667" i="166"/>
  <c r="F699" i="166"/>
  <c r="A405" i="165"/>
  <c r="F700" i="166" l="1"/>
  <c r="B667" i="166"/>
  <c r="G667" i="166"/>
  <c r="A668" i="166"/>
  <c r="A406" i="165"/>
  <c r="B668" i="166" l="1"/>
  <c r="G668" i="166"/>
  <c r="A669" i="166"/>
  <c r="F701" i="166"/>
  <c r="A407" i="165"/>
  <c r="G669" i="166" l="1"/>
  <c r="B669" i="166"/>
  <c r="A670" i="166"/>
  <c r="F702" i="166"/>
  <c r="F703" i="166" s="1"/>
  <c r="A408" i="165"/>
  <c r="F704" i="166" l="1"/>
  <c r="F705" i="166" s="1"/>
  <c r="G670" i="166"/>
  <c r="B670" i="166"/>
  <c r="A671" i="166"/>
  <c r="A409" i="165"/>
  <c r="B671" i="166" l="1"/>
  <c r="G671" i="166"/>
  <c r="A672" i="166"/>
  <c r="F706" i="166"/>
  <c r="F707" i="166" s="1"/>
  <c r="A410" i="165"/>
  <c r="B672" i="166" l="1"/>
  <c r="G672" i="166"/>
  <c r="A673" i="166"/>
  <c r="F708" i="166"/>
  <c r="A411" i="165"/>
  <c r="G673" i="166" l="1"/>
  <c r="B673" i="166"/>
  <c r="A674" i="166"/>
  <c r="F709" i="166"/>
  <c r="F710" i="166" s="1"/>
  <c r="A412" i="165"/>
  <c r="F711" i="166" l="1"/>
  <c r="F712" i="166" s="1"/>
  <c r="G674" i="166"/>
  <c r="B674" i="166"/>
  <c r="A675" i="166"/>
  <c r="A413" i="165"/>
  <c r="B675" i="166" l="1"/>
  <c r="G675" i="166"/>
  <c r="A676" i="166"/>
  <c r="F713" i="166"/>
  <c r="A414" i="165"/>
  <c r="B676" i="166" l="1"/>
  <c r="G676" i="166"/>
  <c r="A677" i="166"/>
  <c r="F714" i="166"/>
  <c r="A415" i="165"/>
  <c r="G677" i="166" l="1"/>
  <c r="B677" i="166"/>
  <c r="A678" i="166"/>
  <c r="F715" i="166"/>
  <c r="A416" i="165"/>
  <c r="G678" i="166" l="1"/>
  <c r="B678" i="166"/>
  <c r="A679" i="166"/>
  <c r="F716" i="166"/>
  <c r="A417" i="165"/>
  <c r="B679" i="166" l="1"/>
  <c r="G679" i="166"/>
  <c r="A680" i="166"/>
  <c r="F717" i="166"/>
  <c r="F718" i="166" s="1"/>
  <c r="A418" i="165"/>
  <c r="F719" i="166" l="1"/>
  <c r="B680" i="166"/>
  <c r="G680" i="166"/>
  <c r="A681" i="166"/>
  <c r="A419" i="165"/>
  <c r="F720" i="166" l="1"/>
  <c r="G681" i="166"/>
  <c r="B681" i="166"/>
  <c r="A682" i="166"/>
  <c r="A420" i="165"/>
  <c r="F721" i="166" l="1"/>
  <c r="G682" i="166"/>
  <c r="B682" i="166"/>
  <c r="A683" i="166"/>
  <c r="A421" i="165"/>
  <c r="F722" i="166" l="1"/>
  <c r="F723" i="166" s="1"/>
  <c r="B683" i="166"/>
  <c r="G683" i="166"/>
  <c r="A684" i="166"/>
  <c r="A422" i="165"/>
  <c r="F724" i="166" l="1"/>
  <c r="F725" i="166" s="1"/>
  <c r="B684" i="166"/>
  <c r="G684" i="166"/>
  <c r="A685" i="166"/>
  <c r="A423" i="165"/>
  <c r="F726" i="166" l="1"/>
  <c r="F727" i="166" s="1"/>
  <c r="G685" i="166"/>
  <c r="B685" i="166"/>
  <c r="A686" i="166"/>
  <c r="A424" i="165"/>
  <c r="F728" i="166" l="1"/>
  <c r="F729" i="166" s="1"/>
  <c r="G686" i="166"/>
  <c r="B686" i="166"/>
  <c r="A687" i="166"/>
  <c r="A425" i="165"/>
  <c r="F730" i="166" l="1"/>
  <c r="F731" i="166" s="1"/>
  <c r="B687" i="166"/>
  <c r="G687" i="166"/>
  <c r="A688" i="166"/>
  <c r="A426" i="165"/>
  <c r="F732" i="166" l="1"/>
  <c r="F733" i="166" s="1"/>
  <c r="F734" i="166" s="1"/>
  <c r="B688" i="166"/>
  <c r="G688" i="166"/>
  <c r="A689" i="166"/>
  <c r="A427" i="165"/>
  <c r="G689" i="166" l="1"/>
  <c r="B689" i="166"/>
  <c r="A690" i="166"/>
  <c r="F735" i="166"/>
  <c r="A428" i="165"/>
  <c r="G690" i="166" l="1"/>
  <c r="B690" i="166"/>
  <c r="A691" i="166"/>
  <c r="F736" i="166"/>
  <c r="F737" i="166" s="1"/>
  <c r="A429" i="165"/>
  <c r="B691" i="166" l="1"/>
  <c r="G691" i="166"/>
  <c r="A692" i="166"/>
  <c r="F738" i="166"/>
  <c r="A430" i="165"/>
  <c r="B692" i="166" l="1"/>
  <c r="G692" i="166"/>
  <c r="A693" i="166"/>
  <c r="F739" i="166"/>
  <c r="F740" i="166" s="1"/>
  <c r="A431" i="165"/>
  <c r="G693" i="166" l="1"/>
  <c r="B693" i="166"/>
  <c r="A694" i="166"/>
  <c r="F741" i="166"/>
  <c r="A432" i="165"/>
  <c r="G694" i="166" l="1"/>
  <c r="B694" i="166"/>
  <c r="A695" i="166"/>
  <c r="F742" i="166"/>
  <c r="A433" i="165"/>
  <c r="B695" i="166" l="1"/>
  <c r="G695" i="166"/>
  <c r="A696" i="166"/>
  <c r="F743" i="166"/>
  <c r="A434" i="165"/>
  <c r="F744" i="166" l="1"/>
  <c r="F745" i="166" s="1"/>
  <c r="B696" i="166"/>
  <c r="G696" i="166"/>
  <c r="A697" i="166"/>
  <c r="A435" i="165"/>
  <c r="G697" i="166" l="1"/>
  <c r="B697" i="166"/>
  <c r="A698" i="166"/>
  <c r="F746" i="166"/>
  <c r="A436" i="165"/>
  <c r="G698" i="166" l="1"/>
  <c r="B698" i="166"/>
  <c r="A699" i="166"/>
  <c r="F747" i="166"/>
  <c r="A437" i="165"/>
  <c r="B699" i="166" l="1"/>
  <c r="G699" i="166"/>
  <c r="A700" i="166"/>
  <c r="F748" i="166"/>
  <c r="F749" i="166" s="1"/>
  <c r="A438" i="165"/>
  <c r="F750" i="166" l="1"/>
  <c r="B700" i="166"/>
  <c r="G700" i="166"/>
  <c r="A701" i="166"/>
  <c r="A439" i="165"/>
  <c r="G701" i="166" l="1"/>
  <c r="B701" i="166"/>
  <c r="A702" i="166"/>
  <c r="F751" i="166"/>
  <c r="A440" i="165"/>
  <c r="G702" i="166" l="1"/>
  <c r="B702" i="166"/>
  <c r="A703" i="166"/>
  <c r="F752" i="166"/>
  <c r="A441" i="165"/>
  <c r="B703" i="166" l="1"/>
  <c r="G703" i="166"/>
  <c r="A704" i="166"/>
  <c r="F753" i="166"/>
  <c r="A442" i="165"/>
  <c r="B704" i="166" l="1"/>
  <c r="G704" i="166"/>
  <c r="A705" i="166"/>
  <c r="F754" i="166"/>
  <c r="A443" i="165"/>
  <c r="G705" i="166" l="1"/>
  <c r="B705" i="166"/>
  <c r="A706" i="166"/>
  <c r="F755" i="166"/>
  <c r="A444" i="165"/>
  <c r="G706" i="166" l="1"/>
  <c r="B706" i="166"/>
  <c r="A707" i="166"/>
  <c r="F756" i="166"/>
  <c r="A445" i="165"/>
  <c r="B707" i="166" l="1"/>
  <c r="G707" i="166"/>
  <c r="A708" i="166"/>
  <c r="F757" i="166"/>
  <c r="F758" i="166" s="1"/>
  <c r="A446" i="165"/>
  <c r="F759" i="166" l="1"/>
  <c r="F760" i="166" s="1"/>
  <c r="B708" i="166"/>
  <c r="G708" i="166"/>
  <c r="A709" i="166"/>
  <c r="A447" i="165"/>
  <c r="G709" i="166" l="1"/>
  <c r="B709" i="166"/>
  <c r="A710" i="166"/>
  <c r="F761" i="166"/>
  <c r="A448" i="165"/>
  <c r="F762" i="166" l="1"/>
  <c r="G710" i="166"/>
  <c r="B710" i="166"/>
  <c r="A711" i="166"/>
  <c r="A449" i="165"/>
  <c r="B711" i="166" l="1"/>
  <c r="G711" i="166"/>
  <c r="A712" i="166"/>
  <c r="F763" i="166"/>
  <c r="F764" i="166" s="1"/>
  <c r="A450" i="165"/>
  <c r="B712" i="166" l="1"/>
  <c r="G712" i="166"/>
  <c r="A713" i="166"/>
  <c r="F765" i="166"/>
  <c r="A451" i="165"/>
  <c r="G713" i="166" l="1"/>
  <c r="B713" i="166"/>
  <c r="A714" i="166"/>
  <c r="F766" i="166"/>
  <c r="A452" i="165"/>
  <c r="F767" i="166" l="1"/>
  <c r="G714" i="166"/>
  <c r="B714" i="166"/>
  <c r="A715" i="166"/>
  <c r="A453" i="165"/>
  <c r="B715" i="166" l="1"/>
  <c r="G715" i="166"/>
  <c r="A716" i="166"/>
  <c r="F768" i="166"/>
  <c r="A454" i="165"/>
  <c r="B716" i="166" l="1"/>
  <c r="G716" i="166"/>
  <c r="A717" i="166"/>
  <c r="F769" i="166"/>
  <c r="A455" i="165"/>
  <c r="G717" i="166" l="1"/>
  <c r="B717" i="166"/>
  <c r="A718" i="166"/>
  <c r="F770" i="166"/>
  <c r="A456" i="165"/>
  <c r="G718" i="166" l="1"/>
  <c r="B718" i="166"/>
  <c r="A719" i="166"/>
  <c r="F771" i="166"/>
  <c r="F772" i="166" s="1"/>
  <c r="A457" i="165"/>
  <c r="B719" i="166" l="1"/>
  <c r="G719" i="166"/>
  <c r="A720" i="166"/>
  <c r="F773" i="166"/>
  <c r="A458" i="165"/>
  <c r="B720" i="166" l="1"/>
  <c r="G720" i="166"/>
  <c r="A721" i="166"/>
  <c r="F774" i="166"/>
  <c r="A459" i="165"/>
  <c r="G721" i="166" l="1"/>
  <c r="B721" i="166"/>
  <c r="A722" i="166"/>
  <c r="F775" i="166"/>
  <c r="A460" i="165"/>
  <c r="G722" i="166" l="1"/>
  <c r="B722" i="166"/>
  <c r="A723" i="166"/>
  <c r="F776" i="166"/>
  <c r="A461" i="165"/>
  <c r="B723" i="166" l="1"/>
  <c r="G723" i="166"/>
  <c r="A724" i="166"/>
  <c r="F777" i="166"/>
  <c r="F778" i="166" s="1"/>
  <c r="A462" i="165"/>
  <c r="B724" i="166" l="1"/>
  <c r="G724" i="166"/>
  <c r="A725" i="166"/>
  <c r="F779" i="166"/>
  <c r="A463" i="165"/>
  <c r="G725" i="166" l="1"/>
  <c r="B725" i="166"/>
  <c r="A726" i="166"/>
  <c r="F780" i="166"/>
  <c r="F781" i="166" s="1"/>
  <c r="A464" i="165"/>
  <c r="F782" i="166" l="1"/>
  <c r="F783" i="166" s="1"/>
  <c r="G726" i="166"/>
  <c r="B726" i="166"/>
  <c r="A727" i="166"/>
  <c r="A465" i="165"/>
  <c r="B727" i="166" l="1"/>
  <c r="G727" i="166"/>
  <c r="A728" i="166"/>
  <c r="F784" i="166"/>
  <c r="F785" i="166" s="1"/>
  <c r="A466" i="165"/>
  <c r="B728" i="166" l="1"/>
  <c r="G728" i="166"/>
  <c r="A729" i="166"/>
  <c r="F786" i="166"/>
  <c r="A467" i="165"/>
  <c r="G729" i="166" l="1"/>
  <c r="B729" i="166"/>
  <c r="A730" i="166"/>
  <c r="F787" i="166"/>
  <c r="A468" i="165"/>
  <c r="G730" i="166" l="1"/>
  <c r="B730" i="166"/>
  <c r="A731" i="166"/>
  <c r="F788" i="166"/>
  <c r="F789" i="166" s="1"/>
  <c r="A469" i="165"/>
  <c r="F790" i="166" l="1"/>
  <c r="F791" i="166" s="1"/>
  <c r="B731" i="166"/>
  <c r="G731" i="166"/>
  <c r="A732" i="166"/>
  <c r="A470" i="165"/>
  <c r="B732" i="166" l="1"/>
  <c r="G732" i="166"/>
  <c r="A733" i="166"/>
  <c r="F792" i="166"/>
  <c r="F793" i="166" s="1"/>
  <c r="A471" i="165"/>
  <c r="F794" i="166" l="1"/>
  <c r="G733" i="166"/>
  <c r="B733" i="166"/>
  <c r="A734" i="166"/>
  <c r="A472" i="165"/>
  <c r="F795" i="166" l="1"/>
  <c r="G734" i="166"/>
  <c r="B734" i="166"/>
  <c r="A735" i="166"/>
  <c r="A473" i="165"/>
  <c r="F796" i="166" l="1"/>
  <c r="B735" i="166"/>
  <c r="G735" i="166"/>
  <c r="A736" i="166"/>
  <c r="A474" i="165"/>
  <c r="B736" i="166" l="1"/>
  <c r="G736" i="166"/>
  <c r="A737" i="166"/>
  <c r="F797" i="166"/>
  <c r="A475" i="165"/>
  <c r="G737" i="166" l="1"/>
  <c r="B737" i="166"/>
  <c r="A738" i="166"/>
  <c r="F798" i="166"/>
  <c r="A476" i="165"/>
  <c r="G738" i="166" l="1"/>
  <c r="B738" i="166"/>
  <c r="A739" i="166"/>
  <c r="F799" i="166"/>
  <c r="F800" i="166" s="1"/>
  <c r="A477" i="165"/>
  <c r="F801" i="166" l="1"/>
  <c r="F802" i="166" s="1"/>
  <c r="B739" i="166"/>
  <c r="G739" i="166"/>
  <c r="A740" i="166"/>
  <c r="A478" i="165"/>
  <c r="B740" i="166" l="1"/>
  <c r="G740" i="166"/>
  <c r="A741" i="166"/>
  <c r="F803" i="166"/>
  <c r="F804" i="166" s="1"/>
  <c r="A479" i="165"/>
  <c r="F805" i="166" l="1"/>
  <c r="G741" i="166"/>
  <c r="B741" i="166"/>
  <c r="A742" i="166"/>
  <c r="A480" i="165"/>
  <c r="G742" i="166" l="1"/>
  <c r="B742" i="166"/>
  <c r="A743" i="166"/>
  <c r="F806" i="166"/>
  <c r="A481" i="165"/>
  <c r="F807" i="166" l="1"/>
  <c r="B743" i="166"/>
  <c r="G743" i="166"/>
  <c r="A744" i="166"/>
  <c r="A482" i="165"/>
  <c r="B744" i="166" l="1"/>
  <c r="G744" i="166"/>
  <c r="A745" i="166"/>
  <c r="F808" i="166"/>
  <c r="A483" i="165"/>
  <c r="G745" i="166" l="1"/>
  <c r="B745" i="166"/>
  <c r="A746" i="166"/>
  <c r="F809" i="166"/>
  <c r="F810" i="166" s="1"/>
  <c r="A484" i="165"/>
  <c r="F811" i="166" l="1"/>
  <c r="B746" i="166"/>
  <c r="G746" i="166"/>
  <c r="A747" i="166"/>
  <c r="A485" i="165"/>
  <c r="B747" i="166" l="1"/>
  <c r="G747" i="166"/>
  <c r="A748" i="166"/>
  <c r="F812" i="166"/>
  <c r="A486" i="165"/>
  <c r="B748" i="166" l="1"/>
  <c r="G748" i="166"/>
  <c r="A749" i="166"/>
  <c r="F813" i="166"/>
  <c r="F814" i="166" s="1"/>
  <c r="A487" i="165"/>
  <c r="G749" i="166" l="1"/>
  <c r="B749" i="166"/>
  <c r="A750" i="166"/>
  <c r="F815" i="166"/>
  <c r="A488" i="165"/>
  <c r="G750" i="166" l="1"/>
  <c r="B750" i="166"/>
  <c r="A751" i="166"/>
  <c r="F816" i="166"/>
  <c r="A489" i="165"/>
  <c r="B751" i="166" l="1"/>
  <c r="G751" i="166"/>
  <c r="A752" i="166"/>
  <c r="F817" i="166"/>
  <c r="F818" i="166" s="1"/>
  <c r="A490" i="165"/>
  <c r="F819" i="166" l="1"/>
  <c r="F820" i="166" s="1"/>
  <c r="B752" i="166"/>
  <c r="G752" i="166"/>
  <c r="A753" i="166"/>
  <c r="A491" i="165"/>
  <c r="G753" i="166" l="1"/>
  <c r="B753" i="166"/>
  <c r="A754" i="166"/>
  <c r="F821" i="166"/>
  <c r="A492" i="165"/>
  <c r="G754" i="166" l="1"/>
  <c r="B754" i="166"/>
  <c r="A755" i="166"/>
  <c r="F822" i="166"/>
  <c r="A493" i="165"/>
  <c r="F823" i="166" l="1"/>
  <c r="B755" i="166"/>
  <c r="G755" i="166"/>
  <c r="A756" i="166"/>
  <c r="A494" i="165"/>
  <c r="B756" i="166" l="1"/>
  <c r="G756" i="166"/>
  <c r="A757" i="166"/>
  <c r="F824" i="166"/>
  <c r="A495" i="165"/>
  <c r="G757" i="166" l="1"/>
  <c r="B757" i="166"/>
  <c r="A758" i="166"/>
  <c r="F825" i="166"/>
  <c r="A496" i="165"/>
  <c r="G758" i="166" l="1"/>
  <c r="B758" i="166"/>
  <c r="A759" i="166"/>
  <c r="F826" i="166"/>
  <c r="A497" i="165"/>
  <c r="B759" i="166" l="1"/>
  <c r="G759" i="166"/>
  <c r="A760" i="166"/>
  <c r="F827" i="166"/>
  <c r="A498" i="165"/>
  <c r="B760" i="166" l="1"/>
  <c r="G760" i="166"/>
  <c r="A761" i="166"/>
  <c r="F828" i="166"/>
  <c r="A499" i="165"/>
  <c r="G761" i="166" l="1"/>
  <c r="B761" i="166"/>
  <c r="A762" i="166"/>
  <c r="F829" i="166"/>
  <c r="F830" i="166" s="1"/>
  <c r="A500" i="165"/>
  <c r="B762" i="166" l="1"/>
  <c r="G762" i="166"/>
  <c r="A763" i="166"/>
  <c r="F831" i="166"/>
  <c r="A501" i="165"/>
  <c r="B763" i="166" l="1"/>
  <c r="G763" i="166"/>
  <c r="A764" i="166"/>
  <c r="F832" i="166"/>
  <c r="F833" i="166" s="1"/>
  <c r="A502" i="165"/>
  <c r="B764" i="166" l="1"/>
  <c r="G764" i="166"/>
  <c r="A765" i="166"/>
  <c r="F834" i="166"/>
  <c r="A503" i="165"/>
  <c r="G765" i="166" l="1"/>
  <c r="B765" i="166"/>
  <c r="A766" i="166"/>
  <c r="F835" i="166"/>
  <c r="A504" i="165"/>
  <c r="G766" i="166" l="1"/>
  <c r="B766" i="166"/>
  <c r="A767" i="166"/>
  <c r="F836" i="166"/>
  <c r="F837" i="166" s="1"/>
  <c r="A505" i="165"/>
  <c r="F838" i="166" l="1"/>
  <c r="F839" i="166" s="1"/>
  <c r="B767" i="166"/>
  <c r="G767" i="166"/>
  <c r="A768" i="166"/>
  <c r="A506" i="165"/>
  <c r="B768" i="166" l="1"/>
  <c r="G768" i="166"/>
  <c r="A769" i="166"/>
  <c r="F840" i="166"/>
  <c r="F841" i="166" s="1"/>
  <c r="A507" i="165"/>
  <c r="G769" i="166" l="1"/>
  <c r="B769" i="166"/>
  <c r="A770" i="166"/>
  <c r="F842" i="166"/>
  <c r="A508" i="165"/>
  <c r="G770" i="166" l="1"/>
  <c r="B770" i="166"/>
  <c r="A771" i="166"/>
  <c r="F843" i="166"/>
  <c r="A509" i="165"/>
  <c r="B771" i="166" l="1"/>
  <c r="G771" i="166"/>
  <c r="A772" i="166"/>
  <c r="F844" i="166"/>
  <c r="F845" i="166" s="1"/>
  <c r="A510" i="165"/>
  <c r="F846" i="166" l="1"/>
  <c r="F847" i="166" s="1"/>
  <c r="B772" i="166"/>
  <c r="G772" i="166"/>
  <c r="A773" i="166"/>
  <c r="A511" i="165"/>
  <c r="G773" i="166" l="1"/>
  <c r="B773" i="166"/>
  <c r="A774" i="166"/>
  <c r="F848" i="166"/>
  <c r="F849" i="166" s="1"/>
  <c r="A512" i="165"/>
  <c r="F850" i="166" l="1"/>
  <c r="F851" i="166" s="1"/>
  <c r="G774" i="166"/>
  <c r="B774" i="166"/>
  <c r="A775" i="166"/>
  <c r="A513" i="165"/>
  <c r="B775" i="166" l="1"/>
  <c r="G775" i="166"/>
  <c r="A776" i="166"/>
  <c r="F852" i="166"/>
  <c r="F853" i="166" s="1"/>
  <c r="A514" i="165"/>
  <c r="F854" i="166" l="1"/>
  <c r="F855" i="166" s="1"/>
  <c r="B776" i="166"/>
  <c r="G776" i="166"/>
  <c r="A777" i="166"/>
  <c r="A515" i="165"/>
  <c r="G777" i="166" l="1"/>
  <c r="B777" i="166"/>
  <c r="A778" i="166"/>
  <c r="F856" i="166"/>
  <c r="A516" i="165"/>
  <c r="G778" i="166" l="1"/>
  <c r="B778" i="166"/>
  <c r="A779" i="166"/>
  <c r="F857" i="166"/>
  <c r="F858" i="166" s="1"/>
  <c r="A517" i="165"/>
  <c r="F859" i="166" l="1"/>
  <c r="F860" i="166" s="1"/>
  <c r="B779" i="166"/>
  <c r="G779" i="166"/>
  <c r="A780" i="166"/>
  <c r="A518" i="165"/>
  <c r="B780" i="166" l="1"/>
  <c r="G780" i="166"/>
  <c r="A781" i="166"/>
  <c r="F861" i="166"/>
  <c r="F862" i="166" s="1"/>
  <c r="A519" i="165"/>
  <c r="G781" i="166" l="1"/>
  <c r="B781" i="166"/>
  <c r="A782" i="166"/>
  <c r="F863" i="166"/>
  <c r="A520" i="165"/>
  <c r="J9" i="165" l="1"/>
  <c r="F9" i="165"/>
  <c r="B9" i="165"/>
  <c r="A9" i="164" s="1"/>
  <c r="G9" i="164" s="1"/>
  <c r="H9" i="165" s="1"/>
  <c r="Q9" i="165" s="1"/>
  <c r="Q562" i="165" s="1"/>
  <c r="F10" i="165"/>
  <c r="J10" i="165"/>
  <c r="B10" i="165"/>
  <c r="A10" i="164" s="1"/>
  <c r="C9" i="165"/>
  <c r="B9" i="164" s="1"/>
  <c r="C10" i="165"/>
  <c r="B10" i="164" s="1"/>
  <c r="G782" i="166"/>
  <c r="B782" i="166"/>
  <c r="A783" i="166"/>
  <c r="A521" i="165"/>
  <c r="I10" i="164" l="1"/>
  <c r="I9" i="164"/>
  <c r="K10" i="165"/>
  <c r="E10" i="164"/>
  <c r="E9" i="164"/>
  <c r="K9" i="165"/>
  <c r="B783" i="166"/>
  <c r="G783" i="166"/>
  <c r="A784" i="166"/>
  <c r="A522" i="165"/>
  <c r="M9" i="165" l="1"/>
  <c r="M10" i="165"/>
  <c r="H10" i="165" s="1"/>
  <c r="Q10" i="165" s="1"/>
  <c r="Q563" i="165" s="1"/>
  <c r="B784" i="166"/>
  <c r="G784" i="166"/>
  <c r="A785" i="166"/>
  <c r="A523" i="165"/>
  <c r="G785" i="166" l="1"/>
  <c r="B785" i="166"/>
  <c r="A786" i="166"/>
  <c r="A524" i="165"/>
  <c r="G786" i="166" l="1"/>
  <c r="B786" i="166"/>
  <c r="A787" i="166"/>
  <c r="A525" i="165"/>
  <c r="B787" i="166" l="1"/>
  <c r="G787" i="166"/>
  <c r="A788" i="166"/>
  <c r="A526" i="165"/>
  <c r="B788" i="166" l="1"/>
  <c r="G788" i="166"/>
  <c r="A789" i="166"/>
  <c r="A527" i="165"/>
  <c r="B789" i="166" l="1"/>
  <c r="G789" i="166"/>
  <c r="A790" i="166"/>
  <c r="A528" i="165"/>
  <c r="B790" i="166" l="1"/>
  <c r="G790" i="166"/>
  <c r="A791" i="166"/>
  <c r="A529" i="165"/>
  <c r="B791" i="166" l="1"/>
  <c r="G791" i="166"/>
  <c r="A792" i="166"/>
  <c r="A530" i="165"/>
  <c r="G792" i="166" l="1"/>
  <c r="B792" i="166"/>
  <c r="A793" i="166"/>
  <c r="A531" i="165"/>
  <c r="B793" i="166" l="1"/>
  <c r="G793" i="166"/>
  <c r="A794" i="166"/>
  <c r="A532" i="165"/>
  <c r="B794" i="166" l="1"/>
  <c r="G794" i="166"/>
  <c r="A795" i="166"/>
  <c r="A533" i="165"/>
  <c r="B795" i="166" l="1"/>
  <c r="G795" i="166"/>
  <c r="A796" i="166"/>
  <c r="A534" i="165"/>
  <c r="G796" i="166" l="1"/>
  <c r="B796" i="166"/>
  <c r="A797" i="166"/>
  <c r="A535" i="165"/>
  <c r="G797" i="166" l="1"/>
  <c r="B797" i="166"/>
  <c r="A798" i="166"/>
  <c r="A536" i="165"/>
  <c r="G798" i="166" l="1"/>
  <c r="B798" i="166"/>
  <c r="A799" i="166"/>
  <c r="A537" i="165"/>
  <c r="B799" i="166" l="1"/>
  <c r="G799" i="166"/>
  <c r="A800" i="166"/>
  <c r="A538" i="165"/>
  <c r="G800" i="166" l="1"/>
  <c r="B800" i="166"/>
  <c r="A801" i="166"/>
  <c r="A539" i="165"/>
  <c r="G801" i="166" l="1"/>
  <c r="B801" i="166"/>
  <c r="A802" i="166"/>
  <c r="A540" i="165"/>
  <c r="G802" i="166" l="1"/>
  <c r="B802" i="166"/>
  <c r="A803" i="166"/>
  <c r="A541" i="165"/>
  <c r="B803" i="166" l="1"/>
  <c r="G803" i="166"/>
  <c r="A804" i="166"/>
  <c r="A542" i="165"/>
  <c r="G804" i="166" l="1"/>
  <c r="B804" i="166"/>
  <c r="A805" i="166"/>
  <c r="A543" i="165"/>
  <c r="B805" i="166" l="1"/>
  <c r="G805" i="166"/>
  <c r="A806" i="166"/>
  <c r="A544" i="165"/>
  <c r="B806" i="166" l="1"/>
  <c r="G806" i="166"/>
  <c r="A807" i="166"/>
  <c r="A545" i="165"/>
  <c r="B807" i="166" l="1"/>
  <c r="G807" i="166"/>
  <c r="A808" i="166"/>
  <c r="A546" i="165"/>
  <c r="G808" i="166" l="1"/>
  <c r="B808" i="166"/>
  <c r="A809" i="166"/>
  <c r="A547" i="165"/>
  <c r="B809" i="166" l="1"/>
  <c r="G809" i="166"/>
  <c r="A810" i="166"/>
  <c r="A548" i="165"/>
  <c r="B810" i="166" l="1"/>
  <c r="G810" i="166"/>
  <c r="A811" i="166"/>
  <c r="A549" i="165"/>
  <c r="B811" i="166" l="1"/>
  <c r="G811" i="166"/>
  <c r="A812" i="166"/>
  <c r="A550" i="165"/>
  <c r="G812" i="166" l="1"/>
  <c r="B812" i="166"/>
  <c r="A813" i="166"/>
  <c r="A551" i="165"/>
  <c r="B813" i="166" l="1"/>
  <c r="G813" i="166"/>
  <c r="A814" i="166"/>
  <c r="A552" i="165"/>
  <c r="B814" i="166" l="1"/>
  <c r="G814" i="166"/>
  <c r="A815" i="166"/>
  <c r="A553" i="165"/>
  <c r="B815" i="166" l="1"/>
  <c r="G815" i="166"/>
  <c r="A816" i="166"/>
  <c r="A554" i="165"/>
  <c r="G816" i="166" l="1"/>
  <c r="B816" i="166"/>
  <c r="A817" i="166"/>
  <c r="A555" i="165"/>
  <c r="B817" i="166" l="1"/>
  <c r="G817" i="166"/>
  <c r="A818" i="166"/>
  <c r="A556" i="165"/>
  <c r="G818" i="166" l="1"/>
  <c r="B818" i="166"/>
  <c r="A819" i="166"/>
  <c r="A557" i="165"/>
  <c r="B819" i="166" l="1"/>
  <c r="G819" i="166"/>
  <c r="A820" i="166"/>
  <c r="A558" i="165"/>
  <c r="G820" i="166" l="1"/>
  <c r="B820" i="166"/>
  <c r="A821" i="166"/>
  <c r="A559" i="165"/>
  <c r="B821" i="166" l="1"/>
  <c r="G821" i="166"/>
  <c r="A822" i="166"/>
  <c r="A560" i="165"/>
  <c r="B822" i="166" l="1"/>
  <c r="G822" i="166"/>
  <c r="A823" i="166"/>
  <c r="B823" i="166" l="1"/>
  <c r="G823" i="166"/>
  <c r="A824" i="166"/>
  <c r="G824" i="166" l="1"/>
  <c r="B824" i="166"/>
  <c r="A825" i="166"/>
  <c r="B825" i="166" l="1"/>
  <c r="G825" i="166"/>
  <c r="A826" i="166"/>
  <c r="B826" i="166" l="1"/>
  <c r="G826" i="166"/>
  <c r="A827" i="166"/>
  <c r="B827" i="166" l="1"/>
  <c r="G827" i="166"/>
  <c r="A828" i="166"/>
  <c r="G828" i="166" l="1"/>
  <c r="B828" i="166"/>
  <c r="A829" i="166"/>
  <c r="G829" i="166" l="1"/>
  <c r="B829" i="166"/>
  <c r="A830" i="166"/>
  <c r="G830" i="166" l="1"/>
  <c r="B830" i="166"/>
  <c r="A831" i="166"/>
  <c r="B831" i="166" l="1"/>
  <c r="G831" i="166"/>
  <c r="A832" i="166"/>
  <c r="G832" i="166" l="1"/>
  <c r="B832" i="166"/>
  <c r="A833" i="166"/>
  <c r="B833" i="166" l="1"/>
  <c r="G833" i="166"/>
  <c r="A834" i="166"/>
  <c r="G834" i="166" l="1"/>
  <c r="B834" i="166"/>
  <c r="A835" i="166"/>
  <c r="B835" i="166" l="1"/>
  <c r="G835" i="166"/>
  <c r="A836" i="166"/>
  <c r="G836" i="166" l="1"/>
  <c r="B836" i="166"/>
  <c r="A837" i="166"/>
  <c r="B837" i="166" l="1"/>
  <c r="G837" i="166"/>
  <c r="A838" i="166"/>
  <c r="G838" i="166" l="1"/>
  <c r="B838" i="166"/>
  <c r="A839" i="166"/>
  <c r="B839" i="166" l="1"/>
  <c r="G839" i="166"/>
  <c r="A840" i="166"/>
  <c r="G840" i="166" l="1"/>
  <c r="B840" i="166"/>
  <c r="A841" i="166"/>
  <c r="B841" i="166" l="1"/>
  <c r="G841" i="166"/>
  <c r="A842" i="166"/>
  <c r="B842" i="166" l="1"/>
  <c r="G842" i="166"/>
  <c r="A843" i="166"/>
  <c r="B843" i="166" l="1"/>
  <c r="G843" i="166"/>
  <c r="A844" i="166"/>
  <c r="G844" i="166" l="1"/>
  <c r="B844" i="166"/>
  <c r="A845" i="166"/>
  <c r="G845" i="166" l="1"/>
  <c r="B845" i="166"/>
  <c r="A846" i="166"/>
  <c r="G846" i="166" l="1"/>
  <c r="B846" i="166"/>
  <c r="A847" i="166"/>
  <c r="B847" i="166" l="1"/>
  <c r="G847" i="166"/>
  <c r="A848" i="166"/>
  <c r="G848" i="166" l="1"/>
  <c r="B848" i="166"/>
  <c r="A849" i="166"/>
  <c r="B849" i="166" l="1"/>
  <c r="G849" i="166"/>
  <c r="A850" i="166"/>
  <c r="G850" i="166" l="1"/>
  <c r="B850" i="166"/>
  <c r="A851" i="166"/>
  <c r="B851" i="166" l="1"/>
  <c r="G851" i="166"/>
  <c r="A852" i="166"/>
  <c r="G852" i="166" l="1"/>
  <c r="B852" i="166"/>
  <c r="A853" i="166"/>
  <c r="B853" i="166" l="1"/>
  <c r="G853" i="166"/>
  <c r="A854" i="166"/>
  <c r="G854" i="166" l="1"/>
  <c r="B854" i="166"/>
  <c r="A855" i="166"/>
  <c r="B855" i="166" l="1"/>
  <c r="G855" i="166"/>
  <c r="A856" i="166"/>
  <c r="G856" i="166" l="1"/>
  <c r="B856" i="166"/>
  <c r="A857" i="166"/>
  <c r="B857" i="166" l="1"/>
  <c r="G857" i="166"/>
  <c r="A858" i="166"/>
  <c r="G858" i="166" l="1"/>
  <c r="B858" i="166"/>
  <c r="A859" i="166"/>
  <c r="B859" i="166" l="1"/>
  <c r="G859" i="166"/>
  <c r="A860" i="166"/>
  <c r="G860" i="166" l="1"/>
  <c r="B860" i="166"/>
  <c r="A861" i="166"/>
  <c r="B861" i="166" l="1"/>
  <c r="G861" i="166"/>
  <c r="A862" i="166"/>
  <c r="B862" i="166" l="1"/>
  <c r="G862" i="166"/>
  <c r="A863" i="166"/>
  <c r="B863" i="166" l="1"/>
  <c r="G863" i="166"/>
  <c r="L9" i="165" l="1"/>
  <c r="L10" i="165"/>
  <c r="L12" i="165"/>
  <c r="L11" i="165"/>
  <c r="L13" i="165"/>
  <c r="L17" i="165"/>
  <c r="L14" i="165"/>
  <c r="L15" i="165"/>
  <c r="L16" i="165"/>
  <c r="F11" i="165"/>
  <c r="B16" i="165"/>
  <c r="A16" i="164" s="1"/>
  <c r="G16" i="164" s="1"/>
  <c r="J14" i="165"/>
  <c r="F13" i="165"/>
  <c r="J13" i="165"/>
  <c r="C16" i="165"/>
  <c r="B16" i="164" s="1"/>
  <c r="F14" i="165"/>
  <c r="B11" i="165"/>
  <c r="A11" i="164" s="1"/>
  <c r="G11" i="164" s="1"/>
  <c r="J15" i="165"/>
  <c r="B24" i="165"/>
  <c r="A24" i="164" s="1"/>
  <c r="G24" i="164" s="1"/>
  <c r="C13" i="165"/>
  <c r="B13" i="164" s="1"/>
  <c r="F16" i="165"/>
  <c r="J11" i="165"/>
  <c r="B13" i="165"/>
  <c r="A13" i="164" s="1"/>
  <c r="G13" i="164" s="1"/>
  <c r="J283" i="165"/>
  <c r="J235" i="165"/>
  <c r="B151" i="165"/>
  <c r="A151" i="164" s="1"/>
  <c r="G151" i="164" s="1"/>
  <c r="B267" i="165"/>
  <c r="A267" i="164" s="1"/>
  <c r="G267" i="164" s="1"/>
  <c r="B260" i="165"/>
  <c r="A260" i="164" s="1"/>
  <c r="G260" i="164" s="1"/>
  <c r="J437" i="165"/>
  <c r="J147" i="165"/>
  <c r="C239" i="165"/>
  <c r="B239" i="164" s="1"/>
  <c r="B457" i="165"/>
  <c r="A457" i="164" s="1"/>
  <c r="G457" i="164" s="1"/>
  <c r="B20" i="165"/>
  <c r="A20" i="164" s="1"/>
  <c r="G20" i="164" s="1"/>
  <c r="F447" i="165"/>
  <c r="F419" i="165"/>
  <c r="C256" i="165"/>
  <c r="B256" i="164" s="1"/>
  <c r="C421" i="165"/>
  <c r="B421" i="164" s="1"/>
  <c r="F252" i="165"/>
  <c r="B176" i="165"/>
  <c r="A176" i="164" s="1"/>
  <c r="G176" i="164" s="1"/>
  <c r="F321" i="165"/>
  <c r="B200" i="165"/>
  <c r="A200" i="164" s="1"/>
  <c r="G200" i="164" s="1"/>
  <c r="F151" i="165"/>
  <c r="B384" i="165"/>
  <c r="A384" i="164" s="1"/>
  <c r="G384" i="164" s="1"/>
  <c r="F299" i="165"/>
  <c r="F183" i="165"/>
  <c r="J373" i="165"/>
  <c r="F442" i="165"/>
  <c r="F449" i="165"/>
  <c r="B26" i="165"/>
  <c r="A26" i="164" s="1"/>
  <c r="G26" i="164" s="1"/>
  <c r="B62" i="165"/>
  <c r="A62" i="164" s="1"/>
  <c r="G62" i="164" s="1"/>
  <c r="C240" i="165"/>
  <c r="B240" i="164" s="1"/>
  <c r="J45" i="165"/>
  <c r="C318" i="165"/>
  <c r="B318" i="164" s="1"/>
  <c r="C29" i="165"/>
  <c r="B29" i="164" s="1"/>
  <c r="C304" i="165"/>
  <c r="B304" i="164" s="1"/>
  <c r="F346" i="165"/>
  <c r="J462" i="165"/>
  <c r="F113" i="165"/>
  <c r="J154" i="165"/>
  <c r="B175" i="165"/>
  <c r="A175" i="164" s="1"/>
  <c r="G175" i="164" s="1"/>
  <c r="F271" i="165"/>
  <c r="C260" i="165"/>
  <c r="B260" i="164" s="1"/>
  <c r="J429" i="165"/>
  <c r="F90" i="165"/>
  <c r="C442" i="165"/>
  <c r="B442" i="164" s="1"/>
  <c r="B315" i="165"/>
  <c r="A315" i="164" s="1"/>
  <c r="G315" i="164" s="1"/>
  <c r="J62" i="165"/>
  <c r="B281" i="165"/>
  <c r="A281" i="164" s="1"/>
  <c r="G281" i="164" s="1"/>
  <c r="F210" i="165"/>
  <c r="C455" i="165"/>
  <c r="B455" i="164" s="1"/>
  <c r="C109" i="165"/>
  <c r="B109" i="164" s="1"/>
  <c r="J109" i="165"/>
  <c r="B243" i="165"/>
  <c r="A243" i="164" s="1"/>
  <c r="G243" i="164" s="1"/>
  <c r="F327" i="165"/>
  <c r="F203" i="165"/>
  <c r="C351" i="165"/>
  <c r="B351" i="164" s="1"/>
  <c r="C327" i="165"/>
  <c r="B327" i="164" s="1"/>
  <c r="J126" i="165"/>
  <c r="J130" i="165"/>
  <c r="B393" i="165"/>
  <c r="A393" i="164" s="1"/>
  <c r="G393" i="164" s="1"/>
  <c r="J378" i="165"/>
  <c r="F23" i="165"/>
  <c r="C410" i="165"/>
  <c r="B410" i="164" s="1"/>
  <c r="J104" i="165"/>
  <c r="J424" i="165"/>
  <c r="B190" i="165"/>
  <c r="A190" i="164" s="1"/>
  <c r="G190" i="164" s="1"/>
  <c r="J222" i="165"/>
  <c r="C20" i="165"/>
  <c r="B20" i="164" s="1"/>
  <c r="C329" i="165"/>
  <c r="B329" i="164" s="1"/>
  <c r="J303" i="165"/>
  <c r="J160" i="165"/>
  <c r="C201" i="165"/>
  <c r="B201" i="164" s="1"/>
  <c r="C160" i="165"/>
  <c r="B160" i="164" s="1"/>
  <c r="B460" i="165"/>
  <c r="A460" i="164" s="1"/>
  <c r="G460" i="164" s="1"/>
  <c r="C457" i="165"/>
  <c r="B457" i="164" s="1"/>
  <c r="C178" i="165"/>
  <c r="B178" i="164" s="1"/>
  <c r="C408" i="165"/>
  <c r="B408" i="164" s="1"/>
  <c r="B288" i="165"/>
  <c r="A288" i="164" s="1"/>
  <c r="G288" i="164" s="1"/>
  <c r="J398" i="165"/>
  <c r="B459" i="165"/>
  <c r="A459" i="164" s="1"/>
  <c r="G459" i="164" s="1"/>
  <c r="J321" i="165"/>
  <c r="F389" i="165"/>
  <c r="J50" i="165"/>
  <c r="B120" i="165"/>
  <c r="A120" i="164" s="1"/>
  <c r="G120" i="164" s="1"/>
  <c r="F326" i="165"/>
  <c r="J335" i="165"/>
  <c r="C101" i="165"/>
  <c r="B101" i="164" s="1"/>
  <c r="B157" i="165"/>
  <c r="A157" i="164" s="1"/>
  <c r="G157" i="164" s="1"/>
  <c r="C353" i="165"/>
  <c r="B353" i="164" s="1"/>
  <c r="B233" i="165"/>
  <c r="A233" i="164" s="1"/>
  <c r="G233" i="164" s="1"/>
  <c r="C130" i="165"/>
  <c r="B130" i="164" s="1"/>
  <c r="J345" i="165"/>
  <c r="F133" i="165"/>
  <c r="F192" i="165"/>
  <c r="J298" i="165"/>
  <c r="B329" i="165"/>
  <c r="A329" i="164" s="1"/>
  <c r="G329" i="164" s="1"/>
  <c r="F77" i="165"/>
  <c r="F78" i="165"/>
  <c r="J26" i="165"/>
  <c r="B152" i="165"/>
  <c r="A152" i="164" s="1"/>
  <c r="G152" i="164" s="1"/>
  <c r="C453" i="165"/>
  <c r="B453" i="164" s="1"/>
  <c r="J242" i="165"/>
  <c r="F469" i="165"/>
  <c r="J433" i="165"/>
  <c r="C69" i="165"/>
  <c r="B69" i="164" s="1"/>
  <c r="F169" i="165"/>
  <c r="J352" i="165"/>
  <c r="C439" i="165"/>
  <c r="B439" i="164" s="1"/>
  <c r="C282" i="165"/>
  <c r="B282" i="164" s="1"/>
  <c r="C362" i="165"/>
  <c r="B362" i="164" s="1"/>
  <c r="C422" i="165"/>
  <c r="B422" i="164" s="1"/>
  <c r="C378" i="165"/>
  <c r="B378" i="164" s="1"/>
  <c r="F145" i="165"/>
  <c r="F251" i="165"/>
  <c r="J288" i="165"/>
  <c r="B106" i="165"/>
  <c r="A106" i="164" s="1"/>
  <c r="G106" i="164" s="1"/>
  <c r="J444" i="165"/>
  <c r="F431" i="165"/>
  <c r="B91" i="165"/>
  <c r="A91" i="164" s="1"/>
  <c r="G91" i="164" s="1"/>
  <c r="J414" i="165"/>
  <c r="F82" i="165"/>
  <c r="J79" i="165"/>
  <c r="C437" i="165"/>
  <c r="B437" i="164" s="1"/>
  <c r="C454" i="165"/>
  <c r="B454" i="164" s="1"/>
  <c r="C77" i="165"/>
  <c r="B77" i="164" s="1"/>
  <c r="F34" i="165"/>
  <c r="F432" i="165"/>
  <c r="B63" i="165"/>
  <c r="A63" i="164" s="1"/>
  <c r="G63" i="164" s="1"/>
  <c r="B290" i="165"/>
  <c r="A290" i="164" s="1"/>
  <c r="G290" i="164" s="1"/>
  <c r="B210" i="165"/>
  <c r="A210" i="164" s="1"/>
  <c r="G210" i="164" s="1"/>
  <c r="C143" i="165"/>
  <c r="B143" i="164" s="1"/>
  <c r="F156" i="165"/>
  <c r="F186" i="165"/>
  <c r="F411" i="165"/>
  <c r="F35" i="165"/>
  <c r="B72" i="165"/>
  <c r="A72" i="164" s="1"/>
  <c r="G72" i="164" s="1"/>
  <c r="C198" i="165"/>
  <c r="B198" i="164" s="1"/>
  <c r="J42" i="165"/>
  <c r="C165" i="165"/>
  <c r="B165" i="164" s="1"/>
  <c r="F378" i="165"/>
  <c r="F20" i="165"/>
  <c r="B219" i="165"/>
  <c r="A219" i="164" s="1"/>
  <c r="G219" i="164" s="1"/>
  <c r="B80" i="165"/>
  <c r="A80" i="164" s="1"/>
  <c r="G80" i="164" s="1"/>
  <c r="J451" i="165"/>
  <c r="C91" i="165"/>
  <c r="B91" i="164" s="1"/>
  <c r="C347" i="165"/>
  <c r="B347" i="164" s="1"/>
  <c r="F71" i="165"/>
  <c r="J409" i="165"/>
  <c r="C350" i="165"/>
  <c r="B350" i="164" s="1"/>
  <c r="B305" i="165"/>
  <c r="A305" i="164" s="1"/>
  <c r="G305" i="164" s="1"/>
  <c r="F361" i="165"/>
  <c r="C467" i="165"/>
  <c r="B467" i="164" s="1"/>
  <c r="F120" i="165"/>
  <c r="F126" i="165"/>
  <c r="B306" i="165"/>
  <c r="A306" i="164" s="1"/>
  <c r="G306" i="164" s="1"/>
  <c r="C390" i="165"/>
  <c r="B390" i="164" s="1"/>
  <c r="C217" i="165"/>
  <c r="B217" i="164" s="1"/>
  <c r="J88" i="165"/>
  <c r="J356" i="165"/>
  <c r="J331" i="165"/>
  <c r="C388" i="165"/>
  <c r="B388" i="164" s="1"/>
  <c r="J279" i="165"/>
  <c r="J343" i="165"/>
  <c r="J40" i="165"/>
  <c r="C461" i="165"/>
  <c r="B461" i="164" s="1"/>
  <c r="F28" i="165"/>
  <c r="B468" i="165"/>
  <c r="A468" i="164" s="1"/>
  <c r="G468" i="164" s="1"/>
  <c r="B255" i="165"/>
  <c r="A255" i="164" s="1"/>
  <c r="G255" i="164" s="1"/>
  <c r="C71" i="165"/>
  <c r="B71" i="164" s="1"/>
  <c r="C333" i="165"/>
  <c r="B333" i="164" s="1"/>
  <c r="C180" i="165"/>
  <c r="B180" i="164" s="1"/>
  <c r="F295" i="165"/>
  <c r="C266" i="165"/>
  <c r="B266" i="164" s="1"/>
  <c r="J265" i="165"/>
  <c r="C62" i="165"/>
  <c r="B62" i="164" s="1"/>
  <c r="J116" i="165"/>
  <c r="F439" i="165"/>
  <c r="J246" i="165"/>
  <c r="J81" i="165"/>
  <c r="C291" i="165"/>
  <c r="B291" i="164" s="1"/>
  <c r="C64" i="165"/>
  <c r="B64" i="164" s="1"/>
  <c r="F64" i="165"/>
  <c r="B441" i="165"/>
  <c r="A441" i="164" s="1"/>
  <c r="G441" i="164" s="1"/>
  <c r="J245" i="165"/>
  <c r="B197" i="165"/>
  <c r="A197" i="164" s="1"/>
  <c r="G197" i="164" s="1"/>
  <c r="J266" i="165"/>
  <c r="C136" i="165"/>
  <c r="B136" i="164" s="1"/>
  <c r="B104" i="165"/>
  <c r="A104" i="164" s="1"/>
  <c r="G104" i="164" s="1"/>
  <c r="F84" i="165"/>
  <c r="B195" i="165"/>
  <c r="A195" i="164" s="1"/>
  <c r="G195" i="164" s="1"/>
  <c r="F226" i="165"/>
  <c r="J320" i="165"/>
  <c r="C254" i="165"/>
  <c r="B254" i="164" s="1"/>
  <c r="C75" i="165"/>
  <c r="B75" i="164" s="1"/>
  <c r="B340" i="165"/>
  <c r="A340" i="164" s="1"/>
  <c r="G340" i="164" s="1"/>
  <c r="J172" i="165"/>
  <c r="J198" i="165"/>
  <c r="B12" i="165"/>
  <c r="A12" i="164" s="1"/>
  <c r="G12" i="164" s="1"/>
  <c r="C12" i="165"/>
  <c r="B12" i="164" s="1"/>
  <c r="F158" i="165"/>
  <c r="F60" i="165"/>
  <c r="J432" i="165"/>
  <c r="J56" i="165"/>
  <c r="C343" i="165"/>
  <c r="B343" i="164" s="1"/>
  <c r="J165" i="165"/>
  <c r="C290" i="165"/>
  <c r="B290" i="164" s="1"/>
  <c r="F111" i="165"/>
  <c r="F15" i="165"/>
  <c r="C11" i="165"/>
  <c r="B11" i="164" s="1"/>
  <c r="F48" i="165"/>
  <c r="F382" i="165"/>
  <c r="C382" i="165"/>
  <c r="B382" i="164" s="1"/>
  <c r="B336" i="165"/>
  <c r="A336" i="164" s="1"/>
  <c r="G336" i="164" s="1"/>
  <c r="B383" i="165"/>
  <c r="A383" i="164" s="1"/>
  <c r="G383" i="164" s="1"/>
  <c r="J282" i="165"/>
  <c r="J195" i="165"/>
  <c r="C183" i="165"/>
  <c r="B183" i="164" s="1"/>
  <c r="C299" i="165"/>
  <c r="B299" i="164" s="1"/>
  <c r="F285" i="165"/>
  <c r="B186" i="165"/>
  <c r="A186" i="164" s="1"/>
  <c r="G186" i="164" s="1"/>
  <c r="B119" i="165"/>
  <c r="A119" i="164" s="1"/>
  <c r="G119" i="164" s="1"/>
  <c r="J22" i="165"/>
  <c r="B264" i="165"/>
  <c r="A264" i="164" s="1"/>
  <c r="G264" i="164" s="1"/>
  <c r="B83" i="165"/>
  <c r="A83" i="164" s="1"/>
  <c r="G83" i="164" s="1"/>
  <c r="B300" i="165"/>
  <c r="A300" i="164" s="1"/>
  <c r="G300" i="164" s="1"/>
  <c r="F180" i="165"/>
  <c r="B355" i="165"/>
  <c r="A355" i="164" s="1"/>
  <c r="G355" i="164" s="1"/>
  <c r="B289" i="165"/>
  <c r="A289" i="164" s="1"/>
  <c r="G289" i="164" s="1"/>
  <c r="B427" i="165"/>
  <c r="A427" i="164" s="1"/>
  <c r="G427" i="164" s="1"/>
  <c r="F310" i="165"/>
  <c r="F115" i="165"/>
  <c r="F457" i="165"/>
  <c r="B126" i="165"/>
  <c r="A126" i="164" s="1"/>
  <c r="G126" i="164" s="1"/>
  <c r="B374" i="165"/>
  <c r="A374" i="164" s="1"/>
  <c r="G374" i="164" s="1"/>
  <c r="F387" i="165"/>
  <c r="J32" i="165"/>
  <c r="C39" i="165"/>
  <c r="B39" i="164" s="1"/>
  <c r="J257" i="165"/>
  <c r="J427" i="165"/>
  <c r="J21" i="165"/>
  <c r="J209" i="165"/>
  <c r="J445" i="165"/>
  <c r="F166" i="165"/>
  <c r="C249" i="165"/>
  <c r="B249" i="164" s="1"/>
  <c r="B327" i="165"/>
  <c r="A327" i="164" s="1"/>
  <c r="G327" i="164" s="1"/>
  <c r="B85" i="165"/>
  <c r="A85" i="164" s="1"/>
  <c r="G85" i="164" s="1"/>
  <c r="F18" i="165"/>
  <c r="B208" i="165"/>
  <c r="A208" i="164" s="1"/>
  <c r="G208" i="164" s="1"/>
  <c r="J70" i="165"/>
  <c r="F398" i="165"/>
  <c r="J386" i="165"/>
  <c r="F437" i="165"/>
  <c r="F385" i="165"/>
  <c r="C212" i="165"/>
  <c r="B212" i="164" s="1"/>
  <c r="C90" i="165"/>
  <c r="B90" i="164" s="1"/>
  <c r="F167" i="165"/>
  <c r="B125" i="165"/>
  <c r="A125" i="164" s="1"/>
  <c r="G125" i="164" s="1"/>
  <c r="F117" i="165"/>
  <c r="C279" i="165"/>
  <c r="B279" i="164" s="1"/>
  <c r="J219" i="165"/>
  <c r="B189" i="165"/>
  <c r="A189" i="164" s="1"/>
  <c r="G189" i="164" s="1"/>
  <c r="C480" i="165"/>
  <c r="B480" i="164" s="1"/>
  <c r="C359" i="165"/>
  <c r="B359" i="164" s="1"/>
  <c r="C463" i="165"/>
  <c r="B463" i="164" s="1"/>
  <c r="F445" i="165"/>
  <c r="B245" i="165"/>
  <c r="A245" i="164" s="1"/>
  <c r="G245" i="164" s="1"/>
  <c r="B437" i="165"/>
  <c r="A437" i="164" s="1"/>
  <c r="G437" i="164" s="1"/>
  <c r="J421" i="165"/>
  <c r="F29" i="165"/>
  <c r="F175" i="165"/>
  <c r="B404" i="165"/>
  <c r="A404" i="164" s="1"/>
  <c r="G404" i="164" s="1"/>
  <c r="J93" i="165"/>
  <c r="F147" i="165"/>
  <c r="C42" i="165"/>
  <c r="B42" i="164" s="1"/>
  <c r="B49" i="165"/>
  <c r="A49" i="164" s="1"/>
  <c r="G49" i="164" s="1"/>
  <c r="C274" i="165"/>
  <c r="B274" i="164" s="1"/>
  <c r="J347" i="165"/>
  <c r="J65" i="165"/>
  <c r="J294" i="165"/>
  <c r="B311" i="165"/>
  <c r="A311" i="164" s="1"/>
  <c r="G311" i="164" s="1"/>
  <c r="B361" i="165"/>
  <c r="A361" i="164" s="1"/>
  <c r="G361" i="164" s="1"/>
  <c r="F296" i="165"/>
  <c r="F176" i="165"/>
  <c r="B173" i="165"/>
  <c r="A173" i="164" s="1"/>
  <c r="G173" i="164" s="1"/>
  <c r="B416" i="165"/>
  <c r="A416" i="164" s="1"/>
  <c r="G416" i="164" s="1"/>
  <c r="C403" i="165"/>
  <c r="B403" i="164" s="1"/>
  <c r="B261" i="165"/>
  <c r="A261" i="164" s="1"/>
  <c r="G261" i="164" s="1"/>
  <c r="F390" i="165"/>
  <c r="F81" i="165"/>
  <c r="C175" i="165"/>
  <c r="B175" i="164" s="1"/>
  <c r="B479" i="165"/>
  <c r="A479" i="164" s="1"/>
  <c r="G479" i="164" s="1"/>
  <c r="C161" i="165"/>
  <c r="B161" i="164" s="1"/>
  <c r="C172" i="165"/>
  <c r="B172" i="164" s="1"/>
  <c r="J231" i="165"/>
  <c r="C221" i="165"/>
  <c r="B221" i="164" s="1"/>
  <c r="C187" i="165"/>
  <c r="B187" i="164" s="1"/>
  <c r="B371" i="165"/>
  <c r="A371" i="164" s="1"/>
  <c r="G371" i="164" s="1"/>
  <c r="B86" i="165"/>
  <c r="A86" i="164" s="1"/>
  <c r="G86" i="164" s="1"/>
  <c r="B135" i="165"/>
  <c r="A135" i="164" s="1"/>
  <c r="G135" i="164" s="1"/>
  <c r="F301" i="165"/>
  <c r="B343" i="165"/>
  <c r="A343" i="164" s="1"/>
  <c r="G343" i="164" s="1"/>
  <c r="C145" i="165"/>
  <c r="B145" i="164" s="1"/>
  <c r="B78" i="165"/>
  <c r="A78" i="164" s="1"/>
  <c r="G78" i="164" s="1"/>
  <c r="F249" i="165"/>
  <c r="F386" i="165"/>
  <c r="F50" i="165"/>
  <c r="B148" i="165"/>
  <c r="A148" i="164" s="1"/>
  <c r="G148" i="164" s="1"/>
  <c r="B52" i="165"/>
  <c r="A52" i="164" s="1"/>
  <c r="G52" i="164" s="1"/>
  <c r="B196" i="165"/>
  <c r="A196" i="164" s="1"/>
  <c r="G196" i="164" s="1"/>
  <c r="C476" i="165"/>
  <c r="B476" i="164" s="1"/>
  <c r="B426" i="165"/>
  <c r="A426" i="164" s="1"/>
  <c r="G426" i="164" s="1"/>
  <c r="J74" i="165"/>
  <c r="C298" i="165"/>
  <c r="B298" i="164" s="1"/>
  <c r="J359" i="165"/>
  <c r="B302" i="165"/>
  <c r="A302" i="164" s="1"/>
  <c r="G302" i="164" s="1"/>
  <c r="C195" i="165"/>
  <c r="B195" i="164" s="1"/>
  <c r="B387" i="165"/>
  <c r="A387" i="164" s="1"/>
  <c r="G387" i="164" s="1"/>
  <c r="B74" i="165"/>
  <c r="A74" i="164" s="1"/>
  <c r="G74" i="164" s="1"/>
  <c r="B430" i="165"/>
  <c r="A430" i="164" s="1"/>
  <c r="G430" i="164" s="1"/>
  <c r="C84" i="165"/>
  <c r="B84" i="164" s="1"/>
  <c r="C404" i="165"/>
  <c r="B404" i="164" s="1"/>
  <c r="F261" i="165"/>
  <c r="J342" i="165"/>
  <c r="C59" i="165"/>
  <c r="B59" i="164" s="1"/>
  <c r="J368" i="165"/>
  <c r="F314" i="165"/>
  <c r="C148" i="165"/>
  <c r="B148" i="164" s="1"/>
  <c r="J31" i="165"/>
  <c r="J212" i="165"/>
  <c r="C420" i="165"/>
  <c r="B420" i="164" s="1"/>
  <c r="J168" i="165"/>
  <c r="F319" i="165"/>
  <c r="B249" i="165"/>
  <c r="A249" i="164" s="1"/>
  <c r="G249" i="164" s="1"/>
  <c r="J419" i="165"/>
  <c r="F214" i="165"/>
  <c r="F25" i="165"/>
  <c r="C367" i="165"/>
  <c r="B367" i="164" s="1"/>
  <c r="J263" i="165"/>
  <c r="F224" i="165"/>
  <c r="B123" i="165"/>
  <c r="A123" i="164" s="1"/>
  <c r="G123" i="164" s="1"/>
  <c r="F134" i="165"/>
  <c r="C156" i="165"/>
  <c r="B156" i="164" s="1"/>
  <c r="J77" i="165"/>
  <c r="F135" i="165"/>
  <c r="F146" i="165"/>
  <c r="B362" i="165"/>
  <c r="A362" i="164" s="1"/>
  <c r="G362" i="164" s="1"/>
  <c r="J277" i="165"/>
  <c r="F208" i="165"/>
  <c r="B378" i="165"/>
  <c r="A378" i="164" s="1"/>
  <c r="G378" i="164" s="1"/>
  <c r="F154" i="165"/>
  <c r="B480" i="165"/>
  <c r="A480" i="164" s="1"/>
  <c r="G480" i="164" s="1"/>
  <c r="B99" i="165"/>
  <c r="A99" i="164" s="1"/>
  <c r="G99" i="164" s="1"/>
  <c r="F30" i="165"/>
  <c r="J253" i="165"/>
  <c r="F256" i="165"/>
  <c r="B137" i="165"/>
  <c r="A137" i="164" s="1"/>
  <c r="G137" i="164" s="1"/>
  <c r="J138" i="165"/>
  <c r="F335" i="165"/>
  <c r="J473" i="165"/>
  <c r="C150" i="165"/>
  <c r="B150" i="164" s="1"/>
  <c r="C248" i="165"/>
  <c r="B248" i="164" s="1"/>
  <c r="J438" i="165"/>
  <c r="F55" i="165"/>
  <c r="F189" i="165"/>
  <c r="B202" i="165"/>
  <c r="A202" i="164" s="1"/>
  <c r="G202" i="164" s="1"/>
  <c r="C228" i="165"/>
  <c r="B228" i="164" s="1"/>
  <c r="B271" i="165"/>
  <c r="A271" i="164" s="1"/>
  <c r="G271" i="164" s="1"/>
  <c r="C179" i="165"/>
  <c r="B179" i="164" s="1"/>
  <c r="C86" i="165"/>
  <c r="B86" i="164" s="1"/>
  <c r="F347" i="165"/>
  <c r="F236" i="165"/>
  <c r="J60" i="165"/>
  <c r="J361" i="165"/>
  <c r="B193" i="165"/>
  <c r="A193" i="164" s="1"/>
  <c r="G193" i="164" s="1"/>
  <c r="B477" i="165"/>
  <c r="A477" i="164" s="1"/>
  <c r="G477" i="164" s="1"/>
  <c r="C278" i="165"/>
  <c r="B278" i="164" s="1"/>
  <c r="F218" i="165"/>
  <c r="F380" i="165"/>
  <c r="J139" i="165"/>
  <c r="B392" i="165"/>
  <c r="A392" i="164" s="1"/>
  <c r="G392" i="164" s="1"/>
  <c r="J467" i="165"/>
  <c r="F127" i="165"/>
  <c r="C392" i="165"/>
  <c r="B392" i="164" s="1"/>
  <c r="F331" i="165"/>
  <c r="B34" i="165"/>
  <c r="A34" i="164" s="1"/>
  <c r="G34" i="164" s="1"/>
  <c r="C245" i="165"/>
  <c r="B245" i="164" s="1"/>
  <c r="F36" i="165"/>
  <c r="B28" i="165"/>
  <c r="A28" i="164" s="1"/>
  <c r="G28" i="164" s="1"/>
  <c r="C265" i="165"/>
  <c r="B265" i="164" s="1"/>
  <c r="F140" i="165"/>
  <c r="C222" i="165"/>
  <c r="B222" i="164" s="1"/>
  <c r="J366" i="165"/>
  <c r="C352" i="165"/>
  <c r="B352" i="164" s="1"/>
  <c r="B235" i="165"/>
  <c r="A235" i="164" s="1"/>
  <c r="G235" i="164" s="1"/>
  <c r="J241" i="165"/>
  <c r="F434" i="165"/>
  <c r="J474" i="165"/>
  <c r="J55" i="165"/>
  <c r="F329" i="165"/>
  <c r="B102" i="165"/>
  <c r="A102" i="164" s="1"/>
  <c r="G102" i="164" s="1"/>
  <c r="F450" i="165"/>
  <c r="J202" i="165"/>
  <c r="C325" i="165"/>
  <c r="B325" i="164" s="1"/>
  <c r="C469" i="165"/>
  <c r="B469" i="164" s="1"/>
  <c r="F118" i="165"/>
  <c r="F293" i="165"/>
  <c r="B55" i="165"/>
  <c r="A55" i="164" s="1"/>
  <c r="G55" i="164" s="1"/>
  <c r="C153" i="165"/>
  <c r="B153" i="164" s="1"/>
  <c r="J390" i="165"/>
  <c r="J340" i="165"/>
  <c r="B379" i="165"/>
  <c r="A379" i="164" s="1"/>
  <c r="G379" i="164" s="1"/>
  <c r="J12" i="165"/>
  <c r="F242" i="165"/>
  <c r="J221" i="165"/>
  <c r="C330" i="165"/>
  <c r="B330" i="164" s="1"/>
  <c r="J122" i="165"/>
  <c r="F283" i="165"/>
  <c r="F403" i="165"/>
  <c r="B364" i="165"/>
  <c r="A364" i="164" s="1"/>
  <c r="G364" i="164" s="1"/>
  <c r="F172" i="165"/>
  <c r="B394" i="165"/>
  <c r="A394" i="164" s="1"/>
  <c r="G394" i="164" s="1"/>
  <c r="F116" i="165"/>
  <c r="C224" i="165"/>
  <c r="B224" i="164" s="1"/>
  <c r="J47" i="165"/>
  <c r="C33" i="165"/>
  <c r="B33" i="164" s="1"/>
  <c r="J108" i="165"/>
  <c r="J239" i="165"/>
  <c r="B407" i="165"/>
  <c r="A407" i="164" s="1"/>
  <c r="G407" i="164" s="1"/>
  <c r="J100" i="165"/>
  <c r="C355" i="165"/>
  <c r="B355" i="164" s="1"/>
  <c r="F433" i="165"/>
  <c r="C118" i="165"/>
  <c r="B118" i="164" s="1"/>
  <c r="F429" i="165"/>
  <c r="F343" i="165"/>
  <c r="J66" i="165"/>
  <c r="C14" i="165"/>
  <c r="B14" i="164" s="1"/>
  <c r="B15" i="165"/>
  <c r="A15" i="164" s="1"/>
  <c r="G15" i="164" s="1"/>
  <c r="J91" i="165"/>
  <c r="F395" i="165"/>
  <c r="J225" i="165"/>
  <c r="B192" i="165"/>
  <c r="A192" i="164" s="1"/>
  <c r="G192" i="164" s="1"/>
  <c r="B225" i="165"/>
  <c r="A225" i="164" s="1"/>
  <c r="G225" i="164" s="1"/>
  <c r="B163" i="165"/>
  <c r="A163" i="164" s="1"/>
  <c r="G163" i="164" s="1"/>
  <c r="J411" i="165"/>
  <c r="C302" i="165"/>
  <c r="B302" i="164" s="1"/>
  <c r="B42" i="165"/>
  <c r="A42" i="164" s="1"/>
  <c r="G42" i="164" s="1"/>
  <c r="J208" i="165"/>
  <c r="C87" i="165"/>
  <c r="B87" i="164" s="1"/>
  <c r="F105" i="165"/>
  <c r="J243" i="165"/>
  <c r="C74" i="165"/>
  <c r="B74" i="164" s="1"/>
  <c r="F12" i="165"/>
  <c r="F324" i="165"/>
  <c r="C236" i="165"/>
  <c r="B236" i="164" s="1"/>
  <c r="F355" i="165"/>
  <c r="B276" i="165"/>
  <c r="A276" i="164" s="1"/>
  <c r="G276" i="164" s="1"/>
  <c r="J251" i="165"/>
  <c r="B316" i="165"/>
  <c r="A316" i="164" s="1"/>
  <c r="G316" i="164" s="1"/>
  <c r="F21" i="165"/>
  <c r="C52" i="165"/>
  <c r="B52" i="164" s="1"/>
  <c r="J232" i="165"/>
  <c r="C125" i="165"/>
  <c r="B125" i="164" s="1"/>
  <c r="B216" i="165"/>
  <c r="A216" i="164" s="1"/>
  <c r="G216" i="164" s="1"/>
  <c r="C321" i="165"/>
  <c r="B321" i="164" s="1"/>
  <c r="B422" i="165"/>
  <c r="A422" i="164" s="1"/>
  <c r="G422" i="164" s="1"/>
  <c r="B390" i="165"/>
  <c r="A390" i="164" s="1"/>
  <c r="G390" i="164" s="1"/>
  <c r="J401" i="165"/>
  <c r="B403" i="165"/>
  <c r="A403" i="164" s="1"/>
  <c r="G403" i="164" s="1"/>
  <c r="C68" i="165"/>
  <c r="B68" i="164" s="1"/>
  <c r="J250" i="165"/>
  <c r="J214" i="165"/>
  <c r="F417" i="165"/>
  <c r="F259" i="165"/>
  <c r="J115" i="165"/>
  <c r="J149" i="165"/>
  <c r="J87" i="165"/>
  <c r="C235" i="165"/>
  <c r="B235" i="164" s="1"/>
  <c r="F102" i="165"/>
  <c r="C53" i="165"/>
  <c r="B53" i="164" s="1"/>
  <c r="C344" i="165"/>
  <c r="B344" i="164" s="1"/>
  <c r="F43" i="165"/>
  <c r="J469" i="165"/>
  <c r="J146" i="165"/>
  <c r="C83" i="165"/>
  <c r="B83" i="164" s="1"/>
  <c r="J179" i="165"/>
  <c r="B469" i="165"/>
  <c r="A469" i="164" s="1"/>
  <c r="G469" i="164" s="1"/>
  <c r="B69" i="165"/>
  <c r="A69" i="164" s="1"/>
  <c r="G69" i="164" s="1"/>
  <c r="C293" i="165"/>
  <c r="B293" i="164" s="1"/>
  <c r="C210" i="165"/>
  <c r="B210" i="164" s="1"/>
  <c r="B307" i="165"/>
  <c r="A307" i="164" s="1"/>
  <c r="G307" i="164" s="1"/>
  <c r="F200" i="165"/>
  <c r="C214" i="165"/>
  <c r="B214" i="164" s="1"/>
  <c r="C477" i="165"/>
  <c r="B477" i="164" s="1"/>
  <c r="C229" i="165"/>
  <c r="B229" i="164" s="1"/>
  <c r="F61" i="165"/>
  <c r="B112" i="165"/>
  <c r="A112" i="164" s="1"/>
  <c r="G112" i="164" s="1"/>
  <c r="C386" i="165"/>
  <c r="B386" i="164" s="1"/>
  <c r="F474" i="165"/>
  <c r="F187" i="165"/>
  <c r="B332" i="165"/>
  <c r="A332" i="164" s="1"/>
  <c r="G332" i="164" s="1"/>
  <c r="C436" i="165"/>
  <c r="B436" i="164" s="1"/>
  <c r="C441" i="165"/>
  <c r="B441" i="164" s="1"/>
  <c r="B451" i="165"/>
  <c r="A451" i="164" s="1"/>
  <c r="G451" i="164" s="1"/>
  <c r="B33" i="165"/>
  <c r="A33" i="164" s="1"/>
  <c r="G33" i="164" s="1"/>
  <c r="J54" i="165"/>
  <c r="C349" i="165"/>
  <c r="B349" i="164" s="1"/>
  <c r="F323" i="165"/>
  <c r="J317" i="165"/>
  <c r="J76" i="165"/>
  <c r="C114" i="165"/>
  <c r="B114" i="164" s="1"/>
  <c r="C285" i="165"/>
  <c r="B285" i="164" s="1"/>
  <c r="F427" i="165"/>
  <c r="B224" i="165"/>
  <c r="A224" i="164" s="1"/>
  <c r="G224" i="164" s="1"/>
  <c r="J268" i="165"/>
  <c r="F475" i="165"/>
  <c r="F137" i="165"/>
  <c r="J137" i="165"/>
  <c r="B377" i="165"/>
  <c r="A377" i="164" s="1"/>
  <c r="G377" i="164" s="1"/>
  <c r="C438" i="165"/>
  <c r="B438" i="164" s="1"/>
  <c r="C426" i="165"/>
  <c r="B426" i="164" s="1"/>
  <c r="C337" i="165"/>
  <c r="B337" i="164" s="1"/>
  <c r="B201" i="165"/>
  <c r="A201" i="164" s="1"/>
  <c r="G201" i="164" s="1"/>
  <c r="B59" i="165"/>
  <c r="A59" i="164" s="1"/>
  <c r="G59" i="164" s="1"/>
  <c r="C48" i="165"/>
  <c r="B48" i="164" s="1"/>
  <c r="F312" i="165"/>
  <c r="F32" i="165"/>
  <c r="F265" i="165"/>
  <c r="B344" i="165"/>
  <c r="A344" i="164" s="1"/>
  <c r="G344" i="164" s="1"/>
  <c r="J170" i="165"/>
  <c r="B75" i="165"/>
  <c r="A75" i="164" s="1"/>
  <c r="G75" i="164" s="1"/>
  <c r="J333" i="165"/>
  <c r="B88" i="165"/>
  <c r="A88" i="164" s="1"/>
  <c r="G88" i="164" s="1"/>
  <c r="C399" i="165"/>
  <c r="B399" i="164" s="1"/>
  <c r="F239" i="165"/>
  <c r="C79" i="165"/>
  <c r="B79" i="164" s="1"/>
  <c r="J293" i="165"/>
  <c r="J58" i="165"/>
  <c r="J158" i="165"/>
  <c r="J351" i="165"/>
  <c r="J51" i="165"/>
  <c r="C226" i="165"/>
  <c r="B226" i="164" s="1"/>
  <c r="C340" i="165"/>
  <c r="B340" i="164" s="1"/>
  <c r="B385" i="165"/>
  <c r="A385" i="164" s="1"/>
  <c r="G385" i="164" s="1"/>
  <c r="F227" i="165"/>
  <c r="B397" i="165"/>
  <c r="A397" i="164" s="1"/>
  <c r="G397" i="164" s="1"/>
  <c r="C76" i="165"/>
  <c r="B76" i="164" s="1"/>
  <c r="F202" i="165"/>
  <c r="F325" i="165"/>
  <c r="C32" i="165"/>
  <c r="B32" i="164" s="1"/>
  <c r="C383" i="165"/>
  <c r="B383" i="164" s="1"/>
  <c r="C177" i="165"/>
  <c r="B177" i="164" s="1"/>
  <c r="J240" i="165"/>
  <c r="C411" i="165"/>
  <c r="B411" i="164" s="1"/>
  <c r="J161" i="165"/>
  <c r="C246" i="165"/>
  <c r="B246" i="164" s="1"/>
  <c r="J434" i="165"/>
  <c r="F248" i="165"/>
  <c r="J452" i="165"/>
  <c r="J224" i="165"/>
  <c r="F373" i="165"/>
  <c r="C211" i="165"/>
  <c r="B211" i="164" s="1"/>
  <c r="C264" i="165"/>
  <c r="B264" i="164" s="1"/>
  <c r="B29" i="165"/>
  <c r="A29" i="164" s="1"/>
  <c r="G29" i="164" s="1"/>
  <c r="J89" i="165"/>
  <c r="B187" i="165"/>
  <c r="A187" i="164" s="1"/>
  <c r="G187" i="164" s="1"/>
  <c r="J110" i="165"/>
  <c r="J314" i="165"/>
  <c r="F456" i="165"/>
  <c r="B409" i="165"/>
  <c r="A409" i="164" s="1"/>
  <c r="G409" i="164" s="1"/>
  <c r="B473" i="165"/>
  <c r="A473" i="164" s="1"/>
  <c r="G473" i="164" s="1"/>
  <c r="B280" i="165"/>
  <c r="A280" i="164" s="1"/>
  <c r="G280" i="164" s="1"/>
  <c r="F104" i="165"/>
  <c r="B303" i="165"/>
  <c r="A303" i="164" s="1"/>
  <c r="G303" i="164" s="1"/>
  <c r="C152" i="165"/>
  <c r="B152" i="164" s="1"/>
  <c r="C192" i="165"/>
  <c r="B192" i="164" s="1"/>
  <c r="C107" i="165"/>
  <c r="B107" i="164" s="1"/>
  <c r="B402" i="165"/>
  <c r="A402" i="164" s="1"/>
  <c r="G402" i="164" s="1"/>
  <c r="C444" i="165"/>
  <c r="B444" i="164" s="1"/>
  <c r="C215" i="165"/>
  <c r="B215" i="164" s="1"/>
  <c r="B159" i="165"/>
  <c r="A159" i="164" s="1"/>
  <c r="G159" i="164" s="1"/>
  <c r="J296" i="165"/>
  <c r="J199" i="165"/>
  <c r="J166" i="165"/>
  <c r="F220" i="165"/>
  <c r="J425" i="165"/>
  <c r="J348" i="165"/>
  <c r="C276" i="165"/>
  <c r="B276" i="164" s="1"/>
  <c r="J439" i="165"/>
  <c r="F121" i="165"/>
  <c r="J120" i="165"/>
  <c r="F409" i="165"/>
  <c r="F392" i="165"/>
  <c r="F219" i="165"/>
  <c r="C443" i="165"/>
  <c r="B443" i="164" s="1"/>
  <c r="C218" i="165"/>
  <c r="B218" i="164" s="1"/>
  <c r="B270" i="165"/>
  <c r="A270" i="164" s="1"/>
  <c r="G270" i="164" s="1"/>
  <c r="C81" i="165"/>
  <c r="B81" i="164" s="1"/>
  <c r="F349" i="165"/>
  <c r="J399" i="165"/>
  <c r="J18" i="165"/>
  <c r="C133" i="165"/>
  <c r="B133" i="164" s="1"/>
  <c r="C326" i="165"/>
  <c r="B326" i="164" s="1"/>
  <c r="F107" i="165"/>
  <c r="J338" i="165"/>
  <c r="B262" i="165"/>
  <c r="A262" i="164" s="1"/>
  <c r="G262" i="164" s="1"/>
  <c r="B314" i="165"/>
  <c r="A314" i="164" s="1"/>
  <c r="G314" i="164" s="1"/>
  <c r="C334" i="165"/>
  <c r="B334" i="164" s="1"/>
  <c r="F436" i="165"/>
  <c r="F47" i="165"/>
  <c r="J175" i="165"/>
  <c r="C132" i="165"/>
  <c r="B132" i="164" s="1"/>
  <c r="J382" i="165"/>
  <c r="C374" i="165"/>
  <c r="B374" i="164" s="1"/>
  <c r="C313" i="165"/>
  <c r="B313" i="164" s="1"/>
  <c r="B363" i="165"/>
  <c r="A363" i="164" s="1"/>
  <c r="G363" i="164" s="1"/>
  <c r="C158" i="165"/>
  <c r="B158" i="164" s="1"/>
  <c r="B474" i="165"/>
  <c r="A474" i="164" s="1"/>
  <c r="G474" i="164" s="1"/>
  <c r="J316" i="165"/>
  <c r="J44" i="165"/>
  <c r="F276" i="165"/>
  <c r="C280" i="165"/>
  <c r="B280" i="164" s="1"/>
  <c r="J311" i="165"/>
  <c r="C164" i="165"/>
  <c r="B164" i="164" s="1"/>
  <c r="J19" i="165"/>
  <c r="F476" i="165"/>
  <c r="C129" i="165"/>
  <c r="B129" i="164" s="1"/>
  <c r="B160" i="165"/>
  <c r="A160" i="164" s="1"/>
  <c r="G160" i="164" s="1"/>
  <c r="C151" i="165"/>
  <c r="B151" i="164" s="1"/>
  <c r="F148" i="165"/>
  <c r="F57" i="165"/>
  <c r="J17" i="165"/>
  <c r="B77" i="165"/>
  <c r="A77" i="164" s="1"/>
  <c r="G77" i="164" s="1"/>
  <c r="B448" i="165"/>
  <c r="A448" i="164" s="1"/>
  <c r="G448" i="164" s="1"/>
  <c r="F217" i="165"/>
  <c r="J461" i="165"/>
  <c r="B76" i="165"/>
  <c r="A76" i="164" s="1"/>
  <c r="G76" i="164" s="1"/>
  <c r="B223" i="165"/>
  <c r="A223" i="164" s="1"/>
  <c r="G223" i="164" s="1"/>
  <c r="J271" i="165"/>
  <c r="C140" i="165"/>
  <c r="B140" i="164" s="1"/>
  <c r="B161" i="165"/>
  <c r="A161" i="164" s="1"/>
  <c r="G161" i="164" s="1"/>
  <c r="B274" i="165"/>
  <c r="A274" i="164" s="1"/>
  <c r="G274" i="164" s="1"/>
  <c r="C377" i="165"/>
  <c r="B377" i="164" s="1"/>
  <c r="B132" i="165"/>
  <c r="A132" i="164" s="1"/>
  <c r="G132" i="164" s="1"/>
  <c r="C243" i="165"/>
  <c r="B243" i="164" s="1"/>
  <c r="J454" i="165"/>
  <c r="F184" i="165"/>
  <c r="J127" i="165"/>
  <c r="J215" i="165"/>
  <c r="F481" i="165"/>
  <c r="B81" i="165"/>
  <c r="A81" i="164" s="1"/>
  <c r="G81" i="164" s="1"/>
  <c r="B188" i="165"/>
  <c r="A188" i="164" s="1"/>
  <c r="G188" i="164" s="1"/>
  <c r="F225" i="165"/>
  <c r="F75" i="165"/>
  <c r="J129" i="165"/>
  <c r="J301" i="165"/>
  <c r="F350" i="165"/>
  <c r="B438" i="165"/>
  <c r="A438" i="164" s="1"/>
  <c r="G438" i="164" s="1"/>
  <c r="J92" i="165"/>
  <c r="J71" i="165"/>
  <c r="B73" i="165"/>
  <c r="A73" i="164" s="1"/>
  <c r="G73" i="164" s="1"/>
  <c r="C190" i="165"/>
  <c r="B190" i="164" s="1"/>
  <c r="J446" i="165"/>
  <c r="C23" i="165"/>
  <c r="B23" i="164" s="1"/>
  <c r="B117" i="165"/>
  <c r="A117" i="164" s="1"/>
  <c r="G117" i="164" s="1"/>
  <c r="B326" i="165"/>
  <c r="A326" i="164" s="1"/>
  <c r="G326" i="164" s="1"/>
  <c r="C231" i="165"/>
  <c r="B231" i="164" s="1"/>
  <c r="C168" i="165"/>
  <c r="B168" i="164" s="1"/>
  <c r="J112" i="165"/>
  <c r="C258" i="165"/>
  <c r="B258" i="164" s="1"/>
  <c r="C82" i="165"/>
  <c r="B82" i="164" s="1"/>
  <c r="C135" i="165"/>
  <c r="B135" i="164" s="1"/>
  <c r="C424" i="165"/>
  <c r="B424" i="164" s="1"/>
  <c r="J57" i="165"/>
  <c r="F59" i="165"/>
  <c r="C402" i="165"/>
  <c r="B402" i="164" s="1"/>
  <c r="C38" i="165"/>
  <c r="B38" i="164" s="1"/>
  <c r="B279" i="165"/>
  <c r="A279" i="164" s="1"/>
  <c r="G279" i="164" s="1"/>
  <c r="J27" i="165"/>
  <c r="J392" i="165"/>
  <c r="J357" i="165"/>
  <c r="C268" i="165"/>
  <c r="B268" i="164" s="1"/>
  <c r="F266" i="165"/>
  <c r="F67" i="165"/>
  <c r="C247" i="165"/>
  <c r="B247" i="164" s="1"/>
  <c r="B476" i="165"/>
  <c r="A476" i="164" s="1"/>
  <c r="G476" i="164" s="1"/>
  <c r="J216" i="165"/>
  <c r="J228" i="165"/>
  <c r="B444" i="165"/>
  <c r="A444" i="164" s="1"/>
  <c r="G444" i="164" s="1"/>
  <c r="B399" i="165"/>
  <c r="A399" i="164" s="1"/>
  <c r="G399" i="164" s="1"/>
  <c r="B386" i="165"/>
  <c r="A386" i="164" s="1"/>
  <c r="G386" i="164" s="1"/>
  <c r="C115" i="165"/>
  <c r="B115" i="164" s="1"/>
  <c r="B155" i="165"/>
  <c r="A155" i="164" s="1"/>
  <c r="G155" i="164" s="1"/>
  <c r="B94" i="165"/>
  <c r="A94" i="164" s="1"/>
  <c r="G94" i="164" s="1"/>
  <c r="B207" i="165"/>
  <c r="A207" i="164" s="1"/>
  <c r="G207" i="164" s="1"/>
  <c r="J203" i="165"/>
  <c r="J341" i="165"/>
  <c r="F298" i="165"/>
  <c r="F22" i="165"/>
  <c r="B222" i="165"/>
  <c r="A222" i="164" s="1"/>
  <c r="G222" i="164" s="1"/>
  <c r="B130" i="165"/>
  <c r="A130" i="164" s="1"/>
  <c r="G130" i="164" s="1"/>
  <c r="J28" i="165"/>
  <c r="J191" i="165"/>
  <c r="F164" i="165"/>
  <c r="F230" i="165"/>
  <c r="B40" i="165"/>
  <c r="A40" i="164" s="1"/>
  <c r="G40" i="164" s="1"/>
  <c r="C262" i="165"/>
  <c r="B262" i="164" s="1"/>
  <c r="C149" i="165"/>
  <c r="B149" i="164" s="1"/>
  <c r="F89" i="165"/>
  <c r="F435" i="165"/>
  <c r="C21" i="165"/>
  <c r="B21" i="164" s="1"/>
  <c r="F275" i="165"/>
  <c r="C430" i="165"/>
  <c r="B430" i="164" s="1"/>
  <c r="C267" i="165"/>
  <c r="B267" i="164" s="1"/>
  <c r="C464" i="165"/>
  <c r="B464" i="164" s="1"/>
  <c r="J187" i="165"/>
  <c r="B23" i="165"/>
  <c r="A23" i="164" s="1"/>
  <c r="G23" i="164" s="1"/>
  <c r="F393" i="165"/>
  <c r="B98" i="165"/>
  <c r="A98" i="164" s="1"/>
  <c r="G98" i="164" s="1"/>
  <c r="F405" i="165"/>
  <c r="C319" i="165"/>
  <c r="B319" i="164" s="1"/>
  <c r="B14" i="165"/>
  <c r="A14" i="164" s="1"/>
  <c r="G14" i="164" s="1"/>
  <c r="F205" i="165"/>
  <c r="C451" i="165"/>
  <c r="B451" i="164" s="1"/>
  <c r="F453" i="165"/>
  <c r="J435" i="165"/>
  <c r="F94" i="165"/>
  <c r="J143" i="165"/>
  <c r="B147" i="165"/>
  <c r="A147" i="164" s="1"/>
  <c r="G147" i="164" s="1"/>
  <c r="J96" i="165"/>
  <c r="B370" i="165"/>
  <c r="A370" i="164" s="1"/>
  <c r="G370" i="164" s="1"/>
  <c r="B313" i="165"/>
  <c r="A313" i="164" s="1"/>
  <c r="G313" i="164" s="1"/>
  <c r="B251" i="165"/>
  <c r="A251" i="164" s="1"/>
  <c r="G251" i="164" s="1"/>
  <c r="B322" i="165"/>
  <c r="A322" i="164" s="1"/>
  <c r="G322" i="164" s="1"/>
  <c r="F463" i="165"/>
  <c r="B368" i="165"/>
  <c r="A368" i="164" s="1"/>
  <c r="G368" i="164" s="1"/>
  <c r="J372" i="165"/>
  <c r="F357" i="165"/>
  <c r="B357" i="165"/>
  <c r="A357" i="164" s="1"/>
  <c r="G357" i="164" s="1"/>
  <c r="B352" i="165"/>
  <c r="A352" i="164" s="1"/>
  <c r="G352" i="164" s="1"/>
  <c r="J72" i="165"/>
  <c r="F274" i="165"/>
  <c r="B182" i="165"/>
  <c r="A182" i="164" s="1"/>
  <c r="G182" i="164" s="1"/>
  <c r="C203" i="165"/>
  <c r="B203" i="164" s="1"/>
  <c r="J422" i="165"/>
  <c r="F58" i="165"/>
  <c r="F160" i="165"/>
  <c r="B401" i="165"/>
  <c r="A401" i="164" s="1"/>
  <c r="G401" i="164" s="1"/>
  <c r="B66" i="165"/>
  <c r="A66" i="164" s="1"/>
  <c r="G66" i="164" s="1"/>
  <c r="J200" i="165"/>
  <c r="C346" i="165"/>
  <c r="B346" i="164" s="1"/>
  <c r="B194" i="165"/>
  <c r="A194" i="164" s="1"/>
  <c r="G194" i="164" s="1"/>
  <c r="B335" i="165"/>
  <c r="A335" i="164" s="1"/>
  <c r="G335" i="164" s="1"/>
  <c r="C43" i="165"/>
  <c r="B43" i="164" s="1"/>
  <c r="C281" i="165"/>
  <c r="B281" i="164" s="1"/>
  <c r="B183" i="165"/>
  <c r="A183" i="164" s="1"/>
  <c r="G183" i="164" s="1"/>
  <c r="B391" i="165"/>
  <c r="A391" i="164" s="1"/>
  <c r="G391" i="164" s="1"/>
  <c r="C391" i="165"/>
  <c r="B391" i="164" s="1"/>
  <c r="F88" i="165"/>
  <c r="C89" i="165"/>
  <c r="B89" i="164" s="1"/>
  <c r="B27" i="165"/>
  <c r="A27" i="164" s="1"/>
  <c r="G27" i="164" s="1"/>
  <c r="J442" i="165"/>
  <c r="J255" i="165"/>
  <c r="J80" i="165"/>
  <c r="C237" i="165"/>
  <c r="B237" i="164" s="1"/>
  <c r="J148" i="165"/>
  <c r="F85" i="165"/>
  <c r="J312" i="165"/>
  <c r="C294" i="165"/>
  <c r="B294" i="164" s="1"/>
  <c r="B205" i="165"/>
  <c r="A205" i="164" s="1"/>
  <c r="G205" i="164" s="1"/>
  <c r="C357" i="165"/>
  <c r="B357" i="164" s="1"/>
  <c r="C445" i="165"/>
  <c r="B445" i="164" s="1"/>
  <c r="J457" i="165"/>
  <c r="C166" i="165"/>
  <c r="B166" i="164" s="1"/>
  <c r="F79" i="165"/>
  <c r="F406" i="165"/>
  <c r="J136" i="165"/>
  <c r="C216" i="165"/>
  <c r="B216" i="164" s="1"/>
  <c r="B71" i="165"/>
  <c r="A71" i="164" s="1"/>
  <c r="G71" i="164" s="1"/>
  <c r="B50" i="165"/>
  <c r="A50" i="164" s="1"/>
  <c r="G50" i="164" s="1"/>
  <c r="F425" i="165"/>
  <c r="C459" i="165"/>
  <c r="B459" i="164" s="1"/>
  <c r="C163" i="165"/>
  <c r="B163" i="164" s="1"/>
  <c r="B167" i="165"/>
  <c r="A167" i="164" s="1"/>
  <c r="G167" i="164" s="1"/>
  <c r="B324" i="165"/>
  <c r="A324" i="164" s="1"/>
  <c r="G324" i="164" s="1"/>
  <c r="J53" i="165"/>
  <c r="C272" i="165"/>
  <c r="B272" i="164" s="1"/>
  <c r="F277" i="165"/>
  <c r="C364" i="165"/>
  <c r="B364" i="164" s="1"/>
  <c r="B43" i="165"/>
  <c r="A43" i="164" s="1"/>
  <c r="G43" i="164" s="1"/>
  <c r="B150" i="165"/>
  <c r="A150" i="164" s="1"/>
  <c r="G150" i="164" s="1"/>
  <c r="B242" i="165"/>
  <c r="A242" i="164" s="1"/>
  <c r="G242" i="164" s="1"/>
  <c r="J220" i="165"/>
  <c r="J46" i="165"/>
  <c r="J99" i="165"/>
  <c r="J101" i="165"/>
  <c r="B111" i="165"/>
  <c r="A111" i="164" s="1"/>
  <c r="G111" i="164" s="1"/>
  <c r="J397" i="165"/>
  <c r="J223" i="165"/>
  <c r="J114" i="165"/>
  <c r="J375" i="165"/>
  <c r="C371" i="165"/>
  <c r="B371" i="164" s="1"/>
  <c r="B268" i="165"/>
  <c r="A268" i="164" s="1"/>
  <c r="G268" i="164" s="1"/>
  <c r="B462" i="165"/>
  <c r="A462" i="164" s="1"/>
  <c r="G462" i="164" s="1"/>
  <c r="J295" i="165"/>
  <c r="J466" i="165"/>
  <c r="B465" i="165"/>
  <c r="A465" i="164" s="1"/>
  <c r="G465" i="164" s="1"/>
  <c r="B413" i="165"/>
  <c r="A413" i="164" s="1"/>
  <c r="G413" i="164" s="1"/>
  <c r="B293" i="165"/>
  <c r="A293" i="164" s="1"/>
  <c r="G293" i="164" s="1"/>
  <c r="F68" i="165"/>
  <c r="B419" i="165"/>
  <c r="A419" i="164" s="1"/>
  <c r="G419" i="164" s="1"/>
  <c r="C456" i="165"/>
  <c r="B456" i="164" s="1"/>
  <c r="B429" i="165"/>
  <c r="A429" i="164" s="1"/>
  <c r="G429" i="164" s="1"/>
  <c r="B244" i="165"/>
  <c r="A244" i="164" s="1"/>
  <c r="G244" i="164" s="1"/>
  <c r="B122" i="165"/>
  <c r="A122" i="164" s="1"/>
  <c r="G122" i="164" s="1"/>
  <c r="J354" i="165"/>
  <c r="J353" i="165"/>
  <c r="B252" i="165"/>
  <c r="A252" i="164" s="1"/>
  <c r="G252" i="164" s="1"/>
  <c r="B421" i="165"/>
  <c r="A421" i="164" s="1"/>
  <c r="G421" i="164" s="1"/>
  <c r="B31" i="165"/>
  <c r="A31" i="164" s="1"/>
  <c r="G31" i="164" s="1"/>
  <c r="B257" i="165"/>
  <c r="A257" i="164" s="1"/>
  <c r="G257" i="164" s="1"/>
  <c r="J449" i="165"/>
  <c r="B44" i="165"/>
  <c r="A44" i="164" s="1"/>
  <c r="G44" i="164" s="1"/>
  <c r="B45" i="165"/>
  <c r="A45" i="164" s="1"/>
  <c r="G45" i="164" s="1"/>
  <c r="B184" i="165"/>
  <c r="A184" i="164" s="1"/>
  <c r="G184" i="164" s="1"/>
  <c r="C376" i="165"/>
  <c r="B376" i="164" s="1"/>
  <c r="F473" i="165"/>
  <c r="B204" i="165"/>
  <c r="A204" i="164" s="1"/>
  <c r="G204" i="164" s="1"/>
  <c r="J133" i="165"/>
  <c r="J391" i="165"/>
  <c r="F125" i="165"/>
  <c r="F209" i="165"/>
  <c r="C407" i="165"/>
  <c r="B407" i="164" s="1"/>
  <c r="F246" i="165"/>
  <c r="J400" i="165"/>
  <c r="F72" i="165"/>
  <c r="C418" i="165"/>
  <c r="B418" i="164" s="1"/>
  <c r="C395" i="165"/>
  <c r="B395" i="164" s="1"/>
  <c r="B121" i="165"/>
  <c r="A121" i="164" s="1"/>
  <c r="G121" i="164" s="1"/>
  <c r="J85" i="165"/>
  <c r="F193" i="165"/>
  <c r="J290" i="165"/>
  <c r="B87" i="165"/>
  <c r="A87" i="164" s="1"/>
  <c r="G87" i="164" s="1"/>
  <c r="J318" i="165"/>
  <c r="F459" i="165"/>
  <c r="J339" i="165"/>
  <c r="F455" i="165"/>
  <c r="C234" i="165"/>
  <c r="B234" i="164" s="1"/>
  <c r="B464" i="165"/>
  <c r="A464" i="164" s="1"/>
  <c r="G464" i="164" s="1"/>
  <c r="B360" i="165"/>
  <c r="A360" i="164" s="1"/>
  <c r="G360" i="164" s="1"/>
  <c r="J410" i="165"/>
  <c r="C155" i="165"/>
  <c r="B155" i="164" s="1"/>
  <c r="B412" i="165"/>
  <c r="A412" i="164" s="1"/>
  <c r="G412" i="164" s="1"/>
  <c r="F407" i="165"/>
  <c r="F69" i="165"/>
  <c r="J210" i="165"/>
  <c r="F223" i="165"/>
  <c r="B359" i="165"/>
  <c r="A359" i="164" s="1"/>
  <c r="G359" i="164" s="1"/>
  <c r="J450" i="165"/>
  <c r="F318" i="165"/>
  <c r="B453" i="165"/>
  <c r="A453" i="164" s="1"/>
  <c r="G453" i="164" s="1"/>
  <c r="J355" i="165"/>
  <c r="B272" i="165"/>
  <c r="A272" i="164" s="1"/>
  <c r="G272" i="164" s="1"/>
  <c r="F332" i="165"/>
  <c r="C19" i="165"/>
  <c r="B19" i="164" s="1"/>
  <c r="B406" i="165"/>
  <c r="A406" i="164" s="1"/>
  <c r="G406" i="164" s="1"/>
  <c r="J213" i="165"/>
  <c r="B380" i="165"/>
  <c r="A380" i="164" s="1"/>
  <c r="G380" i="164" s="1"/>
  <c r="C207" i="165"/>
  <c r="B207" i="164" s="1"/>
  <c r="C397" i="165"/>
  <c r="B397" i="164" s="1"/>
  <c r="F109" i="165"/>
  <c r="J428" i="165"/>
  <c r="J480" i="165"/>
  <c r="F264" i="165"/>
  <c r="J248" i="165"/>
  <c r="B269" i="165"/>
  <c r="A269" i="164" s="1"/>
  <c r="G269" i="164" s="1"/>
  <c r="C479" i="165"/>
  <c r="B479" i="164" s="1"/>
  <c r="F100" i="165"/>
  <c r="J16" i="165"/>
  <c r="C85" i="165"/>
  <c r="B85" i="164" s="1"/>
  <c r="J201" i="165"/>
  <c r="C348" i="165"/>
  <c r="B348" i="164" s="1"/>
  <c r="B319" i="165"/>
  <c r="A319" i="164" s="1"/>
  <c r="G319" i="164" s="1"/>
  <c r="J113" i="165"/>
  <c r="F333" i="165"/>
  <c r="B265" i="165"/>
  <c r="A265" i="164" s="1"/>
  <c r="G265" i="164" s="1"/>
  <c r="F394" i="165"/>
  <c r="C138" i="165"/>
  <c r="B138" i="164" s="1"/>
  <c r="B140" i="165"/>
  <c r="A140" i="164" s="1"/>
  <c r="G140" i="164" s="1"/>
  <c r="F369" i="165"/>
  <c r="J90" i="165"/>
  <c r="J292" i="165"/>
  <c r="C157" i="165"/>
  <c r="B157" i="164" s="1"/>
  <c r="F286" i="165"/>
  <c r="F338" i="165"/>
  <c r="C314" i="165"/>
  <c r="B314" i="164" s="1"/>
  <c r="J102" i="165"/>
  <c r="C288" i="165"/>
  <c r="B288" i="164" s="1"/>
  <c r="J310" i="165"/>
  <c r="B180" i="165"/>
  <c r="A180" i="164" s="1"/>
  <c r="G180" i="164" s="1"/>
  <c r="C186" i="165"/>
  <c r="B186" i="164" s="1"/>
  <c r="C141" i="165"/>
  <c r="B141" i="164" s="1"/>
  <c r="C111" i="165"/>
  <c r="B111" i="164" s="1"/>
  <c r="B356" i="165"/>
  <c r="A356" i="164" s="1"/>
  <c r="G356" i="164" s="1"/>
  <c r="J426" i="165"/>
  <c r="C47" i="165"/>
  <c r="B47" i="164" s="1"/>
  <c r="B234" i="165"/>
  <c r="A234" i="164" s="1"/>
  <c r="G234" i="164" s="1"/>
  <c r="B84" i="165"/>
  <c r="A84" i="164" s="1"/>
  <c r="G84" i="164" s="1"/>
  <c r="J299" i="165"/>
  <c r="F254" i="165"/>
  <c r="J430" i="165"/>
  <c r="F472" i="165"/>
  <c r="J306" i="165"/>
  <c r="F163" i="165"/>
  <c r="C322" i="165"/>
  <c r="B322" i="164" s="1"/>
  <c r="B247" i="165"/>
  <c r="A247" i="164" s="1"/>
  <c r="G247" i="164" s="1"/>
  <c r="F307" i="165"/>
  <c r="F461" i="165"/>
  <c r="F181" i="165"/>
  <c r="J350" i="165"/>
  <c r="F73" i="165"/>
  <c r="C433" i="165"/>
  <c r="B433" i="164" s="1"/>
  <c r="J256" i="165"/>
  <c r="B478" i="165"/>
  <c r="A478" i="164" s="1"/>
  <c r="G478" i="164" s="1"/>
  <c r="B65" i="165"/>
  <c r="A65" i="164" s="1"/>
  <c r="G65" i="164" s="1"/>
  <c r="B414" i="165"/>
  <c r="A414" i="164" s="1"/>
  <c r="G414" i="164" s="1"/>
  <c r="C230" i="165"/>
  <c r="B230" i="164" s="1"/>
  <c r="J417" i="165"/>
  <c r="B54" i="165"/>
  <c r="A54" i="164" s="1"/>
  <c r="G54" i="164" s="1"/>
  <c r="F375" i="165"/>
  <c r="J227" i="165"/>
  <c r="J261" i="165"/>
  <c r="C15" i="165"/>
  <c r="B15" i="164" s="1"/>
  <c r="F171" i="165"/>
  <c r="C315" i="165"/>
  <c r="B315" i="164" s="1"/>
  <c r="F196" i="165"/>
  <c r="C475" i="165"/>
  <c r="B475" i="164" s="1"/>
  <c r="B51" i="165"/>
  <c r="A51" i="164" s="1"/>
  <c r="G51" i="164" s="1"/>
  <c r="C301" i="165"/>
  <c r="B301" i="164" s="1"/>
  <c r="F232" i="165"/>
  <c r="B259" i="165"/>
  <c r="A259" i="164" s="1"/>
  <c r="G259" i="164" s="1"/>
  <c r="B298" i="165"/>
  <c r="A298" i="164" s="1"/>
  <c r="G298" i="164" s="1"/>
  <c r="C92" i="165"/>
  <c r="B92" i="164" s="1"/>
  <c r="B463" i="165"/>
  <c r="A463" i="164" s="1"/>
  <c r="G463" i="164" s="1"/>
  <c r="J236" i="165"/>
  <c r="C470" i="165"/>
  <c r="B470" i="164" s="1"/>
  <c r="C425" i="165"/>
  <c r="B425" i="164" s="1"/>
  <c r="C126" i="165"/>
  <c r="B126" i="164" s="1"/>
  <c r="C233" i="165"/>
  <c r="B233" i="164" s="1"/>
  <c r="C227" i="165"/>
  <c r="B227" i="164" s="1"/>
  <c r="J39" i="165"/>
  <c r="J309" i="165"/>
  <c r="J371" i="165"/>
  <c r="B236" i="165"/>
  <c r="A236" i="164" s="1"/>
  <c r="G236" i="164" s="1"/>
  <c r="B285" i="165"/>
  <c r="A285" i="164" s="1"/>
  <c r="G285" i="164" s="1"/>
  <c r="F108" i="165"/>
  <c r="C116" i="165"/>
  <c r="B116" i="164" s="1"/>
  <c r="B141" i="165"/>
  <c r="A141" i="164" s="1"/>
  <c r="G141" i="164" s="1"/>
  <c r="B144" i="165"/>
  <c r="A144" i="164" s="1"/>
  <c r="G144" i="164" s="1"/>
  <c r="F76" i="165"/>
  <c r="B221" i="165"/>
  <c r="A221" i="164" s="1"/>
  <c r="G221" i="164" s="1"/>
  <c r="C98" i="165"/>
  <c r="B98" i="164" s="1"/>
  <c r="B146" i="165"/>
  <c r="A146" i="164" s="1"/>
  <c r="G146" i="164" s="1"/>
  <c r="B109" i="165"/>
  <c r="A109" i="164" s="1"/>
  <c r="G109" i="164" s="1"/>
  <c r="C356" i="165"/>
  <c r="B356" i="164" s="1"/>
  <c r="B423" i="165"/>
  <c r="A423" i="164" s="1"/>
  <c r="G423" i="164" s="1"/>
  <c r="B35" i="165"/>
  <c r="A35" i="164" s="1"/>
  <c r="G35" i="164" s="1"/>
  <c r="F462" i="165"/>
  <c r="J24" i="165"/>
  <c r="F37" i="165"/>
  <c r="C139" i="165"/>
  <c r="B139" i="164" s="1"/>
  <c r="C191" i="165"/>
  <c r="B191" i="164" s="1"/>
  <c r="F340" i="165"/>
  <c r="C40" i="165"/>
  <c r="B40" i="164" s="1"/>
  <c r="C34" i="165"/>
  <c r="B34" i="164" s="1"/>
  <c r="B158" i="165"/>
  <c r="A158" i="164" s="1"/>
  <c r="G158" i="164" s="1"/>
  <c r="B325" i="165"/>
  <c r="A325" i="164" s="1"/>
  <c r="G325" i="164" s="1"/>
  <c r="J207" i="165"/>
  <c r="B36" i="165"/>
  <c r="A36" i="164" s="1"/>
  <c r="G36" i="164" s="1"/>
  <c r="F478" i="165"/>
  <c r="J84" i="165"/>
  <c r="J332" i="165"/>
  <c r="J405" i="165"/>
  <c r="B432" i="165"/>
  <c r="A432" i="164" s="1"/>
  <c r="G432" i="164" s="1"/>
  <c r="J464" i="165"/>
  <c r="C70" i="165"/>
  <c r="B70" i="164" s="1"/>
  <c r="J25" i="165"/>
  <c r="C394" i="165"/>
  <c r="B394" i="164" s="1"/>
  <c r="F165" i="165"/>
  <c r="B341" i="165"/>
  <c r="A341" i="164" s="1"/>
  <c r="G341" i="164" s="1"/>
  <c r="C295" i="165"/>
  <c r="B295" i="164" s="1"/>
  <c r="C27" i="165"/>
  <c r="B27" i="164" s="1"/>
  <c r="C26" i="165"/>
  <c r="B26" i="164" s="1"/>
  <c r="C197" i="165"/>
  <c r="B197" i="164" s="1"/>
  <c r="J151" i="165"/>
  <c r="F153" i="165"/>
  <c r="J346" i="165"/>
  <c r="C428" i="165"/>
  <c r="B428" i="164" s="1"/>
  <c r="B253" i="165"/>
  <c r="A253" i="164" s="1"/>
  <c r="G253" i="164" s="1"/>
  <c r="B275" i="165"/>
  <c r="A275" i="164" s="1"/>
  <c r="G275" i="164" s="1"/>
  <c r="J280" i="165"/>
  <c r="C375" i="165"/>
  <c r="B375" i="164" s="1"/>
  <c r="C435" i="165"/>
  <c r="B435" i="164" s="1"/>
  <c r="B116" i="165"/>
  <c r="A116" i="164" s="1"/>
  <c r="G116" i="164" s="1"/>
  <c r="B291" i="165"/>
  <c r="A291" i="164" s="1"/>
  <c r="G291" i="164" s="1"/>
  <c r="J238" i="165"/>
  <c r="J86" i="165"/>
  <c r="B90" i="165"/>
  <c r="A90" i="164" s="1"/>
  <c r="G90" i="164" s="1"/>
  <c r="J193" i="165"/>
  <c r="J362" i="165"/>
  <c r="J185" i="165"/>
  <c r="J33" i="165"/>
  <c r="C124" i="165"/>
  <c r="B124" i="164" s="1"/>
  <c r="J103" i="165"/>
  <c r="C93" i="165"/>
  <c r="B93" i="164" s="1"/>
  <c r="J188" i="165"/>
  <c r="F234" i="165"/>
  <c r="J440" i="165"/>
  <c r="C232" i="165"/>
  <c r="B232" i="164" s="1"/>
  <c r="C323" i="165"/>
  <c r="B323" i="164" s="1"/>
  <c r="F130" i="165"/>
  <c r="J260" i="165"/>
  <c r="C406" i="165"/>
  <c r="B406" i="164" s="1"/>
  <c r="B89" i="165"/>
  <c r="A89" i="164" s="1"/>
  <c r="G89" i="164" s="1"/>
  <c r="J313" i="165"/>
  <c r="F263" i="165"/>
  <c r="J247" i="165"/>
  <c r="F31" i="165"/>
  <c r="F410" i="165"/>
  <c r="J174" i="165"/>
  <c r="J205" i="165"/>
  <c r="F215" i="165"/>
  <c r="F422" i="165"/>
  <c r="J234" i="165"/>
  <c r="F412" i="165"/>
  <c r="B174" i="165"/>
  <c r="A174" i="164" s="1"/>
  <c r="G174" i="164" s="1"/>
  <c r="F306" i="165"/>
  <c r="J302" i="165"/>
  <c r="B70" i="165"/>
  <c r="A70" i="164" s="1"/>
  <c r="G70" i="164" s="1"/>
  <c r="B320" i="165"/>
  <c r="A320" i="164" s="1"/>
  <c r="G320" i="164" s="1"/>
  <c r="B389" i="165"/>
  <c r="A389" i="164" s="1"/>
  <c r="G389" i="164" s="1"/>
  <c r="C219" i="165"/>
  <c r="B219" i="164" s="1"/>
  <c r="J402" i="165"/>
  <c r="J111" i="165"/>
  <c r="F199" i="165"/>
  <c r="B400" i="165"/>
  <c r="A400" i="164" s="1"/>
  <c r="G400" i="164" s="1"/>
  <c r="J211" i="165"/>
  <c r="J379" i="165"/>
  <c r="C387" i="165"/>
  <c r="B387" i="164" s="1"/>
  <c r="B299" i="165"/>
  <c r="A299" i="164" s="1"/>
  <c r="G299" i="164" s="1"/>
  <c r="C446" i="165"/>
  <c r="B446" i="164" s="1"/>
  <c r="C51" i="165"/>
  <c r="B51" i="164" s="1"/>
  <c r="B408" i="165"/>
  <c r="A408" i="164" s="1"/>
  <c r="G408" i="164" s="1"/>
  <c r="B287" i="165"/>
  <c r="A287" i="164" s="1"/>
  <c r="G287" i="164" s="1"/>
  <c r="C31" i="165"/>
  <c r="B31" i="164" s="1"/>
  <c r="B339" i="165"/>
  <c r="A339" i="164" s="1"/>
  <c r="G339" i="164" s="1"/>
  <c r="F290" i="165"/>
  <c r="C113" i="165"/>
  <c r="B113" i="164" s="1"/>
  <c r="F313" i="165"/>
  <c r="J458" i="165"/>
  <c r="J305" i="165"/>
  <c r="J322" i="165"/>
  <c r="C54" i="165"/>
  <c r="B54" i="164" s="1"/>
  <c r="B95" i="165"/>
  <c r="A95" i="164" s="1"/>
  <c r="G95" i="164" s="1"/>
  <c r="C182" i="165"/>
  <c r="B182" i="164" s="1"/>
  <c r="B124" i="165"/>
  <c r="A124" i="164" s="1"/>
  <c r="G124" i="164" s="1"/>
  <c r="C472" i="165"/>
  <c r="B472" i="164" s="1"/>
  <c r="B166" i="165"/>
  <c r="A166" i="164" s="1"/>
  <c r="G166" i="164" s="1"/>
  <c r="F45" i="165"/>
  <c r="C95" i="165"/>
  <c r="B95" i="164" s="1"/>
  <c r="C432" i="165"/>
  <c r="B432" i="164" s="1"/>
  <c r="J367" i="165"/>
  <c r="J384" i="165"/>
  <c r="B443" i="165"/>
  <c r="A443" i="164" s="1"/>
  <c r="G443" i="164" s="1"/>
  <c r="B358" i="165"/>
  <c r="A358" i="164" s="1"/>
  <c r="G358" i="164" s="1"/>
  <c r="J315" i="165"/>
  <c r="J217" i="165"/>
  <c r="F62" i="165"/>
  <c r="J453" i="165"/>
  <c r="B367" i="165"/>
  <c r="A367" i="164" s="1"/>
  <c r="G367" i="164" s="1"/>
  <c r="J124" i="165"/>
  <c r="J275" i="165"/>
  <c r="B354" i="165"/>
  <c r="A354" i="164" s="1"/>
  <c r="G354" i="164" s="1"/>
  <c r="C18" i="165"/>
  <c r="B18" i="164" s="1"/>
  <c r="B60" i="165"/>
  <c r="A60" i="164" s="1"/>
  <c r="G60" i="164" s="1"/>
  <c r="B206" i="165"/>
  <c r="A206" i="164" s="1"/>
  <c r="G206" i="164" s="1"/>
  <c r="B128" i="165"/>
  <c r="A128" i="164" s="1"/>
  <c r="G128" i="164" s="1"/>
  <c r="F371" i="165"/>
  <c r="B309" i="165"/>
  <c r="A309" i="164" s="1"/>
  <c r="G309" i="164" s="1"/>
  <c r="J167" i="165"/>
  <c r="C171" i="165"/>
  <c r="B171" i="164" s="1"/>
  <c r="C147" i="165"/>
  <c r="B147" i="164" s="1"/>
  <c r="B114" i="165"/>
  <c r="A114" i="164" s="1"/>
  <c r="G114" i="164" s="1"/>
  <c r="J396" i="165"/>
  <c r="C277" i="165"/>
  <c r="B277" i="164" s="1"/>
  <c r="J463" i="165"/>
  <c r="F191" i="165"/>
  <c r="J176" i="165"/>
  <c r="C78" i="165"/>
  <c r="B78" i="164" s="1"/>
  <c r="J460" i="165"/>
  <c r="B203" i="165"/>
  <c r="A203" i="164" s="1"/>
  <c r="G203" i="164" s="1"/>
  <c r="B373" i="165"/>
  <c r="A373" i="164" s="1"/>
  <c r="G373" i="164" s="1"/>
  <c r="F198" i="165"/>
  <c r="J128" i="165"/>
  <c r="F428" i="165"/>
  <c r="J262" i="165"/>
  <c r="C452" i="165"/>
  <c r="B452" i="164" s="1"/>
  <c r="C25" i="165"/>
  <c r="B25" i="164" s="1"/>
  <c r="F376" i="165"/>
  <c r="F262" i="165"/>
  <c r="C103" i="165"/>
  <c r="B103" i="164" s="1"/>
  <c r="F195" i="165"/>
  <c r="B381" i="165"/>
  <c r="A381" i="164" s="1"/>
  <c r="G381" i="164" s="1"/>
  <c r="C328" i="165"/>
  <c r="B328" i="164" s="1"/>
  <c r="J63" i="165"/>
  <c r="B21" i="165"/>
  <c r="A21" i="164" s="1"/>
  <c r="G21" i="164" s="1"/>
  <c r="F464" i="165"/>
  <c r="B165" i="165"/>
  <c r="A165" i="164" s="1"/>
  <c r="G165" i="164" s="1"/>
  <c r="J436" i="165"/>
  <c r="F110" i="165"/>
  <c r="J471" i="165"/>
  <c r="F174" i="165"/>
  <c r="F66" i="165"/>
  <c r="F362" i="165"/>
  <c r="F99" i="165"/>
  <c r="F247" i="165"/>
  <c r="B171" i="165"/>
  <c r="A171" i="164" s="1"/>
  <c r="G171" i="164" s="1"/>
  <c r="F303" i="165"/>
  <c r="C170" i="165"/>
  <c r="B170" i="164" s="1"/>
  <c r="F383" i="165"/>
  <c r="C127" i="165"/>
  <c r="B127" i="164" s="1"/>
  <c r="F370" i="165"/>
  <c r="B346" i="165"/>
  <c r="A346" i="164" s="1"/>
  <c r="G346" i="164" s="1"/>
  <c r="C80" i="165"/>
  <c r="B80" i="164" s="1"/>
  <c r="F150" i="165"/>
  <c r="B61" i="165"/>
  <c r="A61" i="164" s="1"/>
  <c r="G61" i="164" s="1"/>
  <c r="F173" i="165"/>
  <c r="F348" i="165"/>
  <c r="J479" i="165"/>
  <c r="J159" i="165"/>
  <c r="B284" i="165"/>
  <c r="A284" i="164" s="1"/>
  <c r="G284" i="164" s="1"/>
  <c r="J381" i="165"/>
  <c r="B181" i="165"/>
  <c r="A181" i="164" s="1"/>
  <c r="G181" i="164" s="1"/>
  <c r="C385" i="165"/>
  <c r="B385" i="164" s="1"/>
  <c r="B435" i="165"/>
  <c r="A435" i="164" s="1"/>
  <c r="G435" i="164" s="1"/>
  <c r="B17" i="165"/>
  <c r="A17" i="164" s="1"/>
  <c r="G17" i="164" s="1"/>
  <c r="F27" i="165"/>
  <c r="C223" i="165"/>
  <c r="B223" i="164" s="1"/>
  <c r="F297" i="165"/>
  <c r="J64" i="165"/>
  <c r="C146" i="165"/>
  <c r="B146" i="164" s="1"/>
  <c r="C253" i="165"/>
  <c r="B253" i="164" s="1"/>
  <c r="J330" i="165"/>
  <c r="B410" i="165"/>
  <c r="A410" i="164" s="1"/>
  <c r="G410" i="164" s="1"/>
  <c r="C45" i="165"/>
  <c r="B45" i="164" s="1"/>
  <c r="B330" i="165"/>
  <c r="A330" i="164" s="1"/>
  <c r="G330" i="164" s="1"/>
  <c r="C384" i="165"/>
  <c r="B384" i="164" s="1"/>
  <c r="B228" i="165"/>
  <c r="A228" i="164" s="1"/>
  <c r="G228" i="164" s="1"/>
  <c r="F339" i="165"/>
  <c r="F379" i="165"/>
  <c r="B470" i="165"/>
  <c r="A470" i="164" s="1"/>
  <c r="G470" i="164" s="1"/>
  <c r="F480" i="165"/>
  <c r="F402" i="165"/>
  <c r="B227" i="165"/>
  <c r="A227" i="164" s="1"/>
  <c r="G227" i="164" s="1"/>
  <c r="J180" i="165"/>
  <c r="J360" i="165"/>
  <c r="J329" i="165"/>
  <c r="J106" i="165"/>
  <c r="C154" i="165"/>
  <c r="B154" i="164" s="1"/>
  <c r="J52" i="165"/>
  <c r="B398" i="165"/>
  <c r="A398" i="164" s="1"/>
  <c r="G398" i="164" s="1"/>
  <c r="J135" i="165"/>
  <c r="F129" i="165"/>
  <c r="B56" i="165"/>
  <c r="A56" i="164" s="1"/>
  <c r="G56" i="164" s="1"/>
  <c r="C188" i="165"/>
  <c r="B188" i="164" s="1"/>
  <c r="C194" i="165"/>
  <c r="B194" i="164" s="1"/>
  <c r="F446" i="165"/>
  <c r="J189" i="165"/>
  <c r="J206" i="165"/>
  <c r="C416" i="165"/>
  <c r="B416" i="164" s="1"/>
  <c r="C414" i="165"/>
  <c r="B414" i="164" s="1"/>
  <c r="F272" i="165"/>
  <c r="J162" i="165"/>
  <c r="B127" i="165"/>
  <c r="A127" i="164" s="1"/>
  <c r="G127" i="164" s="1"/>
  <c r="B376" i="165"/>
  <c r="A376" i="164" s="1"/>
  <c r="G376" i="164" s="1"/>
  <c r="C97" i="165"/>
  <c r="B97" i="164" s="1"/>
  <c r="B237" i="165"/>
  <c r="A237" i="164" s="1"/>
  <c r="G237" i="164" s="1"/>
  <c r="J48" i="165"/>
  <c r="B411" i="165"/>
  <c r="A411" i="164" s="1"/>
  <c r="G411" i="164" s="1"/>
  <c r="B450" i="165"/>
  <c r="A450" i="164" s="1"/>
  <c r="G450" i="164" s="1"/>
  <c r="F452" i="165"/>
  <c r="F415" i="165"/>
  <c r="C289" i="165"/>
  <c r="B289" i="164" s="1"/>
  <c r="J420" i="165"/>
  <c r="B466" i="165"/>
  <c r="A466" i="164" s="1"/>
  <c r="G466" i="164" s="1"/>
  <c r="C311" i="165"/>
  <c r="B311" i="164" s="1"/>
  <c r="J152" i="165"/>
  <c r="B240" i="165"/>
  <c r="A240" i="164" s="1"/>
  <c r="G240" i="164" s="1"/>
  <c r="F92" i="165"/>
  <c r="F161" i="165"/>
  <c r="C471" i="165"/>
  <c r="B471" i="164" s="1"/>
  <c r="C419" i="165"/>
  <c r="B419" i="164" s="1"/>
  <c r="F197" i="165"/>
  <c r="J374" i="165"/>
  <c r="J157" i="165"/>
  <c r="J121" i="165"/>
  <c r="J218" i="165"/>
  <c r="F144" i="165"/>
  <c r="F367" i="165"/>
  <c r="B296" i="165"/>
  <c r="A296" i="164" s="1"/>
  <c r="G296" i="164" s="1"/>
  <c r="C473" i="165"/>
  <c r="B473" i="164" s="1"/>
  <c r="B97" i="165"/>
  <c r="A97" i="164" s="1"/>
  <c r="G97" i="164" s="1"/>
  <c r="J319" i="165"/>
  <c r="F53" i="165"/>
  <c r="B439" i="165"/>
  <c r="A439" i="164" s="1"/>
  <c r="G439" i="164" s="1"/>
  <c r="J289" i="165"/>
  <c r="B25" i="165"/>
  <c r="A25" i="164" s="1"/>
  <c r="G25" i="164" s="1"/>
  <c r="J249" i="165"/>
  <c r="J441" i="165"/>
  <c r="F315" i="165"/>
  <c r="J272" i="165"/>
  <c r="J118" i="165"/>
  <c r="B258" i="165"/>
  <c r="A258" i="164" s="1"/>
  <c r="G258" i="164" s="1"/>
  <c r="C270" i="165"/>
  <c r="B270" i="164" s="1"/>
  <c r="C200" i="165"/>
  <c r="B200" i="164" s="1"/>
  <c r="B53" i="165"/>
  <c r="A53" i="164" s="1"/>
  <c r="G53" i="164" s="1"/>
  <c r="J35" i="165"/>
  <c r="F404" i="165"/>
  <c r="J394" i="165"/>
  <c r="J364" i="165"/>
  <c r="C401" i="165"/>
  <c r="B401" i="164" s="1"/>
  <c r="B301" i="165"/>
  <c r="A301" i="164" s="1"/>
  <c r="G301" i="164" s="1"/>
  <c r="F54" i="165"/>
  <c r="J389" i="165"/>
  <c r="J233" i="165"/>
  <c r="F106" i="165"/>
  <c r="J204" i="165"/>
  <c r="C405" i="165"/>
  <c r="B405" i="164" s="1"/>
  <c r="B273" i="165"/>
  <c r="A273" i="164" s="1"/>
  <c r="G273" i="164" s="1"/>
  <c r="C286" i="165"/>
  <c r="B286" i="164" s="1"/>
  <c r="C181" i="165"/>
  <c r="B181" i="164" s="1"/>
  <c r="C368" i="165"/>
  <c r="B368" i="164" s="1"/>
  <c r="F381" i="165"/>
  <c r="F211" i="165"/>
  <c r="J230" i="165"/>
  <c r="F185" i="165"/>
  <c r="F51" i="165"/>
  <c r="F103" i="165"/>
  <c r="F178" i="165"/>
  <c r="C306" i="165"/>
  <c r="B306" i="164" s="1"/>
  <c r="C393" i="165"/>
  <c r="B393" i="164" s="1"/>
  <c r="B345" i="165"/>
  <c r="A345" i="164" s="1"/>
  <c r="G345" i="164" s="1"/>
  <c r="C176" i="165"/>
  <c r="B176" i="164" s="1"/>
  <c r="F142" i="165"/>
  <c r="C185" i="165"/>
  <c r="B185" i="164" s="1"/>
  <c r="F93" i="165"/>
  <c r="C50" i="165"/>
  <c r="B50" i="164" s="1"/>
  <c r="F353" i="165"/>
  <c r="B93" i="165"/>
  <c r="A93" i="164" s="1"/>
  <c r="G93" i="164" s="1"/>
  <c r="C305" i="165"/>
  <c r="B305" i="164" s="1"/>
  <c r="B215" i="165"/>
  <c r="A215" i="164" s="1"/>
  <c r="G215" i="164" s="1"/>
  <c r="F342" i="165"/>
  <c r="F240" i="165"/>
  <c r="C447" i="165"/>
  <c r="B447" i="164" s="1"/>
  <c r="J97" i="165"/>
  <c r="F351" i="165"/>
  <c r="F418" i="165"/>
  <c r="C413" i="165"/>
  <c r="B413" i="164" s="1"/>
  <c r="F255" i="165"/>
  <c r="B310" i="165"/>
  <c r="A310" i="164" s="1"/>
  <c r="G310" i="164" s="1"/>
  <c r="C209" i="165"/>
  <c r="B209" i="164" s="1"/>
  <c r="B318" i="165"/>
  <c r="A318" i="164" s="1"/>
  <c r="G318" i="164" s="1"/>
  <c r="J363" i="165"/>
  <c r="F479" i="165"/>
  <c r="J36" i="165"/>
  <c r="B220" i="165"/>
  <c r="A220" i="164" s="1"/>
  <c r="G220" i="164" s="1"/>
  <c r="F471" i="165"/>
  <c r="B37" i="165"/>
  <c r="A37" i="164" s="1"/>
  <c r="G37" i="164" s="1"/>
  <c r="B349" i="165"/>
  <c r="A349" i="164" s="1"/>
  <c r="G349" i="164" s="1"/>
  <c r="F170" i="165"/>
  <c r="B108" i="165"/>
  <c r="A108" i="164" s="1"/>
  <c r="G108" i="164" s="1"/>
  <c r="B308" i="165"/>
  <c r="A308" i="164" s="1"/>
  <c r="G308" i="164" s="1"/>
  <c r="B418" i="165"/>
  <c r="A418" i="164" s="1"/>
  <c r="G418" i="164" s="1"/>
  <c r="B115" i="165"/>
  <c r="A115" i="164" s="1"/>
  <c r="G115" i="164" s="1"/>
  <c r="B382" i="165"/>
  <c r="A382" i="164" s="1"/>
  <c r="G382" i="164" s="1"/>
  <c r="J229" i="165"/>
  <c r="C144" i="165"/>
  <c r="B144" i="164" s="1"/>
  <c r="C238" i="165"/>
  <c r="B238" i="164" s="1"/>
  <c r="B214" i="165"/>
  <c r="A214" i="164" s="1"/>
  <c r="G214" i="164" s="1"/>
  <c r="J423" i="165"/>
  <c r="B321" i="165"/>
  <c r="A321" i="164" s="1"/>
  <c r="G321" i="164" s="1"/>
  <c r="F123" i="165"/>
  <c r="J455" i="165"/>
  <c r="F282" i="165"/>
  <c r="B100" i="165"/>
  <c r="A100" i="164" s="1"/>
  <c r="G100" i="164" s="1"/>
  <c r="F190" i="165"/>
  <c r="F365" i="165"/>
  <c r="C316" i="165"/>
  <c r="B316" i="164" s="1"/>
  <c r="F281" i="165"/>
  <c r="F334" i="165"/>
  <c r="F101" i="165"/>
  <c r="F194" i="165"/>
  <c r="C252" i="165"/>
  <c r="B252" i="164" s="1"/>
  <c r="C142" i="165"/>
  <c r="B142" i="164" s="1"/>
  <c r="F138" i="165"/>
  <c r="F287" i="165"/>
  <c r="B454" i="165"/>
  <c r="A454" i="164" s="1"/>
  <c r="G454" i="164" s="1"/>
  <c r="B266" i="165"/>
  <c r="A266" i="164" s="1"/>
  <c r="G266" i="164" s="1"/>
  <c r="B433" i="165"/>
  <c r="A433" i="164" s="1"/>
  <c r="G433" i="164" s="1"/>
  <c r="J29" i="165"/>
  <c r="F188" i="165"/>
  <c r="F268" i="165"/>
  <c r="F233" i="165"/>
  <c r="F454" i="165"/>
  <c r="J125" i="165"/>
  <c r="F139" i="165"/>
  <c r="J196" i="165"/>
  <c r="J383" i="165"/>
  <c r="F83" i="165"/>
  <c r="C128" i="165"/>
  <c r="B128" i="164" s="1"/>
  <c r="C361" i="165"/>
  <c r="B361" i="164" s="1"/>
  <c r="C24" i="165"/>
  <c r="B24" i="164" s="1"/>
  <c r="B442" i="165"/>
  <c r="A442" i="164" s="1"/>
  <c r="G442" i="164" s="1"/>
  <c r="F44" i="165"/>
  <c r="C300" i="165"/>
  <c r="B300" i="164" s="1"/>
  <c r="F201" i="165"/>
  <c r="B351" i="165"/>
  <c r="A351" i="164" s="1"/>
  <c r="G351" i="164" s="1"/>
  <c r="J59" i="165"/>
  <c r="B323" i="165"/>
  <c r="A323" i="164" s="1"/>
  <c r="G323" i="164" s="1"/>
  <c r="C331" i="165"/>
  <c r="B331" i="164" s="1"/>
  <c r="J226" i="165"/>
  <c r="F468" i="165"/>
  <c r="J61" i="165"/>
  <c r="B110" i="165"/>
  <c r="A110" i="164" s="1"/>
  <c r="G110" i="164" s="1"/>
  <c r="J194" i="165"/>
  <c r="J181" i="165"/>
  <c r="J336" i="165"/>
  <c r="B22" i="165"/>
  <c r="A22" i="164" s="1"/>
  <c r="G22" i="164" s="1"/>
  <c r="F207" i="165"/>
  <c r="C449" i="165"/>
  <c r="B449" i="164" s="1"/>
  <c r="B475" i="165"/>
  <c r="A475" i="164" s="1"/>
  <c r="G475" i="164" s="1"/>
  <c r="C363" i="165"/>
  <c r="B363" i="164" s="1"/>
  <c r="C193" i="165"/>
  <c r="B193" i="164" s="1"/>
  <c r="F413" i="165"/>
  <c r="B164" i="165"/>
  <c r="A164" i="164" s="1"/>
  <c r="G164" i="164" s="1"/>
  <c r="C365" i="165"/>
  <c r="B365" i="164" s="1"/>
  <c r="F273" i="165"/>
  <c r="B396" i="165"/>
  <c r="A396" i="164" s="1"/>
  <c r="G396" i="164" s="1"/>
  <c r="F300" i="165"/>
  <c r="F86" i="165"/>
  <c r="J477" i="165"/>
  <c r="F213" i="165"/>
  <c r="J287" i="165"/>
  <c r="B185" i="165"/>
  <c r="A185" i="164" s="1"/>
  <c r="G185" i="164" s="1"/>
  <c r="J388" i="165"/>
  <c r="B178" i="165"/>
  <c r="A178" i="164" s="1"/>
  <c r="G178" i="164" s="1"/>
  <c r="J132" i="165"/>
  <c r="C41" i="165"/>
  <c r="B41" i="164" s="1"/>
  <c r="J37" i="165"/>
  <c r="B337" i="165"/>
  <c r="A337" i="164" s="1"/>
  <c r="G337" i="164" s="1"/>
  <c r="C73" i="165"/>
  <c r="B73" i="164" s="1"/>
  <c r="J140" i="165"/>
  <c r="F284" i="165"/>
  <c r="J327" i="165"/>
  <c r="J264" i="165"/>
  <c r="C275" i="165"/>
  <c r="B275" i="164" s="1"/>
  <c r="C342" i="165"/>
  <c r="B342" i="164" s="1"/>
  <c r="B431" i="165"/>
  <c r="A431" i="164" s="1"/>
  <c r="G431" i="164" s="1"/>
  <c r="B445" i="165"/>
  <c r="A445" i="164" s="1"/>
  <c r="G445" i="164" s="1"/>
  <c r="F63" i="165"/>
  <c r="B68" i="165"/>
  <c r="A68" i="164" s="1"/>
  <c r="G68" i="164" s="1"/>
  <c r="C255" i="165"/>
  <c r="B255" i="164" s="1"/>
  <c r="C244" i="165"/>
  <c r="B244" i="164" s="1"/>
  <c r="J117" i="165"/>
  <c r="C263" i="165"/>
  <c r="B263" i="164" s="1"/>
  <c r="F345" i="165"/>
  <c r="F267" i="165"/>
  <c r="C61" i="165"/>
  <c r="B61" i="164" s="1"/>
  <c r="J173" i="165"/>
  <c r="B213" i="165"/>
  <c r="A213" i="164" s="1"/>
  <c r="G213" i="164" s="1"/>
  <c r="B136" i="165"/>
  <c r="A136" i="164" s="1"/>
  <c r="G136" i="164" s="1"/>
  <c r="F141" i="165"/>
  <c r="C372" i="165"/>
  <c r="B372" i="164" s="1"/>
  <c r="J155" i="165"/>
  <c r="C22" i="165"/>
  <c r="B22" i="164" s="1"/>
  <c r="C332" i="165"/>
  <c r="B332" i="164" s="1"/>
  <c r="F132" i="165"/>
  <c r="J465" i="165"/>
  <c r="C88" i="165"/>
  <c r="B88" i="164" s="1"/>
  <c r="B92" i="165"/>
  <c r="A92" i="164" s="1"/>
  <c r="G92" i="164" s="1"/>
  <c r="J470" i="165"/>
  <c r="J67" i="165"/>
  <c r="J478" i="165"/>
  <c r="C287" i="165"/>
  <c r="B287" i="164" s="1"/>
  <c r="J141" i="165"/>
  <c r="C131" i="165"/>
  <c r="B131" i="164" s="1"/>
  <c r="F426" i="165"/>
  <c r="J78" i="165"/>
  <c r="J30" i="165"/>
  <c r="B447" i="165"/>
  <c r="A447" i="164" s="1"/>
  <c r="G447" i="164" s="1"/>
  <c r="F168" i="165"/>
  <c r="B131" i="165"/>
  <c r="A131" i="164" s="1"/>
  <c r="G131" i="164" s="1"/>
  <c r="F155" i="165"/>
  <c r="C417" i="165"/>
  <c r="B417" i="164" s="1"/>
  <c r="F441" i="165"/>
  <c r="B348" i="165"/>
  <c r="A348" i="164" s="1"/>
  <c r="G348" i="164" s="1"/>
  <c r="F359" i="165"/>
  <c r="F420" i="165"/>
  <c r="C409" i="165"/>
  <c r="B409" i="164" s="1"/>
  <c r="J443" i="165"/>
  <c r="J334" i="165"/>
  <c r="F352" i="165"/>
  <c r="F159" i="165"/>
  <c r="F112" i="165"/>
  <c r="B47" i="165"/>
  <c r="A47" i="164" s="1"/>
  <c r="G47" i="164" s="1"/>
  <c r="J276" i="165"/>
  <c r="C339" i="165"/>
  <c r="B339" i="164" s="1"/>
  <c r="J385" i="165"/>
  <c r="C112" i="165"/>
  <c r="B112" i="164" s="1"/>
  <c r="C63" i="165"/>
  <c r="B63" i="164" s="1"/>
  <c r="C123" i="165"/>
  <c r="B123" i="164" s="1"/>
  <c r="F424" i="165"/>
  <c r="J269" i="165"/>
  <c r="F216" i="165"/>
  <c r="B103" i="165"/>
  <c r="A103" i="164" s="1"/>
  <c r="G103" i="164" s="1"/>
  <c r="F291" i="165"/>
  <c r="J349" i="165"/>
  <c r="C100" i="165"/>
  <c r="B100" i="164" s="1"/>
  <c r="B239" i="165"/>
  <c r="A239" i="164" s="1"/>
  <c r="G239" i="164" s="1"/>
  <c r="C173" i="165"/>
  <c r="B173" i="164" s="1"/>
  <c r="F235" i="165"/>
  <c r="J325" i="165"/>
  <c r="J252" i="165"/>
  <c r="B149" i="165"/>
  <c r="A149" i="164" s="1"/>
  <c r="G149" i="164" s="1"/>
  <c r="F270" i="165"/>
  <c r="F328" i="165"/>
  <c r="J291" i="165"/>
  <c r="C94" i="165"/>
  <c r="B94" i="164" s="1"/>
  <c r="J82" i="165"/>
  <c r="C137" i="165"/>
  <c r="B137" i="164" s="1"/>
  <c r="J412" i="165"/>
  <c r="J145" i="165"/>
  <c r="C134" i="165"/>
  <c r="B134" i="164" s="1"/>
  <c r="C206" i="165"/>
  <c r="B206" i="164" s="1"/>
  <c r="J197" i="165"/>
  <c r="B226" i="165"/>
  <c r="A226" i="164" s="1"/>
  <c r="G226" i="164" s="1"/>
  <c r="F388" i="165"/>
  <c r="J178" i="165"/>
  <c r="C336" i="165"/>
  <c r="B336" i="164" s="1"/>
  <c r="F430" i="165"/>
  <c r="C225" i="165"/>
  <c r="B225" i="164" s="1"/>
  <c r="F451" i="165"/>
  <c r="B375" i="165"/>
  <c r="A375" i="164" s="1"/>
  <c r="G375" i="164" s="1"/>
  <c r="C67" i="165"/>
  <c r="B67" i="164" s="1"/>
  <c r="F440" i="165"/>
  <c r="J156" i="165"/>
  <c r="C308" i="165"/>
  <c r="B308" i="164" s="1"/>
  <c r="F177" i="165"/>
  <c r="J273" i="165"/>
  <c r="F87" i="165"/>
  <c r="B449" i="165"/>
  <c r="A449" i="164" s="1"/>
  <c r="G449" i="164" s="1"/>
  <c r="C297" i="165"/>
  <c r="B297" i="164" s="1"/>
  <c r="F24" i="165"/>
  <c r="J415" i="165"/>
  <c r="B211" i="165"/>
  <c r="A211" i="164" s="1"/>
  <c r="G211" i="164" s="1"/>
  <c r="F97" i="165"/>
  <c r="C462" i="165"/>
  <c r="B462" i="164" s="1"/>
  <c r="J183" i="165"/>
  <c r="F244" i="165"/>
  <c r="F438" i="165"/>
  <c r="B366" i="165"/>
  <c r="A366" i="164" s="1"/>
  <c r="G366" i="164" s="1"/>
  <c r="J23" i="165"/>
  <c r="F241" i="165"/>
  <c r="F302" i="165"/>
  <c r="B96" i="165"/>
  <c r="A96" i="164" s="1"/>
  <c r="G96" i="164" s="1"/>
  <c r="F311" i="165"/>
  <c r="J20" i="165"/>
  <c r="C121" i="165"/>
  <c r="B121" i="164" s="1"/>
  <c r="F401" i="165"/>
  <c r="J365" i="165"/>
  <c r="F482" i="165"/>
  <c r="B428" i="165"/>
  <c r="A428" i="164" s="1"/>
  <c r="G428" i="164" s="1"/>
  <c r="C162" i="165"/>
  <c r="B162" i="164" s="1"/>
  <c r="B347" i="165"/>
  <c r="A347" i="164" s="1"/>
  <c r="G347" i="164" s="1"/>
  <c r="J98" i="165"/>
  <c r="C99" i="165"/>
  <c r="B99" i="164" s="1"/>
  <c r="F421" i="165"/>
  <c r="C49" i="165"/>
  <c r="B49" i="164" s="1"/>
  <c r="F320" i="165"/>
  <c r="B241" i="165"/>
  <c r="A241" i="164" s="1"/>
  <c r="G241" i="164" s="1"/>
  <c r="F152" i="165"/>
  <c r="F416" i="165"/>
  <c r="F124" i="165"/>
  <c r="C251" i="165"/>
  <c r="B251" i="164" s="1"/>
  <c r="B212" i="165"/>
  <c r="A212" i="164" s="1"/>
  <c r="G212" i="164" s="1"/>
  <c r="F372" i="165"/>
  <c r="C184" i="165"/>
  <c r="B184" i="164" s="1"/>
  <c r="J308" i="165"/>
  <c r="F182" i="165"/>
  <c r="C120" i="165"/>
  <c r="B120" i="164" s="1"/>
  <c r="C478" i="165"/>
  <c r="B478" i="164" s="1"/>
  <c r="J274" i="165"/>
  <c r="B107" i="165"/>
  <c r="A107" i="164" s="1"/>
  <c r="G107" i="164" s="1"/>
  <c r="F444" i="165"/>
  <c r="J107" i="165"/>
  <c r="F470" i="165"/>
  <c r="F309" i="165"/>
  <c r="F222" i="165"/>
  <c r="F384" i="165"/>
  <c r="F56" i="165"/>
  <c r="J404" i="165"/>
  <c r="J38" i="165"/>
  <c r="J95" i="165"/>
  <c r="J285" i="165"/>
  <c r="C448" i="165"/>
  <c r="B448" i="164" s="1"/>
  <c r="J431" i="165"/>
  <c r="B304" i="165"/>
  <c r="A304" i="164" s="1"/>
  <c r="G304" i="164" s="1"/>
  <c r="F70" i="165"/>
  <c r="B353" i="165"/>
  <c r="A353" i="164" s="1"/>
  <c r="G353" i="164" s="1"/>
  <c r="F294" i="165"/>
  <c r="B177" i="165"/>
  <c r="A177" i="164" s="1"/>
  <c r="G177" i="164" s="1"/>
  <c r="C320" i="165"/>
  <c r="B320" i="164" s="1"/>
  <c r="F237" i="165"/>
  <c r="C400" i="165"/>
  <c r="B400" i="164" s="1"/>
  <c r="J418" i="165"/>
  <c r="C324" i="165"/>
  <c r="B324" i="164" s="1"/>
  <c r="C317" i="165"/>
  <c r="B317" i="164" s="1"/>
  <c r="B254" i="165"/>
  <c r="A254" i="164" s="1"/>
  <c r="G254" i="164" s="1"/>
  <c r="C159" i="165"/>
  <c r="B159" i="164" s="1"/>
  <c r="B139" i="165"/>
  <c r="A139" i="164" s="1"/>
  <c r="G139" i="164" s="1"/>
  <c r="C66" i="165"/>
  <c r="B66" i="164" s="1"/>
  <c r="J186" i="165"/>
  <c r="J134" i="165"/>
  <c r="J73" i="165"/>
  <c r="C312" i="165"/>
  <c r="B312" i="164" s="1"/>
  <c r="C468" i="165"/>
  <c r="B468" i="164" s="1"/>
  <c r="B415" i="165"/>
  <c r="A415" i="164" s="1"/>
  <c r="G415" i="164" s="1"/>
  <c r="C46" i="165"/>
  <c r="B46" i="164" s="1"/>
  <c r="B277" i="165"/>
  <c r="A277" i="164" s="1"/>
  <c r="G277" i="164" s="1"/>
  <c r="B294" i="165"/>
  <c r="A294" i="164" s="1"/>
  <c r="G294" i="164" s="1"/>
  <c r="F253" i="165"/>
  <c r="F157" i="165"/>
  <c r="J43" i="165"/>
  <c r="B334" i="165"/>
  <c r="A334" i="164" s="1"/>
  <c r="G334" i="164" s="1"/>
  <c r="B331" i="165"/>
  <c r="A331" i="164" s="1"/>
  <c r="G331" i="164" s="1"/>
  <c r="B118" i="165"/>
  <c r="A118" i="164" s="1"/>
  <c r="G118" i="164" s="1"/>
  <c r="F49" i="165"/>
  <c r="C202" i="165"/>
  <c r="B202" i="164" s="1"/>
  <c r="C96" i="165"/>
  <c r="B96" i="164" s="1"/>
  <c r="C465" i="165"/>
  <c r="B465" i="164" s="1"/>
  <c r="F238" i="165"/>
  <c r="B246" i="165"/>
  <c r="A246" i="164" s="1"/>
  <c r="G246" i="164" s="1"/>
  <c r="J447" i="165"/>
  <c r="C273" i="165"/>
  <c r="B273" i="164" s="1"/>
  <c r="B154" i="165"/>
  <c r="A154" i="164" s="1"/>
  <c r="G154" i="164" s="1"/>
  <c r="B250" i="165"/>
  <c r="A250" i="164" s="1"/>
  <c r="G250" i="164" s="1"/>
  <c r="F114" i="165"/>
  <c r="C261" i="165"/>
  <c r="B261" i="164" s="1"/>
  <c r="C373" i="165"/>
  <c r="B373" i="164" s="1"/>
  <c r="J69" i="165"/>
  <c r="C106" i="165"/>
  <c r="B106" i="164" s="1"/>
  <c r="F377" i="165"/>
  <c r="F95" i="165"/>
  <c r="B338" i="165"/>
  <c r="A338" i="164" s="1"/>
  <c r="G338" i="164" s="1"/>
  <c r="F336" i="165"/>
  <c r="J393" i="165"/>
  <c r="B32" i="165"/>
  <c r="A32" i="164" s="1"/>
  <c r="G32" i="164" s="1"/>
  <c r="F280" i="165"/>
  <c r="C283" i="165"/>
  <c r="B283" i="164" s="1"/>
  <c r="F162" i="165"/>
  <c r="J369" i="165"/>
  <c r="F364" i="165"/>
  <c r="F65" i="165"/>
  <c r="F179" i="165"/>
  <c r="F98" i="165"/>
  <c r="F80" i="165"/>
  <c r="C250" i="165"/>
  <c r="B250" i="164" s="1"/>
  <c r="C204" i="165"/>
  <c r="B204" i="164" s="1"/>
  <c r="B169" i="165"/>
  <c r="A169" i="164" s="1"/>
  <c r="G169" i="164" s="1"/>
  <c r="C398" i="165"/>
  <c r="B398" i="164" s="1"/>
  <c r="F308" i="165"/>
  <c r="J75" i="165"/>
  <c r="B434" i="165"/>
  <c r="A434" i="164" s="1"/>
  <c r="G434" i="164" s="1"/>
  <c r="B198" i="165"/>
  <c r="A198" i="164" s="1"/>
  <c r="G198" i="164" s="1"/>
  <c r="F289" i="165"/>
  <c r="C35" i="165"/>
  <c r="B35" i="164" s="1"/>
  <c r="B440" i="165"/>
  <c r="A440" i="164" s="1"/>
  <c r="G440" i="164" s="1"/>
  <c r="F460" i="165"/>
  <c r="J284" i="165"/>
  <c r="F458" i="165"/>
  <c r="B142" i="165"/>
  <c r="A142" i="164" s="1"/>
  <c r="G142" i="164" s="1"/>
  <c r="C65" i="165"/>
  <c r="B65" i="164" s="1"/>
  <c r="F204" i="165"/>
  <c r="J387" i="165"/>
  <c r="J377" i="165"/>
  <c r="F231" i="165"/>
  <c r="B248" i="165"/>
  <c r="A248" i="164" s="1"/>
  <c r="G248" i="164" s="1"/>
  <c r="F149" i="165"/>
  <c r="F341" i="165"/>
  <c r="F91" i="165"/>
  <c r="F408" i="165"/>
  <c r="B452" i="165"/>
  <c r="A452" i="164" s="1"/>
  <c r="G452" i="164" s="1"/>
  <c r="C381" i="165"/>
  <c r="B381" i="164" s="1"/>
  <c r="B436" i="165"/>
  <c r="A436" i="164" s="1"/>
  <c r="G436" i="164" s="1"/>
  <c r="F257" i="165"/>
  <c r="C358" i="165"/>
  <c r="B358" i="164" s="1"/>
  <c r="J304" i="165"/>
  <c r="F322" i="165"/>
  <c r="B172" i="165"/>
  <c r="A172" i="164" s="1"/>
  <c r="G172" i="164" s="1"/>
  <c r="F391" i="165"/>
  <c r="C366" i="165"/>
  <c r="B366" i="164" s="1"/>
  <c r="F316" i="165"/>
  <c r="B179" i="165"/>
  <c r="A179" i="164" s="1"/>
  <c r="G179" i="164" s="1"/>
  <c r="B41" i="165"/>
  <c r="A41" i="164" s="1"/>
  <c r="B292" i="165"/>
  <c r="A292" i="164" s="1"/>
  <c r="G292" i="164" s="1"/>
  <c r="C423" i="165"/>
  <c r="B423" i="164" s="1"/>
  <c r="C303" i="165"/>
  <c r="B303" i="164" s="1"/>
  <c r="J413" i="165"/>
  <c r="C415" i="165"/>
  <c r="B415" i="164" s="1"/>
  <c r="J323" i="165"/>
  <c r="F131" i="165"/>
  <c r="B295" i="165"/>
  <c r="A295" i="164" s="1"/>
  <c r="G295" i="164" s="1"/>
  <c r="C119" i="165"/>
  <c r="B119" i="164" s="1"/>
  <c r="J326" i="165"/>
  <c r="C389" i="165"/>
  <c r="B389" i="164" s="1"/>
  <c r="J237" i="165"/>
  <c r="C199" i="165"/>
  <c r="B199" i="164" s="1"/>
  <c r="C427" i="165"/>
  <c r="B427" i="164" s="1"/>
  <c r="C292" i="165"/>
  <c r="B292" i="164" s="1"/>
  <c r="F17" i="165"/>
  <c r="J164" i="165"/>
  <c r="F40" i="165"/>
  <c r="C110" i="165"/>
  <c r="B110" i="164" s="1"/>
  <c r="J407" i="165"/>
  <c r="C30" i="165"/>
  <c r="B30" i="164" s="1"/>
  <c r="C466" i="165"/>
  <c r="B466" i="164" s="1"/>
  <c r="J328" i="165"/>
  <c r="J395" i="165"/>
  <c r="J177" i="165"/>
  <c r="F414" i="165"/>
  <c r="C307" i="165"/>
  <c r="B307" i="164" s="1"/>
  <c r="C354" i="165"/>
  <c r="B354" i="164" s="1"/>
  <c r="C271" i="165"/>
  <c r="B271" i="164" s="1"/>
  <c r="C440" i="165"/>
  <c r="B440" i="164" s="1"/>
  <c r="C167" i="165"/>
  <c r="B167" i="164" s="1"/>
  <c r="C36" i="165"/>
  <c r="B36" i="164" s="1"/>
  <c r="J254" i="165"/>
  <c r="F374" i="165"/>
  <c r="C72" i="165"/>
  <c r="B72" i="164" s="1"/>
  <c r="B333" i="165"/>
  <c r="A333" i="164" s="1"/>
  <c r="G333" i="164" s="1"/>
  <c r="J94" i="165"/>
  <c r="C242" i="165"/>
  <c r="B242" i="164" s="1"/>
  <c r="C56" i="165"/>
  <c r="B56" i="164" s="1"/>
  <c r="B328" i="165"/>
  <c r="A328" i="164" s="1"/>
  <c r="G328" i="164" s="1"/>
  <c r="J376" i="165"/>
  <c r="B199" i="165"/>
  <c r="A199" i="164" s="1"/>
  <c r="G199" i="164" s="1"/>
  <c r="B133" i="165"/>
  <c r="A133" i="164" s="1"/>
  <c r="G133" i="164" s="1"/>
  <c r="J370" i="165"/>
  <c r="F466" i="165"/>
  <c r="F128" i="165"/>
  <c r="B317" i="165"/>
  <c r="A317" i="164" s="1"/>
  <c r="G317" i="164" s="1"/>
  <c r="F356" i="165"/>
  <c r="F136" i="165"/>
  <c r="F443" i="165"/>
  <c r="B455" i="165"/>
  <c r="A455" i="164" s="1"/>
  <c r="G455" i="164" s="1"/>
  <c r="J403" i="165"/>
  <c r="B467" i="165"/>
  <c r="A467" i="164" s="1"/>
  <c r="G467" i="164" s="1"/>
  <c r="B39" i="165"/>
  <c r="A39" i="164" s="1"/>
  <c r="G39" i="164" s="1"/>
  <c r="C122" i="165"/>
  <c r="B122" i="164" s="1"/>
  <c r="F74" i="165"/>
  <c r="C431" i="165"/>
  <c r="B431" i="164" s="1"/>
  <c r="J337" i="165"/>
  <c r="F397" i="165"/>
  <c r="B18" i="165"/>
  <c r="A18" i="164" s="1"/>
  <c r="G18" i="164" s="1"/>
  <c r="F358" i="165"/>
  <c r="J456" i="165"/>
  <c r="C241" i="165"/>
  <c r="B241" i="164" s="1"/>
  <c r="C213" i="165"/>
  <c r="B213" i="164" s="1"/>
  <c r="C57" i="165"/>
  <c r="B57" i="164" s="1"/>
  <c r="F243" i="165"/>
  <c r="C341" i="165"/>
  <c r="B341" i="164" s="1"/>
  <c r="J190" i="165"/>
  <c r="F26" i="165"/>
  <c r="J192" i="165"/>
  <c r="C338" i="165"/>
  <c r="B338" i="164" s="1"/>
  <c r="F221" i="165"/>
  <c r="C370" i="165"/>
  <c r="B370" i="164" s="1"/>
  <c r="C58" i="165"/>
  <c r="B58" i="164" s="1"/>
  <c r="J406" i="165"/>
  <c r="F344" i="165"/>
  <c r="J49" i="165"/>
  <c r="J153" i="165"/>
  <c r="C474" i="165"/>
  <c r="B474" i="164" s="1"/>
  <c r="B461" i="165"/>
  <c r="A461" i="164" s="1"/>
  <c r="G461" i="164" s="1"/>
  <c r="B283" i="165"/>
  <c r="A283" i="164" s="1"/>
  <c r="G283" i="164" s="1"/>
  <c r="B456" i="165"/>
  <c r="A456" i="164" s="1"/>
  <c r="G456" i="164" s="1"/>
  <c r="C458" i="165"/>
  <c r="B458" i="164" s="1"/>
  <c r="J144" i="165"/>
  <c r="J281" i="165"/>
  <c r="J448" i="165"/>
  <c r="C60" i="165"/>
  <c r="B60" i="164" s="1"/>
  <c r="J472" i="165"/>
  <c r="F354" i="165"/>
  <c r="F42" i="165"/>
  <c r="C220" i="165"/>
  <c r="B220" i="164" s="1"/>
  <c r="F360" i="165"/>
  <c r="F119" i="165"/>
  <c r="C28" i="165"/>
  <c r="B28" i="164" s="1"/>
  <c r="J380" i="165"/>
  <c r="B138" i="165"/>
  <c r="A138" i="164" s="1"/>
  <c r="G138" i="164" s="1"/>
  <c r="F19" i="165"/>
  <c r="J244" i="165"/>
  <c r="B156" i="165"/>
  <c r="A156" i="164" s="1"/>
  <c r="G156" i="164" s="1"/>
  <c r="B282" i="165"/>
  <c r="A282" i="164" s="1"/>
  <c r="G282" i="164" s="1"/>
  <c r="F330" i="165"/>
  <c r="B145" i="165"/>
  <c r="A145" i="164" s="1"/>
  <c r="G145" i="164" s="1"/>
  <c r="B417" i="165"/>
  <c r="A417" i="164" s="1"/>
  <c r="G417" i="164" s="1"/>
  <c r="F305" i="165"/>
  <c r="B38" i="165"/>
  <c r="A38" i="164" s="1"/>
  <c r="G38" i="164" s="1"/>
  <c r="B19" i="165"/>
  <c r="A19" i="164" s="1"/>
  <c r="G19" i="164" s="1"/>
  <c r="F250" i="165"/>
  <c r="C196" i="165"/>
  <c r="B196" i="164" s="1"/>
  <c r="J68" i="165"/>
  <c r="B191" i="165"/>
  <c r="A191" i="164" s="1"/>
  <c r="G191" i="164" s="1"/>
  <c r="F465" i="165"/>
  <c r="C189" i="165"/>
  <c r="B189" i="164" s="1"/>
  <c r="B425" i="165"/>
  <c r="A425" i="164" s="1"/>
  <c r="G425" i="164" s="1"/>
  <c r="J408" i="165"/>
  <c r="C269" i="165"/>
  <c r="B269" i="164" s="1"/>
  <c r="J123" i="165"/>
  <c r="B342" i="165"/>
  <c r="A342" i="164" s="1"/>
  <c r="G342" i="164" s="1"/>
  <c r="F448" i="165"/>
  <c r="J307" i="165"/>
  <c r="B369" i="165"/>
  <c r="A369" i="164" s="1"/>
  <c r="G369" i="164" s="1"/>
  <c r="B79" i="165"/>
  <c r="A79" i="164" s="1"/>
  <c r="G79" i="164" s="1"/>
  <c r="B162" i="165"/>
  <c r="A162" i="164" s="1"/>
  <c r="G162" i="164" s="1"/>
  <c r="B420" i="165"/>
  <c r="A420" i="164" s="1"/>
  <c r="G420" i="164" s="1"/>
  <c r="F477" i="165"/>
  <c r="B30" i="165"/>
  <c r="A30" i="164" s="1"/>
  <c r="G30" i="164" s="1"/>
  <c r="B64" i="165"/>
  <c r="A64" i="164" s="1"/>
  <c r="G64" i="164" s="1"/>
  <c r="B350" i="165"/>
  <c r="A350" i="164" s="1"/>
  <c r="G350" i="164" s="1"/>
  <c r="B46" i="165"/>
  <c r="A46" i="164" s="1"/>
  <c r="G46" i="164" s="1"/>
  <c r="C335" i="165"/>
  <c r="B335" i="164" s="1"/>
  <c r="C117" i="165"/>
  <c r="B117" i="164" s="1"/>
  <c r="C108" i="165"/>
  <c r="B108" i="164" s="1"/>
  <c r="J131" i="165"/>
  <c r="B217" i="165"/>
  <c r="A217" i="164" s="1"/>
  <c r="G217" i="164" s="1"/>
  <c r="C55" i="165"/>
  <c r="B55" i="164" s="1"/>
  <c r="B129" i="165"/>
  <c r="A129" i="164" s="1"/>
  <c r="G129" i="164" s="1"/>
  <c r="J119" i="165"/>
  <c r="C345" i="165"/>
  <c r="B345" i="164" s="1"/>
  <c r="C481" i="165"/>
  <c r="B481" i="164" s="1"/>
  <c r="F228" i="165"/>
  <c r="B153" i="165"/>
  <c r="A153" i="164" s="1"/>
  <c r="G153" i="164" s="1"/>
  <c r="F122" i="165"/>
  <c r="F279" i="165"/>
  <c r="B143" i="165"/>
  <c r="A143" i="164" s="1"/>
  <c r="G143" i="164" s="1"/>
  <c r="B312" i="165"/>
  <c r="A312" i="164" s="1"/>
  <c r="G312" i="164" s="1"/>
  <c r="C434" i="165"/>
  <c r="B434" i="164" s="1"/>
  <c r="F399" i="165"/>
  <c r="C379" i="165"/>
  <c r="B379" i="164" s="1"/>
  <c r="B231" i="165"/>
  <c r="A231" i="164" s="1"/>
  <c r="G231" i="164" s="1"/>
  <c r="B372" i="165"/>
  <c r="A372" i="164" s="1"/>
  <c r="G372" i="164" s="1"/>
  <c r="J344" i="165"/>
  <c r="C460" i="165"/>
  <c r="B460" i="164" s="1"/>
  <c r="J150" i="165"/>
  <c r="J416" i="165"/>
  <c r="F206" i="165"/>
  <c r="F96" i="165"/>
  <c r="J171" i="165"/>
  <c r="F245" i="165"/>
  <c r="F366" i="165"/>
  <c r="C105" i="165"/>
  <c r="B105" i="164" s="1"/>
  <c r="F212" i="165"/>
  <c r="J459" i="165"/>
  <c r="B482" i="165"/>
  <c r="A482" i="164" s="1"/>
  <c r="G482" i="164" s="1"/>
  <c r="B481" i="165"/>
  <c r="A481" i="164" s="1"/>
  <c r="G481" i="164" s="1"/>
  <c r="J34" i="165"/>
  <c r="F33" i="165"/>
  <c r="B238" i="165"/>
  <c r="A238" i="164" s="1"/>
  <c r="G238" i="164" s="1"/>
  <c r="F52" i="165"/>
  <c r="B256" i="165"/>
  <c r="A256" i="164" s="1"/>
  <c r="G256" i="164" s="1"/>
  <c r="B168" i="165"/>
  <c r="A168" i="164" s="1"/>
  <c r="G168" i="164" s="1"/>
  <c r="C208" i="165"/>
  <c r="B208" i="164" s="1"/>
  <c r="J297" i="165"/>
  <c r="C369" i="165"/>
  <c r="B369" i="164" s="1"/>
  <c r="J83" i="165"/>
  <c r="B263" i="165"/>
  <c r="A263" i="164" s="1"/>
  <c r="G263" i="164" s="1"/>
  <c r="F143" i="165"/>
  <c r="C412" i="165"/>
  <c r="B412" i="164" s="1"/>
  <c r="F467" i="165"/>
  <c r="B101" i="165"/>
  <c r="A101" i="164" s="1"/>
  <c r="G101" i="164" s="1"/>
  <c r="J182" i="165"/>
  <c r="C450" i="165"/>
  <c r="B450" i="164" s="1"/>
  <c r="J358" i="165"/>
  <c r="J184" i="165"/>
  <c r="F304" i="165"/>
  <c r="F229" i="165"/>
  <c r="F363" i="165"/>
  <c r="C102" i="165"/>
  <c r="B102" i="164" s="1"/>
  <c r="C259" i="165"/>
  <c r="B259" i="164" s="1"/>
  <c r="B113" i="165"/>
  <c r="A113" i="164" s="1"/>
  <c r="G113" i="164" s="1"/>
  <c r="J169" i="165"/>
  <c r="C429" i="165"/>
  <c r="B429" i="164" s="1"/>
  <c r="C37" i="165"/>
  <c r="B37" i="164" s="1"/>
  <c r="J258" i="165"/>
  <c r="B170" i="165"/>
  <c r="A170" i="164" s="1"/>
  <c r="G170" i="164" s="1"/>
  <c r="F46" i="165"/>
  <c r="B424" i="165"/>
  <c r="A424" i="164" s="1"/>
  <c r="G424" i="164" s="1"/>
  <c r="C284" i="165"/>
  <c r="B284" i="164" s="1"/>
  <c r="F269" i="165"/>
  <c r="C380" i="165"/>
  <c r="B380" i="164" s="1"/>
  <c r="F396" i="165"/>
  <c r="B229" i="165"/>
  <c r="A229" i="164" s="1"/>
  <c r="G229" i="164" s="1"/>
  <c r="J468" i="165"/>
  <c r="B230" i="165"/>
  <c r="A230" i="164" s="1"/>
  <c r="G230" i="164" s="1"/>
  <c r="B105" i="165"/>
  <c r="A105" i="164" s="1"/>
  <c r="G105" i="164" s="1"/>
  <c r="C17" i="165"/>
  <c r="B17" i="164" s="1"/>
  <c r="C296" i="165"/>
  <c r="B296" i="164" s="1"/>
  <c r="C44" i="165"/>
  <c r="B44" i="164" s="1"/>
  <c r="J142" i="165"/>
  <c r="F41" i="165"/>
  <c r="C309" i="165"/>
  <c r="B309" i="164" s="1"/>
  <c r="B67" i="165"/>
  <c r="A67" i="164" s="1"/>
  <c r="G67" i="164" s="1"/>
  <c r="F38" i="165"/>
  <c r="J286" i="165"/>
  <c r="C396" i="165"/>
  <c r="B396" i="164" s="1"/>
  <c r="F423" i="165"/>
  <c r="J324" i="165"/>
  <c r="J475" i="165"/>
  <c r="B134" i="165"/>
  <c r="A134" i="164" s="1"/>
  <c r="G134" i="164" s="1"/>
  <c r="B365" i="165"/>
  <c r="A365" i="164" s="1"/>
  <c r="G365" i="164" s="1"/>
  <c r="C360" i="165"/>
  <c r="B360" i="164" s="1"/>
  <c r="F317" i="165"/>
  <c r="F288" i="165"/>
  <c r="B286" i="165"/>
  <c r="A286" i="164" s="1"/>
  <c r="G286" i="164" s="1"/>
  <c r="B446" i="165"/>
  <c r="A446" i="164" s="1"/>
  <c r="G446" i="164" s="1"/>
  <c r="J267" i="165"/>
  <c r="J41" i="165"/>
  <c r="F278" i="165"/>
  <c r="C174" i="165"/>
  <c r="B174" i="164" s="1"/>
  <c r="J105" i="165"/>
  <c r="B297" i="165"/>
  <c r="A297" i="164" s="1"/>
  <c r="G297" i="164" s="1"/>
  <c r="F292" i="165"/>
  <c r="B209" i="165"/>
  <c r="A209" i="164" s="1"/>
  <c r="G209" i="164" s="1"/>
  <c r="F337" i="165"/>
  <c r="C205" i="165"/>
  <c r="B205" i="164" s="1"/>
  <c r="J481" i="165"/>
  <c r="B57" i="165"/>
  <c r="A57" i="164" s="1"/>
  <c r="G57" i="164" s="1"/>
  <c r="B82" i="165"/>
  <c r="A82" i="164" s="1"/>
  <c r="G82" i="164" s="1"/>
  <c r="F368" i="165"/>
  <c r="C310" i="165"/>
  <c r="B310" i="164" s="1"/>
  <c r="J278" i="165"/>
  <c r="J270" i="165"/>
  <c r="J476" i="165"/>
  <c r="B388" i="165"/>
  <c r="A388" i="164" s="1"/>
  <c r="G388" i="164" s="1"/>
  <c r="B218" i="165"/>
  <c r="A218" i="164" s="1"/>
  <c r="G218" i="164" s="1"/>
  <c r="B58" i="165"/>
  <c r="A58" i="164" s="1"/>
  <c r="G58" i="164" s="1"/>
  <c r="B471" i="165"/>
  <c r="A471" i="164" s="1"/>
  <c r="G471" i="164" s="1"/>
  <c r="B278" i="165"/>
  <c r="A278" i="164" s="1"/>
  <c r="G278" i="164" s="1"/>
  <c r="F400" i="165"/>
  <c r="C257" i="165"/>
  <c r="B257" i="164" s="1"/>
  <c r="B405" i="165"/>
  <c r="A405" i="164" s="1"/>
  <c r="G405" i="164" s="1"/>
  <c r="B458" i="165"/>
  <c r="A458" i="164" s="1"/>
  <c r="G458" i="164" s="1"/>
  <c r="B395" i="165"/>
  <c r="A395" i="164" s="1"/>
  <c r="G395" i="164" s="1"/>
  <c r="J300" i="165"/>
  <c r="C169" i="165"/>
  <c r="B169" i="164" s="1"/>
  <c r="F39" i="165"/>
  <c r="F258" i="165"/>
  <c r="B472" i="165"/>
  <c r="A472" i="164" s="1"/>
  <c r="G472" i="164" s="1"/>
  <c r="B232" i="165"/>
  <c r="A232" i="164" s="1"/>
  <c r="G232" i="164" s="1"/>
  <c r="F260" i="165"/>
  <c r="B48" i="165"/>
  <c r="A48" i="164" s="1"/>
  <c r="G48" i="164" s="1"/>
  <c r="J163" i="165"/>
  <c r="J259" i="165"/>
  <c r="C104" i="165"/>
  <c r="B104" i="164" s="1"/>
  <c r="J482" i="165"/>
  <c r="J483" i="165"/>
  <c r="C483" i="165"/>
  <c r="B483" i="164" s="1"/>
  <c r="C482" i="165"/>
  <c r="B482" i="164" s="1"/>
  <c r="C484" i="165"/>
  <c r="B484" i="164" s="1"/>
  <c r="F484" i="165"/>
  <c r="B486" i="165"/>
  <c r="A486" i="164" s="1"/>
  <c r="G486" i="164" s="1"/>
  <c r="F485" i="165"/>
  <c r="F483" i="165"/>
  <c r="B483" i="165"/>
  <c r="A483" i="164" s="1"/>
  <c r="G483" i="164" s="1"/>
  <c r="B484" i="165"/>
  <c r="A484" i="164" s="1"/>
  <c r="G484" i="164" s="1"/>
  <c r="J484" i="165"/>
  <c r="J485" i="165"/>
  <c r="C486" i="165"/>
  <c r="B486" i="164" s="1"/>
  <c r="F486" i="165"/>
  <c r="C485" i="165"/>
  <c r="B485" i="164" s="1"/>
  <c r="J486" i="165"/>
  <c r="B485" i="165"/>
  <c r="A485" i="164" s="1"/>
  <c r="G485" i="164" s="1"/>
  <c r="J487" i="165"/>
  <c r="C487" i="165"/>
  <c r="B487" i="164" s="1"/>
  <c r="F487" i="165"/>
  <c r="B487" i="165"/>
  <c r="A487" i="164" s="1"/>
  <c r="G487" i="164" s="1"/>
  <c r="C488" i="165"/>
  <c r="B488" i="164" s="1"/>
  <c r="F488" i="165"/>
  <c r="L31" i="165"/>
  <c r="L39" i="165"/>
  <c r="L42" i="165"/>
  <c r="L43" i="165"/>
  <c r="L19" i="165"/>
  <c r="L28" i="165"/>
  <c r="L41" i="165"/>
  <c r="L33" i="165"/>
  <c r="L22" i="165"/>
  <c r="L27" i="165"/>
  <c r="L37" i="165"/>
  <c r="L44" i="165"/>
  <c r="L36" i="165"/>
  <c r="L40" i="165"/>
  <c r="L46" i="165"/>
  <c r="L25" i="165"/>
  <c r="L38" i="165"/>
  <c r="L35" i="165"/>
  <c r="L30" i="165"/>
  <c r="L47" i="165"/>
  <c r="L49" i="165"/>
  <c r="L26" i="165"/>
  <c r="L34" i="165"/>
  <c r="L20" i="165"/>
  <c r="L29" i="165"/>
  <c r="L24" i="165"/>
  <c r="L23" i="165"/>
  <c r="L21" i="165"/>
  <c r="L48" i="165"/>
  <c r="L18" i="165"/>
  <c r="L32" i="165"/>
  <c r="L45" i="165"/>
  <c r="L51" i="165"/>
  <c r="L50" i="165"/>
  <c r="L52" i="165"/>
  <c r="L53" i="165"/>
  <c r="L54" i="165"/>
  <c r="L56" i="165"/>
  <c r="L55" i="165"/>
  <c r="L57" i="165"/>
  <c r="L58" i="165"/>
  <c r="L59" i="165"/>
  <c r="L60" i="165"/>
  <c r="L61" i="165"/>
  <c r="L62" i="165"/>
  <c r="L65" i="165"/>
  <c r="L63" i="165"/>
  <c r="L64" i="165"/>
  <c r="L67" i="165"/>
  <c r="L66" i="165"/>
  <c r="L69" i="165"/>
  <c r="L68" i="165"/>
  <c r="L70" i="165"/>
  <c r="L72" i="165"/>
  <c r="L73" i="165"/>
  <c r="L71" i="165"/>
  <c r="L74" i="165"/>
  <c r="L75" i="165"/>
  <c r="L76" i="165"/>
  <c r="L78" i="165"/>
  <c r="L77" i="165"/>
  <c r="L80" i="165"/>
  <c r="L79" i="165"/>
  <c r="L81" i="165"/>
  <c r="L82" i="165"/>
  <c r="L83" i="165"/>
  <c r="L85" i="165"/>
  <c r="L86" i="165"/>
  <c r="L84" i="165"/>
  <c r="L87" i="165"/>
  <c r="L90" i="165"/>
  <c r="L88" i="165"/>
  <c r="L93" i="165"/>
  <c r="L89" i="165"/>
  <c r="L91" i="165"/>
  <c r="L92" i="165"/>
  <c r="L94" i="165"/>
  <c r="L95" i="165"/>
  <c r="L97" i="165"/>
  <c r="L96" i="165"/>
  <c r="L100" i="165"/>
  <c r="L101" i="165"/>
  <c r="L98" i="165"/>
  <c r="L99" i="165"/>
  <c r="L102" i="165"/>
  <c r="L104" i="165"/>
  <c r="L103" i="165"/>
  <c r="L105" i="165"/>
  <c r="L106" i="165"/>
  <c r="L108" i="165"/>
  <c r="L107" i="165"/>
  <c r="L109" i="165"/>
  <c r="L110" i="165"/>
  <c r="L112" i="165"/>
  <c r="L111" i="165"/>
  <c r="L114" i="165"/>
  <c r="L113" i="165"/>
  <c r="L116" i="165"/>
  <c r="L115" i="165"/>
  <c r="L117" i="165"/>
  <c r="L118" i="165"/>
  <c r="L119" i="165"/>
  <c r="L121" i="165"/>
  <c r="L120" i="165"/>
  <c r="L123" i="165"/>
  <c r="L122" i="165"/>
  <c r="L124" i="165"/>
  <c r="L125" i="165"/>
  <c r="L127" i="165"/>
  <c r="L126" i="165"/>
  <c r="L129" i="165"/>
  <c r="L128" i="165"/>
  <c r="L131" i="165"/>
  <c r="L130" i="165"/>
  <c r="L132" i="165"/>
  <c r="L134" i="165"/>
  <c r="L133" i="165"/>
  <c r="L137" i="165"/>
  <c r="L135" i="165"/>
  <c r="L138" i="165"/>
  <c r="L136" i="165"/>
  <c r="L140" i="165"/>
  <c r="L142" i="165"/>
  <c r="L141" i="165"/>
  <c r="L139" i="165"/>
  <c r="L143" i="165"/>
  <c r="L144" i="165"/>
  <c r="L145" i="165"/>
  <c r="L146" i="165"/>
  <c r="L148" i="165"/>
  <c r="L147" i="165"/>
  <c r="L149" i="165"/>
  <c r="L151" i="165"/>
  <c r="L150" i="165"/>
  <c r="L152" i="165"/>
  <c r="L153" i="165"/>
  <c r="L155" i="165"/>
  <c r="L154" i="165"/>
  <c r="L156" i="165"/>
  <c r="L157" i="165"/>
  <c r="L159" i="165"/>
  <c r="L158" i="165"/>
  <c r="L160" i="165"/>
  <c r="L161" i="165"/>
  <c r="L162" i="165"/>
  <c r="L164" i="165"/>
  <c r="L163" i="165"/>
  <c r="L165" i="165"/>
  <c r="L166" i="165"/>
  <c r="L167" i="165"/>
  <c r="L168" i="165"/>
  <c r="L169" i="165"/>
  <c r="L170" i="165"/>
  <c r="L171" i="165"/>
  <c r="L174" i="165"/>
  <c r="L173" i="165"/>
  <c r="L172" i="165"/>
  <c r="L176" i="165"/>
  <c r="L175" i="165"/>
  <c r="L178" i="165"/>
  <c r="L177" i="165"/>
  <c r="L180" i="165"/>
  <c r="L179" i="165"/>
  <c r="L181" i="165"/>
  <c r="L182" i="165"/>
  <c r="L183" i="165"/>
  <c r="L184" i="165"/>
  <c r="L185" i="165"/>
  <c r="L187" i="165"/>
  <c r="L186" i="165"/>
  <c r="L190" i="165"/>
  <c r="L189" i="165"/>
  <c r="L188" i="165"/>
  <c r="L191" i="165"/>
  <c r="L192" i="165"/>
  <c r="L193" i="165"/>
  <c r="L197" i="165"/>
  <c r="L195" i="165"/>
  <c r="L194" i="165"/>
  <c r="L196" i="165"/>
  <c r="L198" i="165"/>
  <c r="L199" i="165"/>
  <c r="L201" i="165"/>
  <c r="L200" i="165"/>
  <c r="L203" i="165"/>
  <c r="L202" i="165"/>
  <c r="L204" i="165"/>
  <c r="L205" i="165"/>
  <c r="L206" i="165"/>
  <c r="L208" i="165"/>
  <c r="L207" i="165"/>
  <c r="L210" i="165"/>
  <c r="L211" i="165"/>
  <c r="L209" i="165"/>
  <c r="L213" i="165"/>
  <c r="L212" i="165"/>
  <c r="L214" i="165"/>
  <c r="L217" i="165"/>
  <c r="L216" i="165"/>
  <c r="L218" i="165"/>
  <c r="L215" i="165"/>
  <c r="L219" i="165"/>
  <c r="L222" i="165"/>
  <c r="L221" i="165"/>
  <c r="L220" i="165"/>
  <c r="L223" i="165"/>
  <c r="L225" i="165"/>
  <c r="L226" i="165"/>
  <c r="L224" i="165"/>
  <c r="L227" i="165"/>
  <c r="L228" i="165"/>
  <c r="L229" i="165"/>
  <c r="L230" i="165"/>
  <c r="L231" i="165"/>
  <c r="L232" i="165"/>
  <c r="L233" i="165"/>
  <c r="L235" i="165"/>
  <c r="L234" i="165"/>
  <c r="L237" i="165"/>
  <c r="L236" i="165"/>
  <c r="L238" i="165"/>
  <c r="L239" i="165"/>
  <c r="L240" i="165"/>
  <c r="L241" i="165"/>
  <c r="L242" i="165"/>
  <c r="L243" i="165"/>
  <c r="L245" i="165"/>
  <c r="L244" i="165"/>
  <c r="L248" i="165"/>
  <c r="L246" i="165"/>
  <c r="L249" i="165"/>
  <c r="L247" i="165"/>
  <c r="L250" i="165"/>
  <c r="L251" i="165"/>
  <c r="L252" i="165"/>
  <c r="L253" i="165"/>
  <c r="L254" i="165"/>
  <c r="L256" i="165"/>
  <c r="L255" i="165"/>
  <c r="L258" i="165"/>
  <c r="L257" i="165"/>
  <c r="L260" i="165"/>
  <c r="L259" i="165"/>
  <c r="L261" i="165"/>
  <c r="L262" i="165"/>
  <c r="L263" i="165"/>
  <c r="L264" i="165"/>
  <c r="L266" i="165"/>
  <c r="L265" i="165"/>
  <c r="L267" i="165"/>
  <c r="L268" i="165"/>
  <c r="L269" i="165"/>
  <c r="L272" i="165"/>
  <c r="L271" i="165"/>
  <c r="L270" i="165"/>
  <c r="L273" i="165"/>
  <c r="L274" i="165"/>
  <c r="L275" i="165"/>
  <c r="L276" i="165"/>
  <c r="L279" i="165"/>
  <c r="L277" i="165"/>
  <c r="L278" i="165"/>
  <c r="L280" i="165"/>
  <c r="L282" i="165"/>
  <c r="L281" i="165"/>
  <c r="L284" i="165"/>
  <c r="L283" i="165"/>
  <c r="L285" i="165"/>
  <c r="L286" i="165"/>
  <c r="L288" i="165"/>
  <c r="L287" i="165"/>
  <c r="L289" i="165"/>
  <c r="L291" i="165"/>
  <c r="L290" i="165"/>
  <c r="L292" i="165"/>
  <c r="L293" i="165"/>
  <c r="L294" i="165"/>
  <c r="L295" i="165"/>
  <c r="L296" i="165"/>
  <c r="L298" i="165"/>
  <c r="L297" i="165"/>
  <c r="L299" i="165"/>
  <c r="L300" i="165"/>
  <c r="L302" i="165"/>
  <c r="L301" i="165"/>
  <c r="L303" i="165"/>
  <c r="L304" i="165"/>
  <c r="L306" i="165"/>
  <c r="L308" i="165"/>
  <c r="L310" i="165"/>
  <c r="L305" i="165"/>
  <c r="L307" i="165"/>
  <c r="L309" i="165"/>
  <c r="L311" i="165"/>
  <c r="L314" i="165"/>
  <c r="L312" i="165"/>
  <c r="L313" i="165"/>
  <c r="L316" i="165"/>
  <c r="L315" i="165"/>
  <c r="L317" i="165"/>
  <c r="L318" i="165"/>
  <c r="L319" i="165"/>
  <c r="L321" i="165"/>
  <c r="L320" i="165"/>
  <c r="L322" i="165"/>
  <c r="L324" i="165"/>
  <c r="L323" i="165"/>
  <c r="L325" i="165"/>
  <c r="L326" i="165"/>
  <c r="L327" i="165"/>
  <c r="L328" i="165"/>
  <c r="L330" i="165"/>
  <c r="L329" i="165"/>
  <c r="L332" i="165"/>
  <c r="L331" i="165"/>
  <c r="L333" i="165"/>
  <c r="L334" i="165"/>
  <c r="L335" i="165"/>
  <c r="L336" i="165"/>
  <c r="L337" i="165"/>
  <c r="L338" i="165"/>
  <c r="L341" i="165"/>
  <c r="L339" i="165"/>
  <c r="L340" i="165"/>
  <c r="L342" i="165"/>
  <c r="L343" i="165"/>
  <c r="L344" i="165"/>
  <c r="L348" i="165"/>
  <c r="L345" i="165"/>
  <c r="L346" i="165"/>
  <c r="L347" i="165"/>
  <c r="L351" i="165"/>
  <c r="L349" i="165"/>
  <c r="L350" i="165"/>
  <c r="L352" i="165"/>
  <c r="L353" i="165"/>
  <c r="L354" i="165"/>
  <c r="L355" i="165"/>
  <c r="L356" i="165"/>
  <c r="L358" i="165"/>
  <c r="L357" i="165"/>
  <c r="L360" i="165"/>
  <c r="L359" i="165"/>
  <c r="L362" i="165"/>
  <c r="L361" i="165"/>
  <c r="L364" i="165"/>
  <c r="L363" i="165"/>
  <c r="L365" i="165"/>
  <c r="L366" i="165"/>
  <c r="L367" i="165"/>
  <c r="L368" i="165"/>
  <c r="L369" i="165"/>
  <c r="L370" i="165"/>
  <c r="L371" i="165"/>
  <c r="L372" i="165"/>
  <c r="L373" i="165"/>
  <c r="L374" i="165"/>
  <c r="L375" i="165"/>
  <c r="L377" i="165"/>
  <c r="L376" i="165"/>
  <c r="L378" i="165"/>
  <c r="L379" i="165"/>
  <c r="L380" i="165"/>
  <c r="L382" i="165"/>
  <c r="L381" i="165"/>
  <c r="L384" i="165"/>
  <c r="L383" i="165"/>
  <c r="L385" i="165"/>
  <c r="L388" i="165"/>
  <c r="L386" i="165"/>
  <c r="L387" i="165"/>
  <c r="L390" i="165"/>
  <c r="L389" i="165"/>
  <c r="L391" i="165"/>
  <c r="L392" i="165"/>
  <c r="L393" i="165"/>
  <c r="L394" i="165"/>
  <c r="L395" i="165"/>
  <c r="L396" i="165"/>
  <c r="L398" i="165"/>
  <c r="L397" i="165"/>
  <c r="L399" i="165"/>
  <c r="L400" i="165"/>
  <c r="L401" i="165"/>
  <c r="L402" i="165"/>
  <c r="L403" i="165"/>
  <c r="L404" i="165"/>
  <c r="L408" i="165"/>
  <c r="L406" i="165"/>
  <c r="L405" i="165"/>
  <c r="L407" i="165"/>
  <c r="L409" i="165"/>
  <c r="L410" i="165"/>
  <c r="L411" i="165"/>
  <c r="L412" i="165"/>
  <c r="L413" i="165"/>
  <c r="L415" i="165"/>
  <c r="L414" i="165"/>
  <c r="L416" i="165"/>
  <c r="L417" i="165"/>
  <c r="L418" i="165"/>
  <c r="L419" i="165"/>
  <c r="L420" i="165"/>
  <c r="L421" i="165"/>
  <c r="L422" i="165"/>
  <c r="L423" i="165"/>
  <c r="L424" i="165"/>
  <c r="L425" i="165"/>
  <c r="L427" i="165"/>
  <c r="L426" i="165"/>
  <c r="L428" i="165"/>
  <c r="L431" i="165"/>
  <c r="L429" i="165"/>
  <c r="L430" i="165"/>
  <c r="L432" i="165"/>
  <c r="L433" i="165"/>
  <c r="L434" i="165"/>
  <c r="L435" i="165"/>
  <c r="L436" i="165"/>
  <c r="L437" i="165"/>
  <c r="L438" i="165"/>
  <c r="L439" i="165"/>
  <c r="L442" i="165"/>
  <c r="L440" i="165"/>
  <c r="L441" i="165"/>
  <c r="L444" i="165"/>
  <c r="L443" i="165"/>
  <c r="L446" i="165"/>
  <c r="L445" i="165"/>
  <c r="L448" i="165"/>
  <c r="L449" i="165"/>
  <c r="L447" i="165"/>
  <c r="L451" i="165"/>
  <c r="L450" i="165"/>
  <c r="L452" i="165"/>
  <c r="L453" i="165"/>
  <c r="L454" i="165"/>
  <c r="L455" i="165"/>
  <c r="L456" i="165"/>
  <c r="L457" i="165"/>
  <c r="L458" i="165"/>
  <c r="L462" i="165"/>
  <c r="L459" i="165"/>
  <c r="L460" i="165"/>
  <c r="L463" i="165"/>
  <c r="L461" i="165"/>
  <c r="L465" i="165"/>
  <c r="L464" i="165"/>
  <c r="L466" i="165"/>
  <c r="L467" i="165"/>
  <c r="L468" i="165"/>
  <c r="L469" i="165"/>
  <c r="L471" i="165"/>
  <c r="L470" i="165"/>
  <c r="L472" i="165"/>
  <c r="L473" i="165"/>
  <c r="L474" i="165"/>
  <c r="L475" i="165"/>
  <c r="L476" i="165"/>
  <c r="L478" i="165"/>
  <c r="L477" i="165"/>
  <c r="L479" i="165"/>
  <c r="L481" i="165"/>
  <c r="L480" i="165"/>
  <c r="L483" i="165"/>
  <c r="L482" i="165"/>
  <c r="L484" i="165"/>
  <c r="L487" i="165"/>
  <c r="L486" i="165"/>
  <c r="L485" i="165"/>
  <c r="L489" i="165"/>
  <c r="L488" i="165"/>
  <c r="L490" i="165"/>
  <c r="L491" i="165"/>
  <c r="L492" i="165"/>
  <c r="L493" i="165"/>
  <c r="L494" i="165"/>
  <c r="L495" i="165"/>
  <c r="L496" i="165"/>
  <c r="L497" i="165"/>
  <c r="L498" i="165"/>
  <c r="L499" i="165"/>
  <c r="L500" i="165"/>
  <c r="L501" i="165"/>
  <c r="L502" i="165"/>
  <c r="L503" i="165"/>
  <c r="L504" i="165"/>
  <c r="L505" i="165"/>
  <c r="L506" i="165"/>
  <c r="L507" i="165"/>
  <c r="L508" i="165"/>
  <c r="L510" i="165"/>
  <c r="L509" i="165"/>
  <c r="L511" i="165"/>
  <c r="L512" i="165"/>
  <c r="L513" i="165"/>
  <c r="L514" i="165"/>
  <c r="L517" i="165"/>
  <c r="L515" i="165"/>
  <c r="L516" i="165"/>
  <c r="L519" i="165"/>
  <c r="L518" i="165"/>
  <c r="L520" i="165"/>
  <c r="L521" i="165"/>
  <c r="L522" i="165"/>
  <c r="L523" i="165"/>
  <c r="L525" i="165"/>
  <c r="L524" i="165"/>
  <c r="L526" i="165"/>
  <c r="L527" i="165"/>
  <c r="L528" i="165"/>
  <c r="L529" i="165"/>
  <c r="L530" i="165"/>
  <c r="L531" i="165"/>
  <c r="L532" i="165"/>
  <c r="L533" i="165"/>
  <c r="L534" i="165"/>
  <c r="L535" i="165"/>
  <c r="L536" i="165"/>
  <c r="L537" i="165"/>
  <c r="L538" i="165"/>
  <c r="L539" i="165"/>
  <c r="L540" i="165"/>
  <c r="L541" i="165"/>
  <c r="L542" i="165"/>
  <c r="L543" i="165"/>
  <c r="L544" i="165"/>
  <c r="L545" i="165"/>
  <c r="L546" i="165"/>
  <c r="L547" i="165"/>
  <c r="L548" i="165"/>
  <c r="L549" i="165"/>
  <c r="L550" i="165"/>
  <c r="L551" i="165"/>
  <c r="L552" i="165"/>
  <c r="L553" i="165"/>
  <c r="L554" i="165"/>
  <c r="L555" i="165"/>
  <c r="L556" i="165"/>
  <c r="L557" i="165"/>
  <c r="L558" i="165"/>
  <c r="L559" i="165"/>
  <c r="L560" i="165"/>
  <c r="J512" i="165"/>
  <c r="B510" i="165"/>
  <c r="A510" i="164" s="1"/>
  <c r="G510" i="164" s="1"/>
  <c r="F511" i="165"/>
  <c r="J511" i="165"/>
  <c r="B512" i="165"/>
  <c r="A512" i="164" s="1"/>
  <c r="G512" i="164" s="1"/>
  <c r="F512" i="165"/>
  <c r="C511" i="165"/>
  <c r="B511" i="164" s="1"/>
  <c r="B511" i="165"/>
  <c r="A511" i="164" s="1"/>
  <c r="G511" i="164" s="1"/>
  <c r="F513" i="165"/>
  <c r="C513" i="165"/>
  <c r="B513" i="164" s="1"/>
  <c r="J513" i="165"/>
  <c r="B513" i="165"/>
  <c r="A513" i="164" s="1"/>
  <c r="G513" i="164" s="1"/>
  <c r="C512" i="165"/>
  <c r="B512" i="164" s="1"/>
  <c r="F514" i="165"/>
  <c r="B515" i="165"/>
  <c r="A515" i="164" s="1"/>
  <c r="G515" i="164" s="1"/>
  <c r="J514" i="165"/>
  <c r="F515" i="165"/>
  <c r="C515" i="165"/>
  <c r="B515" i="164" s="1"/>
  <c r="F509" i="165"/>
  <c r="B514" i="165"/>
  <c r="A514" i="164" s="1"/>
  <c r="G514" i="164" s="1"/>
  <c r="J515" i="165"/>
  <c r="C514" i="165"/>
  <c r="B514" i="164" s="1"/>
  <c r="F510" i="165"/>
  <c r="B516" i="165"/>
  <c r="A516" i="164" s="1"/>
  <c r="G516" i="164" s="1"/>
  <c r="F516" i="165"/>
  <c r="J516" i="165"/>
  <c r="C516" i="165"/>
  <c r="B516" i="164" s="1"/>
  <c r="B517" i="165"/>
  <c r="A517" i="164" s="1"/>
  <c r="G517" i="164" s="1"/>
  <c r="J517" i="165"/>
  <c r="C517" i="165"/>
  <c r="B517" i="164" s="1"/>
  <c r="F517" i="165"/>
  <c r="C492" i="165"/>
  <c r="B492" i="164" s="1"/>
  <c r="B495" i="165"/>
  <c r="A495" i="164" s="1"/>
  <c r="G495" i="164" s="1"/>
  <c r="B508" i="165"/>
  <c r="A508" i="164" s="1"/>
  <c r="G508" i="164" s="1"/>
  <c r="F492" i="165"/>
  <c r="B501" i="165"/>
  <c r="A501" i="164" s="1"/>
  <c r="G501" i="164" s="1"/>
  <c r="F505" i="165"/>
  <c r="J488" i="165"/>
  <c r="B502" i="165"/>
  <c r="A502" i="164" s="1"/>
  <c r="G502" i="164" s="1"/>
  <c r="F501" i="165"/>
  <c r="C499" i="165"/>
  <c r="B499" i="164" s="1"/>
  <c r="B506" i="165"/>
  <c r="A506" i="164" s="1"/>
  <c r="G506" i="164" s="1"/>
  <c r="B491" i="165"/>
  <c r="A491" i="164" s="1"/>
  <c r="G491" i="164" s="1"/>
  <c r="J489" i="165"/>
  <c r="J518" i="165"/>
  <c r="C500" i="165"/>
  <c r="B500" i="164" s="1"/>
  <c r="J500" i="165"/>
  <c r="J496" i="165"/>
  <c r="F490" i="165"/>
  <c r="J502" i="165"/>
  <c r="B504" i="165"/>
  <c r="A504" i="164" s="1"/>
  <c r="G504" i="164" s="1"/>
  <c r="J491" i="165"/>
  <c r="C505" i="165"/>
  <c r="B505" i="164" s="1"/>
  <c r="F496" i="165"/>
  <c r="C518" i="165"/>
  <c r="B518" i="164" s="1"/>
  <c r="F518" i="165"/>
  <c r="B492" i="165"/>
  <c r="A492" i="164" s="1"/>
  <c r="G492" i="164" s="1"/>
  <c r="J519" i="165"/>
  <c r="J490" i="165"/>
  <c r="J510" i="165"/>
  <c r="F495" i="165"/>
  <c r="B499" i="165"/>
  <c r="A499" i="164" s="1"/>
  <c r="G499" i="164" s="1"/>
  <c r="J501" i="165"/>
  <c r="C498" i="165"/>
  <c r="B498" i="164" s="1"/>
  <c r="J497" i="165"/>
  <c r="J499" i="165"/>
  <c r="C507" i="165"/>
  <c r="B507" i="164" s="1"/>
  <c r="C491" i="165"/>
  <c r="B491" i="164" s="1"/>
  <c r="F500" i="165"/>
  <c r="C496" i="165"/>
  <c r="B496" i="164" s="1"/>
  <c r="F504" i="165"/>
  <c r="J498" i="165"/>
  <c r="J495" i="165"/>
  <c r="B518" i="165"/>
  <c r="A518" i="164" s="1"/>
  <c r="G518" i="164" s="1"/>
  <c r="B509" i="165"/>
  <c r="A509" i="164" s="1"/>
  <c r="G509" i="164" s="1"/>
  <c r="B494" i="165"/>
  <c r="A494" i="164" s="1"/>
  <c r="G494" i="164" s="1"/>
  <c r="C501" i="165"/>
  <c r="B501" i="164" s="1"/>
  <c r="J504" i="165"/>
  <c r="C509" i="165"/>
  <c r="B509" i="164" s="1"/>
  <c r="F498" i="165"/>
  <c r="C493" i="165"/>
  <c r="B493" i="164" s="1"/>
  <c r="J494" i="165"/>
  <c r="B493" i="165"/>
  <c r="A493" i="164" s="1"/>
  <c r="G493" i="164" s="1"/>
  <c r="B496" i="165"/>
  <c r="A496" i="164" s="1"/>
  <c r="G496" i="164" s="1"/>
  <c r="F506" i="165"/>
  <c r="J492" i="165"/>
  <c r="B500" i="165"/>
  <c r="A500" i="164" s="1"/>
  <c r="G500" i="164" s="1"/>
  <c r="C497" i="165"/>
  <c r="B497" i="164" s="1"/>
  <c r="F502" i="165"/>
  <c r="J508" i="165"/>
  <c r="C508" i="165"/>
  <c r="B508" i="164" s="1"/>
  <c r="B498" i="165"/>
  <c r="A498" i="164" s="1"/>
  <c r="G498" i="164" s="1"/>
  <c r="J505" i="165"/>
  <c r="C490" i="165"/>
  <c r="B490" i="164" s="1"/>
  <c r="C504" i="165"/>
  <c r="B504" i="164" s="1"/>
  <c r="B503" i="165"/>
  <c r="A503" i="164" s="1"/>
  <c r="G503" i="164" s="1"/>
  <c r="C489" i="165"/>
  <c r="B489" i="164" s="1"/>
  <c r="J509" i="165"/>
  <c r="B507" i="165"/>
  <c r="A507" i="164" s="1"/>
  <c r="G507" i="164" s="1"/>
  <c r="F503" i="165"/>
  <c r="C510" i="165"/>
  <c r="B510" i="164" s="1"/>
  <c r="B505" i="165"/>
  <c r="A505" i="164" s="1"/>
  <c r="G505" i="164" s="1"/>
  <c r="F489" i="165"/>
  <c r="F491" i="165"/>
  <c r="J506" i="165"/>
  <c r="B488" i="165"/>
  <c r="A488" i="164" s="1"/>
  <c r="G488" i="164" s="1"/>
  <c r="B490" i="165"/>
  <c r="A490" i="164" s="1"/>
  <c r="G490" i="164" s="1"/>
  <c r="J493" i="165"/>
  <c r="C502" i="165"/>
  <c r="B502" i="164" s="1"/>
  <c r="F493" i="165"/>
  <c r="C506" i="165"/>
  <c r="B506" i="164" s="1"/>
  <c r="J503" i="165"/>
  <c r="B497" i="165"/>
  <c r="A497" i="164" s="1"/>
  <c r="G497" i="164" s="1"/>
  <c r="C495" i="165"/>
  <c r="B495" i="164" s="1"/>
  <c r="F499" i="165"/>
  <c r="F507" i="165"/>
  <c r="C494" i="165"/>
  <c r="B494" i="164" s="1"/>
  <c r="C503" i="165"/>
  <c r="B503" i="164" s="1"/>
  <c r="F497" i="165"/>
  <c r="F508" i="165"/>
  <c r="B489" i="165"/>
  <c r="A489" i="164" s="1"/>
  <c r="G489" i="164" s="1"/>
  <c r="F494" i="165"/>
  <c r="J507" i="165"/>
  <c r="C519" i="165"/>
  <c r="B519" i="164" s="1"/>
  <c r="B519" i="165"/>
  <c r="A519" i="164" s="1"/>
  <c r="G519" i="164" s="1"/>
  <c r="F519" i="165"/>
  <c r="C521" i="165"/>
  <c r="B521" i="164" s="1"/>
  <c r="J521" i="165"/>
  <c r="B521" i="165"/>
  <c r="A521" i="164" s="1"/>
  <c r="G521" i="164" s="1"/>
  <c r="F520" i="165"/>
  <c r="C520" i="165"/>
  <c r="B520" i="164" s="1"/>
  <c r="J520" i="165"/>
  <c r="B520" i="165"/>
  <c r="A520" i="164" s="1"/>
  <c r="G520" i="164" s="1"/>
  <c r="J523" i="165"/>
  <c r="F521" i="165"/>
  <c r="B522" i="165"/>
  <c r="A522" i="164" s="1"/>
  <c r="G522" i="164" s="1"/>
  <c r="J522" i="165"/>
  <c r="F522" i="165"/>
  <c r="C522" i="165"/>
  <c r="B522" i="164" s="1"/>
  <c r="C523" i="165"/>
  <c r="B523" i="164" s="1"/>
  <c r="B523" i="165"/>
  <c r="A523" i="164" s="1"/>
  <c r="G523" i="164" s="1"/>
  <c r="F523" i="165"/>
  <c r="B524" i="165"/>
  <c r="A524" i="164" s="1"/>
  <c r="G524" i="164" s="1"/>
  <c r="F524" i="165"/>
  <c r="J524" i="165"/>
  <c r="C524" i="165"/>
  <c r="B524" i="164" s="1"/>
  <c r="B525" i="165"/>
  <c r="A525" i="164" s="1"/>
  <c r="G525" i="164" s="1"/>
  <c r="J525" i="165"/>
  <c r="F525" i="165"/>
  <c r="C525" i="165"/>
  <c r="B525" i="164" s="1"/>
  <c r="J526" i="165"/>
  <c r="F526" i="165"/>
  <c r="C526" i="165"/>
  <c r="B526" i="164" s="1"/>
  <c r="B526" i="165"/>
  <c r="A526" i="164" s="1"/>
  <c r="G526" i="164" s="1"/>
  <c r="J527" i="165"/>
  <c r="F527" i="165"/>
  <c r="C527" i="165"/>
  <c r="B527" i="164" s="1"/>
  <c r="B527" i="165"/>
  <c r="A527" i="164" s="1"/>
  <c r="G527" i="164" s="1"/>
  <c r="B528" i="165"/>
  <c r="A528" i="164" s="1"/>
  <c r="G528" i="164" s="1"/>
  <c r="J528" i="165"/>
  <c r="C528" i="165"/>
  <c r="B528" i="164" s="1"/>
  <c r="F528" i="165"/>
  <c r="F529" i="165"/>
  <c r="J529" i="165"/>
  <c r="C529" i="165"/>
  <c r="B529" i="164" s="1"/>
  <c r="B529" i="165"/>
  <c r="A529" i="164" s="1"/>
  <c r="G529" i="164" s="1"/>
  <c r="C530" i="165"/>
  <c r="B530" i="164" s="1"/>
  <c r="B530" i="165"/>
  <c r="A530" i="164" s="1"/>
  <c r="G530" i="164" s="1"/>
  <c r="J530" i="165"/>
  <c r="F530" i="165"/>
  <c r="B531" i="165"/>
  <c r="A531" i="164" s="1"/>
  <c r="G531" i="164" s="1"/>
  <c r="F531" i="165"/>
  <c r="J531" i="165"/>
  <c r="C531" i="165"/>
  <c r="B531" i="164" s="1"/>
  <c r="J532" i="165"/>
  <c r="B532" i="165"/>
  <c r="A532" i="164" s="1"/>
  <c r="G532" i="164" s="1"/>
  <c r="C532" i="165"/>
  <c r="B532" i="164" s="1"/>
  <c r="F532" i="165"/>
  <c r="B533" i="165"/>
  <c r="A533" i="164" s="1"/>
  <c r="G533" i="164" s="1"/>
  <c r="F533" i="165"/>
  <c r="J533" i="165"/>
  <c r="C533" i="165"/>
  <c r="B533" i="164" s="1"/>
  <c r="C534" i="165"/>
  <c r="B534" i="164" s="1"/>
  <c r="F534" i="165"/>
  <c r="J534" i="165"/>
  <c r="B534" i="165"/>
  <c r="A534" i="164" s="1"/>
  <c r="G534" i="164" s="1"/>
  <c r="B535" i="165"/>
  <c r="A535" i="164" s="1"/>
  <c r="G535" i="164" s="1"/>
  <c r="C535" i="165"/>
  <c r="B535" i="164" s="1"/>
  <c r="J535" i="165"/>
  <c r="F535" i="165"/>
  <c r="B536" i="165"/>
  <c r="A536" i="164" s="1"/>
  <c r="G536" i="164" s="1"/>
  <c r="J536" i="165"/>
  <c r="F536" i="165"/>
  <c r="C536" i="165"/>
  <c r="B536" i="164" s="1"/>
  <c r="B537" i="165"/>
  <c r="A537" i="164" s="1"/>
  <c r="G537" i="164" s="1"/>
  <c r="J537" i="165"/>
  <c r="C537" i="165"/>
  <c r="B537" i="164" s="1"/>
  <c r="F537" i="165"/>
  <c r="F538" i="165"/>
  <c r="J538" i="165"/>
  <c r="B538" i="165"/>
  <c r="A538" i="164" s="1"/>
  <c r="G538" i="164" s="1"/>
  <c r="C538" i="165"/>
  <c r="B538" i="164" s="1"/>
  <c r="C539" i="165"/>
  <c r="B539" i="164" s="1"/>
  <c r="F539" i="165"/>
  <c r="J539" i="165"/>
  <c r="B539" i="165"/>
  <c r="A539" i="164" s="1"/>
  <c r="G539" i="164" s="1"/>
  <c r="C540" i="165"/>
  <c r="B540" i="164" s="1"/>
  <c r="J540" i="165"/>
  <c r="F540" i="165"/>
  <c r="B540" i="165"/>
  <c r="A540" i="164" s="1"/>
  <c r="G540" i="164" s="1"/>
  <c r="F541" i="165"/>
  <c r="C541" i="165"/>
  <c r="B541" i="164" s="1"/>
  <c r="B541" i="165"/>
  <c r="A541" i="164" s="1"/>
  <c r="G541" i="164" s="1"/>
  <c r="J541" i="165"/>
  <c r="F542" i="165"/>
  <c r="J542" i="165"/>
  <c r="B542" i="165"/>
  <c r="A542" i="164" s="1"/>
  <c r="G542" i="164" s="1"/>
  <c r="C542" i="165"/>
  <c r="B542" i="164" s="1"/>
  <c r="B543" i="165"/>
  <c r="A543" i="164" s="1"/>
  <c r="G543" i="164" s="1"/>
  <c r="J543" i="165"/>
  <c r="F543" i="165"/>
  <c r="C543" i="165"/>
  <c r="B543" i="164" s="1"/>
  <c r="C544" i="165"/>
  <c r="B544" i="164" s="1"/>
  <c r="F544" i="165"/>
  <c r="J544" i="165"/>
  <c r="B544" i="165"/>
  <c r="A544" i="164" s="1"/>
  <c r="G544" i="164" s="1"/>
  <c r="B545" i="165"/>
  <c r="A545" i="164" s="1"/>
  <c r="G545" i="164" s="1"/>
  <c r="J545" i="165"/>
  <c r="F545" i="165"/>
  <c r="C545" i="165"/>
  <c r="B545" i="164" s="1"/>
  <c r="J546" i="165"/>
  <c r="F546" i="165"/>
  <c r="B546" i="165"/>
  <c r="A546" i="164" s="1"/>
  <c r="G546" i="164" s="1"/>
  <c r="C546" i="165"/>
  <c r="B546" i="164" s="1"/>
  <c r="J547" i="165"/>
  <c r="C547" i="165"/>
  <c r="B547" i="164" s="1"/>
  <c r="B547" i="165"/>
  <c r="A547" i="164" s="1"/>
  <c r="G547" i="164" s="1"/>
  <c r="F547" i="165"/>
  <c r="F548" i="165"/>
  <c r="J548" i="165"/>
  <c r="C548" i="165"/>
  <c r="B548" i="164" s="1"/>
  <c r="B548" i="165"/>
  <c r="A548" i="164" s="1"/>
  <c r="G548" i="164" s="1"/>
  <c r="F549" i="165"/>
  <c r="C549" i="165"/>
  <c r="B549" i="164" s="1"/>
  <c r="B549" i="165"/>
  <c r="A549" i="164" s="1"/>
  <c r="G549" i="164" s="1"/>
  <c r="J549" i="165"/>
  <c r="B550" i="165"/>
  <c r="A550" i="164" s="1"/>
  <c r="G550" i="164" s="1"/>
  <c r="C550" i="165"/>
  <c r="B550" i="164" s="1"/>
  <c r="F550" i="165"/>
  <c r="J550" i="165"/>
  <c r="C551" i="165"/>
  <c r="B551" i="164" s="1"/>
  <c r="F551" i="165"/>
  <c r="B551" i="165"/>
  <c r="A551" i="164" s="1"/>
  <c r="G551" i="164" s="1"/>
  <c r="J551" i="165"/>
  <c r="F552" i="165"/>
  <c r="B552" i="165"/>
  <c r="A552" i="164" s="1"/>
  <c r="G552" i="164" s="1"/>
  <c r="C552" i="165"/>
  <c r="B552" i="164" s="1"/>
  <c r="J552" i="165"/>
  <c r="C553" i="165"/>
  <c r="B553" i="164" s="1"/>
  <c r="J553" i="165"/>
  <c r="B553" i="165"/>
  <c r="A553" i="164" s="1"/>
  <c r="G553" i="164" s="1"/>
  <c r="F553" i="165"/>
  <c r="C554" i="165"/>
  <c r="B554" i="164" s="1"/>
  <c r="B554" i="165"/>
  <c r="A554" i="164" s="1"/>
  <c r="G554" i="164" s="1"/>
  <c r="F554" i="165"/>
  <c r="J554" i="165"/>
  <c r="F555" i="165"/>
  <c r="C555" i="165"/>
  <c r="B555" i="164" s="1"/>
  <c r="B555" i="165"/>
  <c r="A555" i="164" s="1"/>
  <c r="G555" i="164" s="1"/>
  <c r="J555" i="165"/>
  <c r="J556" i="165"/>
  <c r="B556" i="165"/>
  <c r="A556" i="164" s="1"/>
  <c r="G556" i="164" s="1"/>
  <c r="C556" i="165"/>
  <c r="B556" i="164" s="1"/>
  <c r="F556" i="165"/>
  <c r="C557" i="165"/>
  <c r="B557" i="164" s="1"/>
  <c r="J557" i="165"/>
  <c r="F557" i="165"/>
  <c r="B557" i="165"/>
  <c r="A557" i="164" s="1"/>
  <c r="G557" i="164" s="1"/>
  <c r="F558" i="165"/>
  <c r="B558" i="165"/>
  <c r="A558" i="164" s="1"/>
  <c r="G558" i="164" s="1"/>
  <c r="C558" i="165"/>
  <c r="B558" i="164" s="1"/>
  <c r="J558" i="165"/>
  <c r="C559" i="165"/>
  <c r="B559" i="164" s="1"/>
  <c r="B559" i="165"/>
  <c r="A559" i="164" s="1"/>
  <c r="G559" i="164" s="1"/>
  <c r="F559" i="165"/>
  <c r="J559" i="165"/>
  <c r="B560" i="165"/>
  <c r="A560" i="164" s="1"/>
  <c r="G560" i="164" s="1"/>
  <c r="C560" i="165"/>
  <c r="B560" i="164" s="1"/>
  <c r="J560" i="165"/>
  <c r="F560" i="165"/>
  <c r="N494" i="165" l="1"/>
  <c r="N15" i="165"/>
  <c r="N519" i="165"/>
  <c r="N12" i="165"/>
  <c r="N14" i="165"/>
  <c r="N560" i="165"/>
  <c r="N553" i="165"/>
  <c r="N537" i="165"/>
  <c r="N530" i="165"/>
  <c r="N528" i="165"/>
  <c r="N522" i="165"/>
  <c r="N520" i="165"/>
  <c r="N493" i="165"/>
  <c r="N496" i="165"/>
  <c r="N1041" i="165"/>
  <c r="N514" i="165"/>
  <c r="N512" i="165"/>
  <c r="N487" i="165"/>
  <c r="N400" i="165"/>
  <c r="N304" i="165"/>
  <c r="N228" i="165"/>
  <c r="N465" i="165"/>
  <c r="N408" i="165"/>
  <c r="N204" i="165"/>
  <c r="N289" i="165"/>
  <c r="N336" i="165"/>
  <c r="N114" i="165"/>
  <c r="N253" i="165"/>
  <c r="N124" i="165"/>
  <c r="N320" i="165"/>
  <c r="N241" i="165"/>
  <c r="N244" i="165"/>
  <c r="N168" i="165"/>
  <c r="N233" i="165"/>
  <c r="N365" i="165"/>
  <c r="N255" i="165"/>
  <c r="N178" i="165"/>
  <c r="N446" i="165"/>
  <c r="N129" i="165"/>
  <c r="N173" i="165"/>
  <c r="N99" i="165"/>
  <c r="N464" i="165"/>
  <c r="N376" i="165"/>
  <c r="N428" i="165"/>
  <c r="N45" i="165"/>
  <c r="N306" i="165"/>
  <c r="N340" i="165"/>
  <c r="N333" i="165"/>
  <c r="N459" i="165"/>
  <c r="N453" i="165"/>
  <c r="N225" i="165"/>
  <c r="N276" i="165"/>
  <c r="N436" i="165"/>
  <c r="N392" i="165"/>
  <c r="N456" i="165"/>
  <c r="N373" i="165"/>
  <c r="N325" i="165"/>
  <c r="N417" i="165"/>
  <c r="N331" i="165"/>
  <c r="N135" i="165"/>
  <c r="N25" i="165"/>
  <c r="N156" i="165"/>
  <c r="N90" i="165"/>
  <c r="N557" i="165"/>
  <c r="N545" i="165"/>
  <c r="N540" i="165"/>
  <c r="N536" i="165"/>
  <c r="N525" i="165"/>
  <c r="N292" i="165"/>
  <c r="N42" i="165"/>
  <c r="N91" i="165"/>
  <c r="N548" i="165"/>
  <c r="N489" i="165"/>
  <c r="N511" i="165"/>
  <c r="N41" i="165"/>
  <c r="N179" i="165"/>
  <c r="N558" i="165"/>
  <c r="N555" i="165"/>
  <c r="N552" i="165"/>
  <c r="N549" i="165"/>
  <c r="N542" i="165"/>
  <c r="N541" i="165"/>
  <c r="N538" i="165"/>
  <c r="N529" i="165"/>
  <c r="N521" i="165"/>
  <c r="N497" i="165"/>
  <c r="N499" i="165"/>
  <c r="N504" i="165"/>
  <c r="N492" i="165"/>
  <c r="N517" i="165"/>
  <c r="N510" i="165"/>
  <c r="N509" i="165"/>
  <c r="N484" i="165"/>
  <c r="N337" i="165"/>
  <c r="N317" i="165"/>
  <c r="N229" i="165"/>
  <c r="N212" i="165"/>
  <c r="N477" i="165"/>
  <c r="N305" i="165"/>
  <c r="N344" i="165"/>
  <c r="N221" i="165"/>
  <c r="N74" i="165"/>
  <c r="N356" i="165"/>
  <c r="N17" i="165"/>
  <c r="N149" i="165"/>
  <c r="N458" i="165"/>
  <c r="N162" i="165"/>
  <c r="N377" i="165"/>
  <c r="N157" i="165"/>
  <c r="N70" i="165"/>
  <c r="N302" i="165"/>
  <c r="N438" i="165"/>
  <c r="N97" i="165"/>
  <c r="N177" i="165"/>
  <c r="N291" i="165"/>
  <c r="N424" i="165"/>
  <c r="N141" i="165"/>
  <c r="N63" i="165"/>
  <c r="N86" i="165"/>
  <c r="N201" i="165"/>
  <c r="N454" i="165"/>
  <c r="N287" i="165"/>
  <c r="N194" i="165"/>
  <c r="N282" i="165"/>
  <c r="N351" i="165"/>
  <c r="N342" i="165"/>
  <c r="N353" i="165"/>
  <c r="N142" i="165"/>
  <c r="N185" i="165"/>
  <c r="N53" i="165"/>
  <c r="N272" i="165"/>
  <c r="N480" i="165"/>
  <c r="N348" i="165"/>
  <c r="N247" i="165"/>
  <c r="N174" i="165"/>
  <c r="N262" i="165"/>
  <c r="N62" i="165"/>
  <c r="N37" i="165"/>
  <c r="N254" i="165"/>
  <c r="N369" i="165"/>
  <c r="N100" i="165"/>
  <c r="N264" i="165"/>
  <c r="N68" i="165"/>
  <c r="N58" i="165"/>
  <c r="N357" i="165"/>
  <c r="N298" i="165"/>
  <c r="N481" i="165"/>
  <c r="N476" i="165"/>
  <c r="N47" i="165"/>
  <c r="N248" i="165"/>
  <c r="N312" i="165"/>
  <c r="N43" i="165"/>
  <c r="N259" i="165"/>
  <c r="N429" i="165"/>
  <c r="N283" i="165"/>
  <c r="N242" i="165"/>
  <c r="N218" i="165"/>
  <c r="N30" i="165"/>
  <c r="N146" i="165"/>
  <c r="N134" i="165"/>
  <c r="N81" i="165"/>
  <c r="N147" i="165"/>
  <c r="N445" i="165"/>
  <c r="N60" i="165"/>
  <c r="N84" i="165"/>
  <c r="N120" i="165"/>
  <c r="N20" i="165"/>
  <c r="N82" i="165"/>
  <c r="N77" i="165"/>
  <c r="N133" i="165"/>
  <c r="N326" i="165"/>
  <c r="N210" i="165"/>
  <c r="N16" i="165"/>
  <c r="I556" i="164"/>
  <c r="N1109" i="165"/>
  <c r="I546" i="164"/>
  <c r="N1099" i="165"/>
  <c r="I532" i="164"/>
  <c r="N1085" i="165"/>
  <c r="I526" i="164"/>
  <c r="N1079" i="165"/>
  <c r="I501" i="164"/>
  <c r="N1054" i="165"/>
  <c r="I500" i="164"/>
  <c r="N1053" i="165"/>
  <c r="I270" i="164"/>
  <c r="N823" i="165"/>
  <c r="I267" i="164"/>
  <c r="N820" i="165"/>
  <c r="I475" i="164"/>
  <c r="N1028" i="165"/>
  <c r="I150" i="164"/>
  <c r="N703" i="165"/>
  <c r="I119" i="164"/>
  <c r="N672" i="165"/>
  <c r="I472" i="164"/>
  <c r="N1025" i="165"/>
  <c r="I144" i="164"/>
  <c r="N697" i="165"/>
  <c r="I190" i="164"/>
  <c r="N743" i="165"/>
  <c r="I403" i="164"/>
  <c r="N956" i="165"/>
  <c r="I370" i="164"/>
  <c r="N923" i="165"/>
  <c r="I395" i="164"/>
  <c r="N948" i="165"/>
  <c r="I237" i="164"/>
  <c r="N790" i="165"/>
  <c r="I413" i="164"/>
  <c r="N966" i="165"/>
  <c r="I387" i="164"/>
  <c r="N940" i="165"/>
  <c r="I75" i="164"/>
  <c r="N628" i="165"/>
  <c r="I393" i="164"/>
  <c r="N946" i="165"/>
  <c r="I285" i="164"/>
  <c r="N838" i="165"/>
  <c r="N56" i="165"/>
  <c r="I274" i="164"/>
  <c r="N827" i="165"/>
  <c r="N430" i="165"/>
  <c r="I145" i="164"/>
  <c r="N698" i="165"/>
  <c r="N112" i="165"/>
  <c r="I29" i="164"/>
  <c r="N582" i="165"/>
  <c r="I229" i="164"/>
  <c r="N782" i="165"/>
  <c r="I364" i="164"/>
  <c r="N917" i="165"/>
  <c r="I118" i="164"/>
  <c r="N671" i="165"/>
  <c r="I121" i="164"/>
  <c r="N674" i="165"/>
  <c r="I189" i="164"/>
  <c r="N742" i="165"/>
  <c r="I52" i="164"/>
  <c r="N605" i="165"/>
  <c r="I64" i="164"/>
  <c r="N617" i="165"/>
  <c r="I176" i="164"/>
  <c r="N729" i="165"/>
  <c r="I167" i="164"/>
  <c r="N720" i="165"/>
  <c r="I275" i="164"/>
  <c r="N828" i="165"/>
  <c r="I302" i="164"/>
  <c r="N855" i="165"/>
  <c r="I174" i="164"/>
  <c r="N727" i="165"/>
  <c r="I440" i="164"/>
  <c r="N993" i="165"/>
  <c r="I103" i="164"/>
  <c r="N656" i="165"/>
  <c r="I238" i="164"/>
  <c r="N791" i="165"/>
  <c r="I207" i="164"/>
  <c r="N760" i="165"/>
  <c r="N375" i="165"/>
  <c r="I355" i="164"/>
  <c r="N908" i="165"/>
  <c r="N407" i="165"/>
  <c r="I339" i="164"/>
  <c r="N892" i="165"/>
  <c r="I290" i="164"/>
  <c r="N843" i="165"/>
  <c r="N246" i="165"/>
  <c r="I397" i="164"/>
  <c r="N950" i="165"/>
  <c r="I148" i="164"/>
  <c r="N701" i="165"/>
  <c r="N274" i="165"/>
  <c r="I96" i="164"/>
  <c r="N649" i="165"/>
  <c r="N393" i="165"/>
  <c r="N75" i="165"/>
  <c r="I454" i="164"/>
  <c r="N1007" i="165"/>
  <c r="N148" i="165"/>
  <c r="I425" i="164"/>
  <c r="N978" i="165"/>
  <c r="I58" i="164"/>
  <c r="N611" i="165"/>
  <c r="I170" i="164"/>
  <c r="N723" i="165"/>
  <c r="I76" i="164"/>
  <c r="N629" i="165"/>
  <c r="I54" i="164"/>
  <c r="N607" i="165"/>
  <c r="I232" i="164"/>
  <c r="N785" i="165"/>
  <c r="N324" i="165"/>
  <c r="N105" i="165"/>
  <c r="I390" i="164"/>
  <c r="N943" i="165"/>
  <c r="N118" i="165"/>
  <c r="I474" i="164"/>
  <c r="N1027" i="165"/>
  <c r="I467" i="164"/>
  <c r="N1020" i="165"/>
  <c r="I361" i="164"/>
  <c r="N914" i="165"/>
  <c r="I368" i="164"/>
  <c r="N921" i="165"/>
  <c r="N386" i="165"/>
  <c r="I347" i="164"/>
  <c r="N900" i="165"/>
  <c r="N29" i="165"/>
  <c r="I165" i="164"/>
  <c r="N718" i="165"/>
  <c r="I198" i="164"/>
  <c r="N751" i="165"/>
  <c r="N439" i="165"/>
  <c r="N145" i="165"/>
  <c r="I378" i="164"/>
  <c r="N931" i="165"/>
  <c r="N271" i="165"/>
  <c r="I437" i="164"/>
  <c r="N990" i="165"/>
  <c r="I558" i="164"/>
  <c r="N1111" i="165"/>
  <c r="N556" i="165"/>
  <c r="I554" i="164"/>
  <c r="N1107" i="165"/>
  <c r="I552" i="164"/>
  <c r="N1105" i="165"/>
  <c r="I550" i="164"/>
  <c r="N1103" i="165"/>
  <c r="I541" i="164"/>
  <c r="N1094" i="165"/>
  <c r="N535" i="165"/>
  <c r="N523" i="165"/>
  <c r="I523" i="164"/>
  <c r="N1076" i="165"/>
  <c r="I492" i="164"/>
  <c r="N1045" i="165"/>
  <c r="I504" i="164"/>
  <c r="N1057" i="165"/>
  <c r="I486" i="164"/>
  <c r="N1039" i="165"/>
  <c r="N483" i="165"/>
  <c r="I482" i="164"/>
  <c r="N1035" i="165"/>
  <c r="I278" i="164"/>
  <c r="N831" i="165"/>
  <c r="N38" i="165"/>
  <c r="I182" i="164"/>
  <c r="N735" i="165"/>
  <c r="I297" i="164"/>
  <c r="N850" i="165"/>
  <c r="N52" i="165"/>
  <c r="N96" i="165"/>
  <c r="N397" i="165"/>
  <c r="I328" i="164"/>
  <c r="N881" i="165"/>
  <c r="N257" i="165"/>
  <c r="I284" i="164"/>
  <c r="N837" i="165"/>
  <c r="N308" i="165"/>
  <c r="N65" i="165"/>
  <c r="I447" i="164"/>
  <c r="N1000" i="165"/>
  <c r="I418" i="164"/>
  <c r="N971" i="165"/>
  <c r="I95" i="164"/>
  <c r="N648" i="165"/>
  <c r="N482" i="165"/>
  <c r="I412" i="164"/>
  <c r="N965" i="165"/>
  <c r="I252" i="164"/>
  <c r="N805" i="165"/>
  <c r="I478" i="164"/>
  <c r="N1031" i="165"/>
  <c r="N267" i="165"/>
  <c r="I287" i="164"/>
  <c r="N840" i="165"/>
  <c r="N101" i="165"/>
  <c r="N471" i="165"/>
  <c r="I97" i="164"/>
  <c r="N650" i="165"/>
  <c r="I204" i="164"/>
  <c r="N757" i="165"/>
  <c r="N54" i="165"/>
  <c r="I319" i="164"/>
  <c r="N872" i="165"/>
  <c r="I152" i="164"/>
  <c r="N705" i="165"/>
  <c r="I180" i="164"/>
  <c r="N733" i="165"/>
  <c r="N297" i="165"/>
  <c r="I384" i="164"/>
  <c r="N937" i="165"/>
  <c r="N290" i="165"/>
  <c r="N199" i="165"/>
  <c r="N410" i="165"/>
  <c r="N130" i="165"/>
  <c r="I346" i="164"/>
  <c r="N899" i="165"/>
  <c r="N165" i="165"/>
  <c r="I84" i="164"/>
  <c r="N637" i="165"/>
  <c r="I24" i="164"/>
  <c r="N577" i="165"/>
  <c r="N307" i="165"/>
  <c r="I426" i="164"/>
  <c r="N979" i="165"/>
  <c r="I102" i="164"/>
  <c r="N655" i="165"/>
  <c r="N223" i="165"/>
  <c r="N193" i="165"/>
  <c r="I353" i="164"/>
  <c r="N906" i="165"/>
  <c r="I295" i="164"/>
  <c r="N848" i="165"/>
  <c r="I220" i="164"/>
  <c r="N773" i="165"/>
  <c r="I457" i="164"/>
  <c r="N1010" i="165"/>
  <c r="I372" i="164"/>
  <c r="N925" i="165"/>
  <c r="N230" i="165"/>
  <c r="I357" i="164"/>
  <c r="N910" i="165"/>
  <c r="I112" i="164"/>
  <c r="N665" i="165"/>
  <c r="N350" i="165"/>
  <c r="I215" i="164"/>
  <c r="N768" i="165"/>
  <c r="I19" i="164"/>
  <c r="N572" i="165"/>
  <c r="I439" i="164"/>
  <c r="N992" i="165"/>
  <c r="I434" i="164"/>
  <c r="N987" i="165"/>
  <c r="I293" i="164"/>
  <c r="N846" i="165"/>
  <c r="N137" i="165"/>
  <c r="I317" i="164"/>
  <c r="N870" i="165"/>
  <c r="I411" i="164"/>
  <c r="N964" i="165"/>
  <c r="I47" i="164"/>
  <c r="N600" i="165"/>
  <c r="I122" i="164"/>
  <c r="N675" i="165"/>
  <c r="I12" i="164"/>
  <c r="N565" i="165"/>
  <c r="N434" i="165"/>
  <c r="N189" i="165"/>
  <c r="I31" i="164"/>
  <c r="N584" i="165"/>
  <c r="N301" i="165"/>
  <c r="N390" i="165"/>
  <c r="I93" i="164"/>
  <c r="N646" i="165"/>
  <c r="I421" i="164"/>
  <c r="N974" i="165"/>
  <c r="I219" i="164"/>
  <c r="N772" i="165"/>
  <c r="N167" i="165"/>
  <c r="N457" i="165"/>
  <c r="I195" i="164"/>
  <c r="N748" i="165"/>
  <c r="I320" i="164"/>
  <c r="N873" i="165"/>
  <c r="I245" i="164"/>
  <c r="N798" i="165"/>
  <c r="I116" i="164"/>
  <c r="N669" i="165"/>
  <c r="I40" i="164"/>
  <c r="N593" i="165"/>
  <c r="I409" i="164"/>
  <c r="N962" i="165"/>
  <c r="N378" i="165"/>
  <c r="I414" i="164"/>
  <c r="N967" i="165"/>
  <c r="I345" i="164"/>
  <c r="N898" i="165"/>
  <c r="I104" i="164"/>
  <c r="N657" i="165"/>
  <c r="I109" i="164"/>
  <c r="N662" i="165"/>
  <c r="N449" i="165"/>
  <c r="N321" i="165"/>
  <c r="I283" i="164"/>
  <c r="N836" i="165"/>
  <c r="I14" i="164"/>
  <c r="N567" i="165"/>
  <c r="N559" i="165"/>
  <c r="N543" i="165"/>
  <c r="I539" i="164"/>
  <c r="N1092" i="165"/>
  <c r="I535" i="164"/>
  <c r="N1088" i="165"/>
  <c r="I533" i="164"/>
  <c r="N1086" i="165"/>
  <c r="I531" i="164"/>
  <c r="N1084" i="165"/>
  <c r="I506" i="164"/>
  <c r="N1059" i="165"/>
  <c r="I505" i="164"/>
  <c r="N1058" i="165"/>
  <c r="N502" i="165"/>
  <c r="N506" i="165"/>
  <c r="I495" i="164"/>
  <c r="N1048" i="165"/>
  <c r="N500" i="165"/>
  <c r="I497" i="164"/>
  <c r="N1050" i="165"/>
  <c r="N495" i="165"/>
  <c r="N490" i="165"/>
  <c r="I518" i="164"/>
  <c r="N1071" i="165"/>
  <c r="N505" i="165"/>
  <c r="I517" i="164"/>
  <c r="N1070" i="165"/>
  <c r="N516" i="165"/>
  <c r="I515" i="164"/>
  <c r="N1068" i="165"/>
  <c r="N515" i="165"/>
  <c r="N513" i="165"/>
  <c r="I512" i="164"/>
  <c r="N1065" i="165"/>
  <c r="E488" i="164"/>
  <c r="N488" i="165"/>
  <c r="I484" i="164"/>
  <c r="N1037" i="165"/>
  <c r="N485" i="165"/>
  <c r="N260" i="165"/>
  <c r="N39" i="165"/>
  <c r="I481" i="164"/>
  <c r="N1034" i="165"/>
  <c r="N278" i="165"/>
  <c r="N423" i="165"/>
  <c r="N46" i="165"/>
  <c r="I184" i="164"/>
  <c r="N737" i="165"/>
  <c r="N366" i="165"/>
  <c r="N206" i="165"/>
  <c r="I344" i="164"/>
  <c r="N897" i="165"/>
  <c r="N399" i="165"/>
  <c r="N279" i="165"/>
  <c r="N448" i="165"/>
  <c r="I408" i="164"/>
  <c r="N961" i="165"/>
  <c r="I244" i="164"/>
  <c r="N797" i="165"/>
  <c r="I448" i="164"/>
  <c r="N1001" i="165"/>
  <c r="I153" i="164"/>
  <c r="N706" i="165"/>
  <c r="I192" i="164"/>
  <c r="N745" i="165"/>
  <c r="N243" i="165"/>
  <c r="I456" i="164"/>
  <c r="N1009" i="165"/>
  <c r="I337" i="164"/>
  <c r="N890" i="165"/>
  <c r="N443" i="165"/>
  <c r="N128" i="165"/>
  <c r="N374" i="165"/>
  <c r="N414" i="165"/>
  <c r="N40" i="165"/>
  <c r="I326" i="164"/>
  <c r="N879" i="165"/>
  <c r="I323" i="164"/>
  <c r="N876" i="165"/>
  <c r="N316" i="165"/>
  <c r="N322" i="165"/>
  <c r="N231" i="165"/>
  <c r="N460" i="165"/>
  <c r="N80" i="165"/>
  <c r="N364" i="165"/>
  <c r="N280" i="165"/>
  <c r="I69" i="164"/>
  <c r="N622" i="165"/>
  <c r="I186" i="164"/>
  <c r="N739" i="165"/>
  <c r="N294" i="165"/>
  <c r="I431" i="164"/>
  <c r="N984" i="165"/>
  <c r="I38" i="164"/>
  <c r="N591" i="165"/>
  <c r="N222" i="165"/>
  <c r="N444" i="165"/>
  <c r="N372" i="165"/>
  <c r="N416" i="165"/>
  <c r="I365" i="164"/>
  <c r="N918" i="165"/>
  <c r="N311" i="165"/>
  <c r="I23" i="164"/>
  <c r="N576" i="165"/>
  <c r="I183" i="164"/>
  <c r="N736" i="165"/>
  <c r="I415" i="164"/>
  <c r="N968" i="165"/>
  <c r="N87" i="165"/>
  <c r="I156" i="164"/>
  <c r="N709" i="165"/>
  <c r="N451" i="165"/>
  <c r="I178" i="164"/>
  <c r="N731" i="165"/>
  <c r="N328" i="165"/>
  <c r="I325" i="164"/>
  <c r="N878" i="165"/>
  <c r="N216" i="165"/>
  <c r="I276" i="164"/>
  <c r="N829" i="165"/>
  <c r="N352" i="165"/>
  <c r="N420" i="165"/>
  <c r="I67" i="164"/>
  <c r="N620" i="165"/>
  <c r="I465" i="164"/>
  <c r="N1018" i="165"/>
  <c r="I155" i="164"/>
  <c r="N708" i="165"/>
  <c r="N345" i="165"/>
  <c r="I327" i="164"/>
  <c r="N880" i="165"/>
  <c r="N213" i="165"/>
  <c r="N413" i="165"/>
  <c r="I181" i="164"/>
  <c r="N734" i="165"/>
  <c r="N468" i="165"/>
  <c r="I59" i="164"/>
  <c r="N612" i="165"/>
  <c r="N44" i="165"/>
  <c r="N139" i="165"/>
  <c r="N268" i="165"/>
  <c r="N334" i="165"/>
  <c r="N190" i="165"/>
  <c r="N123" i="165"/>
  <c r="N170" i="165"/>
  <c r="N93" i="165"/>
  <c r="N103" i="165"/>
  <c r="N211" i="165"/>
  <c r="N106" i="165"/>
  <c r="N404" i="165"/>
  <c r="N315" i="165"/>
  <c r="I289" i="164"/>
  <c r="N842" i="165"/>
  <c r="N144" i="165"/>
  <c r="I374" i="164"/>
  <c r="N927" i="165"/>
  <c r="N161" i="165"/>
  <c r="N415" i="165"/>
  <c r="I48" i="164"/>
  <c r="N601" i="165"/>
  <c r="I135" i="164"/>
  <c r="N688" i="165"/>
  <c r="I106" i="164"/>
  <c r="N659" i="165"/>
  <c r="N379" i="165"/>
  <c r="I159" i="164"/>
  <c r="N712" i="165"/>
  <c r="N370" i="165"/>
  <c r="N303" i="165"/>
  <c r="N362" i="165"/>
  <c r="N110" i="165"/>
  <c r="N195" i="165"/>
  <c r="I128" i="164"/>
  <c r="N681" i="165"/>
  <c r="I460" i="164"/>
  <c r="N1013" i="165"/>
  <c r="I463" i="164"/>
  <c r="N1016" i="165"/>
  <c r="N371" i="165"/>
  <c r="I315" i="164"/>
  <c r="N868" i="165"/>
  <c r="I367" i="164"/>
  <c r="N920" i="165"/>
  <c r="I458" i="164"/>
  <c r="N1011" i="165"/>
  <c r="I379" i="164"/>
  <c r="N932" i="165"/>
  <c r="I111" i="164"/>
  <c r="N664" i="165"/>
  <c r="N215" i="165"/>
  <c r="N31" i="165"/>
  <c r="I188" i="164"/>
  <c r="N741" i="165"/>
  <c r="I33" i="164"/>
  <c r="N586" i="165"/>
  <c r="N153" i="165"/>
  <c r="N478" i="165"/>
  <c r="N462" i="165"/>
  <c r="N76" i="165"/>
  <c r="N108" i="165"/>
  <c r="I309" i="164"/>
  <c r="N862" i="165"/>
  <c r="N232" i="165"/>
  <c r="N196" i="165"/>
  <c r="I261" i="164"/>
  <c r="N814" i="165"/>
  <c r="I417" i="164"/>
  <c r="N970" i="165"/>
  <c r="I350" i="164"/>
  <c r="N903" i="165"/>
  <c r="N472" i="165"/>
  <c r="I292" i="164"/>
  <c r="N845" i="165"/>
  <c r="I113" i="164"/>
  <c r="N666" i="165"/>
  <c r="I428" i="164"/>
  <c r="N981" i="165"/>
  <c r="N332" i="165"/>
  <c r="N318" i="165"/>
  <c r="I210" i="164"/>
  <c r="N763" i="165"/>
  <c r="I318" i="164"/>
  <c r="N871" i="165"/>
  <c r="I85" i="164"/>
  <c r="N638" i="165"/>
  <c r="N72" i="165"/>
  <c r="N209" i="165"/>
  <c r="I354" i="164"/>
  <c r="N907" i="165"/>
  <c r="I114" i="164"/>
  <c r="N667" i="165"/>
  <c r="I101" i="164"/>
  <c r="N654" i="165"/>
  <c r="N277" i="165"/>
  <c r="N406" i="165"/>
  <c r="I312" i="164"/>
  <c r="N865" i="165"/>
  <c r="I80" i="164"/>
  <c r="N633" i="165"/>
  <c r="I143" i="164"/>
  <c r="N696" i="165"/>
  <c r="N405" i="165"/>
  <c r="I187" i="164"/>
  <c r="N740" i="165"/>
  <c r="N275" i="165"/>
  <c r="N164" i="165"/>
  <c r="I203" i="164"/>
  <c r="N756" i="165"/>
  <c r="I228" i="164"/>
  <c r="N781" i="165"/>
  <c r="N67" i="165"/>
  <c r="I392" i="164"/>
  <c r="N945" i="165"/>
  <c r="I71" i="164"/>
  <c r="N624" i="165"/>
  <c r="I301" i="164"/>
  <c r="N854" i="165"/>
  <c r="I127" i="164"/>
  <c r="N680" i="165"/>
  <c r="I461" i="164"/>
  <c r="N1014" i="165"/>
  <c r="I17" i="164"/>
  <c r="N570" i="165"/>
  <c r="I44" i="164"/>
  <c r="N597" i="165"/>
  <c r="N107" i="165"/>
  <c r="I399" i="164"/>
  <c r="N952" i="165"/>
  <c r="N409" i="165"/>
  <c r="I166" i="164"/>
  <c r="N719" i="165"/>
  <c r="I314" i="164"/>
  <c r="N867" i="165"/>
  <c r="I224" i="164"/>
  <c r="N777" i="165"/>
  <c r="N202" i="165"/>
  <c r="I351" i="164"/>
  <c r="N904" i="165"/>
  <c r="I333" i="164"/>
  <c r="N886" i="165"/>
  <c r="N265" i="165"/>
  <c r="N475" i="165"/>
  <c r="N323" i="165"/>
  <c r="N187" i="165"/>
  <c r="N61" i="165"/>
  <c r="N200" i="165"/>
  <c r="I146" i="164"/>
  <c r="N699" i="165"/>
  <c r="I149" i="164"/>
  <c r="N702" i="165"/>
  <c r="I214" i="164"/>
  <c r="N767" i="165"/>
  <c r="I401" i="164"/>
  <c r="N954" i="165"/>
  <c r="N21" i="165"/>
  <c r="N355" i="165"/>
  <c r="I208" i="164"/>
  <c r="N761" i="165"/>
  <c r="N395" i="165"/>
  <c r="I66" i="164"/>
  <c r="N619" i="165"/>
  <c r="N433" i="165"/>
  <c r="I239" i="164"/>
  <c r="N792" i="165"/>
  <c r="N329" i="165"/>
  <c r="I241" i="164"/>
  <c r="N794" i="165"/>
  <c r="N36" i="165"/>
  <c r="I139" i="164"/>
  <c r="N692" i="165"/>
  <c r="N236" i="165"/>
  <c r="N55" i="165"/>
  <c r="I473" i="164"/>
  <c r="N1026" i="165"/>
  <c r="N256" i="165"/>
  <c r="I277" i="164"/>
  <c r="N830" i="165"/>
  <c r="I77" i="164"/>
  <c r="N630" i="165"/>
  <c r="N224" i="165"/>
  <c r="N214" i="165"/>
  <c r="I168" i="164"/>
  <c r="N721" i="165"/>
  <c r="I342" i="164"/>
  <c r="N895" i="165"/>
  <c r="N176" i="165"/>
  <c r="I294" i="164"/>
  <c r="N847" i="165"/>
  <c r="I386" i="164"/>
  <c r="N939" i="165"/>
  <c r="N18" i="165"/>
  <c r="N166" i="165"/>
  <c r="I427" i="164"/>
  <c r="N980" i="165"/>
  <c r="N387" i="165"/>
  <c r="N115" i="165"/>
  <c r="N285" i="165"/>
  <c r="I282" i="164"/>
  <c r="N835" i="165"/>
  <c r="N382" i="165"/>
  <c r="N111" i="165"/>
  <c r="I56" i="164"/>
  <c r="N609" i="165"/>
  <c r="N226" i="165"/>
  <c r="I81" i="164"/>
  <c r="N634" i="165"/>
  <c r="I343" i="164"/>
  <c r="N896" i="165"/>
  <c r="I356" i="164"/>
  <c r="N909" i="165"/>
  <c r="N361" i="165"/>
  <c r="N71" i="165"/>
  <c r="N35" i="165"/>
  <c r="N432" i="165"/>
  <c r="I288" i="164"/>
  <c r="N841" i="165"/>
  <c r="I352" i="164"/>
  <c r="N905" i="165"/>
  <c r="N469" i="165"/>
  <c r="I26" i="164"/>
  <c r="N579" i="165"/>
  <c r="I298" i="164"/>
  <c r="N851" i="165"/>
  <c r="I50" i="164"/>
  <c r="N603" i="165"/>
  <c r="I398" i="164"/>
  <c r="N951" i="165"/>
  <c r="I160" i="164"/>
  <c r="N713" i="165"/>
  <c r="I222" i="164"/>
  <c r="N775" i="165"/>
  <c r="I130" i="164"/>
  <c r="N683" i="165"/>
  <c r="N203" i="165"/>
  <c r="I62" i="164"/>
  <c r="N615" i="165"/>
  <c r="I429" i="164"/>
  <c r="N982" i="165"/>
  <c r="I154" i="164"/>
  <c r="N707" i="165"/>
  <c r="N442" i="165"/>
  <c r="N419" i="165"/>
  <c r="I547" i="164"/>
  <c r="N1100" i="165"/>
  <c r="I527" i="164"/>
  <c r="N1080" i="165"/>
  <c r="I507" i="164"/>
  <c r="N1060" i="165"/>
  <c r="I490" i="164"/>
  <c r="N1043" i="165"/>
  <c r="I513" i="164"/>
  <c r="N1066" i="165"/>
  <c r="I483" i="164"/>
  <c r="N1036" i="165"/>
  <c r="I163" i="164"/>
  <c r="N716" i="165"/>
  <c r="I300" i="164"/>
  <c r="N853" i="165"/>
  <c r="I105" i="164"/>
  <c r="N658" i="165"/>
  <c r="I286" i="164"/>
  <c r="N839" i="165"/>
  <c r="I258" i="164"/>
  <c r="N811" i="165"/>
  <c r="I34" i="164"/>
  <c r="N587" i="165"/>
  <c r="I171" i="164"/>
  <c r="N724" i="165"/>
  <c r="I131" i="164"/>
  <c r="N684" i="165"/>
  <c r="I123" i="164"/>
  <c r="N676" i="165"/>
  <c r="N360" i="165"/>
  <c r="I407" i="164"/>
  <c r="N960" i="165"/>
  <c r="N391" i="165"/>
  <c r="I73" i="164"/>
  <c r="N626" i="165"/>
  <c r="N470" i="165"/>
  <c r="I308" i="164"/>
  <c r="N861" i="165"/>
  <c r="I385" i="164"/>
  <c r="N938" i="165"/>
  <c r="I443" i="164"/>
  <c r="N996" i="165"/>
  <c r="I78" i="164"/>
  <c r="N631" i="165"/>
  <c r="I117" i="164"/>
  <c r="N670" i="165"/>
  <c r="I140" i="164"/>
  <c r="N693" i="165"/>
  <c r="I383" i="164"/>
  <c r="N936" i="165"/>
  <c r="I423" i="164"/>
  <c r="N976" i="165"/>
  <c r="N479" i="165"/>
  <c r="I389" i="164"/>
  <c r="N942" i="165"/>
  <c r="I249" i="164"/>
  <c r="N802" i="165"/>
  <c r="I420" i="164"/>
  <c r="N973" i="165"/>
  <c r="I360" i="164"/>
  <c r="N913" i="165"/>
  <c r="I381" i="164"/>
  <c r="N934" i="165"/>
  <c r="N383" i="165"/>
  <c r="I262" i="164"/>
  <c r="N815" i="165"/>
  <c r="I396" i="164"/>
  <c r="N949" i="165"/>
  <c r="I322" i="164"/>
  <c r="N875" i="165"/>
  <c r="I234" i="164"/>
  <c r="N787" i="165"/>
  <c r="N263" i="165"/>
  <c r="I260" i="164"/>
  <c r="N813" i="165"/>
  <c r="I362" i="164"/>
  <c r="N915" i="165"/>
  <c r="I332" i="164"/>
  <c r="N885" i="165"/>
  <c r="N171" i="165"/>
  <c r="N461" i="165"/>
  <c r="N163" i="165"/>
  <c r="N286" i="165"/>
  <c r="I391" i="164"/>
  <c r="N944" i="165"/>
  <c r="I449" i="164"/>
  <c r="N1002" i="165"/>
  <c r="I466" i="164"/>
  <c r="N1019" i="165"/>
  <c r="I46" i="164"/>
  <c r="N599" i="165"/>
  <c r="I53" i="164"/>
  <c r="N606" i="165"/>
  <c r="I442" i="164"/>
  <c r="N995" i="165"/>
  <c r="I200" i="164"/>
  <c r="N753" i="165"/>
  <c r="I435" i="164"/>
  <c r="N988" i="165"/>
  <c r="N435" i="165"/>
  <c r="I28" i="164"/>
  <c r="N581" i="165"/>
  <c r="I57" i="164"/>
  <c r="N610" i="165"/>
  <c r="N219" i="165"/>
  <c r="N121" i="165"/>
  <c r="I296" i="164"/>
  <c r="N849" i="165"/>
  <c r="I137" i="164"/>
  <c r="N690" i="165"/>
  <c r="I179" i="164"/>
  <c r="N732" i="165"/>
  <c r="I251" i="164"/>
  <c r="N804" i="165"/>
  <c r="I100" i="164"/>
  <c r="N653" i="165"/>
  <c r="N450" i="165"/>
  <c r="I138" i="164"/>
  <c r="N691" i="165"/>
  <c r="I212" i="164"/>
  <c r="N765" i="165"/>
  <c r="N385" i="165"/>
  <c r="I70" i="164"/>
  <c r="N623" i="165"/>
  <c r="I209" i="164"/>
  <c r="N762" i="165"/>
  <c r="N186" i="165"/>
  <c r="I444" i="164"/>
  <c r="N997" i="165"/>
  <c r="I321" i="164"/>
  <c r="N874" i="165"/>
  <c r="I424" i="164"/>
  <c r="N977" i="165"/>
  <c r="I462" i="164"/>
  <c r="N1015" i="165"/>
  <c r="N183" i="165"/>
  <c r="I235" i="164"/>
  <c r="N788" i="165"/>
  <c r="N13" i="165"/>
  <c r="N9" i="165"/>
  <c r="N562" i="165"/>
  <c r="I559" i="164"/>
  <c r="N1112" i="165"/>
  <c r="I555" i="164"/>
  <c r="N1108" i="165"/>
  <c r="I551" i="164"/>
  <c r="N1104" i="165"/>
  <c r="I549" i="164"/>
  <c r="N1102" i="165"/>
  <c r="N547" i="165"/>
  <c r="N532" i="165"/>
  <c r="I509" i="164"/>
  <c r="N1062" i="165"/>
  <c r="I508" i="164"/>
  <c r="N1061" i="165"/>
  <c r="I494" i="164"/>
  <c r="N1047" i="165"/>
  <c r="I499" i="164"/>
  <c r="N1052" i="165"/>
  <c r="I519" i="164"/>
  <c r="N1072" i="165"/>
  <c r="I502" i="164"/>
  <c r="N1055" i="165"/>
  <c r="I516" i="164"/>
  <c r="N1069" i="165"/>
  <c r="I485" i="164"/>
  <c r="N1038" i="165"/>
  <c r="N258" i="165"/>
  <c r="I324" i="164"/>
  <c r="N877" i="165"/>
  <c r="I142" i="164"/>
  <c r="N695" i="165"/>
  <c r="N396" i="165"/>
  <c r="N143" i="165"/>
  <c r="I307" i="164"/>
  <c r="N860" i="165"/>
  <c r="N250" i="165"/>
  <c r="I380" i="164"/>
  <c r="N933" i="165"/>
  <c r="I406" i="164"/>
  <c r="N959" i="165"/>
  <c r="N131" i="165"/>
  <c r="I134" i="164"/>
  <c r="N687" i="165"/>
  <c r="N384" i="165"/>
  <c r="I107" i="164"/>
  <c r="N660" i="165"/>
  <c r="I98" i="164"/>
  <c r="N651" i="165"/>
  <c r="I20" i="164"/>
  <c r="N573" i="165"/>
  <c r="I197" i="164"/>
  <c r="N750" i="165"/>
  <c r="I291" i="164"/>
  <c r="N844" i="165"/>
  <c r="N159" i="165"/>
  <c r="N441" i="165"/>
  <c r="N426" i="165"/>
  <c r="I264" i="164"/>
  <c r="N817" i="165"/>
  <c r="I132" i="164"/>
  <c r="N685" i="165"/>
  <c r="N300" i="165"/>
  <c r="I336" i="164"/>
  <c r="N889" i="165"/>
  <c r="I61" i="164"/>
  <c r="N614" i="165"/>
  <c r="I196" i="164"/>
  <c r="N749" i="165"/>
  <c r="N138" i="165"/>
  <c r="I455" i="164"/>
  <c r="N1008" i="165"/>
  <c r="I363" i="164"/>
  <c r="N916" i="165"/>
  <c r="I230" i="164"/>
  <c r="N783" i="165"/>
  <c r="I394" i="164"/>
  <c r="N947" i="165"/>
  <c r="I272" i="164"/>
  <c r="N825" i="165"/>
  <c r="N367" i="165"/>
  <c r="I157" i="164"/>
  <c r="N710" i="165"/>
  <c r="I330" i="164"/>
  <c r="N883" i="165"/>
  <c r="I471" i="164"/>
  <c r="N1024" i="165"/>
  <c r="N191" i="165"/>
  <c r="I124" i="164"/>
  <c r="N677" i="165"/>
  <c r="I217" i="164"/>
  <c r="N770" i="165"/>
  <c r="I305" i="164"/>
  <c r="N858" i="165"/>
  <c r="N422" i="165"/>
  <c r="I313" i="164"/>
  <c r="N866" i="165"/>
  <c r="N234" i="165"/>
  <c r="I193" i="164"/>
  <c r="N746" i="165"/>
  <c r="I280" i="164"/>
  <c r="N833" i="165"/>
  <c r="I464" i="164"/>
  <c r="N1017" i="165"/>
  <c r="I371" i="164"/>
  <c r="N924" i="165"/>
  <c r="I236" i="164"/>
  <c r="N789" i="165"/>
  <c r="N73" i="165"/>
  <c r="I306" i="164"/>
  <c r="N859" i="165"/>
  <c r="I299" i="164"/>
  <c r="N852" i="165"/>
  <c r="I201" i="164"/>
  <c r="N754" i="165"/>
  <c r="I480" i="164"/>
  <c r="N1033" i="165"/>
  <c r="I133" i="164"/>
  <c r="N686" i="165"/>
  <c r="I375" i="164"/>
  <c r="N928" i="165"/>
  <c r="N425" i="165"/>
  <c r="I136" i="164"/>
  <c r="N689" i="165"/>
  <c r="I422" i="164"/>
  <c r="N975" i="165"/>
  <c r="I72" i="164"/>
  <c r="N625" i="165"/>
  <c r="N89" i="165"/>
  <c r="I341" i="164"/>
  <c r="N894" i="165"/>
  <c r="I382" i="164"/>
  <c r="N935" i="165"/>
  <c r="I338" i="164"/>
  <c r="N891" i="165"/>
  <c r="I18" i="164"/>
  <c r="N571" i="165"/>
  <c r="N220" i="165"/>
  <c r="N104" i="165"/>
  <c r="I89" i="164"/>
  <c r="N642" i="165"/>
  <c r="I240" i="164"/>
  <c r="N793" i="165"/>
  <c r="N227" i="165"/>
  <c r="I51" i="164"/>
  <c r="N604" i="165"/>
  <c r="N427" i="165"/>
  <c r="I87" i="164"/>
  <c r="N640" i="165"/>
  <c r="I225" i="164"/>
  <c r="N778" i="165"/>
  <c r="N172" i="165"/>
  <c r="I366" i="164"/>
  <c r="N919" i="165"/>
  <c r="I60" i="164"/>
  <c r="N613" i="165"/>
  <c r="N208" i="165"/>
  <c r="N319" i="165"/>
  <c r="I74" i="164"/>
  <c r="N627" i="165"/>
  <c r="N249" i="165"/>
  <c r="N437" i="165"/>
  <c r="I21" i="164"/>
  <c r="N574" i="165"/>
  <c r="I32" i="164"/>
  <c r="N585" i="165"/>
  <c r="N158" i="165"/>
  <c r="I172" i="164"/>
  <c r="N725" i="165"/>
  <c r="N295" i="165"/>
  <c r="I331" i="164"/>
  <c r="N884" i="165"/>
  <c r="I451" i="164"/>
  <c r="N1004" i="165"/>
  <c r="I433" i="164"/>
  <c r="N986" i="165"/>
  <c r="N346" i="165"/>
  <c r="I45" i="164"/>
  <c r="N598" i="165"/>
  <c r="N299" i="165"/>
  <c r="I560" i="164"/>
  <c r="N1113" i="165"/>
  <c r="N554" i="165"/>
  <c r="N550" i="165"/>
  <c r="I544" i="164"/>
  <c r="N1097" i="165"/>
  <c r="I534" i="164"/>
  <c r="N1087" i="165"/>
  <c r="I530" i="164"/>
  <c r="N1083" i="165"/>
  <c r="I524" i="164"/>
  <c r="N1077" i="165"/>
  <c r="I522" i="164"/>
  <c r="N1075" i="165"/>
  <c r="I557" i="164"/>
  <c r="N1110" i="165"/>
  <c r="I553" i="164"/>
  <c r="N1106" i="165"/>
  <c r="N551" i="165"/>
  <c r="I548" i="164"/>
  <c r="N1101" i="165"/>
  <c r="N546" i="165"/>
  <c r="I545" i="164"/>
  <c r="N1098" i="165"/>
  <c r="N544" i="165"/>
  <c r="I543" i="164"/>
  <c r="N1096" i="165"/>
  <c r="I542" i="164"/>
  <c r="N1095" i="165"/>
  <c r="I540" i="164"/>
  <c r="N1093" i="165"/>
  <c r="N539" i="165"/>
  <c r="I538" i="164"/>
  <c r="N1091" i="165"/>
  <c r="I537" i="164"/>
  <c r="N1090" i="165"/>
  <c r="I536" i="164"/>
  <c r="N1089" i="165"/>
  <c r="N534" i="165"/>
  <c r="N533" i="165"/>
  <c r="N531" i="165"/>
  <c r="I529" i="164"/>
  <c r="N1082" i="165"/>
  <c r="I528" i="164"/>
  <c r="N1081" i="165"/>
  <c r="N527" i="165"/>
  <c r="N526" i="165"/>
  <c r="I525" i="164"/>
  <c r="N1078" i="165"/>
  <c r="N524" i="165"/>
  <c r="I520" i="164"/>
  <c r="N1073" i="165"/>
  <c r="I521" i="164"/>
  <c r="N1074" i="165"/>
  <c r="N508" i="165"/>
  <c r="N507" i="165"/>
  <c r="I503" i="164"/>
  <c r="N1056" i="165"/>
  <c r="I493" i="164"/>
  <c r="N1046" i="165"/>
  <c r="N491" i="165"/>
  <c r="N503" i="165"/>
  <c r="N498" i="165"/>
  <c r="I498" i="164"/>
  <c r="N1051" i="165"/>
  <c r="I510" i="164"/>
  <c r="N1063" i="165"/>
  <c r="N518" i="165"/>
  <c r="I491" i="164"/>
  <c r="N1044" i="165"/>
  <c r="I496" i="164"/>
  <c r="N1049" i="165"/>
  <c r="I489" i="164"/>
  <c r="N1042" i="165"/>
  <c r="N501" i="165"/>
  <c r="I514" i="164"/>
  <c r="N1067" i="165"/>
  <c r="I511" i="164"/>
  <c r="N1064" i="165"/>
  <c r="I487" i="164"/>
  <c r="N1040" i="165"/>
  <c r="N486" i="165"/>
  <c r="I259" i="164"/>
  <c r="N812" i="165"/>
  <c r="I476" i="164"/>
  <c r="N1029" i="165"/>
  <c r="N368" i="165"/>
  <c r="I41" i="164"/>
  <c r="N594" i="165"/>
  <c r="N288" i="165"/>
  <c r="I468" i="164"/>
  <c r="N1021" i="165"/>
  <c r="N269" i="165"/>
  <c r="I169" i="164"/>
  <c r="N722" i="165"/>
  <c r="N363" i="165"/>
  <c r="I358" i="164"/>
  <c r="N911" i="165"/>
  <c r="N467" i="165"/>
  <c r="I83" i="164"/>
  <c r="N636" i="165"/>
  <c r="N33" i="165"/>
  <c r="I459" i="164"/>
  <c r="N1012" i="165"/>
  <c r="N245" i="165"/>
  <c r="I416" i="164"/>
  <c r="N969" i="165"/>
  <c r="N122" i="165"/>
  <c r="I68" i="164"/>
  <c r="N621" i="165"/>
  <c r="N330" i="165"/>
  <c r="N19" i="165"/>
  <c r="N119" i="165"/>
  <c r="N354" i="165"/>
  <c r="I281" i="164"/>
  <c r="N834" i="165"/>
  <c r="I49" i="164"/>
  <c r="N602" i="165"/>
  <c r="N26" i="165"/>
  <c r="N358" i="165"/>
  <c r="N136" i="165"/>
  <c r="N466" i="165"/>
  <c r="I376" i="164"/>
  <c r="N929" i="165"/>
  <c r="I94" i="164"/>
  <c r="N647" i="165"/>
  <c r="I254" i="164"/>
  <c r="N807" i="165"/>
  <c r="I177" i="164"/>
  <c r="N730" i="165"/>
  <c r="I164" i="164"/>
  <c r="N717" i="165"/>
  <c r="I304" i="164"/>
  <c r="N857" i="165"/>
  <c r="N341" i="165"/>
  <c r="I377" i="164"/>
  <c r="N930" i="165"/>
  <c r="N98" i="165"/>
  <c r="I369" i="164"/>
  <c r="N922" i="165"/>
  <c r="N95" i="165"/>
  <c r="N238" i="165"/>
  <c r="N49" i="165"/>
  <c r="I43" i="164"/>
  <c r="N596" i="165"/>
  <c r="N237" i="165"/>
  <c r="I404" i="164"/>
  <c r="N957" i="165"/>
  <c r="N309" i="165"/>
  <c r="N182" i="165"/>
  <c r="N152" i="165"/>
  <c r="N421" i="165"/>
  <c r="N401" i="165"/>
  <c r="N24" i="165"/>
  <c r="I273" i="164"/>
  <c r="N826" i="165"/>
  <c r="N440" i="165"/>
  <c r="N388" i="165"/>
  <c r="I82" i="164"/>
  <c r="N635" i="165"/>
  <c r="N270" i="165"/>
  <c r="N235" i="165"/>
  <c r="I349" i="164"/>
  <c r="N902" i="165"/>
  <c r="I269" i="164"/>
  <c r="N822" i="165"/>
  <c r="I334" i="164"/>
  <c r="N887" i="165"/>
  <c r="N359" i="165"/>
  <c r="N155" i="165"/>
  <c r="I30" i="164"/>
  <c r="N583" i="165"/>
  <c r="I141" i="164"/>
  <c r="N694" i="165"/>
  <c r="I470" i="164"/>
  <c r="N1023" i="165"/>
  <c r="N132" i="165"/>
  <c r="I173" i="164"/>
  <c r="N726" i="165"/>
  <c r="N284" i="165"/>
  <c r="I37" i="164"/>
  <c r="N590" i="165"/>
  <c r="I388" i="164"/>
  <c r="N941" i="165"/>
  <c r="I477" i="164"/>
  <c r="N1030" i="165"/>
  <c r="N273" i="165"/>
  <c r="N207" i="165"/>
  <c r="I194" i="164"/>
  <c r="N747" i="165"/>
  <c r="I226" i="164"/>
  <c r="N779" i="165"/>
  <c r="N83" i="165"/>
  <c r="I125" i="164"/>
  <c r="N678" i="165"/>
  <c r="N188" i="165"/>
  <c r="N281" i="165"/>
  <c r="I36" i="164"/>
  <c r="N589" i="165"/>
  <c r="N418" i="165"/>
  <c r="N240" i="165"/>
  <c r="N51" i="165"/>
  <c r="N381" i="165"/>
  <c r="I233" i="164"/>
  <c r="N786" i="165"/>
  <c r="I35" i="164"/>
  <c r="N588" i="165"/>
  <c r="I441" i="164"/>
  <c r="N994" i="165"/>
  <c r="I218" i="164"/>
  <c r="N771" i="165"/>
  <c r="N197" i="165"/>
  <c r="N92" i="165"/>
  <c r="N452" i="165"/>
  <c r="I162" i="164"/>
  <c r="N715" i="165"/>
  <c r="I206" i="164"/>
  <c r="N759" i="165"/>
  <c r="I329" i="164"/>
  <c r="N882" i="165"/>
  <c r="N402" i="165"/>
  <c r="N339" i="165"/>
  <c r="N27" i="165"/>
  <c r="I479" i="164"/>
  <c r="N1032" i="165"/>
  <c r="N150" i="165"/>
  <c r="N66" i="165"/>
  <c r="I436" i="164"/>
  <c r="N989" i="165"/>
  <c r="I63" i="164"/>
  <c r="N616" i="165"/>
  <c r="N198" i="165"/>
  <c r="I453" i="164"/>
  <c r="N1006" i="165"/>
  <c r="N313" i="165"/>
  <c r="I211" i="164"/>
  <c r="N764" i="165"/>
  <c r="I402" i="164"/>
  <c r="N955" i="165"/>
  <c r="N412" i="165"/>
  <c r="I205" i="164"/>
  <c r="N758" i="165"/>
  <c r="I247" i="164"/>
  <c r="N800" i="165"/>
  <c r="I185" i="164"/>
  <c r="N738" i="165"/>
  <c r="I86" i="164"/>
  <c r="N639" i="165"/>
  <c r="I151" i="164"/>
  <c r="N704" i="165"/>
  <c r="I25" i="164"/>
  <c r="N578" i="165"/>
  <c r="I405" i="164"/>
  <c r="N958" i="165"/>
  <c r="I39" i="164"/>
  <c r="N592" i="165"/>
  <c r="I227" i="164"/>
  <c r="N780" i="165"/>
  <c r="I256" i="164"/>
  <c r="N809" i="165"/>
  <c r="N181" i="165"/>
  <c r="I430" i="164"/>
  <c r="N983" i="165"/>
  <c r="I310" i="164"/>
  <c r="N863" i="165"/>
  <c r="N338" i="165"/>
  <c r="I90" i="164"/>
  <c r="N643" i="165"/>
  <c r="N394" i="165"/>
  <c r="I16" i="164"/>
  <c r="N569" i="165"/>
  <c r="I248" i="164"/>
  <c r="N801" i="165"/>
  <c r="N109" i="165"/>
  <c r="I213" i="164"/>
  <c r="N766" i="165"/>
  <c r="I450" i="164"/>
  <c r="N1003" i="165"/>
  <c r="N69" i="165"/>
  <c r="I410" i="164"/>
  <c r="N963" i="165"/>
  <c r="N455" i="165"/>
  <c r="I400" i="164"/>
  <c r="N953" i="165"/>
  <c r="N125" i="165"/>
  <c r="N473" i="165"/>
  <c r="I223" i="164"/>
  <c r="N776" i="165"/>
  <c r="I99" i="164"/>
  <c r="N652" i="165"/>
  <c r="N79" i="165"/>
  <c r="N85" i="165"/>
  <c r="I255" i="164"/>
  <c r="N808" i="165"/>
  <c r="N88" i="165"/>
  <c r="N160" i="165"/>
  <c r="N463" i="165"/>
  <c r="N94" i="165"/>
  <c r="N205" i="165"/>
  <c r="I191" i="164"/>
  <c r="N744" i="165"/>
  <c r="N22" i="165"/>
  <c r="I216" i="164"/>
  <c r="N769" i="165"/>
  <c r="N266" i="165"/>
  <c r="I27" i="164"/>
  <c r="N580" i="165"/>
  <c r="N59" i="165"/>
  <c r="I446" i="164"/>
  <c r="N999" i="165"/>
  <c r="I92" i="164"/>
  <c r="N645" i="165"/>
  <c r="I129" i="164"/>
  <c r="N682" i="165"/>
  <c r="N184" i="165"/>
  <c r="I271" i="164"/>
  <c r="N824" i="165"/>
  <c r="N217" i="165"/>
  <c r="N57" i="165"/>
  <c r="I311" i="164"/>
  <c r="N864" i="165"/>
  <c r="I316" i="164"/>
  <c r="N869" i="165"/>
  <c r="I175" i="164"/>
  <c r="N728" i="165"/>
  <c r="N349" i="165"/>
  <c r="I120" i="164"/>
  <c r="N673" i="165"/>
  <c r="I348" i="164"/>
  <c r="N901" i="165"/>
  <c r="I199" i="164"/>
  <c r="N752" i="165"/>
  <c r="I110" i="164"/>
  <c r="N663" i="165"/>
  <c r="I452" i="164"/>
  <c r="N1005" i="165"/>
  <c r="I161" i="164"/>
  <c r="N714" i="165"/>
  <c r="I158" i="164"/>
  <c r="N711" i="165"/>
  <c r="N239" i="165"/>
  <c r="N32" i="165"/>
  <c r="I268" i="164"/>
  <c r="N821" i="165"/>
  <c r="N474" i="165"/>
  <c r="I469" i="164"/>
  <c r="N1022" i="165"/>
  <c r="N102" i="165"/>
  <c r="I115" i="164"/>
  <c r="N668" i="165"/>
  <c r="I250" i="164"/>
  <c r="N803" i="165"/>
  <c r="I243" i="164"/>
  <c r="N796" i="165"/>
  <c r="I91" i="164"/>
  <c r="N644" i="165"/>
  <c r="N343" i="165"/>
  <c r="I108" i="164"/>
  <c r="N661" i="165"/>
  <c r="N116" i="165"/>
  <c r="N403" i="165"/>
  <c r="I221" i="164"/>
  <c r="N774" i="165"/>
  <c r="I340" i="164"/>
  <c r="N893" i="165"/>
  <c r="N293" i="165"/>
  <c r="I202" i="164"/>
  <c r="N755" i="165"/>
  <c r="I55" i="164"/>
  <c r="N608" i="165"/>
  <c r="N140" i="165"/>
  <c r="N127" i="165"/>
  <c r="N380" i="165"/>
  <c r="N347" i="165"/>
  <c r="I438" i="164"/>
  <c r="N991" i="165"/>
  <c r="N335" i="165"/>
  <c r="I253" i="164"/>
  <c r="N806" i="165"/>
  <c r="N154" i="165"/>
  <c r="I263" i="164"/>
  <c r="N816" i="165"/>
  <c r="I419" i="164"/>
  <c r="N972" i="165"/>
  <c r="N314" i="165"/>
  <c r="N261" i="165"/>
  <c r="I359" i="164"/>
  <c r="N912" i="165"/>
  <c r="N50" i="165"/>
  <c r="I231" i="164"/>
  <c r="N784" i="165"/>
  <c r="N296" i="165"/>
  <c r="I65" i="164"/>
  <c r="N618" i="165"/>
  <c r="N175" i="165"/>
  <c r="N117" i="165"/>
  <c r="N398" i="165"/>
  <c r="I445" i="164"/>
  <c r="N998" i="165"/>
  <c r="I257" i="164"/>
  <c r="N810" i="165"/>
  <c r="N310" i="165"/>
  <c r="N180" i="165"/>
  <c r="I22" i="164"/>
  <c r="N575" i="165"/>
  <c r="N48" i="165"/>
  <c r="I432" i="164"/>
  <c r="N985" i="165"/>
  <c r="I266" i="164"/>
  <c r="N819" i="165"/>
  <c r="N64" i="165"/>
  <c r="I246" i="164"/>
  <c r="N799" i="165"/>
  <c r="I265" i="164"/>
  <c r="N818" i="165"/>
  <c r="N28" i="165"/>
  <c r="I279" i="164"/>
  <c r="N832" i="165"/>
  <c r="I88" i="164"/>
  <c r="N641" i="165"/>
  <c r="N126" i="165"/>
  <c r="I42" i="164"/>
  <c r="N595" i="165"/>
  <c r="N411" i="165"/>
  <c r="N34" i="165"/>
  <c r="I79" i="164"/>
  <c r="N632" i="165"/>
  <c r="N431" i="165"/>
  <c r="N251" i="165"/>
  <c r="N169" i="165"/>
  <c r="I242" i="164"/>
  <c r="N795" i="165"/>
  <c r="N78" i="165"/>
  <c r="N192" i="165"/>
  <c r="I335" i="164"/>
  <c r="N888" i="165"/>
  <c r="N389" i="165"/>
  <c r="I303" i="164"/>
  <c r="N856" i="165"/>
  <c r="N23" i="165"/>
  <c r="I126" i="164"/>
  <c r="N679" i="165"/>
  <c r="N327" i="165"/>
  <c r="N113" i="165"/>
  <c r="I373" i="164"/>
  <c r="N926" i="165"/>
  <c r="N151" i="165"/>
  <c r="N252" i="165"/>
  <c r="N447" i="165"/>
  <c r="I147" i="164"/>
  <c r="N700" i="165"/>
  <c r="I11" i="164"/>
  <c r="N564" i="165"/>
  <c r="I15" i="164"/>
  <c r="N568" i="165"/>
  <c r="I13" i="164"/>
  <c r="N566" i="165"/>
  <c r="N11" i="165"/>
  <c r="N563" i="165"/>
  <c r="N10" i="165"/>
  <c r="E487" i="164"/>
  <c r="K487" i="165"/>
  <c r="K483" i="165"/>
  <c r="E483" i="164"/>
  <c r="K258" i="165"/>
  <c r="E258" i="164"/>
  <c r="E400" i="164"/>
  <c r="K400" i="165"/>
  <c r="K38" i="165"/>
  <c r="E38" i="164"/>
  <c r="K396" i="165"/>
  <c r="E396" i="164"/>
  <c r="K304" i="165"/>
  <c r="E304" i="164"/>
  <c r="K143" i="165"/>
  <c r="E143" i="164"/>
  <c r="K52" i="165"/>
  <c r="E52" i="164"/>
  <c r="K96" i="165"/>
  <c r="E96" i="164"/>
  <c r="K228" i="165"/>
  <c r="E228" i="164"/>
  <c r="K465" i="165"/>
  <c r="E465" i="164"/>
  <c r="E250" i="164"/>
  <c r="K250" i="165"/>
  <c r="E397" i="164"/>
  <c r="K397" i="165"/>
  <c r="K131" i="165"/>
  <c r="E131" i="164"/>
  <c r="K257" i="165"/>
  <c r="E257" i="164"/>
  <c r="K408" i="165"/>
  <c r="E408" i="164"/>
  <c r="E204" i="164"/>
  <c r="K204" i="165"/>
  <c r="E289" i="164"/>
  <c r="K289" i="165"/>
  <c r="K308" i="165"/>
  <c r="E308" i="164"/>
  <c r="K65" i="165"/>
  <c r="E65" i="164"/>
  <c r="E336" i="164"/>
  <c r="K336" i="165"/>
  <c r="E114" i="164"/>
  <c r="K114" i="165"/>
  <c r="K253" i="165"/>
  <c r="E253" i="164"/>
  <c r="K384" i="165"/>
  <c r="E384" i="164"/>
  <c r="E124" i="164"/>
  <c r="K124" i="165"/>
  <c r="E320" i="164"/>
  <c r="K320" i="165"/>
  <c r="E482" i="164"/>
  <c r="K482" i="165"/>
  <c r="K241" i="165"/>
  <c r="E241" i="164"/>
  <c r="E244" i="164"/>
  <c r="K244" i="165"/>
  <c r="E159" i="164"/>
  <c r="K159" i="165"/>
  <c r="E441" i="164"/>
  <c r="K441" i="165"/>
  <c r="K168" i="165"/>
  <c r="E168" i="164"/>
  <c r="E426" i="164"/>
  <c r="K426" i="165"/>
  <c r="E267" i="164"/>
  <c r="K267" i="165"/>
  <c r="K300" i="165"/>
  <c r="E300" i="164"/>
  <c r="K233" i="165"/>
  <c r="E233" i="164"/>
  <c r="K138" i="165"/>
  <c r="E138" i="164"/>
  <c r="K101" i="165"/>
  <c r="E101" i="164"/>
  <c r="K365" i="165"/>
  <c r="E365" i="164"/>
  <c r="K471" i="165"/>
  <c r="E471" i="164"/>
  <c r="E255" i="164"/>
  <c r="K255" i="165"/>
  <c r="K178" i="165"/>
  <c r="E178" i="164"/>
  <c r="K54" i="165"/>
  <c r="E54" i="164"/>
  <c r="K367" i="165"/>
  <c r="E367" i="164"/>
  <c r="K446" i="165"/>
  <c r="E446" i="164"/>
  <c r="E129" i="164"/>
  <c r="K129" i="165"/>
  <c r="K297" i="165"/>
  <c r="E297" i="164"/>
  <c r="K173" i="165"/>
  <c r="E173" i="164"/>
  <c r="E99" i="164"/>
  <c r="K99" i="165"/>
  <c r="E464" i="164"/>
  <c r="K464" i="165"/>
  <c r="E376" i="164"/>
  <c r="K376" i="165"/>
  <c r="K428" i="165"/>
  <c r="E428" i="164"/>
  <c r="K191" i="165"/>
  <c r="E191" i="164"/>
  <c r="K45" i="165"/>
  <c r="E45" i="164"/>
  <c r="E290" i="164"/>
  <c r="K290" i="165"/>
  <c r="K199" i="165"/>
  <c r="E199" i="164"/>
  <c r="K306" i="165"/>
  <c r="E306" i="164"/>
  <c r="K422" i="165"/>
  <c r="E422" i="164"/>
  <c r="K410" i="165"/>
  <c r="E410" i="164"/>
  <c r="K130" i="165"/>
  <c r="E130" i="164"/>
  <c r="E234" i="164"/>
  <c r="K234" i="165"/>
  <c r="E165" i="164"/>
  <c r="K165" i="165"/>
  <c r="K340" i="165"/>
  <c r="E340" i="164"/>
  <c r="E73" i="164"/>
  <c r="K73" i="165"/>
  <c r="E307" i="164"/>
  <c r="K307" i="165"/>
  <c r="K333" i="165"/>
  <c r="E333" i="164"/>
  <c r="K223" i="165"/>
  <c r="E223" i="164"/>
  <c r="E459" i="164"/>
  <c r="K459" i="165"/>
  <c r="K193" i="165"/>
  <c r="E193" i="164"/>
  <c r="K425" i="165"/>
  <c r="E425" i="164"/>
  <c r="K453" i="165"/>
  <c r="E453" i="164"/>
  <c r="K89" i="165"/>
  <c r="E89" i="164"/>
  <c r="K230" i="165"/>
  <c r="E230" i="164"/>
  <c r="E350" i="164"/>
  <c r="K350" i="165"/>
  <c r="E225" i="164"/>
  <c r="K225" i="165"/>
  <c r="K276" i="165"/>
  <c r="E276" i="164"/>
  <c r="E436" i="164"/>
  <c r="K436" i="165"/>
  <c r="K392" i="165"/>
  <c r="E392" i="164"/>
  <c r="K220" i="165"/>
  <c r="E220" i="164"/>
  <c r="K104" i="165"/>
  <c r="E104" i="164"/>
  <c r="K456" i="165"/>
  <c r="E456" i="164"/>
  <c r="K373" i="165"/>
  <c r="E373" i="164"/>
  <c r="E325" i="164"/>
  <c r="K325" i="165"/>
  <c r="E227" i="164"/>
  <c r="K227" i="165"/>
  <c r="K137" i="165"/>
  <c r="E137" i="164"/>
  <c r="K427" i="165"/>
  <c r="E427" i="164"/>
  <c r="E417" i="164"/>
  <c r="K417" i="165"/>
  <c r="E12" i="164"/>
  <c r="K12" i="165"/>
  <c r="K172" i="165"/>
  <c r="E172" i="164"/>
  <c r="K434" i="165"/>
  <c r="E434" i="164"/>
  <c r="K331" i="165"/>
  <c r="E331" i="164"/>
  <c r="K189" i="165"/>
  <c r="E189" i="164"/>
  <c r="E208" i="164"/>
  <c r="K208" i="165"/>
  <c r="E135" i="164"/>
  <c r="K135" i="165"/>
  <c r="K25" i="165"/>
  <c r="E25" i="164"/>
  <c r="E319" i="164"/>
  <c r="K319" i="165"/>
  <c r="K249" i="165"/>
  <c r="E249" i="164"/>
  <c r="K301" i="165"/>
  <c r="E301" i="164"/>
  <c r="K390" i="165"/>
  <c r="E390" i="164"/>
  <c r="K167" i="165"/>
  <c r="E167" i="164"/>
  <c r="K437" i="165"/>
  <c r="E437" i="164"/>
  <c r="K457" i="165"/>
  <c r="E457" i="164"/>
  <c r="K15" i="165"/>
  <c r="E15" i="164"/>
  <c r="E158" i="164"/>
  <c r="K158" i="165"/>
  <c r="E295" i="164"/>
  <c r="K295" i="165"/>
  <c r="K378" i="165"/>
  <c r="E378" i="164"/>
  <c r="K156" i="165"/>
  <c r="E156" i="164"/>
  <c r="K90" i="165"/>
  <c r="E90" i="164"/>
  <c r="E346" i="164"/>
  <c r="K346" i="165"/>
  <c r="E449" i="164"/>
  <c r="K449" i="165"/>
  <c r="K299" i="165"/>
  <c r="E299" i="164"/>
  <c r="E321" i="164"/>
  <c r="K321" i="165"/>
  <c r="E14" i="164"/>
  <c r="K14" i="165"/>
  <c r="E170" i="164"/>
  <c r="K170" i="165"/>
  <c r="K93" i="165"/>
  <c r="E93" i="164"/>
  <c r="K103" i="165"/>
  <c r="E103" i="164"/>
  <c r="K211" i="165"/>
  <c r="E211" i="164"/>
  <c r="K106" i="165"/>
  <c r="E106" i="164"/>
  <c r="K404" i="165"/>
  <c r="E404" i="164"/>
  <c r="E315" i="164"/>
  <c r="K315" i="165"/>
  <c r="E144" i="164"/>
  <c r="K144" i="165"/>
  <c r="E161" i="164"/>
  <c r="K161" i="165"/>
  <c r="K415" i="165"/>
  <c r="E415" i="164"/>
  <c r="E379" i="164"/>
  <c r="K379" i="165"/>
  <c r="K370" i="165"/>
  <c r="E370" i="164"/>
  <c r="E303" i="164"/>
  <c r="K303" i="165"/>
  <c r="K362" i="165"/>
  <c r="E362" i="164"/>
  <c r="K110" i="165"/>
  <c r="E110" i="164"/>
  <c r="E195" i="164"/>
  <c r="K195" i="165"/>
  <c r="K371" i="165"/>
  <c r="E371" i="164"/>
  <c r="K215" i="165"/>
  <c r="E215" i="164"/>
  <c r="K31" i="165"/>
  <c r="E31" i="164"/>
  <c r="E153" i="164"/>
  <c r="K153" i="165"/>
  <c r="K478" i="165"/>
  <c r="E478" i="164"/>
  <c r="E462" i="164"/>
  <c r="K462" i="165"/>
  <c r="K76" i="165"/>
  <c r="E76" i="164"/>
  <c r="K108" i="165"/>
  <c r="E108" i="164"/>
  <c r="E232" i="164"/>
  <c r="K232" i="165"/>
  <c r="K196" i="165"/>
  <c r="E196" i="164"/>
  <c r="K472" i="165"/>
  <c r="E472" i="164"/>
  <c r="E332" i="164"/>
  <c r="K332" i="165"/>
  <c r="K318" i="165"/>
  <c r="E318" i="164"/>
  <c r="K72" i="165"/>
  <c r="E72" i="164"/>
  <c r="E209" i="164"/>
  <c r="K209" i="165"/>
  <c r="K277" i="165"/>
  <c r="E277" i="164"/>
  <c r="E406" i="164"/>
  <c r="K406" i="165"/>
  <c r="K405" i="165"/>
  <c r="E405" i="164"/>
  <c r="K275" i="165"/>
  <c r="E275" i="164"/>
  <c r="K164" i="165"/>
  <c r="E164" i="164"/>
  <c r="K67" i="165"/>
  <c r="E67" i="164"/>
  <c r="K107" i="165"/>
  <c r="E107" i="164"/>
  <c r="E409" i="164"/>
  <c r="K409" i="165"/>
  <c r="K202" i="165"/>
  <c r="E202" i="164"/>
  <c r="K265" i="165"/>
  <c r="E265" i="164"/>
  <c r="E475" i="164"/>
  <c r="K475" i="165"/>
  <c r="K323" i="165"/>
  <c r="E323" i="164"/>
  <c r="K187" i="165"/>
  <c r="E187" i="164"/>
  <c r="K61" i="165"/>
  <c r="E61" i="164"/>
  <c r="K200" i="165"/>
  <c r="E200" i="164"/>
  <c r="K21" i="165"/>
  <c r="E21" i="164"/>
  <c r="K355" i="165"/>
  <c r="E355" i="164"/>
  <c r="K395" i="165"/>
  <c r="E395" i="164"/>
  <c r="K433" i="165"/>
  <c r="E433" i="164"/>
  <c r="K329" i="165"/>
  <c r="E329" i="164"/>
  <c r="K36" i="165"/>
  <c r="E36" i="164"/>
  <c r="E236" i="164"/>
  <c r="K236" i="165"/>
  <c r="K55" i="165"/>
  <c r="E55" i="164"/>
  <c r="E256" i="164"/>
  <c r="K256" i="165"/>
  <c r="K224" i="165"/>
  <c r="E224" i="164"/>
  <c r="E214" i="164"/>
  <c r="K214" i="165"/>
  <c r="K176" i="165"/>
  <c r="E176" i="164"/>
  <c r="K18" i="165"/>
  <c r="E18" i="164"/>
  <c r="K166" i="165"/>
  <c r="E166" i="164"/>
  <c r="K387" i="165"/>
  <c r="E387" i="164"/>
  <c r="K115" i="165"/>
  <c r="E115" i="164"/>
  <c r="K285" i="165"/>
  <c r="E285" i="164"/>
  <c r="E382" i="164"/>
  <c r="K382" i="165"/>
  <c r="K111" i="165"/>
  <c r="E111" i="164"/>
  <c r="E226" i="164"/>
  <c r="K226" i="165"/>
  <c r="K361" i="165"/>
  <c r="E361" i="164"/>
  <c r="K71" i="165"/>
  <c r="E71" i="164"/>
  <c r="K35" i="165"/>
  <c r="E35" i="164"/>
  <c r="E432" i="164"/>
  <c r="K432" i="165"/>
  <c r="K469" i="165"/>
  <c r="E469" i="164"/>
  <c r="K203" i="165"/>
  <c r="E203" i="164"/>
  <c r="E442" i="164"/>
  <c r="K442" i="165"/>
  <c r="K419" i="165"/>
  <c r="E419" i="164"/>
  <c r="E260" i="164"/>
  <c r="K260" i="165"/>
  <c r="K206" i="165"/>
  <c r="E206" i="164"/>
  <c r="K399" i="165"/>
  <c r="E399" i="164"/>
  <c r="K42" i="165"/>
  <c r="E42" i="164"/>
  <c r="K243" i="165"/>
  <c r="E243" i="164"/>
  <c r="E128" i="164"/>
  <c r="K128" i="165"/>
  <c r="K374" i="165"/>
  <c r="E374" i="164"/>
  <c r="E364" i="164"/>
  <c r="K364" i="165"/>
  <c r="K444" i="165"/>
  <c r="E444" i="164"/>
  <c r="K416" i="165"/>
  <c r="E416" i="164"/>
  <c r="E87" i="164"/>
  <c r="K87" i="165"/>
  <c r="K328" i="165"/>
  <c r="E328" i="164"/>
  <c r="K216" i="165"/>
  <c r="E216" i="164"/>
  <c r="K44" i="165"/>
  <c r="E44" i="164"/>
  <c r="K268" i="165"/>
  <c r="E268" i="164"/>
  <c r="K190" i="165"/>
  <c r="E190" i="164"/>
  <c r="E486" i="164"/>
  <c r="K486" i="165"/>
  <c r="E368" i="164"/>
  <c r="K368" i="165"/>
  <c r="K288" i="165"/>
  <c r="E288" i="164"/>
  <c r="E269" i="164"/>
  <c r="K269" i="165"/>
  <c r="E363" i="164"/>
  <c r="K363" i="165"/>
  <c r="E467" i="164"/>
  <c r="K467" i="165"/>
  <c r="E33" i="164"/>
  <c r="K33" i="165"/>
  <c r="K245" i="165"/>
  <c r="E245" i="164"/>
  <c r="K122" i="165"/>
  <c r="E122" i="164"/>
  <c r="E330" i="164"/>
  <c r="K330" i="165"/>
  <c r="K19" i="165"/>
  <c r="E19" i="164"/>
  <c r="E119" i="164"/>
  <c r="K119" i="165"/>
  <c r="K354" i="165"/>
  <c r="E354" i="164"/>
  <c r="E26" i="164"/>
  <c r="K26" i="165"/>
  <c r="K358" i="165"/>
  <c r="E358" i="164"/>
  <c r="E136" i="164"/>
  <c r="K136" i="165"/>
  <c r="K466" i="165"/>
  <c r="E466" i="164"/>
  <c r="E341" i="164"/>
  <c r="K341" i="165"/>
  <c r="E98" i="164"/>
  <c r="K98" i="165"/>
  <c r="E95" i="164"/>
  <c r="K95" i="165"/>
  <c r="K238" i="165"/>
  <c r="E238" i="164"/>
  <c r="E49" i="164"/>
  <c r="K49" i="165"/>
  <c r="E237" i="164"/>
  <c r="K237" i="165"/>
  <c r="K309" i="165"/>
  <c r="E309" i="164"/>
  <c r="E182" i="164"/>
  <c r="K182" i="165"/>
  <c r="E152" i="164"/>
  <c r="K152" i="165"/>
  <c r="K421" i="165"/>
  <c r="E421" i="164"/>
  <c r="E401" i="164"/>
  <c r="K401" i="165"/>
  <c r="K24" i="165"/>
  <c r="E24" i="164"/>
  <c r="K440" i="165"/>
  <c r="E440" i="164"/>
  <c r="E388" i="164"/>
  <c r="K388" i="165"/>
  <c r="K270" i="165"/>
  <c r="E270" i="164"/>
  <c r="K235" i="165"/>
  <c r="E235" i="164"/>
  <c r="K359" i="165"/>
  <c r="E359" i="164"/>
  <c r="K155" i="165"/>
  <c r="E155" i="164"/>
  <c r="E132" i="164"/>
  <c r="K132" i="165"/>
  <c r="K284" i="165"/>
  <c r="E284" i="164"/>
  <c r="K273" i="165"/>
  <c r="E273" i="164"/>
  <c r="E207" i="164"/>
  <c r="K207" i="165"/>
  <c r="K83" i="165"/>
  <c r="E83" i="164"/>
  <c r="E188" i="164"/>
  <c r="K188" i="165"/>
  <c r="K281" i="165"/>
  <c r="E281" i="164"/>
  <c r="K418" i="165"/>
  <c r="E418" i="164"/>
  <c r="K240" i="165"/>
  <c r="E240" i="164"/>
  <c r="K51" i="165"/>
  <c r="E51" i="164"/>
  <c r="K381" i="165"/>
  <c r="E381" i="164"/>
  <c r="K197" i="165"/>
  <c r="E197" i="164"/>
  <c r="K92" i="165"/>
  <c r="E92" i="164"/>
  <c r="K452" i="165"/>
  <c r="E452" i="164"/>
  <c r="K402" i="165"/>
  <c r="E402" i="164"/>
  <c r="E339" i="164"/>
  <c r="K339" i="165"/>
  <c r="E27" i="164"/>
  <c r="K27" i="165"/>
  <c r="K150" i="165"/>
  <c r="E150" i="164"/>
  <c r="K66" i="165"/>
  <c r="E66" i="164"/>
  <c r="K198" i="165"/>
  <c r="E198" i="164"/>
  <c r="K313" i="165"/>
  <c r="E313" i="164"/>
  <c r="K412" i="165"/>
  <c r="E412" i="164"/>
  <c r="K181" i="165"/>
  <c r="E181" i="164"/>
  <c r="E338" i="164"/>
  <c r="K338" i="165"/>
  <c r="E394" i="164"/>
  <c r="K394" i="165"/>
  <c r="E109" i="164"/>
  <c r="K109" i="165"/>
  <c r="E69" i="164"/>
  <c r="K69" i="165"/>
  <c r="K455" i="165"/>
  <c r="E455" i="164"/>
  <c r="K125" i="165"/>
  <c r="E125" i="164"/>
  <c r="K473" i="165"/>
  <c r="E473" i="164"/>
  <c r="K79" i="165"/>
  <c r="E79" i="164"/>
  <c r="K85" i="165"/>
  <c r="E85" i="164"/>
  <c r="K88" i="165"/>
  <c r="E88" i="164"/>
  <c r="K160" i="165"/>
  <c r="E160" i="164"/>
  <c r="K463" i="165"/>
  <c r="E463" i="164"/>
  <c r="K94" i="165"/>
  <c r="E94" i="164"/>
  <c r="K205" i="165"/>
  <c r="E205" i="164"/>
  <c r="K22" i="165"/>
  <c r="E22" i="164"/>
  <c r="K266" i="165"/>
  <c r="E266" i="164"/>
  <c r="K59" i="165"/>
  <c r="E59" i="164"/>
  <c r="K184" i="165"/>
  <c r="E184" i="164"/>
  <c r="K217" i="165"/>
  <c r="E217" i="164"/>
  <c r="K57" i="165"/>
  <c r="E57" i="164"/>
  <c r="K349" i="165"/>
  <c r="E349" i="164"/>
  <c r="K239" i="165"/>
  <c r="E239" i="164"/>
  <c r="E32" i="164"/>
  <c r="K32" i="165"/>
  <c r="E474" i="164"/>
  <c r="K474" i="165"/>
  <c r="K102" i="165"/>
  <c r="E102" i="164"/>
  <c r="K343" i="165"/>
  <c r="E343" i="164"/>
  <c r="E116" i="164"/>
  <c r="K116" i="165"/>
  <c r="E403" i="164"/>
  <c r="K403" i="165"/>
  <c r="E293" i="164"/>
  <c r="K293" i="165"/>
  <c r="K140" i="165"/>
  <c r="E140" i="164"/>
  <c r="K127" i="165"/>
  <c r="E127" i="164"/>
  <c r="K380" i="165"/>
  <c r="E380" i="164"/>
  <c r="K347" i="165"/>
  <c r="E347" i="164"/>
  <c r="E335" i="164"/>
  <c r="K335" i="165"/>
  <c r="K154" i="165"/>
  <c r="E154" i="164"/>
  <c r="K314" i="165"/>
  <c r="E314" i="164"/>
  <c r="K261" i="165"/>
  <c r="E261" i="164"/>
  <c r="E50" i="164"/>
  <c r="K50" i="165"/>
  <c r="K296" i="165"/>
  <c r="E296" i="164"/>
  <c r="K175" i="165"/>
  <c r="E175" i="164"/>
  <c r="K117" i="165"/>
  <c r="E117" i="164"/>
  <c r="E398" i="164"/>
  <c r="K398" i="165"/>
  <c r="K310" i="165"/>
  <c r="E310" i="164"/>
  <c r="K180" i="165"/>
  <c r="E180" i="164"/>
  <c r="K48" i="165"/>
  <c r="E48" i="164"/>
  <c r="E64" i="164"/>
  <c r="K64" i="165"/>
  <c r="K28" i="165"/>
  <c r="E28" i="164"/>
  <c r="E126" i="164"/>
  <c r="K126" i="165"/>
  <c r="K411" i="165"/>
  <c r="E411" i="164"/>
  <c r="E34" i="164"/>
  <c r="K34" i="165"/>
  <c r="K431" i="165"/>
  <c r="E431" i="164"/>
  <c r="K251" i="165"/>
  <c r="E251" i="164"/>
  <c r="E169" i="164"/>
  <c r="K169" i="165"/>
  <c r="K78" i="165"/>
  <c r="E78" i="164"/>
  <c r="E192" i="164"/>
  <c r="K192" i="165"/>
  <c r="K389" i="165"/>
  <c r="E389" i="164"/>
  <c r="E23" i="164"/>
  <c r="K23" i="165"/>
  <c r="E327" i="164"/>
  <c r="K327" i="165"/>
  <c r="K113" i="165"/>
  <c r="E113" i="164"/>
  <c r="K151" i="165"/>
  <c r="E151" i="164"/>
  <c r="K252" i="165"/>
  <c r="E252" i="164"/>
  <c r="K447" i="165"/>
  <c r="E447" i="164"/>
  <c r="E11" i="164"/>
  <c r="K11" i="165"/>
  <c r="E485" i="164"/>
  <c r="K485" i="165"/>
  <c r="K39" i="165"/>
  <c r="E39" i="164"/>
  <c r="E292" i="164"/>
  <c r="K292" i="165"/>
  <c r="E278" i="164"/>
  <c r="K278" i="165"/>
  <c r="K423" i="165"/>
  <c r="E423" i="164"/>
  <c r="E46" i="164"/>
  <c r="K46" i="165"/>
  <c r="K366" i="165"/>
  <c r="E366" i="164"/>
  <c r="K279" i="165"/>
  <c r="E279" i="164"/>
  <c r="K448" i="165"/>
  <c r="E448" i="164"/>
  <c r="K443" i="165"/>
  <c r="E443" i="164"/>
  <c r="E414" i="164"/>
  <c r="K414" i="165"/>
  <c r="E40" i="164"/>
  <c r="K40" i="165"/>
  <c r="E316" i="164"/>
  <c r="K316" i="165"/>
  <c r="K322" i="165"/>
  <c r="E322" i="164"/>
  <c r="K91" i="165"/>
  <c r="E91" i="164"/>
  <c r="K231" i="165"/>
  <c r="E231" i="164"/>
  <c r="E460" i="164"/>
  <c r="K460" i="165"/>
  <c r="K80" i="165"/>
  <c r="E80" i="164"/>
  <c r="K280" i="165"/>
  <c r="E280" i="164"/>
  <c r="K294" i="165"/>
  <c r="E294" i="164"/>
  <c r="K222" i="165"/>
  <c r="E222" i="164"/>
  <c r="K372" i="165"/>
  <c r="E372" i="164"/>
  <c r="E311" i="164"/>
  <c r="K311" i="165"/>
  <c r="K451" i="165"/>
  <c r="E451" i="164"/>
  <c r="E352" i="164"/>
  <c r="K352" i="165"/>
  <c r="E420" i="164"/>
  <c r="K420" i="165"/>
  <c r="E345" i="164"/>
  <c r="K345" i="165"/>
  <c r="E213" i="164"/>
  <c r="K213" i="165"/>
  <c r="K413" i="165"/>
  <c r="E413" i="164"/>
  <c r="E468" i="164"/>
  <c r="K468" i="165"/>
  <c r="E139" i="164"/>
  <c r="K139" i="165"/>
  <c r="E334" i="164"/>
  <c r="K334" i="165"/>
  <c r="K123" i="165"/>
  <c r="E123" i="164"/>
  <c r="E484" i="164"/>
  <c r="K484" i="165"/>
  <c r="K337" i="165"/>
  <c r="E337" i="164"/>
  <c r="K317" i="165"/>
  <c r="E317" i="164"/>
  <c r="K41" i="165"/>
  <c r="E41" i="164"/>
  <c r="K229" i="165"/>
  <c r="E229" i="164"/>
  <c r="E212" i="164"/>
  <c r="K212" i="165"/>
  <c r="K477" i="165"/>
  <c r="E477" i="164"/>
  <c r="K305" i="165"/>
  <c r="E305" i="164"/>
  <c r="K360" i="165"/>
  <c r="E360" i="164"/>
  <c r="K344" i="165"/>
  <c r="E344" i="164"/>
  <c r="E221" i="164"/>
  <c r="K221" i="165"/>
  <c r="K74" i="165"/>
  <c r="E74" i="164"/>
  <c r="E356" i="164"/>
  <c r="K356" i="165"/>
  <c r="E17" i="164"/>
  <c r="K17" i="165"/>
  <c r="K391" i="165"/>
  <c r="E391" i="164"/>
  <c r="K149" i="165"/>
  <c r="E149" i="164"/>
  <c r="K458" i="165"/>
  <c r="E458" i="164"/>
  <c r="K179" i="165"/>
  <c r="E179" i="164"/>
  <c r="K162" i="165"/>
  <c r="E162" i="164"/>
  <c r="K377" i="165"/>
  <c r="E377" i="164"/>
  <c r="K157" i="165"/>
  <c r="E157" i="164"/>
  <c r="E70" i="164"/>
  <c r="K70" i="165"/>
  <c r="K56" i="165"/>
  <c r="E56" i="164"/>
  <c r="E470" i="164"/>
  <c r="K470" i="165"/>
  <c r="K302" i="165"/>
  <c r="E302" i="164"/>
  <c r="K438" i="165"/>
  <c r="E438" i="164"/>
  <c r="K97" i="165"/>
  <c r="E97" i="164"/>
  <c r="K177" i="165"/>
  <c r="E177" i="164"/>
  <c r="E430" i="164"/>
  <c r="K430" i="165"/>
  <c r="K291" i="165"/>
  <c r="E291" i="164"/>
  <c r="K424" i="165"/>
  <c r="E424" i="164"/>
  <c r="K112" i="165"/>
  <c r="E112" i="164"/>
  <c r="K141" i="165"/>
  <c r="E141" i="164"/>
  <c r="K63" i="165"/>
  <c r="E63" i="164"/>
  <c r="E86" i="164"/>
  <c r="K86" i="165"/>
  <c r="K201" i="165"/>
  <c r="E201" i="164"/>
  <c r="K454" i="165"/>
  <c r="E454" i="164"/>
  <c r="K287" i="165"/>
  <c r="E287" i="164"/>
  <c r="E194" i="164"/>
  <c r="K194" i="165"/>
  <c r="K282" i="165"/>
  <c r="E282" i="164"/>
  <c r="K479" i="165"/>
  <c r="E479" i="164"/>
  <c r="K351" i="165"/>
  <c r="E351" i="164"/>
  <c r="K342" i="165"/>
  <c r="E342" i="164"/>
  <c r="K353" i="165"/>
  <c r="E353" i="164"/>
  <c r="K142" i="165"/>
  <c r="E142" i="164"/>
  <c r="K185" i="165"/>
  <c r="E185" i="164"/>
  <c r="K53" i="165"/>
  <c r="E53" i="164"/>
  <c r="E272" i="164"/>
  <c r="K272" i="165"/>
  <c r="E480" i="164"/>
  <c r="K480" i="165"/>
  <c r="K348" i="165"/>
  <c r="E348" i="164"/>
  <c r="E383" i="164"/>
  <c r="K383" i="165"/>
  <c r="K247" i="165"/>
  <c r="E247" i="164"/>
  <c r="K174" i="165"/>
  <c r="E174" i="164"/>
  <c r="K262" i="165"/>
  <c r="E262" i="164"/>
  <c r="E62" i="164"/>
  <c r="K62" i="165"/>
  <c r="E263" i="164"/>
  <c r="K263" i="165"/>
  <c r="K37" i="165"/>
  <c r="E37" i="164"/>
  <c r="K171" i="165"/>
  <c r="E171" i="164"/>
  <c r="E375" i="164"/>
  <c r="K375" i="165"/>
  <c r="K461" i="165"/>
  <c r="E461" i="164"/>
  <c r="K163" i="165"/>
  <c r="E163" i="164"/>
  <c r="K254" i="165"/>
  <c r="E254" i="164"/>
  <c r="E286" i="164"/>
  <c r="K286" i="165"/>
  <c r="K369" i="165"/>
  <c r="E369" i="164"/>
  <c r="K100" i="165"/>
  <c r="E100" i="164"/>
  <c r="E264" i="164"/>
  <c r="K264" i="165"/>
  <c r="K407" i="165"/>
  <c r="E407" i="164"/>
  <c r="K246" i="165"/>
  <c r="E246" i="164"/>
  <c r="E68" i="164"/>
  <c r="K68" i="165"/>
  <c r="K58" i="165"/>
  <c r="E58" i="164"/>
  <c r="E274" i="164"/>
  <c r="K274" i="165"/>
  <c r="E357" i="164"/>
  <c r="K357" i="165"/>
  <c r="K393" i="165"/>
  <c r="E393" i="164"/>
  <c r="E435" i="164"/>
  <c r="K435" i="165"/>
  <c r="E298" i="164"/>
  <c r="K298" i="165"/>
  <c r="E75" i="164"/>
  <c r="K75" i="165"/>
  <c r="K481" i="165"/>
  <c r="E481" i="164"/>
  <c r="K148" i="165"/>
  <c r="E148" i="164"/>
  <c r="E476" i="164"/>
  <c r="K476" i="165"/>
  <c r="E47" i="164"/>
  <c r="K47" i="165"/>
  <c r="E219" i="164"/>
  <c r="K219" i="165"/>
  <c r="K121" i="165"/>
  <c r="E121" i="164"/>
  <c r="K248" i="165"/>
  <c r="E248" i="164"/>
  <c r="E312" i="164"/>
  <c r="K312" i="165"/>
  <c r="K43" i="165"/>
  <c r="E43" i="164"/>
  <c r="K259" i="165"/>
  <c r="E259" i="164"/>
  <c r="K324" i="165"/>
  <c r="E324" i="164"/>
  <c r="K105" i="165"/>
  <c r="E105" i="164"/>
  <c r="K429" i="165"/>
  <c r="E429" i="164"/>
  <c r="E283" i="164"/>
  <c r="K283" i="165"/>
  <c r="K242" i="165"/>
  <c r="E242" i="164"/>
  <c r="K118" i="165"/>
  <c r="E118" i="164"/>
  <c r="K450" i="165"/>
  <c r="E450" i="164"/>
  <c r="E218" i="164"/>
  <c r="K218" i="165"/>
  <c r="E30" i="164"/>
  <c r="K30" i="165"/>
  <c r="K146" i="165"/>
  <c r="E146" i="164"/>
  <c r="K134" i="165"/>
  <c r="E134" i="164"/>
  <c r="K386" i="165"/>
  <c r="E386" i="164"/>
  <c r="K81" i="165"/>
  <c r="E81" i="164"/>
  <c r="K147" i="165"/>
  <c r="E147" i="164"/>
  <c r="K29" i="165"/>
  <c r="E29" i="164"/>
  <c r="K445" i="165"/>
  <c r="E445" i="164"/>
  <c r="E385" i="164"/>
  <c r="K385" i="165"/>
  <c r="E60" i="164"/>
  <c r="K60" i="165"/>
  <c r="E84" i="164"/>
  <c r="K84" i="165"/>
  <c r="K439" i="165"/>
  <c r="E439" i="164"/>
  <c r="K120" i="165"/>
  <c r="E120" i="164"/>
  <c r="K20" i="165"/>
  <c r="E20" i="164"/>
  <c r="E186" i="164"/>
  <c r="K186" i="165"/>
  <c r="K82" i="165"/>
  <c r="E82" i="164"/>
  <c r="E145" i="164"/>
  <c r="K145" i="165"/>
  <c r="K77" i="165"/>
  <c r="E77" i="164"/>
  <c r="K133" i="165"/>
  <c r="E133" i="164"/>
  <c r="K326" i="165"/>
  <c r="E326" i="164"/>
  <c r="K210" i="165"/>
  <c r="E210" i="164"/>
  <c r="K271" i="165"/>
  <c r="E271" i="164"/>
  <c r="E183" i="164"/>
  <c r="K183" i="165"/>
  <c r="E16" i="164"/>
  <c r="K16" i="165"/>
  <c r="E13" i="164"/>
  <c r="K13" i="165"/>
  <c r="K554" i="165"/>
  <c r="E554" i="164"/>
  <c r="K550" i="165"/>
  <c r="E550" i="164"/>
  <c r="K545" i="165"/>
  <c r="E545" i="164"/>
  <c r="K543" i="165"/>
  <c r="E543" i="164"/>
  <c r="E540" i="164"/>
  <c r="K540" i="165"/>
  <c r="K536" i="165"/>
  <c r="E536" i="164"/>
  <c r="K525" i="165"/>
  <c r="E525" i="164"/>
  <c r="E502" i="164"/>
  <c r="K502" i="165"/>
  <c r="E506" i="164"/>
  <c r="K506" i="165"/>
  <c r="K500" i="165"/>
  <c r="E500" i="164"/>
  <c r="K495" i="165"/>
  <c r="E495" i="164"/>
  <c r="E490" i="164"/>
  <c r="K490" i="165"/>
  <c r="K505" i="165"/>
  <c r="E505" i="164"/>
  <c r="E516" i="164"/>
  <c r="K516" i="165"/>
  <c r="E515" i="164"/>
  <c r="K515" i="165"/>
  <c r="K513" i="165"/>
  <c r="E513" i="164"/>
  <c r="K551" i="165"/>
  <c r="E551" i="164"/>
  <c r="K546" i="165"/>
  <c r="E546" i="164"/>
  <c r="K544" i="165"/>
  <c r="E544" i="164"/>
  <c r="K539" i="165"/>
  <c r="E539" i="164"/>
  <c r="E534" i="164"/>
  <c r="K534" i="165"/>
  <c r="E533" i="164"/>
  <c r="K533" i="165"/>
  <c r="K531" i="165"/>
  <c r="E531" i="164"/>
  <c r="E527" i="164"/>
  <c r="K527" i="165"/>
  <c r="K526" i="165"/>
  <c r="E526" i="164"/>
  <c r="K524" i="165"/>
  <c r="E524" i="164"/>
  <c r="K508" i="165"/>
  <c r="E508" i="164"/>
  <c r="K507" i="165"/>
  <c r="E507" i="164"/>
  <c r="K491" i="165"/>
  <c r="E491" i="164"/>
  <c r="K503" i="165"/>
  <c r="E503" i="164"/>
  <c r="E498" i="164"/>
  <c r="K498" i="165"/>
  <c r="K518" i="165"/>
  <c r="E518" i="164"/>
  <c r="K501" i="165"/>
  <c r="E501" i="164"/>
  <c r="K557" i="165"/>
  <c r="E557" i="164"/>
  <c r="K558" i="165"/>
  <c r="E558" i="164"/>
  <c r="K552" i="165"/>
  <c r="E552" i="164"/>
  <c r="E548" i="164"/>
  <c r="K548" i="165"/>
  <c r="E542" i="164"/>
  <c r="K542" i="165"/>
  <c r="K538" i="165"/>
  <c r="E538" i="164"/>
  <c r="K529" i="165"/>
  <c r="E529" i="164"/>
  <c r="K521" i="165"/>
  <c r="E521" i="164"/>
  <c r="K497" i="165"/>
  <c r="E497" i="164"/>
  <c r="E499" i="164"/>
  <c r="K499" i="165"/>
  <c r="K489" i="165"/>
  <c r="E489" i="164"/>
  <c r="K504" i="165"/>
  <c r="E504" i="164"/>
  <c r="K492" i="165"/>
  <c r="E492" i="164"/>
  <c r="K517" i="165"/>
  <c r="E517" i="164"/>
  <c r="E510" i="164"/>
  <c r="K510" i="165"/>
  <c r="K509" i="165"/>
  <c r="E509" i="164"/>
  <c r="E511" i="164"/>
  <c r="K511" i="165"/>
  <c r="K559" i="165"/>
  <c r="E559" i="164"/>
  <c r="K555" i="165"/>
  <c r="E555" i="164"/>
  <c r="K549" i="165"/>
  <c r="E549" i="164"/>
  <c r="K541" i="165"/>
  <c r="E541" i="164"/>
  <c r="K560" i="165"/>
  <c r="E560" i="164"/>
  <c r="E556" i="164"/>
  <c r="K556" i="165"/>
  <c r="K553" i="165"/>
  <c r="E553" i="164"/>
  <c r="K547" i="165"/>
  <c r="E547" i="164"/>
  <c r="K537" i="165"/>
  <c r="E537" i="164"/>
  <c r="K535" i="165"/>
  <c r="E535" i="164"/>
  <c r="K532" i="165"/>
  <c r="E532" i="164"/>
  <c r="E530" i="164"/>
  <c r="K530" i="165"/>
  <c r="E528" i="164"/>
  <c r="K528" i="165"/>
  <c r="E523" i="164"/>
  <c r="K523" i="165"/>
  <c r="K522" i="165"/>
  <c r="E522" i="164"/>
  <c r="E520" i="164"/>
  <c r="K520" i="165"/>
  <c r="K519" i="165"/>
  <c r="E519" i="164"/>
  <c r="K494" i="165"/>
  <c r="E494" i="164"/>
  <c r="E493" i="164"/>
  <c r="K493" i="165"/>
  <c r="K496" i="165"/>
  <c r="E496" i="164"/>
  <c r="I488" i="164"/>
  <c r="K488" i="165"/>
  <c r="K514" i="165"/>
  <c r="E514" i="164"/>
  <c r="E512" i="164"/>
  <c r="K512" i="165"/>
  <c r="BV104" i="162" l="1"/>
  <c r="BV98" i="162"/>
  <c r="BS96" i="162"/>
  <c r="BN93" i="162"/>
  <c r="BQ92" i="162"/>
  <c r="BB90" i="162"/>
  <c r="AY88" i="162"/>
  <c r="BN87" i="162"/>
  <c r="BH86" i="162"/>
  <c r="BM84" i="162"/>
  <c r="BB83" i="162"/>
  <c r="AX82" i="162"/>
  <c r="BN82" i="162"/>
  <c r="BB81" i="162"/>
  <c r="AU80" i="162"/>
  <c r="BK80" i="162"/>
  <c r="BS100" i="162"/>
  <c r="BT98" i="162"/>
  <c r="BQ96" i="162"/>
  <c r="BJ94" i="162"/>
  <c r="BH93" i="162"/>
  <c r="BT91" i="162"/>
  <c r="BP90" i="162"/>
  <c r="BT89" i="162"/>
  <c r="BM88" i="162"/>
  <c r="BH87" i="162"/>
  <c r="BV86" i="162"/>
  <c r="AU84" i="162"/>
  <c r="BK84" i="162"/>
  <c r="BT103" i="162"/>
  <c r="BK98" i="162"/>
  <c r="BT92" i="162"/>
  <c r="BK86" i="162"/>
  <c r="BE83" i="162"/>
  <c r="BD82" i="162"/>
  <c r="AM82" i="162"/>
  <c r="AV80" i="162"/>
  <c r="BP80" i="162"/>
  <c r="BE79" i="162"/>
  <c r="AS78" i="162"/>
  <c r="AG78" i="162"/>
  <c r="AX76" i="162"/>
  <c r="BN76" i="162"/>
  <c r="AS75" i="162"/>
  <c r="AI74" i="162"/>
  <c r="BQ97" i="162"/>
  <c r="BK93" i="162"/>
  <c r="BK90" i="162"/>
  <c r="BT88" i="162"/>
  <c r="AU86" i="162"/>
  <c r="BV84" i="162"/>
  <c r="BE82" i="162"/>
  <c r="BK81" i="162"/>
  <c r="BJ80" i="162"/>
  <c r="BH79" i="162"/>
  <c r="AY78" i="162"/>
  <c r="BT78" i="162"/>
  <c r="AI76" i="162"/>
  <c r="BD76" i="162"/>
  <c r="AD76" i="162"/>
  <c r="AJ74" i="162"/>
  <c r="BP74" i="162"/>
  <c r="AV73" i="162"/>
  <c r="AG72" i="162"/>
  <c r="BM72" i="162"/>
  <c r="AJ71" i="162"/>
  <c r="Z70" i="162"/>
  <c r="AP70" i="162"/>
  <c r="BV70" i="162"/>
  <c r="BH69" i="162"/>
  <c r="AU68" i="162"/>
  <c r="BK68" i="162"/>
  <c r="X67" i="162"/>
  <c r="BT67" i="162"/>
  <c r="AF66" i="162"/>
  <c r="AV66" i="162"/>
  <c r="X65" i="162"/>
  <c r="BT65" i="162"/>
  <c r="AC64" i="162"/>
  <c r="AS64" i="162"/>
  <c r="L64" i="162"/>
  <c r="BV100" i="162"/>
  <c r="BS90" i="162"/>
  <c r="BE86" i="162"/>
  <c r="BK82" i="162"/>
  <c r="AX80" i="162"/>
  <c r="AY79" i="162"/>
  <c r="BB77" i="162"/>
  <c r="BA76" i="162"/>
  <c r="AP75" i="162"/>
  <c r="AS74" i="162"/>
  <c r="BN74" i="162"/>
  <c r="BE73" i="162"/>
  <c r="AP72" i="162"/>
  <c r="BK72" i="162"/>
  <c r="AS71" i="162"/>
  <c r="AI70" i="162"/>
  <c r="BD70" i="162"/>
  <c r="U70" i="162"/>
  <c r="X68" i="162"/>
  <c r="AS68" i="162"/>
  <c r="BN68" i="162"/>
  <c r="AY67" i="162"/>
  <c r="AD66" i="162"/>
  <c r="AY66" i="162"/>
  <c r="BN65" i="162"/>
  <c r="AF64" i="162"/>
  <c r="BB64" i="162"/>
  <c r="N64" i="162"/>
  <c r="BK63" i="162"/>
  <c r="W62" i="162"/>
  <c r="AM62" i="162"/>
  <c r="BS62" i="162"/>
  <c r="AM61" i="162"/>
  <c r="BS60" i="162"/>
  <c r="AM60" i="162"/>
  <c r="W60" i="162"/>
  <c r="BT96" i="162"/>
  <c r="BE91" i="162"/>
  <c r="BP88" i="162"/>
  <c r="AU82" i="162"/>
  <c r="BH81" i="162"/>
  <c r="BS78" i="162"/>
  <c r="AO76" i="162"/>
  <c r="BQ76" i="162"/>
  <c r="BE74" i="162"/>
  <c r="AD73" i="162"/>
  <c r="AF72" i="162"/>
  <c r="BB72" i="162"/>
  <c r="Z72" i="162"/>
  <c r="AU70" i="162"/>
  <c r="BP70" i="162"/>
  <c r="BE69" i="162"/>
  <c r="AJ68" i="162"/>
  <c r="BE68" i="162"/>
  <c r="U67" i="162"/>
  <c r="U66" i="162"/>
  <c r="AP66" i="162"/>
  <c r="BK66" i="162"/>
  <c r="AM65" i="162"/>
  <c r="W64" i="162"/>
  <c r="AR64" i="162"/>
  <c r="BN64" i="162"/>
  <c r="AP63" i="162"/>
  <c r="AF62" i="162"/>
  <c r="AV62" i="162"/>
  <c r="R61" i="162"/>
  <c r="BN61" i="162"/>
  <c r="BJ60" i="162"/>
  <c r="AD60" i="162"/>
  <c r="N60" i="162"/>
  <c r="AD59" i="162"/>
  <c r="BQ102" i="162"/>
  <c r="BM94" i="162"/>
  <c r="BJ84" i="162"/>
  <c r="BG82" i="162"/>
  <c r="AS80" i="162"/>
  <c r="AM79" i="162"/>
  <c r="AP77" i="162"/>
  <c r="AJ75" i="162"/>
  <c r="AP74" i="162"/>
  <c r="AY86" i="162"/>
  <c r="AV79" i="162"/>
  <c r="AM75" i="162"/>
  <c r="AC74" i="162"/>
  <c r="AY72" i="162"/>
  <c r="X71" i="162"/>
  <c r="BM70" i="162"/>
  <c r="AG68" i="162"/>
  <c r="AM66" i="162"/>
  <c r="AD65" i="162"/>
  <c r="AP64" i="162"/>
  <c r="AG63" i="162"/>
  <c r="AD62" i="162"/>
  <c r="BJ62" i="162"/>
  <c r="BH61" i="162"/>
  <c r="AV60" i="162"/>
  <c r="AY59" i="162"/>
  <c r="AM70" i="162"/>
  <c r="BH68" i="162"/>
  <c r="BP64" i="162"/>
  <c r="AX62" i="162"/>
  <c r="BP60" i="162"/>
  <c r="AA59" i="162"/>
  <c r="AY73" i="162"/>
  <c r="AF70" i="162"/>
  <c r="AP68" i="162"/>
  <c r="AY64" i="162"/>
  <c r="AS62" i="162"/>
  <c r="BM60" i="162"/>
  <c r="O59" i="162"/>
  <c r="BQ89" i="162"/>
  <c r="BE80" i="162"/>
  <c r="BG76" i="162"/>
  <c r="BQ74" i="162"/>
  <c r="AR72" i="162"/>
  <c r="BB71" i="162"/>
  <c r="BG70" i="162"/>
  <c r="Z68" i="162"/>
  <c r="BQ68" i="162"/>
  <c r="AG66" i="162"/>
  <c r="Q66" i="162"/>
  <c r="AI64" i="162"/>
  <c r="O63" i="162"/>
  <c r="BE62" i="162"/>
  <c r="AS61" i="162"/>
  <c r="BA60" i="162"/>
  <c r="U60" i="162"/>
  <c r="AM59" i="162"/>
  <c r="AV81" i="162"/>
  <c r="BG74" i="162"/>
  <c r="AS66" i="162"/>
  <c r="AJ64" i="162"/>
  <c r="Z62" i="162"/>
  <c r="AV61" i="162"/>
  <c r="T60" i="162"/>
  <c r="AU78" i="162"/>
  <c r="BV74" i="162"/>
  <c r="BQ71" i="162"/>
  <c r="AF68" i="162"/>
  <c r="AL66" i="162"/>
  <c r="AC62" i="162"/>
  <c r="AG61" i="162"/>
  <c r="BT102" i="162"/>
  <c r="BN100" i="162"/>
  <c r="BN97" i="162"/>
  <c r="BJ96" i="162"/>
  <c r="BP94" i="162"/>
  <c r="BE92" i="162"/>
  <c r="BV90" i="162"/>
  <c r="BS88" i="162"/>
  <c r="AV86" i="162"/>
  <c r="BB85" i="162"/>
  <c r="BA84" i="162"/>
  <c r="BQ84" i="162"/>
  <c r="BN83" i="162"/>
  <c r="BB82" i="162"/>
  <c r="BN81" i="162"/>
  <c r="AY80" i="162"/>
  <c r="BT104" i="162"/>
  <c r="BP100" i="162"/>
  <c r="BN94" i="162"/>
  <c r="BT93" i="162"/>
  <c r="BS92" i="162"/>
  <c r="BD90" i="162"/>
  <c r="BT90" i="162"/>
  <c r="BA88" i="162"/>
  <c r="BQ88" i="162"/>
  <c r="BT87" i="162"/>
  <c r="BJ86" i="162"/>
  <c r="AV85" i="162"/>
  <c r="AY84" i="162"/>
  <c r="BQ101" i="162"/>
  <c r="BN96" i="162"/>
  <c r="BG94" i="162"/>
  <c r="BK91" i="162"/>
  <c r="BK89" i="162"/>
  <c r="AY87" i="162"/>
  <c r="BS86" i="162"/>
  <c r="BH84" i="162"/>
  <c r="BT83" i="162"/>
  <c r="BE81" i="162"/>
  <c r="BA80" i="162"/>
  <c r="BT80" i="162"/>
  <c r="BQ79" i="162"/>
  <c r="BM78" i="162"/>
  <c r="AS77" i="162"/>
  <c r="AL76" i="162"/>
  <c r="BB76" i="162"/>
  <c r="BE75" i="162"/>
  <c r="BJ92" i="162"/>
  <c r="BA90" i="162"/>
  <c r="BK87" i="162"/>
  <c r="BQ85" i="162"/>
  <c r="BH83" i="162"/>
  <c r="BK96" i="162"/>
  <c r="BT94" i="162"/>
  <c r="BB92" i="162"/>
  <c r="BB89" i="162"/>
  <c r="AX88" i="162"/>
  <c r="BP86" i="162"/>
  <c r="BE84" i="162"/>
  <c r="AP82" i="162"/>
  <c r="BV82" i="162"/>
  <c r="BT99" i="162"/>
  <c r="BH96" i="162"/>
  <c r="BG92" i="162"/>
  <c r="BH90" i="162"/>
  <c r="BE88" i="162"/>
  <c r="AX86" i="162"/>
  <c r="BH85" i="162"/>
  <c r="BS84" i="162"/>
  <c r="BV96" i="162"/>
  <c r="BE90" i="162"/>
  <c r="AV87" i="162"/>
  <c r="BP84" i="162"/>
  <c r="BQ78" i="162"/>
  <c r="AP76" i="162"/>
  <c r="BV76" i="162"/>
  <c r="BT100" i="162"/>
  <c r="BV92" i="162"/>
  <c r="BA86" i="162"/>
  <c r="AS81" i="162"/>
  <c r="BQ80" i="162"/>
  <c r="AD74" i="162"/>
  <c r="BD74" i="162"/>
  <c r="AC72" i="162"/>
  <c r="BA72" i="162"/>
  <c r="BT71" i="162"/>
  <c r="BN70" i="162"/>
  <c r="AV69" i="162"/>
  <c r="AI68" i="162"/>
  <c r="T68" i="162"/>
  <c r="T66" i="162"/>
  <c r="BH66" i="162"/>
  <c r="AJ65" i="162"/>
  <c r="U64" i="162"/>
  <c r="AO64" i="162"/>
  <c r="BM64" i="162"/>
  <c r="AJ63" i="162"/>
  <c r="BK85" i="162"/>
  <c r="BA82" i="162"/>
  <c r="BH80" i="162"/>
  <c r="AP78" i="162"/>
  <c r="BH76" i="162"/>
  <c r="AG74" i="162"/>
  <c r="AA73" i="162"/>
  <c r="AD71" i="162"/>
  <c r="BQ69" i="162"/>
  <c r="AX68" i="162"/>
  <c r="R68" i="162"/>
  <c r="BE66" i="162"/>
  <c r="AG65" i="162"/>
  <c r="AA64" i="162"/>
  <c r="BG64" i="162"/>
  <c r="AM63" i="162"/>
  <c r="BK62" i="162"/>
  <c r="AA61" i="162"/>
  <c r="AU60" i="162"/>
  <c r="AA60" i="162"/>
  <c r="BS102" i="162"/>
  <c r="BE94" i="162"/>
  <c r="BD88" i="162"/>
  <c r="BM82" i="162"/>
  <c r="AX78" i="162"/>
  <c r="BH77" i="162"/>
  <c r="BK76" i="162"/>
  <c r="AO74" i="162"/>
  <c r="AA72" i="162"/>
  <c r="BG72" i="162"/>
  <c r="AY71" i="162"/>
  <c r="AO70" i="162"/>
  <c r="AM67" i="162"/>
  <c r="BB65" i="162"/>
  <c r="BH64" i="162"/>
  <c r="BB63" i="162"/>
  <c r="X62" i="162"/>
  <c r="AR62" i="162"/>
  <c r="BP62" i="162"/>
  <c r="AP61" i="162"/>
  <c r="BN60" i="162"/>
  <c r="AP60" i="162"/>
  <c r="R59" i="162"/>
  <c r="BN99" i="162"/>
  <c r="BP92" i="162"/>
  <c r="BV88" i="162"/>
  <c r="AS83" i="162"/>
  <c r="BS80" i="162"/>
  <c r="BG78" i="162"/>
  <c r="AJ76" i="162"/>
  <c r="BS76" i="162"/>
  <c r="BH82" i="162"/>
  <c r="BB73" i="162"/>
  <c r="BT72" i="162"/>
  <c r="AR68" i="162"/>
  <c r="R66" i="162"/>
  <c r="BS66" i="162"/>
  <c r="N62" i="162"/>
  <c r="BB62" i="162"/>
  <c r="BT60" i="162"/>
  <c r="AF60" i="162"/>
  <c r="AJ59" i="162"/>
  <c r="BH70" i="162"/>
  <c r="BK67" i="162"/>
  <c r="AU64" i="162"/>
  <c r="BN62" i="162"/>
  <c r="AM72" i="162"/>
  <c r="W70" i="162"/>
  <c r="AA66" i="162"/>
  <c r="BT64" i="162"/>
  <c r="I62" i="162"/>
  <c r="Q60" i="162"/>
  <c r="BH78" i="162"/>
  <c r="BK69" i="162"/>
  <c r="AA67" i="162"/>
  <c r="BB66" i="162"/>
  <c r="X64" i="162"/>
  <c r="AS63" i="162"/>
  <c r="AO62" i="162"/>
  <c r="U61" i="162"/>
  <c r="AS60" i="162"/>
  <c r="I59" i="162"/>
  <c r="BN80" i="162"/>
  <c r="AF74" i="162"/>
  <c r="AI72" i="162"/>
  <c r="O64" i="162"/>
  <c r="AP62" i="162"/>
  <c r="F59" i="162"/>
  <c r="AI78" i="162"/>
  <c r="AX72" i="162"/>
  <c r="AS69" i="162"/>
  <c r="BG66" i="162"/>
  <c r="AD63" i="162"/>
  <c r="BQ62" i="162"/>
  <c r="I60" i="162"/>
  <c r="BQ100" i="162"/>
  <c r="BN91" i="162"/>
  <c r="BN89" i="162"/>
  <c r="BB87" i="162"/>
  <c r="BT86" i="162"/>
  <c r="AP81" i="162"/>
  <c r="BG80" i="162"/>
  <c r="BP98" i="162"/>
  <c r="BT95" i="162"/>
  <c r="BK92" i="162"/>
  <c r="BB86" i="162"/>
  <c r="BT85" i="162"/>
  <c r="AR84" i="162"/>
  <c r="BH95" i="162"/>
  <c r="BM90" i="162"/>
  <c r="BT82" i="162"/>
  <c r="AO78" i="162"/>
  <c r="AG75" i="162"/>
  <c r="BB91" i="162"/>
  <c r="BM86" i="162"/>
  <c r="AO80" i="162"/>
  <c r="BV80" i="162"/>
  <c r="AJ77" i="162"/>
  <c r="AS76" i="162"/>
  <c r="BT76" i="162"/>
  <c r="BH74" i="162"/>
  <c r="AJ73" i="162"/>
  <c r="BE72" i="162"/>
  <c r="X72" i="162"/>
  <c r="AD70" i="162"/>
  <c r="AX70" i="162"/>
  <c r="BT69" i="162"/>
  <c r="AM68" i="162"/>
  <c r="BG68" i="162"/>
  <c r="AJ67" i="162"/>
  <c r="X66" i="162"/>
  <c r="AR66" i="162"/>
  <c r="BP66" i="162"/>
  <c r="AV65" i="162"/>
  <c r="BQ64" i="162"/>
  <c r="BH92" i="162"/>
  <c r="BN88" i="162"/>
  <c r="BD84" i="162"/>
  <c r="AV78" i="162"/>
  <c r="AG77" i="162"/>
  <c r="BP76" i="162"/>
  <c r="AM74" i="162"/>
  <c r="BS74" i="162"/>
  <c r="BK71" i="162"/>
  <c r="AS70" i="162"/>
  <c r="BT70" i="162"/>
  <c r="AC68" i="162"/>
  <c r="BD68" i="162"/>
  <c r="AG67" i="162"/>
  <c r="AI66" i="162"/>
  <c r="BJ66" i="162"/>
  <c r="AY65" i="162"/>
  <c r="AL64" i="162"/>
  <c r="AY63" i="162"/>
  <c r="AA62" i="162"/>
  <c r="AU62" i="162"/>
  <c r="AY61" i="162"/>
  <c r="BK60" i="162"/>
  <c r="BQ99" i="162"/>
  <c r="BN92" i="162"/>
  <c r="BQ87" i="162"/>
  <c r="BT84" i="162"/>
  <c r="AO82" i="162"/>
  <c r="AJ80" i="162"/>
  <c r="AG76" i="162"/>
  <c r="AL72" i="162"/>
  <c r="BN71" i="162"/>
  <c r="AA69" i="162"/>
  <c r="AD68" i="162"/>
  <c r="BJ68" i="162"/>
  <c r="BB67" i="162"/>
  <c r="BQ66" i="162"/>
  <c r="BQ65" i="162"/>
  <c r="AM64" i="162"/>
  <c r="BS64" i="162"/>
  <c r="BN63" i="162"/>
  <c r="BT62" i="162"/>
  <c r="BB61" i="162"/>
  <c r="AL60" i="162"/>
  <c r="R60" i="162"/>
  <c r="AP59" i="162"/>
  <c r="BK97" i="162"/>
  <c r="BQ91" i="162"/>
  <c r="BQ83" i="162"/>
  <c r="BQ81" i="162"/>
  <c r="BK79" i="162"/>
  <c r="BN78" i="162"/>
  <c r="BB75" i="162"/>
  <c r="BS94" i="162"/>
  <c r="AD72" i="162"/>
  <c r="AP71" i="162"/>
  <c r="BB68" i="162"/>
  <c r="AC66" i="162"/>
  <c r="BK65" i="162"/>
  <c r="BK64" i="162"/>
  <c r="X60" i="162"/>
  <c r="BQ59" i="162"/>
  <c r="AG69" i="162"/>
  <c r="AV63" i="162"/>
  <c r="X61" i="162"/>
  <c r="L60" i="162"/>
  <c r="AR76" i="162"/>
  <c r="BH72" i="162"/>
  <c r="U68" i="162"/>
  <c r="BE63" i="162"/>
  <c r="BE61" i="162"/>
  <c r="AV59" i="162"/>
  <c r="AV83" i="162"/>
  <c r="BT77" i="162"/>
  <c r="AG73" i="162"/>
  <c r="BN72" i="162"/>
  <c r="AV70" i="162"/>
  <c r="BE67" i="162"/>
  <c r="BM66" i="162"/>
  <c r="BQ63" i="162"/>
  <c r="BQ61" i="162"/>
  <c r="X59" i="162"/>
  <c r="AM78" i="162"/>
  <c r="BD72" i="162"/>
  <c r="BS70" i="162"/>
  <c r="W66" i="162"/>
  <c r="AJ60" i="162"/>
  <c r="BS72" i="162"/>
  <c r="BA68" i="162"/>
  <c r="AA65" i="162"/>
  <c r="AG59" i="162"/>
  <c r="BN98" i="162"/>
  <c r="BN95" i="162"/>
  <c r="BJ90" i="162"/>
  <c r="BG88" i="162"/>
  <c r="BN85" i="162"/>
  <c r="AM80" i="162"/>
  <c r="BV102" i="162"/>
  <c r="BT97" i="162"/>
  <c r="BD92" i="162"/>
  <c r="BN86" i="162"/>
  <c r="BE93" i="162"/>
  <c r="BB88" i="162"/>
  <c r="AY85" i="162"/>
  <c r="AS82" i="162"/>
  <c r="BT81" i="162"/>
  <c r="BA78" i="162"/>
  <c r="BE77" i="162"/>
  <c r="BQ75" i="162"/>
  <c r="BQ95" i="162"/>
  <c r="AY89" i="162"/>
  <c r="BB84" i="162"/>
  <c r="AP79" i="162"/>
  <c r="BD78" i="162"/>
  <c r="AY77" i="162"/>
  <c r="AY76" i="162"/>
  <c r="AV75" i="162"/>
  <c r="AR74" i="162"/>
  <c r="BH73" i="162"/>
  <c r="AO72" i="162"/>
  <c r="AV71" i="162"/>
  <c r="BB70" i="162"/>
  <c r="X69" i="162"/>
  <c r="W68" i="162"/>
  <c r="AV67" i="162"/>
  <c r="BT66" i="162"/>
  <c r="BH65" i="162"/>
  <c r="AG64" i="162"/>
  <c r="BA64" i="162"/>
  <c r="BE87" i="162"/>
  <c r="AY83" i="162"/>
  <c r="AY81" i="162"/>
  <c r="AL80" i="162"/>
  <c r="BK78" i="162"/>
  <c r="AM76" i="162"/>
  <c r="AF76" i="162"/>
  <c r="AX74" i="162"/>
  <c r="AA74" i="162"/>
  <c r="AJ72" i="162"/>
  <c r="BP72" i="162"/>
  <c r="X70" i="162"/>
  <c r="AY70" i="162"/>
  <c r="AM69" i="162"/>
  <c r="BN67" i="162"/>
  <c r="AO66" i="162"/>
  <c r="L63" i="162"/>
  <c r="AY62" i="162"/>
  <c r="K62" i="162"/>
  <c r="BK61" i="162"/>
  <c r="BG60" i="162"/>
  <c r="AI60" i="162"/>
  <c r="O60" i="162"/>
  <c r="BM98" i="162"/>
  <c r="BG86" i="162"/>
  <c r="BK83" i="162"/>
  <c r="AR80" i="162"/>
  <c r="BB79" i="162"/>
  <c r="AV76" i="162"/>
  <c r="AY75" i="162"/>
  <c r="AY74" i="162"/>
  <c r="AS73" i="162"/>
  <c r="BE70" i="162"/>
  <c r="AP69" i="162"/>
  <c r="AO68" i="162"/>
  <c r="BP68" i="162"/>
  <c r="BQ67" i="162"/>
  <c r="AU66" i="162"/>
  <c r="BV66" i="162"/>
  <c r="R64" i="162"/>
  <c r="AX64" i="162"/>
  <c r="L62" i="162"/>
  <c r="AJ62" i="162"/>
  <c r="BD62" i="162"/>
  <c r="BV60" i="162"/>
  <c r="BB60" i="162"/>
  <c r="BB59" i="162"/>
  <c r="BE89" i="162"/>
  <c r="AS86" i="162"/>
  <c r="AV82" i="162"/>
  <c r="BB80" i="162"/>
  <c r="AL78" i="162"/>
  <c r="BV78" i="162"/>
  <c r="BE76" i="162"/>
  <c r="AD75" i="162"/>
  <c r="BQ90" i="162"/>
  <c r="BB78" i="162"/>
  <c r="BB74" i="162"/>
  <c r="AG70" i="162"/>
  <c r="AY69" i="162"/>
  <c r="BM68" i="162"/>
  <c r="AX66" i="162"/>
  <c r="T64" i="162"/>
  <c r="BV64" i="162"/>
  <c r="AL62" i="162"/>
  <c r="L61" i="162"/>
  <c r="BD60" i="162"/>
  <c r="H60" i="162"/>
  <c r="BQ73" i="162"/>
  <c r="AL68" i="162"/>
  <c r="AS65" i="162"/>
  <c r="R62" i="162"/>
  <c r="BT61" i="162"/>
  <c r="BH59" i="162"/>
  <c r="AL74" i="162"/>
  <c r="AM71" i="162"/>
  <c r="BE65" i="162"/>
  <c r="U62" i="162"/>
  <c r="BS98" i="162"/>
  <c r="BQ82" i="162"/>
  <c r="BH75" i="162"/>
  <c r="BN73" i="162"/>
  <c r="BQ70" i="162"/>
  <c r="AV68" i="162"/>
  <c r="AP65" i="162"/>
  <c r="BD64" i="162"/>
  <c r="Q62" i="162"/>
  <c r="BM62" i="162"/>
  <c r="BQ60" i="162"/>
  <c r="AC60" i="162"/>
  <c r="BE59" i="162"/>
  <c r="BE85" i="162"/>
  <c r="BP78" i="162"/>
  <c r="BN69" i="162"/>
  <c r="BN66" i="162"/>
  <c r="R63" i="162"/>
  <c r="BV62" i="162"/>
  <c r="L59" i="162"/>
  <c r="AX84" i="162"/>
  <c r="BA74" i="162"/>
  <c r="BV68" i="162"/>
  <c r="BE60" i="162"/>
  <c r="BK59" i="162"/>
  <c r="BH94" i="162"/>
  <c r="BM92" i="162"/>
  <c r="BN90" i="162"/>
  <c r="BK88" i="162"/>
  <c r="BD86" i="162"/>
  <c r="AS84" i="162"/>
  <c r="AP84" i="162"/>
  <c r="BJ82" i="162"/>
  <c r="BT101" i="162"/>
  <c r="BM96" i="162"/>
  <c r="BV94" i="162"/>
  <c r="BH91" i="162"/>
  <c r="BH89" i="162"/>
  <c r="AV88" i="162"/>
  <c r="BG84" i="162"/>
  <c r="BQ98" i="162"/>
  <c r="BJ88" i="162"/>
  <c r="AS85" i="162"/>
  <c r="AY82" i="162"/>
  <c r="AP80" i="162"/>
  <c r="AS79" i="162"/>
  <c r="BE78" i="162"/>
  <c r="BQ77" i="162"/>
  <c r="BJ76" i="162"/>
  <c r="BQ94" i="162"/>
  <c r="BH88" i="162"/>
  <c r="BS82" i="162"/>
  <c r="BD80" i="162"/>
  <c r="AJ79" i="162"/>
  <c r="BJ78" i="162"/>
  <c r="BN77" i="162"/>
  <c r="BK75" i="162"/>
  <c r="AV74" i="162"/>
  <c r="BT74" i="162"/>
  <c r="BT73" i="162"/>
  <c r="AS72" i="162"/>
  <c r="BQ72" i="162"/>
  <c r="BH71" i="162"/>
  <c r="AL70" i="162"/>
  <c r="BJ70" i="162"/>
  <c r="AJ69" i="162"/>
  <c r="AA68" i="162"/>
  <c r="AY68" i="162"/>
  <c r="BS68" i="162"/>
  <c r="BH67" i="162"/>
  <c r="AJ66" i="162"/>
  <c r="BD66" i="162"/>
  <c r="Q64" i="162"/>
  <c r="BE64" i="162"/>
  <c r="X63" i="162"/>
  <c r="BP96" i="162"/>
  <c r="BG90" i="162"/>
  <c r="BQ86" i="162"/>
  <c r="AR82" i="162"/>
  <c r="BT79" i="162"/>
  <c r="AU76" i="162"/>
  <c r="BN75" i="162"/>
  <c r="AP73" i="162"/>
  <c r="AU72" i="162"/>
  <c r="BV72" i="162"/>
  <c r="AC70" i="162"/>
  <c r="BB69" i="162"/>
  <c r="BT68" i="162"/>
  <c r="R65" i="162"/>
  <c r="AV64" i="162"/>
  <c r="U63" i="162"/>
  <c r="O62" i="162"/>
  <c r="AI62" i="162"/>
  <c r="BG62" i="162"/>
  <c r="O61" i="162"/>
  <c r="I61" i="162"/>
  <c r="AY60" i="162"/>
  <c r="K60" i="162"/>
  <c r="BK94" i="162"/>
  <c r="AY90" i="162"/>
  <c r="AJ78" i="162"/>
  <c r="AM77" i="162"/>
  <c r="BT75" i="162"/>
  <c r="BJ74" i="162"/>
  <c r="BK73" i="162"/>
  <c r="AV72" i="162"/>
  <c r="AG71" i="162"/>
  <c r="AJ70" i="162"/>
  <c r="BK70" i="162"/>
  <c r="U69" i="162"/>
  <c r="Z66" i="162"/>
  <c r="BH62" i="162"/>
  <c r="Z60" i="162"/>
  <c r="AR78" i="162"/>
  <c r="BN84" i="162"/>
  <c r="AR70" i="162"/>
  <c r="Z64" i="162"/>
  <c r="BK74" i="162"/>
  <c r="AU74" i="162"/>
  <c r="AG62" i="162"/>
  <c r="BT59" i="162"/>
  <c r="AA71" i="162"/>
  <c r="BH60" i="162"/>
  <c r="AO60" i="162"/>
  <c r="BA66" i="162"/>
  <c r="AA63" i="162"/>
  <c r="AD61" i="162"/>
  <c r="F60" i="162"/>
  <c r="AV84" i="162"/>
  <c r="BK77" i="162"/>
  <c r="AV77" i="162"/>
  <c r="BH63" i="162"/>
  <c r="U59" i="162"/>
  <c r="BA70" i="162"/>
  <c r="AG60" i="162"/>
  <c r="AP83" i="162"/>
  <c r="AS59" i="162"/>
  <c r="R67" i="162"/>
  <c r="U65" i="162"/>
  <c r="T62" i="162"/>
  <c r="BN59" i="162"/>
  <c r="BP82" i="162"/>
  <c r="BM74" i="162"/>
  <c r="AS67" i="162"/>
  <c r="BE71" i="162"/>
  <c r="AR60" i="162"/>
  <c r="AP67" i="162"/>
  <c r="AA70" i="162"/>
  <c r="O65" i="162"/>
  <c r="BM76" i="162"/>
  <c r="O66" i="162"/>
  <c r="AM81" i="162"/>
  <c r="BJ64" i="162"/>
  <c r="AX60" i="162"/>
  <c r="BQ93" i="162"/>
  <c r="BM80" i="162"/>
  <c r="BJ72" i="162"/>
  <c r="AJ61" i="162"/>
  <c r="AD67" i="162"/>
  <c r="BK95" i="162"/>
  <c r="AD64" i="162"/>
  <c r="BN79" i="162"/>
  <c r="AD69" i="162"/>
  <c r="AM73" i="162"/>
  <c r="BT63" i="162"/>
  <c r="BA62" i="162"/>
  <c r="BV53" i="162"/>
  <c r="BV47" i="162"/>
  <c r="BS45" i="162"/>
  <c r="BN42" i="162"/>
  <c r="BQ41" i="162"/>
  <c r="BB39" i="162"/>
  <c r="AY37" i="162"/>
  <c r="BN36" i="162"/>
  <c r="BH35" i="162"/>
  <c r="BM33" i="162"/>
  <c r="BB32" i="162"/>
  <c r="AX31" i="162"/>
  <c r="BN31" i="162"/>
  <c r="BB30" i="162"/>
  <c r="AU29" i="162"/>
  <c r="BK29" i="162"/>
  <c r="BS47" i="162"/>
  <c r="BP45" i="162"/>
  <c r="BE43" i="162"/>
  <c r="BN41" i="162"/>
  <c r="BQ40" i="162"/>
  <c r="BQ38" i="162"/>
  <c r="BE36" i="162"/>
  <c r="BE35" i="162"/>
  <c r="BJ33" i="162"/>
  <c r="AS32" i="162"/>
  <c r="AU31" i="162"/>
  <c r="BK31" i="162"/>
  <c r="AS30" i="162"/>
  <c r="AR29" i="162"/>
  <c r="BH29" i="162"/>
  <c r="BP49" i="162"/>
  <c r="BT42" i="162"/>
  <c r="BD39" i="162"/>
  <c r="BA37" i="162"/>
  <c r="BT36" i="162"/>
  <c r="AV34" i="162"/>
  <c r="BH30" i="162"/>
  <c r="BM29" i="162"/>
  <c r="AV28" i="162"/>
  <c r="AP27" i="162"/>
  <c r="BV27" i="162"/>
  <c r="BT26" i="162"/>
  <c r="AU25" i="162"/>
  <c r="BK25" i="162"/>
  <c r="AJ24" i="162"/>
  <c r="AF23" i="162"/>
  <c r="AV23" i="162"/>
  <c r="AJ22" i="162"/>
  <c r="BS49" i="162"/>
  <c r="BT40" i="162"/>
  <c r="AX35" i="162"/>
  <c r="BS33" i="162"/>
  <c r="BT30" i="162"/>
  <c r="AP28" i="162"/>
  <c r="BH27" i="162"/>
  <c r="AG25" i="162"/>
  <c r="BM25" i="162"/>
  <c r="BN23" i="162"/>
  <c r="BT49" i="162"/>
  <c r="BH41" i="162"/>
  <c r="BK34" i="162"/>
  <c r="BE31" i="162"/>
  <c r="BP29" i="162"/>
  <c r="AS27" i="162"/>
  <c r="BQ50" i="162"/>
  <c r="BN45" i="162"/>
  <c r="BG43" i="162"/>
  <c r="BK40" i="162"/>
  <c r="BK38" i="162"/>
  <c r="AY36" i="162"/>
  <c r="BS35" i="162"/>
  <c r="BH33" i="162"/>
  <c r="AS31" i="162"/>
  <c r="AM31" i="162"/>
  <c r="AM28" i="162"/>
  <c r="AM27" i="162"/>
  <c r="BS27" i="162"/>
  <c r="BK26" i="162"/>
  <c r="AR25" i="162"/>
  <c r="BH25" i="162"/>
  <c r="AD24" i="162"/>
  <c r="AS23" i="162"/>
  <c r="AA23" i="162"/>
  <c r="BV51" i="162"/>
  <c r="BQ45" i="162"/>
  <c r="BD41" i="162"/>
  <c r="BM37" i="162"/>
  <c r="AU33" i="162"/>
  <c r="AL29" i="162"/>
  <c r="AV27" i="162"/>
  <c r="AP26" i="162"/>
  <c r="BA25" i="162"/>
  <c r="BB24" i="162"/>
  <c r="BB23" i="162"/>
  <c r="BB22" i="162"/>
  <c r="BB40" i="162"/>
  <c r="BK36" i="162"/>
  <c r="AY30" i="162"/>
  <c r="AS28" i="162"/>
  <c r="BE27" i="162"/>
  <c r="BB25" i="162"/>
  <c r="AS22" i="162"/>
  <c r="BG23" i="162"/>
  <c r="BQ26" i="162"/>
  <c r="AG27" i="162"/>
  <c r="AS24" i="162"/>
  <c r="AM8" i="162"/>
  <c r="BK45" i="162"/>
  <c r="BT43" i="162"/>
  <c r="BB41" i="162"/>
  <c r="BB38" i="162"/>
  <c r="AX37" i="162"/>
  <c r="BP35" i="162"/>
  <c r="BE33" i="162"/>
  <c r="AP31" i="162"/>
  <c r="BV31" i="162"/>
  <c r="BQ46" i="162"/>
  <c r="BQ43" i="162"/>
  <c r="BV41" i="162"/>
  <c r="BA39" i="162"/>
  <c r="BT37" i="162"/>
  <c r="BM35" i="162"/>
  <c r="BB33" i="162"/>
  <c r="BQ32" i="162"/>
  <c r="BS31" i="162"/>
  <c r="BS41" i="162"/>
  <c r="BQ37" i="162"/>
  <c r="AY33" i="162"/>
  <c r="BP31" i="162"/>
  <c r="BT28" i="162"/>
  <c r="BN27" i="162"/>
  <c r="AM25" i="162"/>
  <c r="BH24" i="162"/>
  <c r="BD23" i="162"/>
  <c r="BT51" i="162"/>
  <c r="BN49" i="162"/>
  <c r="BN46" i="162"/>
  <c r="BJ45" i="162"/>
  <c r="BP43" i="162"/>
  <c r="BE41" i="162"/>
  <c r="BV39" i="162"/>
  <c r="BS37" i="162"/>
  <c r="AV35" i="162"/>
  <c r="BB34" i="162"/>
  <c r="BA33" i="162"/>
  <c r="BQ33" i="162"/>
  <c r="BN32" i="162"/>
  <c r="BB31" i="162"/>
  <c r="BN30" i="162"/>
  <c r="AY29" i="162"/>
  <c r="BV49" i="162"/>
  <c r="BM47" i="162"/>
  <c r="BT45" i="162"/>
  <c r="BM43" i="162"/>
  <c r="BQ42" i="162"/>
  <c r="BS39" i="162"/>
  <c r="BP37" i="162"/>
  <c r="BQ36" i="162"/>
  <c r="AS35" i="162"/>
  <c r="AX33" i="162"/>
  <c r="BN33" i="162"/>
  <c r="BE32" i="162"/>
  <c r="AY31" i="162"/>
  <c r="BE30" i="162"/>
  <c r="AV29" i="162"/>
  <c r="BP47" i="162"/>
  <c r="BT44" i="162"/>
  <c r="BK41" i="162"/>
  <c r="BB35" i="162"/>
  <c r="BT34" i="162"/>
  <c r="AR33" i="162"/>
  <c r="BH31" i="162"/>
  <c r="AO29" i="162"/>
  <c r="BQ29" i="162"/>
  <c r="BH28" i="162"/>
  <c r="BJ27" i="162"/>
  <c r="AJ26" i="162"/>
  <c r="AI25" i="162"/>
  <c r="AY25" i="162"/>
  <c r="AV24" i="162"/>
  <c r="AJ23" i="162"/>
  <c r="BP23" i="162"/>
  <c r="AV22" i="162"/>
  <c r="BJ43" i="162"/>
  <c r="BP39" i="162"/>
  <c r="BN35" i="162"/>
  <c r="BT32" i="162"/>
  <c r="BA29" i="162"/>
  <c r="BN28" i="162"/>
  <c r="BP27" i="162"/>
  <c r="AO25" i="162"/>
  <c r="AP23" i="162"/>
  <c r="BV23" i="162"/>
  <c r="BK46" i="162"/>
  <c r="BV37" i="162"/>
  <c r="BD33" i="162"/>
  <c r="BA27" i="162"/>
  <c r="BV45" i="162"/>
  <c r="BE42" i="162"/>
  <c r="BE39" i="162"/>
  <c r="BB37" i="162"/>
  <c r="AV36" i="162"/>
  <c r="AY34" i="162"/>
  <c r="BP33" i="162"/>
  <c r="BA31" i="162"/>
  <c r="BK30" i="162"/>
  <c r="BN29" i="162"/>
  <c r="AY28" i="162"/>
  <c r="BG27" i="162"/>
  <c r="AI27" i="162"/>
  <c r="AG26" i="162"/>
  <c r="AV25" i="162"/>
  <c r="AM24" i="162"/>
  <c r="AG23" i="162"/>
  <c r="BM23" i="162"/>
  <c r="AM22" i="162"/>
  <c r="BT48" i="162"/>
  <c r="BH45" i="162"/>
  <c r="BH39" i="162"/>
  <c r="BH36" i="162"/>
  <c r="BK33" i="162"/>
  <c r="AV30" i="162"/>
  <c r="BB28" i="162"/>
  <c r="BD27" i="162"/>
  <c r="BN26" i="162"/>
  <c r="AD23" i="162"/>
  <c r="BJ23" i="162"/>
  <c r="BS51" i="162"/>
  <c r="BK43" i="162"/>
  <c r="BQ39" i="162"/>
  <c r="BG35" i="162"/>
  <c r="AY32" i="162"/>
  <c r="BQ28" i="162"/>
  <c r="BM27" i="162"/>
  <c r="BS23" i="162"/>
  <c r="BQ27" i="162"/>
  <c r="BV25" i="162"/>
  <c r="AC23" i="162"/>
  <c r="AU23" i="162"/>
  <c r="AI23" i="162"/>
  <c r="BN47" i="162"/>
  <c r="BN44" i="162"/>
  <c r="BJ39" i="162"/>
  <c r="BG37" i="162"/>
  <c r="BN34" i="162"/>
  <c r="AM29" i="162"/>
  <c r="BQ48" i="162"/>
  <c r="BG39" i="162"/>
  <c r="BD37" i="162"/>
  <c r="BE34" i="162"/>
  <c r="BQ30" i="162"/>
  <c r="BT53" i="162"/>
  <c r="BN43" i="162"/>
  <c r="BT39" i="162"/>
  <c r="BJ35" i="162"/>
  <c r="BH32" i="162"/>
  <c r="AX27" i="162"/>
  <c r="AV26" i="162"/>
  <c r="BS25" i="162"/>
  <c r="BT23" i="162"/>
  <c r="BQ49" i="162"/>
  <c r="BN38" i="162"/>
  <c r="BT35" i="162"/>
  <c r="BG29" i="162"/>
  <c r="BQ44" i="162"/>
  <c r="BK39" i="162"/>
  <c r="BA35" i="162"/>
  <c r="BV33" i="162"/>
  <c r="BV43" i="162"/>
  <c r="BE29" i="162"/>
  <c r="AF25" i="162"/>
  <c r="BS29" i="162"/>
  <c r="BB26" i="162"/>
  <c r="BN24" i="162"/>
  <c r="BN22" i="162"/>
  <c r="AY39" i="162"/>
  <c r="AP32" i="162"/>
  <c r="BK47" i="162"/>
  <c r="BT41" i="162"/>
  <c r="BQ31" i="162"/>
  <c r="BV29" i="162"/>
  <c r="AY27" i="162"/>
  <c r="AY26" i="162"/>
  <c r="BD25" i="162"/>
  <c r="BK24" i="162"/>
  <c r="BE23" i="162"/>
  <c r="BK22" i="162"/>
  <c r="BG41" i="162"/>
  <c r="BV35" i="162"/>
  <c r="BT27" i="162"/>
  <c r="AD25" i="162"/>
  <c r="AD22" i="162"/>
  <c r="BP41" i="162"/>
  <c r="AV33" i="162"/>
  <c r="BT29" i="162"/>
  <c r="AL25" i="162"/>
  <c r="AY23" i="162"/>
  <c r="AG24" i="162"/>
  <c r="BN25" i="162"/>
  <c r="BT22" i="162"/>
  <c r="BS43" i="162"/>
  <c r="BB29" i="162"/>
  <c r="BK35" i="162"/>
  <c r="AX29" i="162"/>
  <c r="AJ28" i="162"/>
  <c r="AO23" i="162"/>
  <c r="BT46" i="162"/>
  <c r="AV31" i="162"/>
  <c r="BN37" i="162"/>
  <c r="AP25" i="162"/>
  <c r="AM9" i="162"/>
  <c r="BN39" i="162"/>
  <c r="BE40" i="162"/>
  <c r="BM45" i="162"/>
  <c r="BG25" i="162"/>
  <c r="BH42" i="162"/>
  <c r="AP24" i="162"/>
  <c r="BE28" i="162"/>
  <c r="AS34" i="162"/>
  <c r="AM26" i="162"/>
  <c r="AY24" i="162"/>
  <c r="AY22" i="162"/>
  <c r="AU35" i="162"/>
  <c r="AS26" i="162"/>
  <c r="BQ24" i="162"/>
  <c r="AX25" i="162"/>
  <c r="BM41" i="162"/>
  <c r="BK37" i="162"/>
  <c r="AS33" i="162"/>
  <c r="BJ31" i="162"/>
  <c r="BQ51" i="162"/>
  <c r="BE38" i="162"/>
  <c r="BQ35" i="162"/>
  <c r="BD29" i="162"/>
  <c r="BH40" i="162"/>
  <c r="BG33" i="162"/>
  <c r="AJ29" i="162"/>
  <c r="BH26" i="162"/>
  <c r="BT24" i="162"/>
  <c r="BH22" i="162"/>
  <c r="BE37" i="162"/>
  <c r="BD31" i="162"/>
  <c r="AX23" i="162"/>
  <c r="BK44" i="162"/>
  <c r="AY35" i="162"/>
  <c r="AM30" i="162"/>
  <c r="BH44" i="162"/>
  <c r="BM39" i="162"/>
  <c r="AP29" i="162"/>
  <c r="BK28" i="162"/>
  <c r="BK27" i="162"/>
  <c r="AJ25" i="162"/>
  <c r="BP25" i="162"/>
  <c r="BQ23" i="162"/>
  <c r="BT47" i="162"/>
  <c r="AV32" i="162"/>
  <c r="AJ27" i="162"/>
  <c r="AL23" i="162"/>
  <c r="BN48" i="162"/>
  <c r="AY38" i="162"/>
  <c r="AO27" i="162"/>
  <c r="BE24" i="162"/>
  <c r="BE26" i="162"/>
  <c r="BQ22" i="162"/>
  <c r="BK23" i="162"/>
  <c r="BN40" i="162"/>
  <c r="BB36" i="162"/>
  <c r="AP30" i="162"/>
  <c r="BJ41" i="162"/>
  <c r="BH37" i="162"/>
  <c r="BQ34" i="162"/>
  <c r="BG31" i="162"/>
  <c r="BT50" i="162"/>
  <c r="BH38" i="162"/>
  <c r="AR31" i="162"/>
  <c r="AL27" i="162"/>
  <c r="AR23" i="162"/>
  <c r="BT31" i="162"/>
  <c r="BE25" i="162"/>
  <c r="BT52" i="162"/>
  <c r="BK32" i="162"/>
  <c r="BT25" i="162"/>
  <c r="BT38" i="162"/>
  <c r="AR27" i="162"/>
  <c r="AS25" i="162"/>
  <c r="BM31" i="162"/>
  <c r="AM23" i="162"/>
  <c r="AG22" i="162"/>
  <c r="BH43" i="162"/>
  <c r="BD35" i="162"/>
  <c r="AP33" i="162"/>
  <c r="AO31" i="162"/>
  <c r="AV37" i="162"/>
  <c r="BB27" i="162"/>
  <c r="BH23" i="162"/>
  <c r="BH34" i="162"/>
  <c r="AP22" i="162"/>
  <c r="BT33" i="162"/>
  <c r="BQ47" i="162"/>
  <c r="BJ37" i="162"/>
  <c r="AU27" i="162"/>
  <c r="BA23" i="162"/>
  <c r="AS29" i="162"/>
  <c r="BQ25" i="162"/>
  <c r="BK42" i="162"/>
  <c r="BJ29" i="162"/>
  <c r="BE22" i="162"/>
  <c r="BJ25" i="162"/>
  <c r="AA22" i="162"/>
  <c r="AP21" i="162"/>
  <c r="BV21" i="162"/>
  <c r="BK20" i="162"/>
  <c r="AI19" i="162"/>
  <c r="AY19" i="162"/>
  <c r="AM18" i="162"/>
  <c r="X17" i="162"/>
  <c r="BD17" i="162"/>
  <c r="BT17" i="162"/>
  <c r="AY16" i="162"/>
  <c r="AO15" i="162"/>
  <c r="BE15" i="162"/>
  <c r="AY14" i="162"/>
  <c r="AL13" i="162"/>
  <c r="BB13" i="162"/>
  <c r="AM21" i="162"/>
  <c r="BS21" i="162"/>
  <c r="BB20" i="162"/>
  <c r="AF19" i="162"/>
  <c r="AV19" i="162"/>
  <c r="AD18" i="162"/>
  <c r="U17" i="162"/>
  <c r="BA17" i="162"/>
  <c r="BQ17" i="162"/>
  <c r="AP16" i="162"/>
  <c r="AL15" i="162"/>
  <c r="BB15" i="162"/>
  <c r="AS20" i="162"/>
  <c r="AS19" i="162"/>
  <c r="U19" i="162"/>
  <c r="BN17" i="162"/>
  <c r="AY15" i="162"/>
  <c r="U14" i="162"/>
  <c r="Q13" i="162"/>
  <c r="AM13" i="162"/>
  <c r="BG13" i="162"/>
  <c r="N13" i="162"/>
  <c r="BB12" i="162"/>
  <c r="T11" i="162"/>
  <c r="AJ11" i="162"/>
  <c r="BP11" i="162"/>
  <c r="AC21" i="162"/>
  <c r="BT20" i="162"/>
  <c r="BB19" i="162"/>
  <c r="AV18" i="162"/>
  <c r="T17" i="162"/>
  <c r="BH15" i="162"/>
  <c r="AX21" i="162"/>
  <c r="BN21" i="162"/>
  <c r="AM20" i="162"/>
  <c r="AA19" i="162"/>
  <c r="BG19" i="162"/>
  <c r="W19" i="162"/>
  <c r="BK18" i="162"/>
  <c r="AF17" i="162"/>
  <c r="AV17" i="162"/>
  <c r="AA16" i="162"/>
  <c r="R16" i="162"/>
  <c r="AG15" i="162"/>
  <c r="BM15" i="162"/>
  <c r="AA14" i="162"/>
  <c r="O14" i="162"/>
  <c r="AD13" i="162"/>
  <c r="AU21" i="162"/>
  <c r="BK21" i="162"/>
  <c r="AD20" i="162"/>
  <c r="X19" i="162"/>
  <c r="BD19" i="162"/>
  <c r="BT19" i="162"/>
  <c r="BB18" i="162"/>
  <c r="AC17" i="162"/>
  <c r="AS17" i="162"/>
  <c r="R17" i="162"/>
  <c r="BN16" i="162"/>
  <c r="AD15" i="162"/>
  <c r="BJ15" i="162"/>
  <c r="AJ21" i="162"/>
  <c r="BP21" i="162"/>
  <c r="AC19" i="162"/>
  <c r="BQ18" i="162"/>
  <c r="AX17" i="162"/>
  <c r="AG16" i="162"/>
  <c r="AI15" i="162"/>
  <c r="BB14" i="162"/>
  <c r="AD12" i="162"/>
  <c r="L11" i="162"/>
  <c r="AR11" i="162"/>
  <c r="BH11" i="162"/>
  <c r="AS21" i="162"/>
  <c r="X21" i="162"/>
  <c r="AL19" i="162"/>
  <c r="AA17" i="162"/>
  <c r="BG17" i="162"/>
  <c r="BH16" i="162"/>
  <c r="AR15" i="162"/>
  <c r="Q15" i="162"/>
  <c r="BT14" i="162"/>
  <c r="AI13" i="162"/>
  <c r="BD13" i="162"/>
  <c r="BT13" i="162"/>
  <c r="AS12" i="162"/>
  <c r="Q11" i="162"/>
  <c r="AG11" i="162"/>
  <c r="BM11" i="162"/>
  <c r="U10" i="162"/>
  <c r="BQ10" i="162"/>
  <c r="AV21" i="162"/>
  <c r="AO19" i="162"/>
  <c r="AD17" i="162"/>
  <c r="BQ16" i="162"/>
  <c r="AJ13" i="162"/>
  <c r="AD21" i="162"/>
  <c r="BJ21" i="162"/>
  <c r="X20" i="162"/>
  <c r="AY18" i="162"/>
  <c r="AR17" i="162"/>
  <c r="AC15" i="162"/>
  <c r="BK14" i="162"/>
  <c r="AP13" i="162"/>
  <c r="Z21" i="162"/>
  <c r="AJ19" i="162"/>
  <c r="BP19" i="162"/>
  <c r="BE17" i="162"/>
  <c r="BB16" i="162"/>
  <c r="AP15" i="162"/>
  <c r="BQ20" i="162"/>
  <c r="AS18" i="162"/>
  <c r="BV17" i="162"/>
  <c r="BG15" i="162"/>
  <c r="W13" i="162"/>
  <c r="BK13" i="162"/>
  <c r="BN12" i="162"/>
  <c r="BT11" i="162"/>
  <c r="BQ21" i="162"/>
  <c r="BJ19" i="162"/>
  <c r="AY17" i="162"/>
  <c r="AJ15" i="162"/>
  <c r="AP14" i="162"/>
  <c r="AC13" i="162"/>
  <c r="BH13" i="162"/>
  <c r="U12" i="162"/>
  <c r="BE11" i="162"/>
  <c r="I11" i="162"/>
  <c r="AD9" i="162"/>
  <c r="AU15" i="162"/>
  <c r="X12" i="162"/>
  <c r="Z11" i="162"/>
  <c r="AM10" i="162"/>
  <c r="Q9" i="162"/>
  <c r="BA9" i="162"/>
  <c r="BQ9" i="162"/>
  <c r="AD8" i="162"/>
  <c r="T13" i="162"/>
  <c r="AD10" i="162"/>
  <c r="AI9" i="162"/>
  <c r="BT8" i="162"/>
  <c r="AM17" i="162"/>
  <c r="AG14" i="162"/>
  <c r="O12" i="162"/>
  <c r="AA8" i="162"/>
  <c r="AP19" i="162"/>
  <c r="BT16" i="162"/>
  <c r="R14" i="162"/>
  <c r="BV13" i="162"/>
  <c r="AY11" i="162"/>
  <c r="AA10" i="162"/>
  <c r="AX9" i="162"/>
  <c r="BN9" i="162"/>
  <c r="U8" i="162"/>
  <c r="BQ8" i="162"/>
  <c r="BE20" i="162"/>
  <c r="AG18" i="162"/>
  <c r="AJ12" i="162"/>
  <c r="BJ11" i="162"/>
  <c r="T9" i="162"/>
  <c r="AJ8" i="162"/>
  <c r="BH20" i="162"/>
  <c r="BN14" i="162"/>
  <c r="AM12" i="162"/>
  <c r="BK11" i="162"/>
  <c r="U9" i="162"/>
  <c r="BD9" i="162"/>
  <c r="AA15" i="162"/>
  <c r="R12" i="162"/>
  <c r="BT18" i="162"/>
  <c r="BP15" i="162"/>
  <c r="AS13" i="162"/>
  <c r="BE12" i="162"/>
  <c r="AS11" i="162"/>
  <c r="AS10" i="162"/>
  <c r="AS14" i="162"/>
  <c r="BT12" i="162"/>
  <c r="BV11" i="162"/>
  <c r="F9" i="162"/>
  <c r="BB11" i="162"/>
  <c r="AY9" i="162"/>
  <c r="AX19" i="162"/>
  <c r="X15" i="162"/>
  <c r="W11" i="162"/>
  <c r="AJ9" i="162"/>
  <c r="AJ20" i="162"/>
  <c r="BV19" i="162"/>
  <c r="AV15" i="162"/>
  <c r="AI11" i="162"/>
  <c r="X9" i="162"/>
  <c r="AS8" i="162"/>
  <c r="W15" i="162"/>
  <c r="AV10" i="162"/>
  <c r="BS9" i="162"/>
  <c r="AO21" i="162"/>
  <c r="BN19" i="162"/>
  <c r="BA13" i="162"/>
  <c r="AY10" i="162"/>
  <c r="AU19" i="162"/>
  <c r="AL21" i="162"/>
  <c r="BK19" i="162"/>
  <c r="U18" i="162"/>
  <c r="AM16" i="162"/>
  <c r="BQ15" i="162"/>
  <c r="R13" i="162"/>
  <c r="AX13" i="162"/>
  <c r="AY21" i="162"/>
  <c r="AP20" i="162"/>
  <c r="AR19" i="162"/>
  <c r="AG17" i="162"/>
  <c r="BM17" i="162"/>
  <c r="R15" i="162"/>
  <c r="AX15" i="162"/>
  <c r="AR21" i="162"/>
  <c r="Z17" i="162"/>
  <c r="BE16" i="162"/>
  <c r="BV15" i="162"/>
  <c r="AG13" i="162"/>
  <c r="BS13" i="162"/>
  <c r="AV11" i="162"/>
  <c r="R10" i="162"/>
  <c r="AV20" i="162"/>
  <c r="X18" i="162"/>
  <c r="BE14" i="162"/>
  <c r="AG12" i="162"/>
  <c r="U11" i="162"/>
  <c r="AO11" i="162"/>
  <c r="AG10" i="162"/>
  <c r="N9" i="162"/>
  <c r="AF21" i="162"/>
  <c r="BE19" i="162"/>
  <c r="BJ17" i="162"/>
  <c r="BK15" i="162"/>
  <c r="AU13" i="162"/>
  <c r="AV12" i="162"/>
  <c r="BN11" i="162"/>
  <c r="BB10" i="162"/>
  <c r="W9" i="162"/>
  <c r="AO9" i="162"/>
  <c r="BE9" i="162"/>
  <c r="AP8" i="162"/>
  <c r="AL11" i="162"/>
  <c r="BK10" i="162"/>
  <c r="H9" i="162"/>
  <c r="BE21" i="162"/>
  <c r="BS17" i="162"/>
  <c r="U13" i="162"/>
  <c r="BK12" i="162"/>
  <c r="BS11" i="162"/>
  <c r="AA9" i="162"/>
  <c r="BH9" i="162"/>
  <c r="AY8" i="162"/>
  <c r="BM21" i="162"/>
  <c r="AU17" i="162"/>
  <c r="AF15" i="162"/>
  <c r="AV14" i="162"/>
  <c r="AV13" i="162"/>
  <c r="AA12" i="162"/>
  <c r="AA11" i="162"/>
  <c r="BG11" i="162"/>
  <c r="AP10" i="162"/>
  <c r="AL9" i="162"/>
  <c r="BB9" i="162"/>
  <c r="AG8" i="162"/>
  <c r="AG19" i="162"/>
  <c r="AS16" i="162"/>
  <c r="BS15" i="162"/>
  <c r="AO13" i="162"/>
  <c r="N11" i="162"/>
  <c r="L10" i="162"/>
  <c r="BK9" i="162"/>
  <c r="BH8" i="162"/>
  <c r="AV16" i="162"/>
  <c r="AF13" i="162"/>
  <c r="O11" i="162"/>
  <c r="O10" i="162"/>
  <c r="AF9" i="162"/>
  <c r="BK8" i="162"/>
  <c r="AA20" i="162"/>
  <c r="AM19" i="162"/>
  <c r="BS19" i="162"/>
  <c r="BH17" i="162"/>
  <c r="BK16" i="162"/>
  <c r="AS15" i="162"/>
  <c r="O15" i="162"/>
  <c r="Z13" i="162"/>
  <c r="AA21" i="162"/>
  <c r="BG21" i="162"/>
  <c r="BN20" i="162"/>
  <c r="AP18" i="162"/>
  <c r="AO17" i="162"/>
  <c r="Z15" i="162"/>
  <c r="BH21" i="162"/>
  <c r="BA19" i="162"/>
  <c r="AP17" i="162"/>
  <c r="AJ14" i="162"/>
  <c r="AR13" i="162"/>
  <c r="X11" i="162"/>
  <c r="BD11" i="162"/>
  <c r="AD19" i="162"/>
  <c r="AJ16" i="162"/>
  <c r="BP13" i="162"/>
  <c r="BQ11" i="162"/>
  <c r="R9" i="162"/>
  <c r="U16" i="162"/>
  <c r="BE13" i="162"/>
  <c r="AP11" i="162"/>
  <c r="BT10" i="162"/>
  <c r="AS9" i="162"/>
  <c r="BB8" i="162"/>
  <c r="L13" i="162"/>
  <c r="O9" i="162"/>
  <c r="X8" i="162"/>
  <c r="AJ10" i="162"/>
  <c r="BP9" i="162"/>
  <c r="F8" i="162"/>
  <c r="BK17" i="162"/>
  <c r="AY12" i="162"/>
  <c r="BH10" i="162"/>
  <c r="AP9" i="162"/>
  <c r="BV9" i="162"/>
  <c r="BD21" i="162"/>
  <c r="AL17" i="162"/>
  <c r="AD14" i="162"/>
  <c r="AD11" i="162"/>
  <c r="BT9" i="162"/>
  <c r="BB21" i="162"/>
  <c r="AY20" i="162"/>
  <c r="AA18" i="162"/>
  <c r="AJ17" i="162"/>
  <c r="BP17" i="162"/>
  <c r="U15" i="162"/>
  <c r="BA15" i="162"/>
  <c r="AM14" i="162"/>
  <c r="AI21" i="162"/>
  <c r="BN18" i="162"/>
  <c r="BN15" i="162"/>
  <c r="AF11" i="162"/>
  <c r="AI17" i="162"/>
  <c r="AY13" i="162"/>
  <c r="BA11" i="162"/>
  <c r="AG20" i="162"/>
  <c r="BM13" i="162"/>
  <c r="L9" i="162"/>
  <c r="R8" i="162"/>
  <c r="BD15" i="162"/>
  <c r="AR9" i="162"/>
  <c r="BH18" i="162"/>
  <c r="BN13" i="162"/>
  <c r="I10" i="162"/>
  <c r="I8" i="162"/>
  <c r="BB17" i="162"/>
  <c r="L8" i="162"/>
  <c r="O8" i="162"/>
  <c r="BQ19" i="162"/>
  <c r="BA21" i="162"/>
  <c r="BQ12" i="162"/>
  <c r="AV8" i="162"/>
  <c r="AG21" i="162"/>
  <c r="BT21" i="162"/>
  <c r="W17" i="162"/>
  <c r="BH19" i="162"/>
  <c r="AC11" i="162"/>
  <c r="O13" i="162"/>
  <c r="BM9" i="162"/>
  <c r="AJ18" i="162"/>
  <c r="AA13" i="162"/>
  <c r="K11" i="162"/>
  <c r="BQ13" i="162"/>
  <c r="BT15" i="162"/>
  <c r="BQ14" i="162"/>
  <c r="T15" i="162"/>
  <c r="BE18" i="162"/>
  <c r="R11" i="162"/>
  <c r="AG9" i="162"/>
  <c r="BN8" i="162"/>
  <c r="BG9" i="162"/>
  <c r="BJ13" i="162"/>
  <c r="X16" i="162"/>
  <c r="L12" i="162"/>
  <c r="AC9" i="162"/>
  <c r="BE8" i="162"/>
  <c r="AM15" i="162"/>
  <c r="I9" i="162"/>
  <c r="AU11" i="162"/>
  <c r="AD16" i="162"/>
  <c r="X14" i="162"/>
  <c r="BE10" i="162"/>
  <c r="AX11" i="162"/>
  <c r="BH12" i="162"/>
  <c r="AM11" i="162"/>
  <c r="BH14" i="162"/>
  <c r="K9" i="162"/>
  <c r="AP12" i="162"/>
  <c r="X13" i="162"/>
  <c r="Z9" i="162"/>
  <c r="X10" i="162"/>
  <c r="BN10" i="162"/>
  <c r="Z19" i="162"/>
  <c r="BJ9" i="162"/>
  <c r="BM19" i="162"/>
  <c r="AU9" i="162"/>
  <c r="AV9" i="162"/>
  <c r="J410" i="164"/>
  <c r="M410" i="165"/>
  <c r="H410" i="165" s="1"/>
  <c r="Q410" i="165" s="1"/>
  <c r="M191" i="165"/>
  <c r="H191" i="165" s="1"/>
  <c r="Q191" i="165" s="1"/>
  <c r="Q744" i="165" s="1"/>
  <c r="J191" i="164"/>
  <c r="M54" i="165"/>
  <c r="H54" i="165" s="1"/>
  <c r="Q54" i="165" s="1"/>
  <c r="Q607" i="165" s="1"/>
  <c r="J133" i="164"/>
  <c r="M133" i="165"/>
  <c r="H133" i="165" s="1"/>
  <c r="Q133" i="165" s="1"/>
  <c r="Q686" i="165" s="1"/>
  <c r="M29" i="165"/>
  <c r="H29" i="165" s="1"/>
  <c r="Q29" i="165" s="1"/>
  <c r="Q582" i="165" s="1"/>
  <c r="M134" i="165"/>
  <c r="H134" i="165" s="1"/>
  <c r="Q134" i="165" s="1"/>
  <c r="Q687" i="165" s="1"/>
  <c r="J134" i="164"/>
  <c r="J450" i="164"/>
  <c r="M450" i="165"/>
  <c r="H450" i="165" s="1"/>
  <c r="Q450" i="165" s="1"/>
  <c r="Q1003" i="165" s="1"/>
  <c r="M242" i="165"/>
  <c r="H242" i="165" s="1"/>
  <c r="Q242" i="165" s="1"/>
  <c r="Q795" i="165" s="1"/>
  <c r="J242" i="164"/>
  <c r="M324" i="165"/>
  <c r="H324" i="165" s="1"/>
  <c r="Q324" i="165" s="1"/>
  <c r="Q877" i="165" s="1"/>
  <c r="J324" i="164"/>
  <c r="M248" i="165"/>
  <c r="H248" i="165" s="1"/>
  <c r="Q248" i="165" s="1"/>
  <c r="J248" i="164"/>
  <c r="M481" i="165"/>
  <c r="H481" i="165" s="1"/>
  <c r="Q481" i="165" s="1"/>
  <c r="Q1034" i="165" s="1"/>
  <c r="J481" i="164"/>
  <c r="J393" i="164"/>
  <c r="M393" i="165"/>
  <c r="H393" i="165" s="1"/>
  <c r="Q393" i="165" s="1"/>
  <c r="J407" i="164"/>
  <c r="M407" i="165"/>
  <c r="H407" i="165" s="1"/>
  <c r="Q407" i="165" s="1"/>
  <c r="J163" i="164"/>
  <c r="M163" i="165"/>
  <c r="H163" i="165" s="1"/>
  <c r="Q163" i="165" s="1"/>
  <c r="Q716" i="165" s="1"/>
  <c r="M37" i="165"/>
  <c r="H37" i="165" s="1"/>
  <c r="Q37" i="165" s="1"/>
  <c r="M16" i="165"/>
  <c r="H16" i="165" s="1"/>
  <c r="Q16" i="165" s="1"/>
  <c r="Q569" i="165" s="1"/>
  <c r="M60" i="165"/>
  <c r="H60" i="165" s="1"/>
  <c r="Q60" i="165" s="1"/>
  <c r="Q613" i="165" s="1"/>
  <c r="M218" i="165"/>
  <c r="H218" i="165" s="1"/>
  <c r="Q218" i="165" s="1"/>
  <c r="Q771" i="165" s="1"/>
  <c r="J218" i="164"/>
  <c r="M283" i="165"/>
  <c r="H283" i="165" s="1"/>
  <c r="Q283" i="165" s="1"/>
  <c r="Q836" i="165" s="1"/>
  <c r="J283" i="164"/>
  <c r="M312" i="165"/>
  <c r="H312" i="165" s="1"/>
  <c r="Q312" i="165" s="1"/>
  <c r="J312" i="164"/>
  <c r="M47" i="165"/>
  <c r="H47" i="165" s="1"/>
  <c r="Q47" i="165" s="1"/>
  <c r="M75" i="165"/>
  <c r="H75" i="165" s="1"/>
  <c r="Q75" i="165" s="1"/>
  <c r="J75" i="164"/>
  <c r="J435" i="164"/>
  <c r="M435" i="165"/>
  <c r="H435" i="165" s="1"/>
  <c r="Q435" i="165" s="1"/>
  <c r="Q988" i="165" s="1"/>
  <c r="J357" i="164"/>
  <c r="M357" i="165"/>
  <c r="H357" i="165" s="1"/>
  <c r="Q357" i="165" s="1"/>
  <c r="Q910" i="165" s="1"/>
  <c r="J264" i="164"/>
  <c r="M264" i="165"/>
  <c r="H264" i="165" s="1"/>
  <c r="Q264" i="165" s="1"/>
  <c r="Q817" i="165" s="1"/>
  <c r="J263" i="164"/>
  <c r="M263" i="165"/>
  <c r="H263" i="165" s="1"/>
  <c r="Q263" i="165" s="1"/>
  <c r="Q816" i="165" s="1"/>
  <c r="M272" i="165"/>
  <c r="H272" i="165" s="1"/>
  <c r="Q272" i="165" s="1"/>
  <c r="Q825" i="165" s="1"/>
  <c r="J272" i="164"/>
  <c r="J470" i="164"/>
  <c r="M470" i="165"/>
  <c r="H470" i="165" s="1"/>
  <c r="Q470" i="165" s="1"/>
  <c r="J70" i="164"/>
  <c r="M70" i="165"/>
  <c r="H70" i="165" s="1"/>
  <c r="Q70" i="165" s="1"/>
  <c r="M17" i="165"/>
  <c r="H17" i="165" s="1"/>
  <c r="Q17" i="165" s="1"/>
  <c r="J212" i="164"/>
  <c r="M212" i="165"/>
  <c r="H212" i="165" s="1"/>
  <c r="Q212" i="165" s="1"/>
  <c r="Q765" i="165" s="1"/>
  <c r="J139" i="164"/>
  <c r="M139" i="165"/>
  <c r="H139" i="165" s="1"/>
  <c r="Q139" i="165" s="1"/>
  <c r="Q692" i="165" s="1"/>
  <c r="J345" i="164"/>
  <c r="M345" i="165"/>
  <c r="H345" i="165" s="1"/>
  <c r="Q345" i="165" s="1"/>
  <c r="M352" i="165"/>
  <c r="H352" i="165" s="1"/>
  <c r="Q352" i="165" s="1"/>
  <c r="Q905" i="165" s="1"/>
  <c r="J352" i="164"/>
  <c r="J311" i="164"/>
  <c r="M311" i="165"/>
  <c r="H311" i="165" s="1"/>
  <c r="Q311" i="165" s="1"/>
  <c r="J460" i="164"/>
  <c r="M460" i="165"/>
  <c r="H460" i="165" s="1"/>
  <c r="Q460" i="165" s="1"/>
  <c r="Q1013" i="165" s="1"/>
  <c r="J316" i="164"/>
  <c r="M316" i="165"/>
  <c r="H316" i="165" s="1"/>
  <c r="Q316" i="165" s="1"/>
  <c r="M414" i="165"/>
  <c r="H414" i="165" s="1"/>
  <c r="Q414" i="165" s="1"/>
  <c r="Q967" i="165" s="1"/>
  <c r="J414" i="164"/>
  <c r="M292" i="165"/>
  <c r="H292" i="165" s="1"/>
  <c r="Q292" i="165" s="1"/>
  <c r="J292" i="164"/>
  <c r="J485" i="164"/>
  <c r="M485" i="165"/>
  <c r="H485" i="165" s="1"/>
  <c r="Q485" i="165" s="1"/>
  <c r="Q1038" i="165" s="1"/>
  <c r="J327" i="164"/>
  <c r="M327" i="165"/>
  <c r="H327" i="165" s="1"/>
  <c r="Q327" i="165" s="1"/>
  <c r="Q880" i="165" s="1"/>
  <c r="M34" i="165"/>
  <c r="H34" i="165" s="1"/>
  <c r="Q34" i="165" s="1"/>
  <c r="Q587" i="165" s="1"/>
  <c r="AQ27" i="162" s="1"/>
  <c r="M126" i="165"/>
  <c r="H126" i="165" s="1"/>
  <c r="Q126" i="165" s="1"/>
  <c r="J126" i="164"/>
  <c r="M64" i="165"/>
  <c r="H64" i="165" s="1"/>
  <c r="Q64" i="165" s="1"/>
  <c r="Q617" i="165" s="1"/>
  <c r="J398" i="164"/>
  <c r="M398" i="165"/>
  <c r="H398" i="165" s="1"/>
  <c r="Q398" i="165" s="1"/>
  <c r="Q951" i="165" s="1"/>
  <c r="M50" i="165"/>
  <c r="H50" i="165" s="1"/>
  <c r="Q50" i="165" s="1"/>
  <c r="J335" i="164"/>
  <c r="M335" i="165"/>
  <c r="H335" i="165" s="1"/>
  <c r="Q335" i="165" s="1"/>
  <c r="Q888" i="165" s="1"/>
  <c r="M403" i="165"/>
  <c r="H403" i="165" s="1"/>
  <c r="Q403" i="165" s="1"/>
  <c r="Q956" i="165" s="1"/>
  <c r="J403" i="164"/>
  <c r="J474" i="164"/>
  <c r="M474" i="165"/>
  <c r="H474" i="165" s="1"/>
  <c r="Q474" i="165" s="1"/>
  <c r="Q1027" i="165" s="1"/>
  <c r="M69" i="165"/>
  <c r="H69" i="165" s="1"/>
  <c r="Q69" i="165" s="1"/>
  <c r="Q622" i="165" s="1"/>
  <c r="J69" i="164"/>
  <c r="J394" i="164"/>
  <c r="M394" i="165"/>
  <c r="H394" i="165" s="1"/>
  <c r="Q394" i="165" s="1"/>
  <c r="M27" i="165"/>
  <c r="H27" i="165" s="1"/>
  <c r="Q27" i="165" s="1"/>
  <c r="Q580" i="165" s="1"/>
  <c r="M132" i="165"/>
  <c r="H132" i="165" s="1"/>
  <c r="Q132" i="165" s="1"/>
  <c r="Q685" i="165" s="1"/>
  <c r="J132" i="164"/>
  <c r="M401" i="165"/>
  <c r="H401" i="165" s="1"/>
  <c r="Q401" i="165" s="1"/>
  <c r="Q954" i="165" s="1"/>
  <c r="AK68" i="162" s="1"/>
  <c r="J401" i="164"/>
  <c r="M152" i="165"/>
  <c r="H152" i="165" s="1"/>
  <c r="Q152" i="165" s="1"/>
  <c r="J152" i="164"/>
  <c r="M49" i="165"/>
  <c r="H49" i="165" s="1"/>
  <c r="Q49" i="165" s="1"/>
  <c r="J95" i="164"/>
  <c r="M95" i="165"/>
  <c r="H95" i="165" s="1"/>
  <c r="Q95" i="165" s="1"/>
  <c r="Q648" i="165" s="1"/>
  <c r="M341" i="165"/>
  <c r="H341" i="165" s="1"/>
  <c r="Q341" i="165" s="1"/>
  <c r="Q894" i="165" s="1"/>
  <c r="J341" i="164"/>
  <c r="M136" i="165"/>
  <c r="H136" i="165" s="1"/>
  <c r="Q136" i="165" s="1"/>
  <c r="Q689" i="165" s="1"/>
  <c r="J136" i="164"/>
  <c r="M26" i="165"/>
  <c r="H26" i="165" s="1"/>
  <c r="Q26" i="165" s="1"/>
  <c r="M119" i="165"/>
  <c r="H119" i="165" s="1"/>
  <c r="Q119" i="165" s="1"/>
  <c r="Q672" i="165" s="1"/>
  <c r="J119" i="164"/>
  <c r="J330" i="164"/>
  <c r="M330" i="165"/>
  <c r="H330" i="165" s="1"/>
  <c r="Q330" i="165" s="1"/>
  <c r="Q883" i="165" s="1"/>
  <c r="J467" i="164"/>
  <c r="M467" i="165"/>
  <c r="H467" i="165" s="1"/>
  <c r="Q467" i="165" s="1"/>
  <c r="M269" i="165"/>
  <c r="H269" i="165" s="1"/>
  <c r="Q269" i="165" s="1"/>
  <c r="Q822" i="165" s="1"/>
  <c r="J269" i="164"/>
  <c r="J368" i="164"/>
  <c r="M368" i="165"/>
  <c r="H368" i="165" s="1"/>
  <c r="Q368" i="165" s="1"/>
  <c r="Q921" i="165" s="1"/>
  <c r="J364" i="164"/>
  <c r="M364" i="165"/>
  <c r="H364" i="165" s="1"/>
  <c r="Q364" i="165" s="1"/>
  <c r="J128" i="164"/>
  <c r="M128" i="165"/>
  <c r="H128" i="165" s="1"/>
  <c r="Q128" i="165" s="1"/>
  <c r="Q681" i="165" s="1"/>
  <c r="M432" i="165"/>
  <c r="H432" i="165" s="1"/>
  <c r="Q432" i="165" s="1"/>
  <c r="J432" i="164"/>
  <c r="J226" i="164"/>
  <c r="M226" i="165"/>
  <c r="H226" i="165" s="1"/>
  <c r="Q226" i="165" s="1"/>
  <c r="Q779" i="165" s="1"/>
  <c r="J382" i="164"/>
  <c r="M382" i="165"/>
  <c r="H382" i="165" s="1"/>
  <c r="Q382" i="165" s="1"/>
  <c r="Q935" i="165" s="1"/>
  <c r="M475" i="165"/>
  <c r="H475" i="165" s="1"/>
  <c r="Q475" i="165" s="1"/>
  <c r="Q1028" i="165" s="1"/>
  <c r="J475" i="164"/>
  <c r="J332" i="164"/>
  <c r="M332" i="165"/>
  <c r="H332" i="165" s="1"/>
  <c r="Q332" i="165" s="1"/>
  <c r="Q885" i="165" s="1"/>
  <c r="M462" i="165"/>
  <c r="H462" i="165" s="1"/>
  <c r="Q462" i="165" s="1"/>
  <c r="Q1015" i="165" s="1"/>
  <c r="J462" i="164"/>
  <c r="J153" i="164"/>
  <c r="M153" i="165"/>
  <c r="H153" i="165" s="1"/>
  <c r="Q153" i="165" s="1"/>
  <c r="Q706" i="165" s="1"/>
  <c r="J195" i="164"/>
  <c r="M195" i="165"/>
  <c r="H195" i="165" s="1"/>
  <c r="Q195" i="165" s="1"/>
  <c r="Q748" i="165" s="1"/>
  <c r="M144" i="165"/>
  <c r="H144" i="165" s="1"/>
  <c r="Q144" i="165" s="1"/>
  <c r="Q697" i="165" s="1"/>
  <c r="J144" i="164"/>
  <c r="M14" i="165"/>
  <c r="H14" i="165" s="1"/>
  <c r="Q14" i="165" s="1"/>
  <c r="Q567" i="165" s="1"/>
  <c r="M346" i="165"/>
  <c r="H346" i="165" s="1"/>
  <c r="Q346" i="165" s="1"/>
  <c r="Q899" i="165" s="1"/>
  <c r="J346" i="164"/>
  <c r="M295" i="165"/>
  <c r="H295" i="165" s="1"/>
  <c r="Q295" i="165" s="1"/>
  <c r="Q848" i="165" s="1"/>
  <c r="J295" i="164"/>
  <c r="J208" i="164"/>
  <c r="M208" i="165"/>
  <c r="H208" i="165" s="1"/>
  <c r="Q208" i="165" s="1"/>
  <c r="Q761" i="165" s="1"/>
  <c r="J417" i="164"/>
  <c r="M417" i="165"/>
  <c r="H417" i="165" s="1"/>
  <c r="Q417" i="165" s="1"/>
  <c r="J325" i="164"/>
  <c r="M325" i="165"/>
  <c r="H325" i="165" s="1"/>
  <c r="Q325" i="165" s="1"/>
  <c r="Q878" i="165" s="1"/>
  <c r="M436" i="165"/>
  <c r="H436" i="165" s="1"/>
  <c r="Q436" i="165" s="1"/>
  <c r="Q989" i="165" s="1"/>
  <c r="J436" i="164"/>
  <c r="M225" i="165"/>
  <c r="H225" i="165" s="1"/>
  <c r="Q225" i="165" s="1"/>
  <c r="Q778" i="165" s="1"/>
  <c r="J225" i="164"/>
  <c r="M307" i="165"/>
  <c r="H307" i="165" s="1"/>
  <c r="Q307" i="165" s="1"/>
  <c r="Q860" i="165" s="1"/>
  <c r="J307" i="164"/>
  <c r="J234" i="164"/>
  <c r="M234" i="165"/>
  <c r="H234" i="165" s="1"/>
  <c r="Q234" i="165" s="1"/>
  <c r="Q787" i="165" s="1"/>
  <c r="M290" i="165"/>
  <c r="H290" i="165" s="1"/>
  <c r="Q290" i="165" s="1"/>
  <c r="Q843" i="165" s="1"/>
  <c r="J290" i="164"/>
  <c r="J376" i="164"/>
  <c r="M376" i="165"/>
  <c r="H376" i="165" s="1"/>
  <c r="Q376" i="165" s="1"/>
  <c r="Q929" i="165" s="1"/>
  <c r="J99" i="164"/>
  <c r="M99" i="165"/>
  <c r="H99" i="165" s="1"/>
  <c r="Q99" i="165" s="1"/>
  <c r="Q652" i="165" s="1"/>
  <c r="M255" i="165"/>
  <c r="H255" i="165" s="1"/>
  <c r="Q255" i="165" s="1"/>
  <c r="Q808" i="165" s="1"/>
  <c r="J255" i="164"/>
  <c r="M426" i="165"/>
  <c r="H426" i="165" s="1"/>
  <c r="Q426" i="165" s="1"/>
  <c r="Q979" i="165" s="1"/>
  <c r="J426" i="164"/>
  <c r="M441" i="165"/>
  <c r="H441" i="165" s="1"/>
  <c r="Q441" i="165" s="1"/>
  <c r="J441" i="164"/>
  <c r="M244" i="165"/>
  <c r="H244" i="165" s="1"/>
  <c r="Q244" i="165" s="1"/>
  <c r="Q797" i="165" s="1"/>
  <c r="J244" i="164"/>
  <c r="J482" i="164"/>
  <c r="M482" i="165"/>
  <c r="H482" i="165" s="1"/>
  <c r="Q482" i="165" s="1"/>
  <c r="Q1035" i="165" s="1"/>
  <c r="J124" i="164"/>
  <c r="M124" i="165"/>
  <c r="H124" i="165" s="1"/>
  <c r="Q124" i="165" s="1"/>
  <c r="M336" i="165"/>
  <c r="H336" i="165" s="1"/>
  <c r="Q336" i="165" s="1"/>
  <c r="J336" i="164"/>
  <c r="J204" i="164"/>
  <c r="M204" i="165"/>
  <c r="H204" i="165" s="1"/>
  <c r="Q204" i="165" s="1"/>
  <c r="Q757" i="165" s="1"/>
  <c r="J397" i="164"/>
  <c r="M397" i="165"/>
  <c r="H397" i="165" s="1"/>
  <c r="Q397" i="165" s="1"/>
  <c r="J400" i="164"/>
  <c r="M400" i="165"/>
  <c r="H400" i="165" s="1"/>
  <c r="Q400" i="165" s="1"/>
  <c r="Q953" i="165" s="1"/>
  <c r="M77" i="165"/>
  <c r="H77" i="165" s="1"/>
  <c r="Q77" i="165" s="1"/>
  <c r="Q630" i="165" s="1"/>
  <c r="J77" i="164"/>
  <c r="J82" i="164"/>
  <c r="M82" i="165"/>
  <c r="H82" i="165" s="1"/>
  <c r="Q82" i="165" s="1"/>
  <c r="Q635" i="165" s="1"/>
  <c r="J445" i="164"/>
  <c r="M445" i="165"/>
  <c r="H445" i="165" s="1"/>
  <c r="Q445" i="165" s="1"/>
  <c r="J146" i="164"/>
  <c r="M146" i="165"/>
  <c r="H146" i="165" s="1"/>
  <c r="Q146" i="165" s="1"/>
  <c r="Q699" i="165" s="1"/>
  <c r="M259" i="165"/>
  <c r="H259" i="165" s="1"/>
  <c r="Q259" i="165" s="1"/>
  <c r="Q812" i="165" s="1"/>
  <c r="J259" i="164"/>
  <c r="J246" i="164"/>
  <c r="M246" i="165"/>
  <c r="H246" i="165" s="1"/>
  <c r="Q246" i="165" s="1"/>
  <c r="Q799" i="165" s="1"/>
  <c r="J369" i="164"/>
  <c r="M369" i="165"/>
  <c r="H369" i="165" s="1"/>
  <c r="Q369" i="165" s="1"/>
  <c r="J461" i="164"/>
  <c r="M461" i="165"/>
  <c r="H461" i="165" s="1"/>
  <c r="Q461" i="165" s="1"/>
  <c r="Q1014" i="165" s="1"/>
  <c r="J247" i="164"/>
  <c r="M247" i="165"/>
  <c r="H247" i="165" s="1"/>
  <c r="Q247" i="165" s="1"/>
  <c r="Q800" i="165" s="1"/>
  <c r="M185" i="165"/>
  <c r="H185" i="165" s="1"/>
  <c r="Q185" i="165" s="1"/>
  <c r="Q738" i="165" s="1"/>
  <c r="J185" i="164"/>
  <c r="M282" i="165"/>
  <c r="H282" i="165" s="1"/>
  <c r="Q282" i="165" s="1"/>
  <c r="Q835" i="165" s="1"/>
  <c r="J282" i="164"/>
  <c r="J287" i="164"/>
  <c r="M287" i="165"/>
  <c r="H287" i="165" s="1"/>
  <c r="Q287" i="165" s="1"/>
  <c r="Q840" i="165" s="1"/>
  <c r="J112" i="164"/>
  <c r="M112" i="165"/>
  <c r="H112" i="165" s="1"/>
  <c r="Q112" i="165" s="1"/>
  <c r="M291" i="165"/>
  <c r="H291" i="165" s="1"/>
  <c r="Q291" i="165" s="1"/>
  <c r="J291" i="164"/>
  <c r="M377" i="165"/>
  <c r="H377" i="165" s="1"/>
  <c r="Q377" i="165" s="1"/>
  <c r="Q930" i="165" s="1"/>
  <c r="J377" i="164"/>
  <c r="M74" i="165"/>
  <c r="H74" i="165" s="1"/>
  <c r="Q74" i="165" s="1"/>
  <c r="J74" i="164"/>
  <c r="M41" i="165"/>
  <c r="H41" i="165" s="1"/>
  <c r="Q41" i="165" s="1"/>
  <c r="Q594" i="165" s="1"/>
  <c r="J337" i="164"/>
  <c r="M337" i="165"/>
  <c r="H337" i="165" s="1"/>
  <c r="Q337" i="165" s="1"/>
  <c r="Q890" i="165" s="1"/>
  <c r="M222" i="165"/>
  <c r="H222" i="165" s="1"/>
  <c r="Q222" i="165" s="1"/>
  <c r="Q775" i="165" s="1"/>
  <c r="J222" i="164"/>
  <c r="M91" i="165"/>
  <c r="H91" i="165" s="1"/>
  <c r="Q91" i="165" s="1"/>
  <c r="Q644" i="165" s="1"/>
  <c r="J91" i="164"/>
  <c r="M366" i="165"/>
  <c r="H366" i="165" s="1"/>
  <c r="Q366" i="165" s="1"/>
  <c r="Q919" i="165" s="1"/>
  <c r="J366" i="164"/>
  <c r="J151" i="164"/>
  <c r="M151" i="165"/>
  <c r="H151" i="165" s="1"/>
  <c r="Q151" i="165" s="1"/>
  <c r="Q704" i="165" s="1"/>
  <c r="M251" i="165"/>
  <c r="H251" i="165" s="1"/>
  <c r="Q251" i="165" s="1"/>
  <c r="Q804" i="165" s="1"/>
  <c r="J251" i="164"/>
  <c r="J314" i="164"/>
  <c r="M314" i="165"/>
  <c r="H314" i="165" s="1"/>
  <c r="Q314" i="165" s="1"/>
  <c r="M343" i="165"/>
  <c r="H343" i="165" s="1"/>
  <c r="Q343" i="165" s="1"/>
  <c r="Q896" i="165" s="1"/>
  <c r="J343" i="164"/>
  <c r="M57" i="165"/>
  <c r="H57" i="165" s="1"/>
  <c r="Q57" i="165" s="1"/>
  <c r="Q610" i="165" s="1"/>
  <c r="J184" i="164"/>
  <c r="M184" i="165"/>
  <c r="H184" i="165" s="1"/>
  <c r="Q184" i="165" s="1"/>
  <c r="Q737" i="165" s="1"/>
  <c r="J463" i="164"/>
  <c r="M463" i="165"/>
  <c r="H463" i="165" s="1"/>
  <c r="Q463" i="165" s="1"/>
  <c r="Q1016" i="165" s="1"/>
  <c r="M125" i="165"/>
  <c r="H125" i="165" s="1"/>
  <c r="Q125" i="165" s="1"/>
  <c r="J125" i="164"/>
  <c r="M66" i="165"/>
  <c r="H66" i="165" s="1"/>
  <c r="Q66" i="165" s="1"/>
  <c r="J66" i="164"/>
  <c r="J402" i="164"/>
  <c r="M402" i="165"/>
  <c r="H402" i="165" s="1"/>
  <c r="Q402" i="165" s="1"/>
  <c r="Q955" i="165" s="1"/>
  <c r="J240" i="164"/>
  <c r="M240" i="165"/>
  <c r="H240" i="165" s="1"/>
  <c r="Q240" i="165" s="1"/>
  <c r="Q793" i="165" s="1"/>
  <c r="J273" i="164"/>
  <c r="M273" i="165"/>
  <c r="H273" i="165" s="1"/>
  <c r="Q273" i="165" s="1"/>
  <c r="Q826" i="165" s="1"/>
  <c r="J440" i="164"/>
  <c r="M440" i="165"/>
  <c r="H440" i="165" s="1"/>
  <c r="Q440" i="165" s="1"/>
  <c r="Q993" i="165" s="1"/>
  <c r="J309" i="164"/>
  <c r="M309" i="165"/>
  <c r="H309" i="165" s="1"/>
  <c r="Q309" i="165" s="1"/>
  <c r="Q862" i="165" s="1"/>
  <c r="J245" i="164"/>
  <c r="M245" i="165"/>
  <c r="H245" i="165" s="1"/>
  <c r="Q245" i="165" s="1"/>
  <c r="Q798" i="165" s="1"/>
  <c r="M190" i="165"/>
  <c r="H190" i="165" s="1"/>
  <c r="Q190" i="165" s="1"/>
  <c r="Q743" i="165" s="1"/>
  <c r="J190" i="164"/>
  <c r="J416" i="164"/>
  <c r="M416" i="165"/>
  <c r="H416" i="165" s="1"/>
  <c r="Q416" i="165" s="1"/>
  <c r="Q969" i="165" s="1"/>
  <c r="J206" i="164"/>
  <c r="M206" i="165"/>
  <c r="H206" i="165" s="1"/>
  <c r="Q206" i="165" s="1"/>
  <c r="M203" i="165"/>
  <c r="H203" i="165" s="1"/>
  <c r="Q203" i="165" s="1"/>
  <c r="Q756" i="165" s="1"/>
  <c r="J203" i="164"/>
  <c r="M166" i="165"/>
  <c r="H166" i="165" s="1"/>
  <c r="Q166" i="165" s="1"/>
  <c r="Q719" i="165" s="1"/>
  <c r="J166" i="164"/>
  <c r="M55" i="165"/>
  <c r="H55" i="165" s="1"/>
  <c r="Q55" i="165" s="1"/>
  <c r="J433" i="164"/>
  <c r="M433" i="165"/>
  <c r="H433" i="165" s="1"/>
  <c r="Q433" i="165" s="1"/>
  <c r="Q986" i="165" s="1"/>
  <c r="M200" i="165"/>
  <c r="H200" i="165" s="1"/>
  <c r="Q200" i="165" s="1"/>
  <c r="J200" i="164"/>
  <c r="J107" i="164"/>
  <c r="M107" i="165"/>
  <c r="H107" i="165" s="1"/>
  <c r="Q107" i="165" s="1"/>
  <c r="Q660" i="165" s="1"/>
  <c r="J164" i="164"/>
  <c r="M164" i="165"/>
  <c r="H164" i="165" s="1"/>
  <c r="Q164" i="165" s="1"/>
  <c r="Q717" i="165" s="1"/>
  <c r="M72" i="165"/>
  <c r="H72" i="165" s="1"/>
  <c r="Q72" i="165" s="1"/>
  <c r="J72" i="164"/>
  <c r="J196" i="164"/>
  <c r="M196" i="165"/>
  <c r="H196" i="165" s="1"/>
  <c r="Q196" i="165" s="1"/>
  <c r="J370" i="164"/>
  <c r="M370" i="165"/>
  <c r="H370" i="165" s="1"/>
  <c r="Q370" i="165" s="1"/>
  <c r="J404" i="164"/>
  <c r="M404" i="165"/>
  <c r="H404" i="165" s="1"/>
  <c r="Q404" i="165" s="1"/>
  <c r="Q957" i="165" s="1"/>
  <c r="M299" i="165"/>
  <c r="H299" i="165" s="1"/>
  <c r="Q299" i="165" s="1"/>
  <c r="Q852" i="165" s="1"/>
  <c r="J299" i="164"/>
  <c r="M437" i="165"/>
  <c r="H437" i="165" s="1"/>
  <c r="Q437" i="165" s="1"/>
  <c r="Q990" i="165" s="1"/>
  <c r="J437" i="164"/>
  <c r="M249" i="165"/>
  <c r="H249" i="165" s="1"/>
  <c r="Q249" i="165" s="1"/>
  <c r="Q802" i="165" s="1"/>
  <c r="J249" i="164"/>
  <c r="M331" i="165"/>
  <c r="H331" i="165" s="1"/>
  <c r="Q331" i="165" s="1"/>
  <c r="Q884" i="165" s="1"/>
  <c r="J331" i="164"/>
  <c r="J137" i="164"/>
  <c r="M137" i="165"/>
  <c r="H137" i="165" s="1"/>
  <c r="Q137" i="165" s="1"/>
  <c r="J220" i="164"/>
  <c r="M220" i="165"/>
  <c r="H220" i="165" s="1"/>
  <c r="Q220" i="165" s="1"/>
  <c r="Q773" i="165" s="1"/>
  <c r="J453" i="164"/>
  <c r="M453" i="165"/>
  <c r="H453" i="165" s="1"/>
  <c r="Q453" i="165" s="1"/>
  <c r="Q1006" i="165" s="1"/>
  <c r="M340" i="165"/>
  <c r="H340" i="165" s="1"/>
  <c r="Q340" i="165" s="1"/>
  <c r="J340" i="164"/>
  <c r="J308" i="164"/>
  <c r="M308" i="165"/>
  <c r="H308" i="165" s="1"/>
  <c r="Q308" i="165" s="1"/>
  <c r="Q861" i="165" s="1"/>
  <c r="M257" i="165"/>
  <c r="H257" i="165" s="1"/>
  <c r="Q257" i="165" s="1"/>
  <c r="Q810" i="165" s="1"/>
  <c r="J257" i="164"/>
  <c r="J465" i="164"/>
  <c r="M465" i="165"/>
  <c r="H465" i="165" s="1"/>
  <c r="Q465" i="165" s="1"/>
  <c r="J96" i="164"/>
  <c r="M96" i="165"/>
  <c r="H96" i="165" s="1"/>
  <c r="Q96" i="165" s="1"/>
  <c r="M143" i="165"/>
  <c r="H143" i="165" s="1"/>
  <c r="Q143" i="165" s="1"/>
  <c r="Q696" i="165" s="1"/>
  <c r="J143" i="164"/>
  <c r="M396" i="165"/>
  <c r="H396" i="165" s="1"/>
  <c r="Q396" i="165" s="1"/>
  <c r="J396" i="164"/>
  <c r="M483" i="165"/>
  <c r="H483" i="165" s="1"/>
  <c r="Q483" i="165" s="1"/>
  <c r="Q1036" i="165" s="1"/>
  <c r="J483" i="164"/>
  <c r="M271" i="165"/>
  <c r="H271" i="165" s="1"/>
  <c r="Q271" i="165" s="1"/>
  <c r="Q824" i="165" s="1"/>
  <c r="J271" i="164"/>
  <c r="M20" i="165"/>
  <c r="H20" i="165" s="1"/>
  <c r="Q20" i="165" s="1"/>
  <c r="Q573" i="165" s="1"/>
  <c r="BU9" i="162" s="1"/>
  <c r="J147" i="164"/>
  <c r="M147" i="165"/>
  <c r="H147" i="165" s="1"/>
  <c r="Q147" i="165" s="1"/>
  <c r="M118" i="165"/>
  <c r="H118" i="165" s="1"/>
  <c r="Q118" i="165" s="1"/>
  <c r="Q671" i="165" s="1"/>
  <c r="J118" i="164"/>
  <c r="J121" i="164"/>
  <c r="M121" i="165"/>
  <c r="H121" i="165" s="1"/>
  <c r="Q121" i="165" s="1"/>
  <c r="Q674" i="165" s="1"/>
  <c r="M58" i="165"/>
  <c r="H58" i="165" s="1"/>
  <c r="Q58" i="165" s="1"/>
  <c r="Q611" i="165" s="1"/>
  <c r="J254" i="164"/>
  <c r="M254" i="165"/>
  <c r="H254" i="165" s="1"/>
  <c r="Q254" i="165" s="1"/>
  <c r="Q807" i="165" s="1"/>
  <c r="M262" i="165"/>
  <c r="H262" i="165" s="1"/>
  <c r="Q262" i="165" s="1"/>
  <c r="Q815" i="165" s="1"/>
  <c r="J262" i="164"/>
  <c r="J351" i="164"/>
  <c r="M351" i="165"/>
  <c r="H351" i="165" s="1"/>
  <c r="Q351" i="165" s="1"/>
  <c r="Q904" i="165" s="1"/>
  <c r="M201" i="165"/>
  <c r="H201" i="165" s="1"/>
  <c r="Q201" i="165" s="1"/>
  <c r="Q754" i="165" s="1"/>
  <c r="J201" i="164"/>
  <c r="J438" i="164"/>
  <c r="M438" i="165"/>
  <c r="H438" i="165" s="1"/>
  <c r="Q438" i="165" s="1"/>
  <c r="Q991" i="165" s="1"/>
  <c r="M179" i="165"/>
  <c r="H179" i="165" s="1"/>
  <c r="Q179" i="165" s="1"/>
  <c r="Q732" i="165" s="1"/>
  <c r="J179" i="164"/>
  <c r="M305" i="165"/>
  <c r="H305" i="165" s="1"/>
  <c r="Q305" i="165" s="1"/>
  <c r="Q858" i="165" s="1"/>
  <c r="J305" i="164"/>
  <c r="J123" i="164"/>
  <c r="M123" i="165"/>
  <c r="H123" i="165" s="1"/>
  <c r="Q123" i="165" s="1"/>
  <c r="M423" i="165"/>
  <c r="H423" i="165" s="1"/>
  <c r="Q423" i="165" s="1"/>
  <c r="Q976" i="165" s="1"/>
  <c r="J423" i="164"/>
  <c r="J78" i="164"/>
  <c r="M78" i="165"/>
  <c r="H78" i="165" s="1"/>
  <c r="Q78" i="165" s="1"/>
  <c r="Q631" i="165" s="1"/>
  <c r="J380" i="164"/>
  <c r="M380" i="165"/>
  <c r="H380" i="165" s="1"/>
  <c r="Q380" i="165" s="1"/>
  <c r="Q933" i="165" s="1"/>
  <c r="M239" i="165"/>
  <c r="H239" i="165" s="1"/>
  <c r="Q239" i="165" s="1"/>
  <c r="Q792" i="165" s="1"/>
  <c r="J239" i="164"/>
  <c r="M205" i="165"/>
  <c r="H205" i="165" s="1"/>
  <c r="Q205" i="165" s="1"/>
  <c r="BR27" i="162" s="1"/>
  <c r="J205" i="164"/>
  <c r="M88" i="165"/>
  <c r="H88" i="165" s="1"/>
  <c r="Q88" i="165" s="1"/>
  <c r="Q641" i="165" s="1"/>
  <c r="J88" i="164"/>
  <c r="J313" i="164"/>
  <c r="M313" i="165"/>
  <c r="H313" i="165" s="1"/>
  <c r="Q313" i="165" s="1"/>
  <c r="Q866" i="165" s="1"/>
  <c r="J381" i="164"/>
  <c r="M381" i="165"/>
  <c r="H381" i="165" s="1"/>
  <c r="Q381" i="165" s="1"/>
  <c r="Q934" i="165" s="1"/>
  <c r="J281" i="164"/>
  <c r="M281" i="165"/>
  <c r="H281" i="165" s="1"/>
  <c r="Q281" i="165" s="1"/>
  <c r="Q834" i="165" s="1"/>
  <c r="M270" i="165"/>
  <c r="H270" i="165" s="1"/>
  <c r="Q270" i="165" s="1"/>
  <c r="Q823" i="165" s="1"/>
  <c r="J270" i="164"/>
  <c r="M44" i="165"/>
  <c r="H44" i="165" s="1"/>
  <c r="Q44" i="165" s="1"/>
  <c r="Q597" i="165" s="1"/>
  <c r="M419" i="165"/>
  <c r="H419" i="165" s="1"/>
  <c r="Q419" i="165" s="1"/>
  <c r="Q972" i="165" s="1"/>
  <c r="J419" i="164"/>
  <c r="J115" i="164"/>
  <c r="M115" i="165"/>
  <c r="H115" i="165" s="1"/>
  <c r="Q115" i="165" s="1"/>
  <c r="Q668" i="165" s="1"/>
  <c r="J224" i="164"/>
  <c r="M224" i="165"/>
  <c r="H224" i="165" s="1"/>
  <c r="Q224" i="165" s="1"/>
  <c r="Q777" i="165" s="1"/>
  <c r="J355" i="164"/>
  <c r="M355" i="165"/>
  <c r="H355" i="165" s="1"/>
  <c r="Q355" i="165" s="1"/>
  <c r="Q908" i="165" s="1"/>
  <c r="M202" i="165"/>
  <c r="H202" i="165" s="1"/>
  <c r="Q202" i="165" s="1"/>
  <c r="Q755" i="165" s="1"/>
  <c r="J202" i="164"/>
  <c r="J405" i="164"/>
  <c r="M405" i="165"/>
  <c r="H405" i="165" s="1"/>
  <c r="Q405" i="165" s="1"/>
  <c r="Q958" i="165" s="1"/>
  <c r="M108" i="165"/>
  <c r="H108" i="165" s="1"/>
  <c r="Q108" i="165" s="1"/>
  <c r="Q661" i="165" s="1"/>
  <c r="J108" i="164"/>
  <c r="M362" i="165"/>
  <c r="H362" i="165" s="1"/>
  <c r="Q362" i="165" s="1"/>
  <c r="Q915" i="165" s="1"/>
  <c r="J362" i="164"/>
  <c r="J211" i="164"/>
  <c r="M211" i="165"/>
  <c r="H211" i="165" s="1"/>
  <c r="Q211" i="165" s="1"/>
  <c r="Q764" i="165" s="1"/>
  <c r="M156" i="165"/>
  <c r="H156" i="165" s="1"/>
  <c r="Q156" i="165" s="1"/>
  <c r="Q709" i="165" s="1"/>
  <c r="J156" i="164"/>
  <c r="J390" i="164"/>
  <c r="M390" i="165"/>
  <c r="H390" i="165" s="1"/>
  <c r="Q390" i="165" s="1"/>
  <c r="Q943" i="165" s="1"/>
  <c r="M172" i="165"/>
  <c r="H172" i="165" s="1"/>
  <c r="Q172" i="165" s="1"/>
  <c r="J172" i="164"/>
  <c r="M456" i="165"/>
  <c r="H456" i="165" s="1"/>
  <c r="Q456" i="165" s="1"/>
  <c r="Q1009" i="165" s="1"/>
  <c r="J456" i="164"/>
  <c r="J193" i="164"/>
  <c r="M193" i="165"/>
  <c r="H193" i="165" s="1"/>
  <c r="Q193" i="165" s="1"/>
  <c r="Q746" i="165" s="1"/>
  <c r="M446" i="165"/>
  <c r="H446" i="165" s="1"/>
  <c r="Q446" i="165" s="1"/>
  <c r="J446" i="164"/>
  <c r="M138" i="165"/>
  <c r="H138" i="165" s="1"/>
  <c r="Q138" i="165" s="1"/>
  <c r="Q691" i="165" s="1"/>
  <c r="J138" i="164"/>
  <c r="J253" i="164"/>
  <c r="M253" i="165"/>
  <c r="H253" i="165" s="1"/>
  <c r="Q253" i="165" s="1"/>
  <c r="Q806" i="165" s="1"/>
  <c r="M13" i="165"/>
  <c r="H13" i="165" s="1"/>
  <c r="Q13" i="165" s="1"/>
  <c r="Q566" i="165" s="1"/>
  <c r="M183" i="165"/>
  <c r="H183" i="165" s="1"/>
  <c r="Q183" i="165" s="1"/>
  <c r="J183" i="164"/>
  <c r="J145" i="164"/>
  <c r="M145" i="165"/>
  <c r="H145" i="165" s="1"/>
  <c r="Q145" i="165" s="1"/>
  <c r="Q698" i="165" s="1"/>
  <c r="J186" i="164"/>
  <c r="M186" i="165"/>
  <c r="H186" i="165" s="1"/>
  <c r="Q186" i="165" s="1"/>
  <c r="Q739" i="165" s="1"/>
  <c r="M84" i="165"/>
  <c r="H84" i="165" s="1"/>
  <c r="Q84" i="165" s="1"/>
  <c r="Q637" i="165" s="1"/>
  <c r="J84" i="164"/>
  <c r="M385" i="165"/>
  <c r="H385" i="165" s="1"/>
  <c r="Q385" i="165" s="1"/>
  <c r="Q938" i="165" s="1"/>
  <c r="J385" i="164"/>
  <c r="M30" i="165"/>
  <c r="H30" i="165" s="1"/>
  <c r="Q30" i="165" s="1"/>
  <c r="Q583" i="165" s="1"/>
  <c r="M219" i="165"/>
  <c r="H219" i="165" s="1"/>
  <c r="Q219" i="165" s="1"/>
  <c r="Q772" i="165" s="1"/>
  <c r="J219" i="164"/>
  <c r="J476" i="164"/>
  <c r="M476" i="165"/>
  <c r="H476" i="165" s="1"/>
  <c r="Q476" i="165" s="1"/>
  <c r="Q1029" i="165" s="1"/>
  <c r="J298" i="164"/>
  <c r="M298" i="165"/>
  <c r="H298" i="165" s="1"/>
  <c r="Q298" i="165" s="1"/>
  <c r="Q851" i="165" s="1"/>
  <c r="J274" i="164"/>
  <c r="M274" i="165"/>
  <c r="H274" i="165" s="1"/>
  <c r="Q274" i="165" s="1"/>
  <c r="Q827" i="165" s="1"/>
  <c r="J68" i="164"/>
  <c r="M68" i="165"/>
  <c r="H68" i="165" s="1"/>
  <c r="Q68" i="165" s="1"/>
  <c r="Q621" i="165" s="1"/>
  <c r="J286" i="164"/>
  <c r="M286" i="165"/>
  <c r="H286" i="165" s="1"/>
  <c r="Q286" i="165" s="1"/>
  <c r="M375" i="165"/>
  <c r="H375" i="165" s="1"/>
  <c r="Q375" i="165" s="1"/>
  <c r="Q928" i="165" s="1"/>
  <c r="J375" i="164"/>
  <c r="M62" i="165"/>
  <c r="H62" i="165" s="1"/>
  <c r="Q62" i="165" s="1"/>
  <c r="Q615" i="165" s="1"/>
  <c r="J383" i="164"/>
  <c r="M383" i="165"/>
  <c r="H383" i="165" s="1"/>
  <c r="Q383" i="165" s="1"/>
  <c r="Q936" i="165" s="1"/>
  <c r="M480" i="165"/>
  <c r="H480" i="165" s="1"/>
  <c r="Q480" i="165" s="1"/>
  <c r="J480" i="164"/>
  <c r="J194" i="164"/>
  <c r="M194" i="165"/>
  <c r="H194" i="165" s="1"/>
  <c r="Q194" i="165" s="1"/>
  <c r="Q747" i="165" s="1"/>
  <c r="M86" i="165"/>
  <c r="H86" i="165" s="1"/>
  <c r="Q86" i="165" s="1"/>
  <c r="Q639" i="165" s="1"/>
  <c r="J86" i="164"/>
  <c r="J430" i="164"/>
  <c r="M430" i="165"/>
  <c r="H430" i="165" s="1"/>
  <c r="Q430" i="165" s="1"/>
  <c r="J356" i="164"/>
  <c r="M356" i="165"/>
  <c r="H356" i="165" s="1"/>
  <c r="Q356" i="165" s="1"/>
  <c r="Q909" i="165" s="1"/>
  <c r="J221" i="164"/>
  <c r="M221" i="165"/>
  <c r="H221" i="165" s="1"/>
  <c r="Q221" i="165" s="1"/>
  <c r="M484" i="165"/>
  <c r="H484" i="165" s="1"/>
  <c r="Q484" i="165" s="1"/>
  <c r="Q1037" i="165" s="1"/>
  <c r="J484" i="164"/>
  <c r="M334" i="165"/>
  <c r="H334" i="165" s="1"/>
  <c r="Q334" i="165" s="1"/>
  <c r="Q887" i="165" s="1"/>
  <c r="J334" i="164"/>
  <c r="J468" i="164"/>
  <c r="M468" i="165"/>
  <c r="H468" i="165" s="1"/>
  <c r="Q468" i="165" s="1"/>
  <c r="Q1021" i="165" s="1"/>
  <c r="J213" i="164"/>
  <c r="M213" i="165"/>
  <c r="H213" i="165" s="1"/>
  <c r="Q213" i="165" s="1"/>
  <c r="Q766" i="165" s="1"/>
  <c r="M420" i="165"/>
  <c r="H420" i="165" s="1"/>
  <c r="Q420" i="165" s="1"/>
  <c r="J420" i="164"/>
  <c r="M40" i="165"/>
  <c r="H40" i="165" s="1"/>
  <c r="Q40" i="165" s="1"/>
  <c r="Q593" i="165" s="1"/>
  <c r="M46" i="165"/>
  <c r="H46" i="165" s="1"/>
  <c r="Q46" i="165" s="1"/>
  <c r="M278" i="165"/>
  <c r="H278" i="165" s="1"/>
  <c r="Q278" i="165" s="1"/>
  <c r="Q831" i="165" s="1"/>
  <c r="J278" i="164"/>
  <c r="M11" i="165"/>
  <c r="H11" i="165" s="1"/>
  <c r="Q11" i="165" s="1"/>
  <c r="Q564" i="165" s="1"/>
  <c r="M23" i="165"/>
  <c r="H23" i="165" s="1"/>
  <c r="Q23" i="165" s="1"/>
  <c r="Q576" i="165" s="1"/>
  <c r="J192" i="164"/>
  <c r="M192" i="165"/>
  <c r="H192" i="165" s="1"/>
  <c r="Q192" i="165" s="1"/>
  <c r="Q745" i="165" s="1"/>
  <c r="M169" i="165"/>
  <c r="H169" i="165" s="1"/>
  <c r="Q169" i="165" s="1"/>
  <c r="Q722" i="165" s="1"/>
  <c r="J169" i="164"/>
  <c r="J293" i="164"/>
  <c r="M293" i="165"/>
  <c r="H293" i="165" s="1"/>
  <c r="Q293" i="165" s="1"/>
  <c r="Q846" i="165" s="1"/>
  <c r="J116" i="164"/>
  <c r="M116" i="165"/>
  <c r="H116" i="165" s="1"/>
  <c r="Q116" i="165" s="1"/>
  <c r="Q669" i="165" s="1"/>
  <c r="M32" i="165"/>
  <c r="H32" i="165" s="1"/>
  <c r="Q32" i="165" s="1"/>
  <c r="M109" i="165"/>
  <c r="H109" i="165" s="1"/>
  <c r="Q109" i="165" s="1"/>
  <c r="Q662" i="165" s="1"/>
  <c r="AT29" i="162" s="1"/>
  <c r="J109" i="164"/>
  <c r="J338" i="164"/>
  <c r="M338" i="165"/>
  <c r="H338" i="165" s="1"/>
  <c r="Q338" i="165" s="1"/>
  <c r="J339" i="164"/>
  <c r="M339" i="165"/>
  <c r="H339" i="165" s="1"/>
  <c r="Q339" i="165" s="1"/>
  <c r="J188" i="164"/>
  <c r="M188" i="165"/>
  <c r="H188" i="165" s="1"/>
  <c r="Q188" i="165" s="1"/>
  <c r="Q741" i="165" s="1"/>
  <c r="J207" i="164"/>
  <c r="M207" i="165"/>
  <c r="H207" i="165" s="1"/>
  <c r="Q207" i="165" s="1"/>
  <c r="Q760" i="165" s="1"/>
  <c r="J388" i="164"/>
  <c r="M388" i="165"/>
  <c r="H388" i="165" s="1"/>
  <c r="Q388" i="165" s="1"/>
  <c r="Q941" i="165" s="1"/>
  <c r="M182" i="165"/>
  <c r="H182" i="165" s="1"/>
  <c r="Q182" i="165" s="1"/>
  <c r="J182" i="164"/>
  <c r="M237" i="165"/>
  <c r="H237" i="165" s="1"/>
  <c r="Q237" i="165" s="1"/>
  <c r="Q790" i="165" s="1"/>
  <c r="J237" i="164"/>
  <c r="J98" i="164"/>
  <c r="M98" i="165"/>
  <c r="H98" i="165" s="1"/>
  <c r="Q98" i="165" s="1"/>
  <c r="Q651" i="165" s="1"/>
  <c r="M33" i="165"/>
  <c r="H33" i="165" s="1"/>
  <c r="Q33" i="165" s="1"/>
  <c r="Q586" i="165" s="1"/>
  <c r="M363" i="165"/>
  <c r="H363" i="165" s="1"/>
  <c r="Q363" i="165" s="1"/>
  <c r="Q916" i="165" s="1"/>
  <c r="J363" i="164"/>
  <c r="M486" i="165"/>
  <c r="H486" i="165" s="1"/>
  <c r="Q486" i="165" s="1"/>
  <c r="Q1039" i="165" s="1"/>
  <c r="J486" i="164"/>
  <c r="M87" i="165"/>
  <c r="H87" i="165" s="1"/>
  <c r="Q87" i="165" s="1"/>
  <c r="Q640" i="165" s="1"/>
  <c r="J87" i="164"/>
  <c r="J260" i="164"/>
  <c r="M260" i="165"/>
  <c r="H260" i="165" s="1"/>
  <c r="Q260" i="165" s="1"/>
  <c r="Q813" i="165" s="1"/>
  <c r="J442" i="164"/>
  <c r="M442" i="165"/>
  <c r="H442" i="165" s="1"/>
  <c r="Q442" i="165" s="1"/>
  <c r="Q995" i="165" s="1"/>
  <c r="M214" i="165"/>
  <c r="H214" i="165" s="1"/>
  <c r="Q214" i="165" s="1"/>
  <c r="Q767" i="165" s="1"/>
  <c r="J214" i="164"/>
  <c r="J256" i="164"/>
  <c r="M256" i="165"/>
  <c r="H256" i="165" s="1"/>
  <c r="Q256" i="165" s="1"/>
  <c r="Q809" i="165" s="1"/>
  <c r="M236" i="165"/>
  <c r="H236" i="165" s="1"/>
  <c r="Q236" i="165" s="1"/>
  <c r="Q789" i="165" s="1"/>
  <c r="J236" i="164"/>
  <c r="M409" i="165"/>
  <c r="H409" i="165" s="1"/>
  <c r="Q409" i="165" s="1"/>
  <c r="Q962" i="165" s="1"/>
  <c r="J409" i="164"/>
  <c r="M406" i="165"/>
  <c r="H406" i="165" s="1"/>
  <c r="Q406" i="165" s="1"/>
  <c r="Q959" i="165" s="1"/>
  <c r="J406" i="164"/>
  <c r="M209" i="165"/>
  <c r="H209" i="165" s="1"/>
  <c r="Q209" i="165" s="1"/>
  <c r="Q762" i="165" s="1"/>
  <c r="J209" i="164"/>
  <c r="J232" i="164"/>
  <c r="M232" i="165"/>
  <c r="H232" i="165" s="1"/>
  <c r="Q232" i="165" s="1"/>
  <c r="Q785" i="165" s="1"/>
  <c r="J303" i="164"/>
  <c r="M303" i="165"/>
  <c r="H303" i="165" s="1"/>
  <c r="Q303" i="165" s="1"/>
  <c r="Q856" i="165" s="1"/>
  <c r="J379" i="164"/>
  <c r="M379" i="165"/>
  <c r="H379" i="165" s="1"/>
  <c r="Q379" i="165" s="1"/>
  <c r="Q932" i="165" s="1"/>
  <c r="J161" i="164"/>
  <c r="M161" i="165"/>
  <c r="H161" i="165" s="1"/>
  <c r="Q161" i="165" s="1"/>
  <c r="J315" i="164"/>
  <c r="M315" i="165"/>
  <c r="H315" i="165" s="1"/>
  <c r="Q315" i="165" s="1"/>
  <c r="M170" i="165"/>
  <c r="H170" i="165" s="1"/>
  <c r="Q170" i="165" s="1"/>
  <c r="Q723" i="165" s="1"/>
  <c r="J170" i="164"/>
  <c r="M321" i="165"/>
  <c r="H321" i="165" s="1"/>
  <c r="Q321" i="165" s="1"/>
  <c r="Q874" i="165" s="1"/>
  <c r="J321" i="164"/>
  <c r="M449" i="165"/>
  <c r="H449" i="165" s="1"/>
  <c r="Q449" i="165" s="1"/>
  <c r="Q1002" i="165" s="1"/>
  <c r="J449" i="164"/>
  <c r="M158" i="165"/>
  <c r="H158" i="165" s="1"/>
  <c r="Q158" i="165" s="1"/>
  <c r="J158" i="164"/>
  <c r="M319" i="165"/>
  <c r="H319" i="165" s="1"/>
  <c r="Q319" i="165" s="1"/>
  <c r="Q872" i="165" s="1"/>
  <c r="J319" i="164"/>
  <c r="J135" i="164"/>
  <c r="M135" i="165"/>
  <c r="H135" i="165" s="1"/>
  <c r="Q135" i="165" s="1"/>
  <c r="Q688" i="165" s="1"/>
  <c r="M12" i="165"/>
  <c r="H12" i="165" s="1"/>
  <c r="Q12" i="165" s="1"/>
  <c r="Q565" i="165" s="1"/>
  <c r="J227" i="164"/>
  <c r="M227" i="165"/>
  <c r="H227" i="165" s="1"/>
  <c r="Q227" i="165" s="1"/>
  <c r="M350" i="165"/>
  <c r="H350" i="165" s="1"/>
  <c r="Q350" i="165" s="1"/>
  <c r="Q903" i="165" s="1"/>
  <c r="J350" i="164"/>
  <c r="M459" i="165"/>
  <c r="H459" i="165" s="1"/>
  <c r="Q459" i="165" s="1"/>
  <c r="Q1012" i="165" s="1"/>
  <c r="J459" i="164"/>
  <c r="M73" i="165"/>
  <c r="H73" i="165" s="1"/>
  <c r="Q73" i="165" s="1"/>
  <c r="J73" i="164"/>
  <c r="M165" i="165"/>
  <c r="H165" i="165" s="1"/>
  <c r="Q165" i="165" s="1"/>
  <c r="Q718" i="165" s="1"/>
  <c r="J165" i="164"/>
  <c r="J464" i="164"/>
  <c r="M464" i="165"/>
  <c r="H464" i="165" s="1"/>
  <c r="Q464" i="165" s="1"/>
  <c r="Q1017" i="165" s="1"/>
  <c r="J129" i="164"/>
  <c r="M129" i="165"/>
  <c r="H129" i="165" s="1"/>
  <c r="Q129" i="165" s="1"/>
  <c r="Q682" i="165" s="1"/>
  <c r="M267" i="165"/>
  <c r="H267" i="165" s="1"/>
  <c r="Q267" i="165" s="1"/>
  <c r="Q820" i="165" s="1"/>
  <c r="J267" i="164"/>
  <c r="J159" i="164"/>
  <c r="M159" i="165"/>
  <c r="H159" i="165" s="1"/>
  <c r="Q159" i="165" s="1"/>
  <c r="Q712" i="165" s="1"/>
  <c r="M320" i="165"/>
  <c r="H320" i="165" s="1"/>
  <c r="Q320" i="165" s="1"/>
  <c r="Q873" i="165" s="1"/>
  <c r="BU104" i="162" s="1"/>
  <c r="J320" i="164"/>
  <c r="M114" i="165"/>
  <c r="H114" i="165" s="1"/>
  <c r="Q114" i="165" s="1"/>
  <c r="Q667" i="165" s="1"/>
  <c r="J114" i="164"/>
  <c r="J289" i="164"/>
  <c r="M289" i="165"/>
  <c r="H289" i="165" s="1"/>
  <c r="Q289" i="165" s="1"/>
  <c r="M250" i="165"/>
  <c r="H250" i="165" s="1"/>
  <c r="Q250" i="165" s="1"/>
  <c r="Q803" i="165" s="1"/>
  <c r="J250" i="164"/>
  <c r="M487" i="165"/>
  <c r="H487" i="165" s="1"/>
  <c r="Q487" i="165" s="1"/>
  <c r="Q1040" i="165" s="1"/>
  <c r="BC88" i="162" s="1"/>
  <c r="J487" i="164"/>
  <c r="J326" i="164"/>
  <c r="M326" i="165"/>
  <c r="H326" i="165" s="1"/>
  <c r="Q326" i="165" s="1"/>
  <c r="Q879" i="165" s="1"/>
  <c r="BC68" i="162" s="1"/>
  <c r="M439" i="165"/>
  <c r="H439" i="165" s="1"/>
  <c r="Q439" i="165" s="1"/>
  <c r="Q992" i="165" s="1"/>
  <c r="J439" i="164"/>
  <c r="M386" i="165"/>
  <c r="H386" i="165" s="1"/>
  <c r="Q386" i="165" s="1"/>
  <c r="J386" i="164"/>
  <c r="J105" i="164"/>
  <c r="M105" i="165"/>
  <c r="H105" i="165" s="1"/>
  <c r="Q105" i="165" s="1"/>
  <c r="Q658" i="165" s="1"/>
  <c r="J148" i="164"/>
  <c r="M148" i="165"/>
  <c r="H148" i="165" s="1"/>
  <c r="Q148" i="165" s="1"/>
  <c r="Q701" i="165" s="1"/>
  <c r="M171" i="165"/>
  <c r="H171" i="165" s="1"/>
  <c r="Q171" i="165" s="1"/>
  <c r="J171" i="164"/>
  <c r="M348" i="165"/>
  <c r="H348" i="165" s="1"/>
  <c r="Q348" i="165" s="1"/>
  <c r="Q901" i="165" s="1"/>
  <c r="J348" i="164"/>
  <c r="J353" i="164"/>
  <c r="M353" i="165"/>
  <c r="H353" i="165" s="1"/>
  <c r="Q353" i="165" s="1"/>
  <c r="Q906" i="165" s="1"/>
  <c r="M63" i="165"/>
  <c r="H63" i="165" s="1"/>
  <c r="Q63" i="165" s="1"/>
  <c r="Q616" i="165" s="1"/>
  <c r="J177" i="164"/>
  <c r="M177" i="165"/>
  <c r="H177" i="165" s="1"/>
  <c r="Q177" i="165" s="1"/>
  <c r="Q730" i="165" s="1"/>
  <c r="M149" i="165"/>
  <c r="H149" i="165" s="1"/>
  <c r="Q149" i="165" s="1"/>
  <c r="Q702" i="165" s="1"/>
  <c r="J149" i="164"/>
  <c r="M344" i="165"/>
  <c r="H344" i="165" s="1"/>
  <c r="Q344" i="165" s="1"/>
  <c r="Q897" i="165" s="1"/>
  <c r="BR102" i="162" s="1"/>
  <c r="J344" i="164"/>
  <c r="M413" i="165"/>
  <c r="H413" i="165" s="1"/>
  <c r="Q413" i="165" s="1"/>
  <c r="Q966" i="165" s="1"/>
  <c r="J413" i="164"/>
  <c r="J280" i="164"/>
  <c r="M280" i="165"/>
  <c r="H280" i="165" s="1"/>
  <c r="Q280" i="165" s="1"/>
  <c r="Q833" i="165" s="1"/>
  <c r="J448" i="164"/>
  <c r="M448" i="165"/>
  <c r="H448" i="165" s="1"/>
  <c r="Q448" i="165" s="1"/>
  <c r="Q1001" i="165" s="1"/>
  <c r="J447" i="164"/>
  <c r="M447" i="165"/>
  <c r="H447" i="165" s="1"/>
  <c r="Q447" i="165" s="1"/>
  <c r="J389" i="164"/>
  <c r="M389" i="165"/>
  <c r="H389" i="165" s="1"/>
  <c r="Q389" i="165" s="1"/>
  <c r="Q942" i="165" s="1"/>
  <c r="J180" i="164"/>
  <c r="M180" i="165"/>
  <c r="H180" i="165" s="1"/>
  <c r="Q180" i="165" s="1"/>
  <c r="Q733" i="165" s="1"/>
  <c r="J175" i="164"/>
  <c r="M175" i="165"/>
  <c r="H175" i="165" s="1"/>
  <c r="Q175" i="165" s="1"/>
  <c r="Q728" i="165" s="1"/>
  <c r="J140" i="164"/>
  <c r="M140" i="165"/>
  <c r="H140" i="165" s="1"/>
  <c r="Q140" i="165" s="1"/>
  <c r="Q693" i="165" s="1"/>
  <c r="M266" i="165"/>
  <c r="H266" i="165" s="1"/>
  <c r="Q266" i="165" s="1"/>
  <c r="Q819" i="165" s="1"/>
  <c r="J266" i="164"/>
  <c r="M79" i="165"/>
  <c r="H79" i="165" s="1"/>
  <c r="Q79" i="165" s="1"/>
  <c r="J79" i="164"/>
  <c r="M181" i="165"/>
  <c r="H181" i="165" s="1"/>
  <c r="Q181" i="165" s="1"/>
  <c r="Q734" i="165" s="1"/>
  <c r="J181" i="164"/>
  <c r="M92" i="165"/>
  <c r="H92" i="165" s="1"/>
  <c r="Q92" i="165" s="1"/>
  <c r="Q645" i="165" s="1"/>
  <c r="J92" i="164"/>
  <c r="M83" i="165"/>
  <c r="H83" i="165" s="1"/>
  <c r="Q83" i="165" s="1"/>
  <c r="Q636" i="165" s="1"/>
  <c r="J83" i="164"/>
  <c r="M359" i="165"/>
  <c r="H359" i="165" s="1"/>
  <c r="Q359" i="165" s="1"/>
  <c r="Q912" i="165" s="1"/>
  <c r="J359" i="164"/>
  <c r="M328" i="165"/>
  <c r="H328" i="165" s="1"/>
  <c r="Q328" i="165" s="1"/>
  <c r="Q881" i="165" s="1"/>
  <c r="J328" i="164"/>
  <c r="M42" i="165"/>
  <c r="H42" i="165" s="1"/>
  <c r="Q42" i="165" s="1"/>
  <c r="J71" i="164"/>
  <c r="M71" i="165"/>
  <c r="H71" i="165" s="1"/>
  <c r="Q71" i="165" s="1"/>
  <c r="J176" i="164"/>
  <c r="M176" i="165"/>
  <c r="H176" i="165" s="1"/>
  <c r="Q176" i="165" s="1"/>
  <c r="M36" i="165"/>
  <c r="H36" i="165" s="1"/>
  <c r="Q36" i="165" s="1"/>
  <c r="Q589" i="165" s="1"/>
  <c r="J187" i="164"/>
  <c r="M187" i="165"/>
  <c r="H187" i="165" s="1"/>
  <c r="Q187" i="165" s="1"/>
  <c r="Q740" i="165" s="1"/>
  <c r="M277" i="165"/>
  <c r="H277" i="165" s="1"/>
  <c r="Q277" i="165" s="1"/>
  <c r="Q830" i="165" s="1"/>
  <c r="J277" i="164"/>
  <c r="M215" i="165"/>
  <c r="H215" i="165" s="1"/>
  <c r="Q215" i="165" s="1"/>
  <c r="Q768" i="165" s="1"/>
  <c r="J215" i="164"/>
  <c r="J415" i="164"/>
  <c r="M415" i="165"/>
  <c r="H415" i="165" s="1"/>
  <c r="Q415" i="165" s="1"/>
  <c r="Q968" i="165" s="1"/>
  <c r="M93" i="165"/>
  <c r="H93" i="165" s="1"/>
  <c r="Q93" i="165" s="1"/>
  <c r="Q646" i="165" s="1"/>
  <c r="J93" i="164"/>
  <c r="M15" i="165"/>
  <c r="H15" i="165" s="1"/>
  <c r="Q15" i="165" s="1"/>
  <c r="Q568" i="165" s="1"/>
  <c r="M25" i="165"/>
  <c r="H25" i="165" s="1"/>
  <c r="Q25" i="165" s="1"/>
  <c r="Q578" i="165" s="1"/>
  <c r="M230" i="165"/>
  <c r="H230" i="165" s="1"/>
  <c r="Q230" i="165" s="1"/>
  <c r="Q783" i="165" s="1"/>
  <c r="J230" i="164"/>
  <c r="J223" i="164"/>
  <c r="M223" i="165"/>
  <c r="H223" i="165" s="1"/>
  <c r="Q223" i="165" s="1"/>
  <c r="M306" i="165"/>
  <c r="H306" i="165" s="1"/>
  <c r="Q306" i="165" s="1"/>
  <c r="Q859" i="165" s="1"/>
  <c r="J306" i="164"/>
  <c r="M297" i="165"/>
  <c r="H297" i="165" s="1"/>
  <c r="Q297" i="165" s="1"/>
  <c r="Q850" i="165" s="1"/>
  <c r="J297" i="164"/>
  <c r="J365" i="164"/>
  <c r="M365" i="165"/>
  <c r="H365" i="165" s="1"/>
  <c r="Q365" i="165" s="1"/>
  <c r="M300" i="165"/>
  <c r="H300" i="165" s="1"/>
  <c r="Q300" i="165" s="1"/>
  <c r="Q853" i="165" s="1"/>
  <c r="J300" i="164"/>
  <c r="J210" i="164"/>
  <c r="M210" i="165"/>
  <c r="H210" i="165" s="1"/>
  <c r="Q210" i="165" s="1"/>
  <c r="J120" i="164"/>
  <c r="M120" i="165"/>
  <c r="H120" i="165" s="1"/>
  <c r="Q120" i="165" s="1"/>
  <c r="Q673" i="165" s="1"/>
  <c r="J81" i="164"/>
  <c r="M81" i="165"/>
  <c r="H81" i="165" s="1"/>
  <c r="Q81" i="165" s="1"/>
  <c r="Q634" i="165" s="1"/>
  <c r="J429" i="164"/>
  <c r="M429" i="165"/>
  <c r="H429" i="165" s="1"/>
  <c r="Q429" i="165" s="1"/>
  <c r="Q982" i="165" s="1"/>
  <c r="M43" i="165"/>
  <c r="H43" i="165" s="1"/>
  <c r="Q43" i="165" s="1"/>
  <c r="Q596" i="165" s="1"/>
  <c r="M100" i="165"/>
  <c r="H100" i="165" s="1"/>
  <c r="Q100" i="165" s="1"/>
  <c r="J100" i="164"/>
  <c r="J174" i="164"/>
  <c r="M174" i="165"/>
  <c r="H174" i="165" s="1"/>
  <c r="Q174" i="165" s="1"/>
  <c r="Q727" i="165" s="1"/>
  <c r="M53" i="165"/>
  <c r="H53" i="165" s="1"/>
  <c r="Q53" i="165" s="1"/>
  <c r="Q606" i="165" s="1"/>
  <c r="M142" i="165"/>
  <c r="H142" i="165" s="1"/>
  <c r="Q142" i="165" s="1"/>
  <c r="Q695" i="165" s="1"/>
  <c r="BL41" i="162" s="1"/>
  <c r="J142" i="164"/>
  <c r="M342" i="165"/>
  <c r="H342" i="165" s="1"/>
  <c r="Q342" i="165" s="1"/>
  <c r="J342" i="164"/>
  <c r="J479" i="164"/>
  <c r="M479" i="165"/>
  <c r="H479" i="165" s="1"/>
  <c r="Q479" i="165" s="1"/>
  <c r="Q1032" i="165" s="1"/>
  <c r="M454" i="165"/>
  <c r="H454" i="165" s="1"/>
  <c r="Q454" i="165" s="1"/>
  <c r="J454" i="164"/>
  <c r="M141" i="165"/>
  <c r="H141" i="165" s="1"/>
  <c r="Q141" i="165" s="1"/>
  <c r="Q694" i="165" s="1"/>
  <c r="BI43" i="162" s="1"/>
  <c r="J141" i="164"/>
  <c r="M424" i="165"/>
  <c r="H424" i="165" s="1"/>
  <c r="Q424" i="165" s="1"/>
  <c r="Q977" i="165" s="1"/>
  <c r="J424" i="164"/>
  <c r="M97" i="165"/>
  <c r="H97" i="165" s="1"/>
  <c r="Q97" i="165" s="1"/>
  <c r="J97" i="164"/>
  <c r="J302" i="164"/>
  <c r="M302" i="165"/>
  <c r="H302" i="165" s="1"/>
  <c r="Q302" i="165" s="1"/>
  <c r="Q855" i="165" s="1"/>
  <c r="M56" i="165"/>
  <c r="H56" i="165" s="1"/>
  <c r="Q56" i="165" s="1"/>
  <c r="J157" i="164"/>
  <c r="M157" i="165"/>
  <c r="H157" i="165" s="1"/>
  <c r="Q157" i="165" s="1"/>
  <c r="Q710" i="165" s="1"/>
  <c r="M162" i="165"/>
  <c r="H162" i="165" s="1"/>
  <c r="Q162" i="165" s="1"/>
  <c r="Q715" i="165" s="1"/>
  <c r="J162" i="164"/>
  <c r="J458" i="164"/>
  <c r="M458" i="165"/>
  <c r="H458" i="165" s="1"/>
  <c r="Q458" i="165" s="1"/>
  <c r="Q1011" i="165" s="1"/>
  <c r="M391" i="165"/>
  <c r="H391" i="165" s="1"/>
  <c r="Q391" i="165" s="1"/>
  <c r="Q944" i="165" s="1"/>
  <c r="J391" i="164"/>
  <c r="M360" i="165"/>
  <c r="H360" i="165" s="1"/>
  <c r="Q360" i="165" s="1"/>
  <c r="J360" i="164"/>
  <c r="J477" i="164"/>
  <c r="M477" i="165"/>
  <c r="H477" i="165" s="1"/>
  <c r="Q477" i="165" s="1"/>
  <c r="Q1030" i="165" s="1"/>
  <c r="J229" i="164"/>
  <c r="M229" i="165"/>
  <c r="H229" i="165" s="1"/>
  <c r="Q229" i="165" s="1"/>
  <c r="Q782" i="165" s="1"/>
  <c r="M317" i="165"/>
  <c r="H317" i="165" s="1"/>
  <c r="Q317" i="165" s="1"/>
  <c r="J317" i="164"/>
  <c r="J451" i="164"/>
  <c r="M451" i="165"/>
  <c r="H451" i="165" s="1"/>
  <c r="Q451" i="165" s="1"/>
  <c r="Q1004" i="165" s="1"/>
  <c r="M372" i="165"/>
  <c r="H372" i="165" s="1"/>
  <c r="Q372" i="165" s="1"/>
  <c r="Q925" i="165" s="1"/>
  <c r="J372" i="164"/>
  <c r="M294" i="165"/>
  <c r="H294" i="165" s="1"/>
  <c r="Q294" i="165" s="1"/>
  <c r="Q847" i="165" s="1"/>
  <c r="J294" i="164"/>
  <c r="J80" i="164"/>
  <c r="M80" i="165"/>
  <c r="H80" i="165" s="1"/>
  <c r="Q80" i="165" s="1"/>
  <c r="J231" i="164"/>
  <c r="M231" i="165"/>
  <c r="H231" i="165" s="1"/>
  <c r="Q231" i="165" s="1"/>
  <c r="Q784" i="165" s="1"/>
  <c r="J322" i="164"/>
  <c r="M322" i="165"/>
  <c r="H322" i="165" s="1"/>
  <c r="Q322" i="165" s="1"/>
  <c r="J443" i="164"/>
  <c r="M443" i="165"/>
  <c r="H443" i="165" s="1"/>
  <c r="Q443" i="165" s="1"/>
  <c r="M279" i="165"/>
  <c r="H279" i="165" s="1"/>
  <c r="Q279" i="165" s="1"/>
  <c r="Q832" i="165" s="1"/>
  <c r="J279" i="164"/>
  <c r="M39" i="165"/>
  <c r="H39" i="165" s="1"/>
  <c r="Q39" i="165" s="1"/>
  <c r="Q592" i="165" s="1"/>
  <c r="J252" i="164"/>
  <c r="M252" i="165"/>
  <c r="H252" i="165" s="1"/>
  <c r="Q252" i="165" s="1"/>
  <c r="J113" i="164"/>
  <c r="M113" i="165"/>
  <c r="H113" i="165" s="1"/>
  <c r="Q113" i="165" s="1"/>
  <c r="Q666" i="165" s="1"/>
  <c r="J431" i="164"/>
  <c r="M431" i="165"/>
  <c r="H431" i="165" s="1"/>
  <c r="Q431" i="165" s="1"/>
  <c r="J411" i="164"/>
  <c r="M411" i="165"/>
  <c r="H411" i="165" s="1"/>
  <c r="Q411" i="165" s="1"/>
  <c r="Q964" i="165" s="1"/>
  <c r="M28" i="165"/>
  <c r="H28" i="165" s="1"/>
  <c r="Q28" i="165" s="1"/>
  <c r="M48" i="165"/>
  <c r="H48" i="165" s="1"/>
  <c r="Q48" i="165" s="1"/>
  <c r="M310" i="165"/>
  <c r="H310" i="165" s="1"/>
  <c r="Q310" i="165" s="1"/>
  <c r="Q863" i="165" s="1"/>
  <c r="J310" i="164"/>
  <c r="J117" i="164"/>
  <c r="M117" i="165"/>
  <c r="H117" i="165" s="1"/>
  <c r="Q117" i="165" s="1"/>
  <c r="Q670" i="165" s="1"/>
  <c r="J296" i="164"/>
  <c r="M296" i="165"/>
  <c r="H296" i="165" s="1"/>
  <c r="Q296" i="165" s="1"/>
  <c r="M261" i="165"/>
  <c r="H261" i="165" s="1"/>
  <c r="Q261" i="165" s="1"/>
  <c r="Q814" i="165" s="1"/>
  <c r="J261" i="164"/>
  <c r="M154" i="165"/>
  <c r="H154" i="165" s="1"/>
  <c r="Q154" i="165" s="1"/>
  <c r="Q707" i="165" s="1"/>
  <c r="J154" i="164"/>
  <c r="J347" i="164"/>
  <c r="M347" i="165"/>
  <c r="H347" i="165" s="1"/>
  <c r="Q347" i="165" s="1"/>
  <c r="Q900" i="165" s="1"/>
  <c r="M127" i="165"/>
  <c r="H127" i="165" s="1"/>
  <c r="Q127" i="165" s="1"/>
  <c r="Q680" i="165" s="1"/>
  <c r="J127" i="164"/>
  <c r="J102" i="164"/>
  <c r="M102" i="165"/>
  <c r="H102" i="165" s="1"/>
  <c r="Q102" i="165" s="1"/>
  <c r="J349" i="164"/>
  <c r="M349" i="165"/>
  <c r="H349" i="165" s="1"/>
  <c r="Q349" i="165" s="1"/>
  <c r="Q902" i="165" s="1"/>
  <c r="J217" i="164"/>
  <c r="M217" i="165"/>
  <c r="H217" i="165" s="1"/>
  <c r="Q217" i="165" s="1"/>
  <c r="Q770" i="165" s="1"/>
  <c r="M59" i="165"/>
  <c r="H59" i="165" s="1"/>
  <c r="Q59" i="165" s="1"/>
  <c r="Q612" i="165" s="1"/>
  <c r="M22" i="165"/>
  <c r="H22" i="165" s="1"/>
  <c r="Q22" i="165" s="1"/>
  <c r="BO13" i="162" s="1"/>
  <c r="J94" i="164"/>
  <c r="M94" i="165"/>
  <c r="H94" i="165" s="1"/>
  <c r="Q94" i="165" s="1"/>
  <c r="Q647" i="165" s="1"/>
  <c r="J160" i="164"/>
  <c r="M160" i="165"/>
  <c r="H160" i="165" s="1"/>
  <c r="Q160" i="165" s="1"/>
  <c r="Q713" i="165" s="1"/>
  <c r="J85" i="164"/>
  <c r="M85" i="165"/>
  <c r="H85" i="165" s="1"/>
  <c r="Q85" i="165" s="1"/>
  <c r="Q638" i="165" s="1"/>
  <c r="M473" i="165"/>
  <c r="H473" i="165" s="1"/>
  <c r="Q473" i="165" s="1"/>
  <c r="Q1026" i="165" s="1"/>
  <c r="J473" i="164"/>
  <c r="M455" i="165"/>
  <c r="H455" i="165" s="1"/>
  <c r="Q455" i="165" s="1"/>
  <c r="J455" i="164"/>
  <c r="M412" i="165"/>
  <c r="H412" i="165" s="1"/>
  <c r="Q412" i="165" s="1"/>
  <c r="Q965" i="165" s="1"/>
  <c r="BU88" i="162" s="1"/>
  <c r="J412" i="164"/>
  <c r="J198" i="164"/>
  <c r="M198" i="165"/>
  <c r="H198" i="165" s="1"/>
  <c r="Q198" i="165" s="1"/>
  <c r="M150" i="165"/>
  <c r="H150" i="165" s="1"/>
  <c r="Q150" i="165" s="1"/>
  <c r="Q703" i="165" s="1"/>
  <c r="J150" i="164"/>
  <c r="J452" i="164"/>
  <c r="M452" i="165"/>
  <c r="H452" i="165" s="1"/>
  <c r="Q452" i="165" s="1"/>
  <c r="Q1005" i="165" s="1"/>
  <c r="M197" i="165"/>
  <c r="H197" i="165" s="1"/>
  <c r="Q197" i="165" s="1"/>
  <c r="J197" i="164"/>
  <c r="M51" i="165"/>
  <c r="H51" i="165" s="1"/>
  <c r="Q51" i="165" s="1"/>
  <c r="M418" i="165"/>
  <c r="H418" i="165" s="1"/>
  <c r="Q418" i="165" s="1"/>
  <c r="J418" i="164"/>
  <c r="M284" i="165"/>
  <c r="H284" i="165" s="1"/>
  <c r="Q284" i="165" s="1"/>
  <c r="Q837" i="165" s="1"/>
  <c r="J284" i="164"/>
  <c r="M155" i="165"/>
  <c r="H155" i="165" s="1"/>
  <c r="Q155" i="165" s="1"/>
  <c r="Q708" i="165" s="1"/>
  <c r="J155" i="164"/>
  <c r="M235" i="165"/>
  <c r="H235" i="165" s="1"/>
  <c r="Q235" i="165" s="1"/>
  <c r="Q788" i="165" s="1"/>
  <c r="J235" i="164"/>
  <c r="M24" i="165"/>
  <c r="H24" i="165" s="1"/>
  <c r="Q24" i="165" s="1"/>
  <c r="Q577" i="165" s="1"/>
  <c r="J421" i="164"/>
  <c r="M421" i="165"/>
  <c r="H421" i="165" s="1"/>
  <c r="Q421" i="165" s="1"/>
  <c r="J238" i="164"/>
  <c r="M238" i="165"/>
  <c r="H238" i="165" s="1"/>
  <c r="Q238" i="165" s="1"/>
  <c r="Q791" i="165" s="1"/>
  <c r="J466" i="164"/>
  <c r="M466" i="165"/>
  <c r="H466" i="165" s="1"/>
  <c r="Q466" i="165" s="1"/>
  <c r="Q1019" i="165" s="1"/>
  <c r="M358" i="165"/>
  <c r="H358" i="165" s="1"/>
  <c r="Q358" i="165" s="1"/>
  <c r="Q911" i="165" s="1"/>
  <c r="J358" i="164"/>
  <c r="M354" i="165"/>
  <c r="H354" i="165" s="1"/>
  <c r="Q354" i="165" s="1"/>
  <c r="Q907" i="165" s="1"/>
  <c r="J354" i="164"/>
  <c r="M19" i="165"/>
  <c r="H19" i="165" s="1"/>
  <c r="Q19" i="165" s="1"/>
  <c r="Q572" i="165" s="1"/>
  <c r="J122" i="164"/>
  <c r="M122" i="165"/>
  <c r="H122" i="165" s="1"/>
  <c r="Q122" i="165" s="1"/>
  <c r="M288" i="165"/>
  <c r="H288" i="165" s="1"/>
  <c r="Q288" i="165" s="1"/>
  <c r="J288" i="164"/>
  <c r="M268" i="165"/>
  <c r="H268" i="165" s="1"/>
  <c r="Q268" i="165" s="1"/>
  <c r="Q821" i="165" s="1"/>
  <c r="J268" i="164"/>
  <c r="J216" i="164"/>
  <c r="M216" i="165"/>
  <c r="H216" i="165" s="1"/>
  <c r="Q216" i="165" s="1"/>
  <c r="Q769" i="165" s="1"/>
  <c r="M444" i="165"/>
  <c r="H444" i="165" s="1"/>
  <c r="Q444" i="165" s="1"/>
  <c r="Q997" i="165" s="1"/>
  <c r="J444" i="164"/>
  <c r="M374" i="165"/>
  <c r="H374" i="165" s="1"/>
  <c r="Q374" i="165" s="1"/>
  <c r="Q927" i="165" s="1"/>
  <c r="J374" i="164"/>
  <c r="M243" i="165"/>
  <c r="H243" i="165" s="1"/>
  <c r="Q243" i="165" s="1"/>
  <c r="Q796" i="165" s="1"/>
  <c r="J243" i="164"/>
  <c r="J399" i="164"/>
  <c r="M399" i="165"/>
  <c r="H399" i="165" s="1"/>
  <c r="Q399" i="165" s="1"/>
  <c r="Q952" i="165" s="1"/>
  <c r="J469" i="164"/>
  <c r="M469" i="165"/>
  <c r="H469" i="165" s="1"/>
  <c r="Q469" i="165" s="1"/>
  <c r="Q1022" i="165" s="1"/>
  <c r="M35" i="165"/>
  <c r="H35" i="165" s="1"/>
  <c r="Q35" i="165" s="1"/>
  <c r="Q588" i="165" s="1"/>
  <c r="J361" i="164"/>
  <c r="M361" i="165"/>
  <c r="H361" i="165" s="1"/>
  <c r="Q361" i="165" s="1"/>
  <c r="Q914" i="165" s="1"/>
  <c r="M111" i="165"/>
  <c r="H111" i="165" s="1"/>
  <c r="Q111" i="165" s="1"/>
  <c r="Q664" i="165" s="1"/>
  <c r="J111" i="164"/>
  <c r="M285" i="165"/>
  <c r="H285" i="165" s="1"/>
  <c r="Q285" i="165" s="1"/>
  <c r="Q838" i="165" s="1"/>
  <c r="J285" i="164"/>
  <c r="M387" i="165"/>
  <c r="H387" i="165" s="1"/>
  <c r="Q387" i="165" s="1"/>
  <c r="J387" i="164"/>
  <c r="M18" i="165"/>
  <c r="H18" i="165" s="1"/>
  <c r="Q18" i="165" s="1"/>
  <c r="Q571" i="165" s="1"/>
  <c r="J329" i="164"/>
  <c r="M329" i="165"/>
  <c r="H329" i="165" s="1"/>
  <c r="Q329" i="165" s="1"/>
  <c r="Q882" i="165" s="1"/>
  <c r="J395" i="164"/>
  <c r="M395" i="165"/>
  <c r="H395" i="165" s="1"/>
  <c r="Q395" i="165" s="1"/>
  <c r="M21" i="165"/>
  <c r="H21" i="165" s="1"/>
  <c r="Q21" i="165" s="1"/>
  <c r="M61" i="165"/>
  <c r="H61" i="165" s="1"/>
  <c r="Q61" i="165" s="1"/>
  <c r="Q614" i="165" s="1"/>
  <c r="M323" i="165"/>
  <c r="H323" i="165" s="1"/>
  <c r="Q323" i="165" s="1"/>
  <c r="Q876" i="165" s="1"/>
  <c r="BL62" i="162" s="1"/>
  <c r="J323" i="164"/>
  <c r="M265" i="165"/>
  <c r="H265" i="165" s="1"/>
  <c r="Q265" i="165" s="1"/>
  <c r="Q818" i="165" s="1"/>
  <c r="J265" i="164"/>
  <c r="J67" i="164"/>
  <c r="M67" i="165"/>
  <c r="H67" i="165" s="1"/>
  <c r="Q67" i="165" s="1"/>
  <c r="Q620" i="165" s="1"/>
  <c r="J275" i="164"/>
  <c r="M275" i="165"/>
  <c r="H275" i="165" s="1"/>
  <c r="Q275" i="165" s="1"/>
  <c r="M318" i="165"/>
  <c r="H318" i="165" s="1"/>
  <c r="Q318" i="165" s="1"/>
  <c r="Q871" i="165" s="1"/>
  <c r="J318" i="164"/>
  <c r="M472" i="165"/>
  <c r="H472" i="165" s="1"/>
  <c r="Q472" i="165" s="1"/>
  <c r="J472" i="164"/>
  <c r="J76" i="164"/>
  <c r="M76" i="165"/>
  <c r="H76" i="165" s="1"/>
  <c r="Q76" i="165" s="1"/>
  <c r="AQ21" i="162" s="1"/>
  <c r="M478" i="165"/>
  <c r="H478" i="165" s="1"/>
  <c r="Q478" i="165" s="1"/>
  <c r="J478" i="164"/>
  <c r="M31" i="165"/>
  <c r="H31" i="165" s="1"/>
  <c r="Q31" i="165" s="1"/>
  <c r="M371" i="165"/>
  <c r="H371" i="165" s="1"/>
  <c r="Q371" i="165" s="1"/>
  <c r="J371" i="164"/>
  <c r="M110" i="165"/>
  <c r="H110" i="165" s="1"/>
  <c r="Q110" i="165" s="1"/>
  <c r="Q663" i="165" s="1"/>
  <c r="J110" i="164"/>
  <c r="M106" i="165"/>
  <c r="H106" i="165" s="1"/>
  <c r="Q106" i="165" s="1"/>
  <c r="Q659" i="165" s="1"/>
  <c r="J106" i="164"/>
  <c r="M103" i="165"/>
  <c r="H103" i="165" s="1"/>
  <c r="Q103" i="165" s="1"/>
  <c r="Q656" i="165" s="1"/>
  <c r="J103" i="164"/>
  <c r="M90" i="165"/>
  <c r="H90" i="165" s="1"/>
  <c r="Q90" i="165" s="1"/>
  <c r="Q643" i="165" s="1"/>
  <c r="J90" i="164"/>
  <c r="M378" i="165"/>
  <c r="H378" i="165" s="1"/>
  <c r="Q378" i="165" s="1"/>
  <c r="Q931" i="165" s="1"/>
  <c r="J378" i="164"/>
  <c r="J457" i="164"/>
  <c r="M457" i="165"/>
  <c r="H457" i="165" s="1"/>
  <c r="Q457" i="165" s="1"/>
  <c r="M167" i="165"/>
  <c r="H167" i="165" s="1"/>
  <c r="Q167" i="165" s="1"/>
  <c r="Q720" i="165" s="1"/>
  <c r="BL37" i="162" s="1"/>
  <c r="J167" i="164"/>
  <c r="M301" i="165"/>
  <c r="H301" i="165" s="1"/>
  <c r="Q301" i="165" s="1"/>
  <c r="Q854" i="165" s="1"/>
  <c r="J301" i="164"/>
  <c r="M189" i="165"/>
  <c r="H189" i="165" s="1"/>
  <c r="Q189" i="165" s="1"/>
  <c r="Q742" i="165" s="1"/>
  <c r="J189" i="164"/>
  <c r="M434" i="165"/>
  <c r="H434" i="165" s="1"/>
  <c r="Q434" i="165" s="1"/>
  <c r="J434" i="164"/>
  <c r="J427" i="164"/>
  <c r="M427" i="165"/>
  <c r="H427" i="165" s="1"/>
  <c r="Q427" i="165" s="1"/>
  <c r="Q980" i="165" s="1"/>
  <c r="M373" i="165"/>
  <c r="H373" i="165" s="1"/>
  <c r="Q373" i="165" s="1"/>
  <c r="Q926" i="165" s="1"/>
  <c r="J373" i="164"/>
  <c r="J104" i="164"/>
  <c r="M104" i="165"/>
  <c r="H104" i="165" s="1"/>
  <c r="Q104" i="165" s="1"/>
  <c r="J392" i="164"/>
  <c r="M392" i="165"/>
  <c r="H392" i="165" s="1"/>
  <c r="Q392" i="165" s="1"/>
  <c r="Q945" i="165" s="1"/>
  <c r="M276" i="165"/>
  <c r="H276" i="165" s="1"/>
  <c r="Q276" i="165" s="1"/>
  <c r="J276" i="164"/>
  <c r="J89" i="164"/>
  <c r="M89" i="165"/>
  <c r="H89" i="165" s="1"/>
  <c r="Q89" i="165" s="1"/>
  <c r="Q642" i="165" s="1"/>
  <c r="M425" i="165"/>
  <c r="H425" i="165" s="1"/>
  <c r="Q425" i="165" s="1"/>
  <c r="Q978" i="165" s="1"/>
  <c r="AH66" i="162" s="1"/>
  <c r="J425" i="164"/>
  <c r="J333" i="164"/>
  <c r="M333" i="165"/>
  <c r="H333" i="165" s="1"/>
  <c r="Q333" i="165" s="1"/>
  <c r="Q886" i="165" s="1"/>
  <c r="J130" i="164"/>
  <c r="M130" i="165"/>
  <c r="H130" i="165" s="1"/>
  <c r="Q130" i="165" s="1"/>
  <c r="Q683" i="165" s="1"/>
  <c r="J422" i="164"/>
  <c r="M422" i="165"/>
  <c r="H422" i="165" s="1"/>
  <c r="Q422" i="165" s="1"/>
  <c r="M199" i="165"/>
  <c r="H199" i="165" s="1"/>
  <c r="Q199" i="165" s="1"/>
  <c r="J199" i="164"/>
  <c r="M45" i="165"/>
  <c r="H45" i="165" s="1"/>
  <c r="Q45" i="165" s="1"/>
  <c r="Q598" i="165" s="1"/>
  <c r="J428" i="164"/>
  <c r="M428" i="165"/>
  <c r="H428" i="165" s="1"/>
  <c r="Q428" i="165" s="1"/>
  <c r="Q981" i="165" s="1"/>
  <c r="M173" i="165"/>
  <c r="H173" i="165" s="1"/>
  <c r="Q173" i="165" s="1"/>
  <c r="J173" i="164"/>
  <c r="M367" i="165"/>
  <c r="H367" i="165" s="1"/>
  <c r="Q367" i="165" s="1"/>
  <c r="Q920" i="165" s="1"/>
  <c r="J367" i="164"/>
  <c r="J178" i="164"/>
  <c r="M178" i="165"/>
  <c r="H178" i="165" s="1"/>
  <c r="Q178" i="165" s="1"/>
  <c r="Q731" i="165" s="1"/>
  <c r="J471" i="164"/>
  <c r="M471" i="165"/>
  <c r="H471" i="165" s="1"/>
  <c r="Q471" i="165" s="1"/>
  <c r="J101" i="164"/>
  <c r="M101" i="165"/>
  <c r="H101" i="165" s="1"/>
  <c r="Q101" i="165" s="1"/>
  <c r="J233" i="164"/>
  <c r="M233" i="165"/>
  <c r="H233" i="165" s="1"/>
  <c r="Q233" i="165" s="1"/>
  <c r="Q786" i="165" s="1"/>
  <c r="J168" i="164"/>
  <c r="M168" i="165"/>
  <c r="H168" i="165" s="1"/>
  <c r="Q168" i="165" s="1"/>
  <c r="Q721" i="165" s="1"/>
  <c r="M241" i="165"/>
  <c r="H241" i="165" s="1"/>
  <c r="Q241" i="165" s="1"/>
  <c r="Q794" i="165" s="1"/>
  <c r="J241" i="164"/>
  <c r="J384" i="164"/>
  <c r="M384" i="165"/>
  <c r="H384" i="165" s="1"/>
  <c r="Q384" i="165" s="1"/>
  <c r="J65" i="164"/>
  <c r="M65" i="165"/>
  <c r="H65" i="165" s="1"/>
  <c r="Q65" i="165" s="1"/>
  <c r="Q618" i="165" s="1"/>
  <c r="J408" i="164"/>
  <c r="M408" i="165"/>
  <c r="H408" i="165" s="1"/>
  <c r="Q408" i="165" s="1"/>
  <c r="Q961" i="165" s="1"/>
  <c r="M131" i="165"/>
  <c r="H131" i="165" s="1"/>
  <c r="Q131" i="165" s="1"/>
  <c r="Q684" i="165" s="1"/>
  <c r="J131" i="164"/>
  <c r="J228" i="164"/>
  <c r="M228" i="165"/>
  <c r="H228" i="165" s="1"/>
  <c r="Q228" i="165" s="1"/>
  <c r="Q781" i="165" s="1"/>
  <c r="M52" i="165"/>
  <c r="H52" i="165" s="1"/>
  <c r="Q52" i="165" s="1"/>
  <c r="Q605" i="165" s="1"/>
  <c r="J304" i="164"/>
  <c r="M304" i="165"/>
  <c r="H304" i="165" s="1"/>
  <c r="Q304" i="165" s="1"/>
  <c r="Q857" i="165" s="1"/>
  <c r="M38" i="165"/>
  <c r="H38" i="165" s="1"/>
  <c r="Q38" i="165" s="1"/>
  <c r="Q591" i="165" s="1"/>
  <c r="J258" i="164"/>
  <c r="M258" i="165"/>
  <c r="H258" i="165" s="1"/>
  <c r="Q258" i="165" s="1"/>
  <c r="Q811" i="165" s="1"/>
  <c r="M494" i="165"/>
  <c r="H494" i="165" s="1"/>
  <c r="Q494" i="165" s="1"/>
  <c r="J494" i="164"/>
  <c r="M555" i="165"/>
  <c r="H555" i="165" s="1"/>
  <c r="Q555" i="165" s="1"/>
  <c r="Q1108" i="165" s="1"/>
  <c r="J555" i="164"/>
  <c r="J489" i="164"/>
  <c r="M489" i="165"/>
  <c r="H489" i="165" s="1"/>
  <c r="Q489" i="165" s="1"/>
  <c r="Q1042" i="165" s="1"/>
  <c r="M557" i="165"/>
  <c r="H557" i="165" s="1"/>
  <c r="Q557" i="165" s="1"/>
  <c r="Q1110" i="165" s="1"/>
  <c r="J557" i="164"/>
  <c r="J507" i="164"/>
  <c r="M507" i="165"/>
  <c r="H507" i="165" s="1"/>
  <c r="Q507" i="165" s="1"/>
  <c r="Q1060" i="165" s="1"/>
  <c r="J536" i="164"/>
  <c r="M536" i="165"/>
  <c r="H536" i="165" s="1"/>
  <c r="Q536" i="165" s="1"/>
  <c r="Q1089" i="165" s="1"/>
  <c r="M519" i="165"/>
  <c r="H519" i="165" s="1"/>
  <c r="Q519" i="165" s="1"/>
  <c r="Q1072" i="165" s="1"/>
  <c r="J519" i="164"/>
  <c r="J520" i="164"/>
  <c r="M520" i="165"/>
  <c r="H520" i="165" s="1"/>
  <c r="Q520" i="165" s="1"/>
  <c r="Q1073" i="165" s="1"/>
  <c r="M523" i="165"/>
  <c r="H523" i="165" s="1"/>
  <c r="Q523" i="165" s="1"/>
  <c r="Q1076" i="165" s="1"/>
  <c r="J523" i="164"/>
  <c r="M530" i="165"/>
  <c r="H530" i="165" s="1"/>
  <c r="Q530" i="165" s="1"/>
  <c r="Q1083" i="165" s="1"/>
  <c r="J530" i="164"/>
  <c r="J556" i="164"/>
  <c r="M556" i="165"/>
  <c r="H556" i="165" s="1"/>
  <c r="Q556" i="165" s="1"/>
  <c r="Q1109" i="165" s="1"/>
  <c r="M511" i="165"/>
  <c r="H511" i="165" s="1"/>
  <c r="Q511" i="165" s="1"/>
  <c r="Q1064" i="165" s="1"/>
  <c r="J511" i="164"/>
  <c r="M510" i="165"/>
  <c r="H510" i="165" s="1"/>
  <c r="Q510" i="165" s="1"/>
  <c r="Q1063" i="165" s="1"/>
  <c r="BC84" i="162" s="1"/>
  <c r="J510" i="164"/>
  <c r="M542" i="165"/>
  <c r="H542" i="165" s="1"/>
  <c r="Q542" i="165" s="1"/>
  <c r="J542" i="164"/>
  <c r="M527" i="165"/>
  <c r="H527" i="165" s="1"/>
  <c r="Q527" i="165" s="1"/>
  <c r="Q1080" i="165" s="1"/>
  <c r="J527" i="164"/>
  <c r="M533" i="165"/>
  <c r="H533" i="165" s="1"/>
  <c r="Q533" i="165" s="1"/>
  <c r="Q1086" i="165" s="1"/>
  <c r="J533" i="164"/>
  <c r="M516" i="165"/>
  <c r="H516" i="165" s="1"/>
  <c r="Q516" i="165" s="1"/>
  <c r="Q1069" i="165" s="1"/>
  <c r="J516" i="164"/>
  <c r="M490" i="165"/>
  <c r="H490" i="165" s="1"/>
  <c r="Q490" i="165" s="1"/>
  <c r="J490" i="164"/>
  <c r="J502" i="164"/>
  <c r="M502" i="165"/>
  <c r="H502" i="165" s="1"/>
  <c r="Q502" i="165" s="1"/>
  <c r="J514" i="164"/>
  <c r="M514" i="165"/>
  <c r="H514" i="165" s="1"/>
  <c r="Q514" i="165" s="1"/>
  <c r="Q1067" i="165" s="1"/>
  <c r="J541" i="164"/>
  <c r="M541" i="165"/>
  <c r="H541" i="165" s="1"/>
  <c r="Q541" i="165" s="1"/>
  <c r="J529" i="164"/>
  <c r="M529" i="165"/>
  <c r="H529" i="165" s="1"/>
  <c r="Q529" i="165" s="1"/>
  <c r="Q1082" i="165" s="1"/>
  <c r="J503" i="164"/>
  <c r="M503" i="165"/>
  <c r="H503" i="165" s="1"/>
  <c r="Q503" i="165" s="1"/>
  <c r="M524" i="165"/>
  <c r="H524" i="165" s="1"/>
  <c r="Q524" i="165" s="1"/>
  <c r="Q1077" i="165" s="1"/>
  <c r="J524" i="164"/>
  <c r="M513" i="165"/>
  <c r="H513" i="165" s="1"/>
  <c r="Q513" i="165" s="1"/>
  <c r="J513" i="164"/>
  <c r="M550" i="165"/>
  <c r="H550" i="165" s="1"/>
  <c r="Q550" i="165" s="1"/>
  <c r="Q1103" i="165" s="1"/>
  <c r="J550" i="164"/>
  <c r="J512" i="164"/>
  <c r="M512" i="165"/>
  <c r="H512" i="165" s="1"/>
  <c r="Q512" i="165" s="1"/>
  <c r="Q1065" i="165" s="1"/>
  <c r="J488" i="164"/>
  <c r="M488" i="165"/>
  <c r="H488" i="165" s="1"/>
  <c r="Q488" i="165" s="1"/>
  <c r="Q1041" i="165" s="1"/>
  <c r="J493" i="164"/>
  <c r="M493" i="165"/>
  <c r="H493" i="165" s="1"/>
  <c r="Q493" i="165" s="1"/>
  <c r="Q1046" i="165" s="1"/>
  <c r="J528" i="164"/>
  <c r="M528" i="165"/>
  <c r="H528" i="165" s="1"/>
  <c r="Q528" i="165" s="1"/>
  <c r="Q1081" i="165" s="1"/>
  <c r="J499" i="164"/>
  <c r="M499" i="165"/>
  <c r="H499" i="165" s="1"/>
  <c r="Q499" i="165" s="1"/>
  <c r="Q1052" i="165" s="1"/>
  <c r="M548" i="165"/>
  <c r="H548" i="165" s="1"/>
  <c r="Q548" i="165" s="1"/>
  <c r="Q1101" i="165" s="1"/>
  <c r="J548" i="164"/>
  <c r="J498" i="164"/>
  <c r="M498" i="165"/>
  <c r="H498" i="165" s="1"/>
  <c r="Q498" i="165" s="1"/>
  <c r="Q1051" i="165" s="1"/>
  <c r="M534" i="165"/>
  <c r="H534" i="165" s="1"/>
  <c r="Q534" i="165" s="1"/>
  <c r="Q1087" i="165" s="1"/>
  <c r="J534" i="164"/>
  <c r="M515" i="165"/>
  <c r="H515" i="165" s="1"/>
  <c r="Q515" i="165" s="1"/>
  <c r="J515" i="164"/>
  <c r="M506" i="165"/>
  <c r="H506" i="165" s="1"/>
  <c r="Q506" i="165" s="1"/>
  <c r="Q1059" i="165" s="1"/>
  <c r="J506" i="164"/>
  <c r="M540" i="165"/>
  <c r="H540" i="165" s="1"/>
  <c r="Q540" i="165" s="1"/>
  <c r="J540" i="164"/>
  <c r="M496" i="165"/>
  <c r="H496" i="165" s="1"/>
  <c r="Q496" i="165" s="1"/>
  <c r="J496" i="164"/>
  <c r="M535" i="165"/>
  <c r="H535" i="165" s="1"/>
  <c r="Q535" i="165" s="1"/>
  <c r="Q1088" i="165" s="1"/>
  <c r="AW84" i="162" s="1"/>
  <c r="J535" i="164"/>
  <c r="M547" i="165"/>
  <c r="H547" i="165" s="1"/>
  <c r="Q547" i="165" s="1"/>
  <c r="J547" i="164"/>
  <c r="J492" i="164"/>
  <c r="M492" i="165"/>
  <c r="H492" i="165" s="1"/>
  <c r="Q492" i="165" s="1"/>
  <c r="M497" i="165"/>
  <c r="H497" i="165" s="1"/>
  <c r="Q497" i="165" s="1"/>
  <c r="J497" i="164"/>
  <c r="J552" i="164"/>
  <c r="M552" i="165"/>
  <c r="H552" i="165" s="1"/>
  <c r="Q552" i="165" s="1"/>
  <c r="Q1105" i="165" s="1"/>
  <c r="J518" i="164"/>
  <c r="M518" i="165"/>
  <c r="H518" i="165" s="1"/>
  <c r="Q518" i="165" s="1"/>
  <c r="M539" i="165"/>
  <c r="H539" i="165" s="1"/>
  <c r="Q539" i="165" s="1"/>
  <c r="J539" i="164"/>
  <c r="M546" i="165"/>
  <c r="H546" i="165" s="1"/>
  <c r="Q546" i="165" s="1"/>
  <c r="J546" i="164"/>
  <c r="M500" i="165"/>
  <c r="H500" i="165" s="1"/>
  <c r="Q500" i="165" s="1"/>
  <c r="Q1053" i="165" s="1"/>
  <c r="J500" i="164"/>
  <c r="J543" i="164"/>
  <c r="M543" i="165"/>
  <c r="H543" i="165" s="1"/>
  <c r="Q543" i="165" s="1"/>
  <c r="Q1096" i="165" s="1"/>
  <c r="M522" i="165"/>
  <c r="H522" i="165" s="1"/>
  <c r="Q522" i="165" s="1"/>
  <c r="J522" i="164"/>
  <c r="M532" i="165"/>
  <c r="H532" i="165" s="1"/>
  <c r="Q532" i="165" s="1"/>
  <c r="Q1085" i="165" s="1"/>
  <c r="J532" i="164"/>
  <c r="M537" i="165"/>
  <c r="H537" i="165" s="1"/>
  <c r="Q537" i="165" s="1"/>
  <c r="J537" i="164"/>
  <c r="M553" i="165"/>
  <c r="H553" i="165" s="1"/>
  <c r="Q553" i="165" s="1"/>
  <c r="Q1106" i="165" s="1"/>
  <c r="J553" i="164"/>
  <c r="J560" i="164"/>
  <c r="M560" i="165"/>
  <c r="H560" i="165" s="1"/>
  <c r="Q560" i="165" s="1"/>
  <c r="Q1113" i="165" s="1"/>
  <c r="J549" i="164"/>
  <c r="M549" i="165"/>
  <c r="H549" i="165" s="1"/>
  <c r="Q549" i="165" s="1"/>
  <c r="Q1102" i="165" s="1"/>
  <c r="M559" i="165"/>
  <c r="H559" i="165" s="1"/>
  <c r="Q559" i="165" s="1"/>
  <c r="Q1112" i="165" s="1"/>
  <c r="AT82" i="162" s="1"/>
  <c r="J559" i="164"/>
  <c r="J509" i="164"/>
  <c r="M509" i="165"/>
  <c r="H509" i="165" s="1"/>
  <c r="Q509" i="165" s="1"/>
  <c r="Q1062" i="165" s="1"/>
  <c r="J517" i="164"/>
  <c r="M517" i="165"/>
  <c r="H517" i="165" s="1"/>
  <c r="Q517" i="165" s="1"/>
  <c r="J504" i="164"/>
  <c r="M504" i="165"/>
  <c r="H504" i="165" s="1"/>
  <c r="Q504" i="165" s="1"/>
  <c r="Q1057" i="165" s="1"/>
  <c r="M521" i="165"/>
  <c r="H521" i="165" s="1"/>
  <c r="Q521" i="165" s="1"/>
  <c r="Q1074" i="165" s="1"/>
  <c r="J521" i="164"/>
  <c r="M538" i="165"/>
  <c r="H538" i="165" s="1"/>
  <c r="Q538" i="165" s="1"/>
  <c r="J538" i="164"/>
  <c r="M558" i="165"/>
  <c r="H558" i="165" s="1"/>
  <c r="Q558" i="165" s="1"/>
  <c r="Q1111" i="165" s="1"/>
  <c r="J558" i="164"/>
  <c r="M501" i="165"/>
  <c r="H501" i="165" s="1"/>
  <c r="Q501" i="165" s="1"/>
  <c r="Q1054" i="165" s="1"/>
  <c r="J501" i="164"/>
  <c r="M491" i="165"/>
  <c r="H491" i="165" s="1"/>
  <c r="Q491" i="165" s="1"/>
  <c r="BC86" i="162" s="1"/>
  <c r="J491" i="164"/>
  <c r="M508" i="165"/>
  <c r="H508" i="165" s="1"/>
  <c r="Q508" i="165" s="1"/>
  <c r="Q1061" i="165" s="1"/>
  <c r="J508" i="164"/>
  <c r="M526" i="165"/>
  <c r="H526" i="165" s="1"/>
  <c r="Q526" i="165" s="1"/>
  <c r="Q1079" i="165" s="1"/>
  <c r="J526" i="164"/>
  <c r="J531" i="164"/>
  <c r="M531" i="165"/>
  <c r="H531" i="165" s="1"/>
  <c r="Q531" i="165" s="1"/>
  <c r="Q1084" i="165" s="1"/>
  <c r="J544" i="164"/>
  <c r="M544" i="165"/>
  <c r="H544" i="165" s="1"/>
  <c r="Q544" i="165" s="1"/>
  <c r="M551" i="165"/>
  <c r="H551" i="165" s="1"/>
  <c r="Q551" i="165" s="1"/>
  <c r="Q1104" i="165" s="1"/>
  <c r="J551" i="164"/>
  <c r="J505" i="164"/>
  <c r="M505" i="165"/>
  <c r="H505" i="165" s="1"/>
  <c r="Q505" i="165" s="1"/>
  <c r="Q1058" i="165" s="1"/>
  <c r="M495" i="165"/>
  <c r="H495" i="165" s="1"/>
  <c r="Q495" i="165" s="1"/>
  <c r="J495" i="164"/>
  <c r="M525" i="165"/>
  <c r="H525" i="165" s="1"/>
  <c r="Q525" i="165" s="1"/>
  <c r="Q1078" i="165" s="1"/>
  <c r="J525" i="164"/>
  <c r="M545" i="165"/>
  <c r="H545" i="165" s="1"/>
  <c r="Q545" i="165" s="1"/>
  <c r="J545" i="164"/>
  <c r="M554" i="165"/>
  <c r="H554" i="165" s="1"/>
  <c r="Q554" i="165" s="1"/>
  <c r="Q1107" i="165" s="1"/>
  <c r="J554" i="164"/>
  <c r="BF37" i="162" l="1"/>
  <c r="BI35" i="162"/>
  <c r="BI11" i="162"/>
  <c r="BO35" i="162"/>
  <c r="BC37" i="162"/>
  <c r="BF15" i="162"/>
  <c r="BF15" i="116" s="1"/>
  <c r="AE9" i="162"/>
  <c r="AE9" i="116" s="1"/>
  <c r="BF9" i="162"/>
  <c r="BF9" i="116" s="1"/>
  <c r="BI9" i="162"/>
  <c r="BI9" i="116" s="1"/>
  <c r="BO9" i="162"/>
  <c r="BO9" i="116" s="1"/>
  <c r="AN9" i="162"/>
  <c r="D33" i="162" s="1"/>
  <c r="BC21" i="162"/>
  <c r="V43" i="162" s="1"/>
  <c r="V43" i="116" s="1"/>
  <c r="AB62" i="162"/>
  <c r="BR98" i="162"/>
  <c r="BU68" i="162"/>
  <c r="BU68" i="116" s="1"/>
  <c r="BI92" i="162"/>
  <c r="BI92" i="116" s="1"/>
  <c r="BL80" i="162"/>
  <c r="AH100" i="162" s="1"/>
  <c r="AH100" i="116" s="1"/>
  <c r="BL9" i="162"/>
  <c r="BL9" i="116" s="1"/>
  <c r="BO80" i="162"/>
  <c r="BO80" i="116" s="1"/>
  <c r="BI39" i="162"/>
  <c r="BI39" i="116" s="1"/>
  <c r="AW80" i="162"/>
  <c r="AW80" i="116" s="1"/>
  <c r="AW82" i="162"/>
  <c r="AZ80" i="162"/>
  <c r="AZ80" i="116" s="1"/>
  <c r="BI27" i="162"/>
  <c r="AE47" i="162" s="1"/>
  <c r="AE47" i="116" s="1"/>
  <c r="BF33" i="162"/>
  <c r="BR33" i="162"/>
  <c r="BO43" i="162"/>
  <c r="BO43" i="116" s="1"/>
  <c r="BO39" i="162"/>
  <c r="BR49" i="162"/>
  <c r="BR49" i="116" s="1"/>
  <c r="BO27" i="162"/>
  <c r="BO27" i="116" s="1"/>
  <c r="BF82" i="162"/>
  <c r="AK96" i="162" s="1"/>
  <c r="AK96" i="116" s="1"/>
  <c r="BU51" i="162"/>
  <c r="BO55" i="162" s="1"/>
  <c r="BO55" i="116" s="1"/>
  <c r="BR45" i="162"/>
  <c r="BL33" i="162"/>
  <c r="AN49" i="162" s="1"/>
  <c r="AN49" i="116" s="1"/>
  <c r="BU43" i="162"/>
  <c r="BU43" i="116" s="1"/>
  <c r="AW9" i="162"/>
  <c r="AW9" i="116" s="1"/>
  <c r="BL45" i="162"/>
  <c r="BU39" i="162"/>
  <c r="BL39" i="162"/>
  <c r="BL39" i="116" s="1"/>
  <c r="BO41" i="162"/>
  <c r="BO41" i="116" s="1"/>
  <c r="BU41" i="162"/>
  <c r="AZ55" i="162" s="1"/>
  <c r="AZ55" i="116" s="1"/>
  <c r="BU31" i="162"/>
  <c r="AK55" i="162" s="1"/>
  <c r="AK55" i="116" s="1"/>
  <c r="BR31" i="162"/>
  <c r="AK53" i="162" s="1"/>
  <c r="AK53" i="116" s="1"/>
  <c r="BI31" i="162"/>
  <c r="AK47" i="162" s="1"/>
  <c r="AK47" i="116" s="1"/>
  <c r="AQ31" i="162"/>
  <c r="AK35" i="162" s="1"/>
  <c r="AK35" i="116" s="1"/>
  <c r="BU100" i="162"/>
  <c r="BU100" i="116" s="1"/>
  <c r="BO92" i="162"/>
  <c r="AZ102" i="162" s="1"/>
  <c r="AZ102" i="116" s="1"/>
  <c r="AZ90" i="162"/>
  <c r="BL98" i="162"/>
  <c r="BU102" i="162"/>
  <c r="BU96" i="162"/>
  <c r="AT86" i="162"/>
  <c r="BR88" i="162"/>
  <c r="BR88" i="116" s="1"/>
  <c r="BL94" i="162"/>
  <c r="BL94" i="116" s="1"/>
  <c r="BU92" i="162"/>
  <c r="AZ106" i="162" s="1"/>
  <c r="AZ106" i="116" s="1"/>
  <c r="BO31" i="162"/>
  <c r="AK51" i="162" s="1"/>
  <c r="AK51" i="116" s="1"/>
  <c r="BF41" i="162"/>
  <c r="BF41" i="116" s="1"/>
  <c r="BU49" i="162"/>
  <c r="BL55" i="162" s="1"/>
  <c r="BL55" i="116" s="1"/>
  <c r="BR41" i="162"/>
  <c r="AZ53" i="162" s="1"/>
  <c r="AZ53" i="116" s="1"/>
  <c r="BF29" i="162"/>
  <c r="BF29" i="116" s="1"/>
  <c r="BL29" i="162"/>
  <c r="BR29" i="162"/>
  <c r="BO29" i="162"/>
  <c r="BO29" i="116" s="1"/>
  <c r="BI78" i="162"/>
  <c r="BI78" i="116" s="1"/>
  <c r="AH78" i="162"/>
  <c r="AH78" i="116" s="1"/>
  <c r="BU27" i="162"/>
  <c r="BU27" i="116" s="1"/>
  <c r="BI72" i="162"/>
  <c r="V98" i="162" s="1"/>
  <c r="V98" i="116" s="1"/>
  <c r="AE72" i="162"/>
  <c r="AT70" i="162"/>
  <c r="AT70" i="116" s="1"/>
  <c r="AK72" i="162"/>
  <c r="BR25" i="162"/>
  <c r="BR25" i="116" s="1"/>
  <c r="AN70" i="162"/>
  <c r="BL25" i="162"/>
  <c r="BI76" i="162"/>
  <c r="BU72" i="162"/>
  <c r="BR70" i="162"/>
  <c r="BR70" i="116" s="1"/>
  <c r="BO72" i="162"/>
  <c r="V102" i="162" s="1"/>
  <c r="V102" i="116" s="1"/>
  <c r="AZ74" i="162"/>
  <c r="AZ74" i="116" s="1"/>
  <c r="AH25" i="162"/>
  <c r="AH25" i="116" s="1"/>
  <c r="AH74" i="162"/>
  <c r="Y80" i="162" s="1"/>
  <c r="Y80" i="116" s="1"/>
  <c r="BL21" i="162"/>
  <c r="BL21" i="116" s="1"/>
  <c r="BU23" i="162"/>
  <c r="BU23" i="116" s="1"/>
  <c r="AK23" i="162"/>
  <c r="AK23" i="116" s="1"/>
  <c r="BO23" i="162"/>
  <c r="Y51" i="162" s="1"/>
  <c r="Y51" i="116" s="1"/>
  <c r="BI23" i="162"/>
  <c r="BR21" i="162"/>
  <c r="BU19" i="162"/>
  <c r="BU19" i="116" s="1"/>
  <c r="BO19" i="162"/>
  <c r="BO19" i="116" s="1"/>
  <c r="BI19" i="162"/>
  <c r="BI19" i="116" s="1"/>
  <c r="AT64" i="162"/>
  <c r="AT64" i="116" s="1"/>
  <c r="AW64" i="162"/>
  <c r="AE15" i="162"/>
  <c r="AE15" i="116" s="1"/>
  <c r="BF17" i="162"/>
  <c r="BF17" i="116" s="1"/>
  <c r="AK64" i="162"/>
  <c r="J82" i="162" s="1"/>
  <c r="J82" i="116" s="1"/>
  <c r="BL66" i="162"/>
  <c r="BL66" i="116" s="1"/>
  <c r="AE64" i="162"/>
  <c r="AE64" i="116" s="1"/>
  <c r="BU15" i="162"/>
  <c r="M55" i="162" s="1"/>
  <c r="M55" i="116" s="1"/>
  <c r="BO64" i="162"/>
  <c r="BO64" i="116" s="1"/>
  <c r="BR17" i="162"/>
  <c r="BL17" i="162"/>
  <c r="P49" i="162" s="1"/>
  <c r="P49" i="116" s="1"/>
  <c r="Y15" i="162"/>
  <c r="M23" i="162" s="1"/>
  <c r="M23" i="116" s="1"/>
  <c r="AT17" i="162"/>
  <c r="P37" i="162" s="1"/>
  <c r="P37" i="116" s="1"/>
  <c r="BC64" i="162"/>
  <c r="BC64" i="116" s="1"/>
  <c r="BR74" i="162"/>
  <c r="BR74" i="116" s="1"/>
  <c r="AQ84" i="162"/>
  <c r="AQ84" i="116" s="1"/>
  <c r="BO68" i="162"/>
  <c r="BO68" i="116" s="1"/>
  <c r="AW88" i="162"/>
  <c r="AW88" i="116" s="1"/>
  <c r="BC76" i="162"/>
  <c r="AB94" i="162" s="1"/>
  <c r="AB94" i="116" s="1"/>
  <c r="BL78" i="162"/>
  <c r="AE100" i="162" s="1"/>
  <c r="AE100" i="116" s="1"/>
  <c r="BR80" i="162"/>
  <c r="BR80" i="116" s="1"/>
  <c r="AB70" i="162"/>
  <c r="S76" i="162" s="1"/>
  <c r="S76" i="116" s="1"/>
  <c r="AT74" i="162"/>
  <c r="Y88" i="162" s="1"/>
  <c r="Y88" i="116" s="1"/>
  <c r="AQ64" i="162"/>
  <c r="AQ64" i="116" s="1"/>
  <c r="BI90" i="162"/>
  <c r="BI90" i="116" s="1"/>
  <c r="BU80" i="162"/>
  <c r="BU80" i="116" s="1"/>
  <c r="BF70" i="162"/>
  <c r="S96" i="162" s="1"/>
  <c r="S96" i="116" s="1"/>
  <c r="AQ72" i="162"/>
  <c r="V86" i="162" s="1"/>
  <c r="V86" i="116" s="1"/>
  <c r="BC92" i="162"/>
  <c r="BC92" i="116" s="1"/>
  <c r="BC72" i="162"/>
  <c r="BC72" i="116" s="1"/>
  <c r="BI15" i="162"/>
  <c r="M47" i="162" s="1"/>
  <c r="M47" i="116" s="1"/>
  <c r="BR62" i="162"/>
  <c r="BR94" i="162"/>
  <c r="BC104" i="162" s="1"/>
  <c r="BC104" i="116" s="1"/>
  <c r="AN82" i="162"/>
  <c r="AH70" i="162"/>
  <c r="S80" i="162" s="1"/>
  <c r="S80" i="116" s="1"/>
  <c r="BU90" i="162"/>
  <c r="AW106" i="162" s="1"/>
  <c r="AW106" i="116" s="1"/>
  <c r="BR78" i="162"/>
  <c r="BR78" i="116" s="1"/>
  <c r="AQ68" i="162"/>
  <c r="P86" i="162" s="1"/>
  <c r="P86" i="116" s="1"/>
  <c r="BF66" i="162"/>
  <c r="BF66" i="116" s="1"/>
  <c r="AK80" i="162"/>
  <c r="AQ76" i="162"/>
  <c r="AB86" i="162" s="1"/>
  <c r="AB86" i="116" s="1"/>
  <c r="BI84" i="162"/>
  <c r="AN98" i="162" s="1"/>
  <c r="AN98" i="116" s="1"/>
  <c r="BO84" i="162"/>
  <c r="BO84" i="116" s="1"/>
  <c r="BO82" i="162"/>
  <c r="AK102" i="162" s="1"/>
  <c r="AK102" i="116" s="1"/>
  <c r="AT66" i="162"/>
  <c r="AZ66" i="162"/>
  <c r="AZ66" i="116" s="1"/>
  <c r="V60" i="162"/>
  <c r="AB60" i="162"/>
  <c r="D76" i="162" s="1"/>
  <c r="AZ60" i="162"/>
  <c r="D92" i="162" s="1"/>
  <c r="S60" i="162"/>
  <c r="D70" i="162" s="1"/>
  <c r="AK60" i="162"/>
  <c r="AK60" i="116" s="1"/>
  <c r="BL60" i="162"/>
  <c r="BL60" i="116" s="1"/>
  <c r="AE60" i="162"/>
  <c r="BI60" i="162"/>
  <c r="D98" i="162" s="1"/>
  <c r="AZ13" i="162"/>
  <c r="J41" i="162" s="1"/>
  <c r="J41" i="116" s="1"/>
  <c r="BR13" i="162"/>
  <c r="BR13" i="116" s="1"/>
  <c r="AB13" i="162"/>
  <c r="AB13" i="116" s="1"/>
  <c r="BC11" i="162"/>
  <c r="BU11" i="162"/>
  <c r="BU11" i="116" s="1"/>
  <c r="AE11" i="162"/>
  <c r="AE11" i="116" s="1"/>
  <c r="AW11" i="162"/>
  <c r="AW11" i="116" s="1"/>
  <c r="AH62" i="162"/>
  <c r="AH62" i="116" s="1"/>
  <c r="AK76" i="162"/>
  <c r="AK76" i="116" s="1"/>
  <c r="AH60" i="162"/>
  <c r="AH60" i="116" s="1"/>
  <c r="BL90" i="162"/>
  <c r="BL90" i="116" s="1"/>
  <c r="BI96" i="162"/>
  <c r="BI96" i="116" s="1"/>
  <c r="BF90" i="162"/>
  <c r="BF90" i="116" s="1"/>
  <c r="AN66" i="162"/>
  <c r="AN66" i="116" s="1"/>
  <c r="BF88" i="162"/>
  <c r="BF88" i="116" s="1"/>
  <c r="AT62" i="162"/>
  <c r="AT62" i="116" s="1"/>
  <c r="BF68" i="162"/>
  <c r="BF68" i="116" s="1"/>
  <c r="AE76" i="162"/>
  <c r="AW68" i="162"/>
  <c r="AW68" i="116" s="1"/>
  <c r="BF94" i="162"/>
  <c r="BC96" i="162" s="1"/>
  <c r="BC96" i="116" s="1"/>
  <c r="BL86" i="162"/>
  <c r="AQ100" i="162" s="1"/>
  <c r="AQ100" i="116" s="1"/>
  <c r="BF60" i="162"/>
  <c r="BF60" i="116" s="1"/>
  <c r="BO100" i="162"/>
  <c r="BL102" i="162" s="1"/>
  <c r="BL102" i="116" s="1"/>
  <c r="AZ70" i="162"/>
  <c r="S92" i="162" s="1"/>
  <c r="S92" i="116" s="1"/>
  <c r="BU84" i="162"/>
  <c r="BU84" i="116" s="1"/>
  <c r="BR66" i="162"/>
  <c r="BR66" i="116" s="1"/>
  <c r="BI80" i="162"/>
  <c r="BL70" i="162"/>
  <c r="BL70" i="116" s="1"/>
  <c r="BF78" i="162"/>
  <c r="BF78" i="116" s="1"/>
  <c r="BO76" i="162"/>
  <c r="AB102" i="162" s="1"/>
  <c r="AB102" i="116" s="1"/>
  <c r="AZ82" i="162"/>
  <c r="AK92" i="162" s="1"/>
  <c r="AK92" i="116" s="1"/>
  <c r="BU64" i="162"/>
  <c r="J106" i="162" s="1"/>
  <c r="J106" i="116" s="1"/>
  <c r="AZ88" i="162"/>
  <c r="AZ88" i="116" s="1"/>
  <c r="BC80" i="162"/>
  <c r="AH94" i="162" s="1"/>
  <c r="AH94" i="116" s="1"/>
  <c r="BF76" i="162"/>
  <c r="AB96" i="162" s="1"/>
  <c r="AB96" i="116" s="1"/>
  <c r="AZ86" i="162"/>
  <c r="BL74" i="162"/>
  <c r="Y100" i="162" s="1"/>
  <c r="Y100" i="116" s="1"/>
  <c r="AZ78" i="162"/>
  <c r="AE92" i="162" s="1"/>
  <c r="AE92" i="116" s="1"/>
  <c r="BF74" i="162"/>
  <c r="Y96" i="162" s="1"/>
  <c r="Y96" i="116" s="1"/>
  <c r="AZ62" i="162"/>
  <c r="BI68" i="162"/>
  <c r="BI68" i="116" s="1"/>
  <c r="BU78" i="162"/>
  <c r="AE106" i="162" s="1"/>
  <c r="AE106" i="116" s="1"/>
  <c r="AN60" i="162"/>
  <c r="AN60" i="116" s="1"/>
  <c r="AN74" i="162"/>
  <c r="AN74" i="116" s="1"/>
  <c r="BI66" i="162"/>
  <c r="M98" i="162" s="1"/>
  <c r="M98" i="116" s="1"/>
  <c r="BO96" i="162"/>
  <c r="BO96" i="116" s="1"/>
  <c r="AT78" i="162"/>
  <c r="AE88" i="162" s="1"/>
  <c r="AE88" i="116" s="1"/>
  <c r="AW72" i="162"/>
  <c r="AW72" i="116" s="1"/>
  <c r="BR90" i="162"/>
  <c r="BR90" i="116" s="1"/>
  <c r="BF62" i="162"/>
  <c r="BF62" i="116" s="1"/>
  <c r="AQ66" i="162"/>
  <c r="AQ66" i="116" s="1"/>
  <c r="BR82" i="162"/>
  <c r="BR82" i="116" s="1"/>
  <c r="BF86" i="162"/>
  <c r="BF86" i="116" s="1"/>
  <c r="BL82" i="162"/>
  <c r="BL82" i="116" s="1"/>
  <c r="AN62" i="162"/>
  <c r="AN62" i="116" s="1"/>
  <c r="AW76" i="162"/>
  <c r="BR92" i="162"/>
  <c r="BR92" i="116" s="1"/>
  <c r="AN78" i="162"/>
  <c r="AN78" i="116" s="1"/>
  <c r="BO88" i="162"/>
  <c r="AT102" i="162" s="1"/>
  <c r="AT102" i="116" s="1"/>
  <c r="AE68" i="162"/>
  <c r="P78" i="162" s="1"/>
  <c r="P78" i="116" s="1"/>
  <c r="AQ80" i="162"/>
  <c r="AQ80" i="116" s="1"/>
  <c r="BR86" i="162"/>
  <c r="BR86" i="116" s="1"/>
  <c r="BI88" i="162"/>
  <c r="AT98" i="162" s="1"/>
  <c r="AT98" i="116" s="1"/>
  <c r="BU76" i="162"/>
  <c r="AB106" i="162" s="1"/>
  <c r="AB106" i="116" s="1"/>
  <c r="BI64" i="162"/>
  <c r="BI64" i="116" s="1"/>
  <c r="S15" i="162"/>
  <c r="M19" i="162" s="1"/>
  <c r="M19" i="116" s="1"/>
  <c r="BR35" i="162"/>
  <c r="BR35" i="116" s="1"/>
  <c r="AW29" i="162"/>
  <c r="AW29" i="116" s="1"/>
  <c r="AQ29" i="162"/>
  <c r="AH35" i="162" s="1"/>
  <c r="AH35" i="116" s="1"/>
  <c r="BC25" i="162"/>
  <c r="BC25" i="116" s="1"/>
  <c r="AB72" i="162"/>
  <c r="AB23" i="162"/>
  <c r="AT27" i="162"/>
  <c r="AE37" i="162" s="1"/>
  <c r="AE37" i="116" s="1"/>
  <c r="AW37" i="162"/>
  <c r="AW37" i="116" s="1"/>
  <c r="AK66" i="162"/>
  <c r="M82" i="162" s="1"/>
  <c r="M82" i="116" s="1"/>
  <c r="BU37" i="162"/>
  <c r="BU37" i="116" s="1"/>
  <c r="BC39" i="162"/>
  <c r="AW43" i="162" s="1"/>
  <c r="AW43" i="116" s="1"/>
  <c r="AT25" i="162"/>
  <c r="AT25" i="116" s="1"/>
  <c r="BR72" i="162"/>
  <c r="V104" i="162" s="1"/>
  <c r="V104" i="116" s="1"/>
  <c r="AN31" i="162"/>
  <c r="AN31" i="116" s="1"/>
  <c r="BR23" i="162"/>
  <c r="Y53" i="162" s="1"/>
  <c r="Y53" i="116" s="1"/>
  <c r="BU35" i="162"/>
  <c r="BU35" i="116" s="1"/>
  <c r="AN23" i="162"/>
  <c r="Y33" i="162" s="1"/>
  <c r="Y33" i="116" s="1"/>
  <c r="BC74" i="162"/>
  <c r="Y94" i="162" s="1"/>
  <c r="Y94" i="116" s="1"/>
  <c r="AN80" i="162"/>
  <c r="AN80" i="116" s="1"/>
  <c r="J60" i="162"/>
  <c r="D64" i="162" s="1"/>
  <c r="Y64" i="162"/>
  <c r="J74" i="162" s="1"/>
  <c r="J74" i="116" s="1"/>
  <c r="M11" i="162"/>
  <c r="Y60" i="162"/>
  <c r="J62" i="162"/>
  <c r="G64" i="162" s="1"/>
  <c r="G64" i="116" s="1"/>
  <c r="Q892" i="165"/>
  <c r="AZ68" i="162"/>
  <c r="P92" i="162" s="1"/>
  <c r="P92" i="116" s="1"/>
  <c r="Q998" i="165"/>
  <c r="BO86" i="162"/>
  <c r="AQ102" i="162" s="1"/>
  <c r="AQ102" i="116" s="1"/>
  <c r="BI33" i="162"/>
  <c r="BI33" i="116" s="1"/>
  <c r="Q1090" i="165"/>
  <c r="AQ60" i="162"/>
  <c r="D86" i="162" s="1"/>
  <c r="Q1075" i="165"/>
  <c r="BU70" i="162"/>
  <c r="BU70" i="116" s="1"/>
  <c r="Q1068" i="165"/>
  <c r="AZ84" i="162"/>
  <c r="AN92" i="162" s="1"/>
  <c r="AN92" i="116" s="1"/>
  <c r="Q1066" i="165"/>
  <c r="AT60" i="162"/>
  <c r="D88" i="162" s="1"/>
  <c r="AW27" i="162"/>
  <c r="AW27" i="116" s="1"/>
  <c r="Q841" i="165"/>
  <c r="AW78" i="162"/>
  <c r="AE90" i="162" s="1"/>
  <c r="AE90" i="116" s="1"/>
  <c r="Q971" i="165"/>
  <c r="BI94" i="162"/>
  <c r="BI94" i="116" s="1"/>
  <c r="Q913" i="165"/>
  <c r="AN72" i="162"/>
  <c r="V84" i="162" s="1"/>
  <c r="V84" i="116" s="1"/>
  <c r="Q1007" i="165"/>
  <c r="V68" i="162"/>
  <c r="Q895" i="165"/>
  <c r="BI62" i="162"/>
  <c r="G98" i="162" s="1"/>
  <c r="G98" i="116" s="1"/>
  <c r="Q736" i="165"/>
  <c r="BO33" i="162"/>
  <c r="AN51" i="162" s="1"/>
  <c r="AN51" i="116" s="1"/>
  <c r="Q999" i="165"/>
  <c r="BR84" i="162"/>
  <c r="AN104" i="162" s="1"/>
  <c r="AN104" i="116" s="1"/>
  <c r="Q889" i="165"/>
  <c r="AQ74" i="162"/>
  <c r="AQ74" i="116" s="1"/>
  <c r="Q994" i="165"/>
  <c r="BC60" i="162"/>
  <c r="D94" i="162" s="1"/>
  <c r="Q985" i="165"/>
  <c r="AE66" i="162"/>
  <c r="M78" i="162" s="1"/>
  <c r="M78" i="116" s="1"/>
  <c r="Q865" i="165"/>
  <c r="AT76" i="162"/>
  <c r="AT76" i="116" s="1"/>
  <c r="BF23" i="162"/>
  <c r="BF23" i="116" s="1"/>
  <c r="BL27" i="162"/>
  <c r="AE49" i="162" s="1"/>
  <c r="AE49" i="116" s="1"/>
  <c r="BF43" i="162"/>
  <c r="BF43" i="116" s="1"/>
  <c r="BL47" i="162"/>
  <c r="BL47" i="116" s="1"/>
  <c r="BR51" i="162"/>
  <c r="BR51" i="116" s="1"/>
  <c r="BL23" i="162"/>
  <c r="Y49" i="162" s="1"/>
  <c r="Y49" i="116" s="1"/>
  <c r="BF27" i="162"/>
  <c r="BF27" i="116" s="1"/>
  <c r="BR60" i="162"/>
  <c r="BR60" i="116" s="1"/>
  <c r="AH72" i="162"/>
  <c r="AH72" i="116" s="1"/>
  <c r="AT68" i="162"/>
  <c r="AT68" i="116" s="1"/>
  <c r="BO66" i="162"/>
  <c r="M102" i="162" s="1"/>
  <c r="M102" i="116" s="1"/>
  <c r="BI86" i="162"/>
  <c r="BI86" i="116" s="1"/>
  <c r="BU94" i="162"/>
  <c r="BC106" i="162" s="1"/>
  <c r="BC106" i="116" s="1"/>
  <c r="Q1056" i="165"/>
  <c r="S62" i="162"/>
  <c r="Q1094" i="165"/>
  <c r="BC78" i="162"/>
  <c r="BC78" i="116" s="1"/>
  <c r="Q1055" i="165"/>
  <c r="P64" i="162"/>
  <c r="Q923" i="165"/>
  <c r="BO98" i="162"/>
  <c r="BI102" i="162" s="1"/>
  <c r="BI102" i="116" s="1"/>
  <c r="BL35" i="162"/>
  <c r="AQ49" i="162" s="1"/>
  <c r="AQ49" i="116" s="1"/>
  <c r="BL31" i="162"/>
  <c r="BL31" i="116" s="1"/>
  <c r="Q937" i="165"/>
  <c r="AK70" i="162"/>
  <c r="AK70" i="116" s="1"/>
  <c r="Q1010" i="165"/>
  <c r="AE62" i="162"/>
  <c r="G78" i="162" s="1"/>
  <c r="G78" i="116" s="1"/>
  <c r="Q948" i="165"/>
  <c r="BO94" i="162"/>
  <c r="BC102" i="162" s="1"/>
  <c r="BC102" i="116" s="1"/>
  <c r="Q918" i="165"/>
  <c r="BC62" i="162"/>
  <c r="G94" i="162" s="1"/>
  <c r="G94" i="116" s="1"/>
  <c r="Q891" i="165"/>
  <c r="AW70" i="162"/>
  <c r="S90" i="162" s="1"/>
  <c r="S90" i="116" s="1"/>
  <c r="Q867" i="165"/>
  <c r="AZ72" i="162"/>
  <c r="V92" i="162" s="1"/>
  <c r="V92" i="116" s="1"/>
  <c r="Q947" i="165"/>
  <c r="BL96" i="162"/>
  <c r="BF100" i="162" s="1"/>
  <c r="BF100" i="116" s="1"/>
  <c r="Q864" i="165"/>
  <c r="AQ78" i="162"/>
  <c r="AE86" i="162" s="1"/>
  <c r="AE86" i="116" s="1"/>
  <c r="Q898" i="165"/>
  <c r="BO60" i="162"/>
  <c r="BO60" i="116" s="1"/>
  <c r="Q960" i="165"/>
  <c r="AE70" i="162"/>
  <c r="Q963" i="165"/>
  <c r="AN64" i="162"/>
  <c r="J84" i="162" s="1"/>
  <c r="J84" i="116" s="1"/>
  <c r="BR43" i="162"/>
  <c r="BR43" i="116" s="1"/>
  <c r="BF35" i="162"/>
  <c r="BF35" i="116" s="1"/>
  <c r="BR37" i="162"/>
  <c r="AT53" i="162" s="1"/>
  <c r="AT53" i="116" s="1"/>
  <c r="BF31" i="162"/>
  <c r="AK45" i="162" s="1"/>
  <c r="AK45" i="116" s="1"/>
  <c r="BO49" i="162"/>
  <c r="BO49" i="116" s="1"/>
  <c r="BU25" i="162"/>
  <c r="AB55" i="162" s="1"/>
  <c r="AB55" i="116" s="1"/>
  <c r="BR39" i="162"/>
  <c r="BR39" i="116" s="1"/>
  <c r="BL43" i="162"/>
  <c r="BL43" i="116" s="1"/>
  <c r="BL76" i="162"/>
  <c r="BL76" i="116" s="1"/>
  <c r="BC82" i="162"/>
  <c r="AK94" i="162" s="1"/>
  <c r="AK94" i="116" s="1"/>
  <c r="V64" i="162"/>
  <c r="AN68" i="162"/>
  <c r="P84" i="162" s="1"/>
  <c r="P84" i="116" s="1"/>
  <c r="AE74" i="162"/>
  <c r="AQ70" i="162"/>
  <c r="S86" i="162" s="1"/>
  <c r="S86" i="116" s="1"/>
  <c r="BU60" i="162"/>
  <c r="D106" i="162" s="1"/>
  <c r="D106" i="116" s="1"/>
  <c r="BF64" i="162"/>
  <c r="J96" i="162" s="1"/>
  <c r="J96" i="116" s="1"/>
  <c r="AW74" i="162"/>
  <c r="Y90" i="162" s="1"/>
  <c r="Y90" i="116" s="1"/>
  <c r="AT80" i="162"/>
  <c r="AT80" i="116" s="1"/>
  <c r="BO62" i="162"/>
  <c r="G102" i="162" s="1"/>
  <c r="G102" i="116" s="1"/>
  <c r="BL64" i="162"/>
  <c r="BL64" i="116" s="1"/>
  <c r="BR100" i="162"/>
  <c r="BL104" i="162" s="1"/>
  <c r="BL104" i="116" s="1"/>
  <c r="AN76" i="162"/>
  <c r="AB84" i="162" s="1"/>
  <c r="AB84" i="116" s="1"/>
  <c r="AT72" i="162"/>
  <c r="V88" i="162" s="1"/>
  <c r="V88" i="116" s="1"/>
  <c r="Q1000" i="165"/>
  <c r="BU82" i="162"/>
  <c r="BU82" i="116" s="1"/>
  <c r="Q842" i="165"/>
  <c r="AZ76" i="162"/>
  <c r="AB92" i="162" s="1"/>
  <c r="AB92" i="116" s="1"/>
  <c r="Q975" i="165"/>
  <c r="BU86" i="162"/>
  <c r="BU86" i="116" s="1"/>
  <c r="Q849" i="165"/>
  <c r="BU62" i="162"/>
  <c r="G106" i="162" s="1"/>
  <c r="G106" i="116" s="1"/>
  <c r="Q984" i="165"/>
  <c r="Q868" i="165"/>
  <c r="BC70" i="162"/>
  <c r="BC70" i="116" s="1"/>
  <c r="Q839" i="165"/>
  <c r="AQ82" i="162"/>
  <c r="AK86" i="162" s="1"/>
  <c r="AK86" i="116" s="1"/>
  <c r="Q1098" i="165"/>
  <c r="BO70" i="162"/>
  <c r="S102" i="162" s="1"/>
  <c r="S102" i="116" s="1"/>
  <c r="Q1048" i="165"/>
  <c r="BO78" i="162"/>
  <c r="BO78" i="116" s="1"/>
  <c r="Q1091" i="165"/>
  <c r="AT84" i="162"/>
  <c r="AT84" i="116" s="1"/>
  <c r="Q1099" i="165"/>
  <c r="BR68" i="162"/>
  <c r="P104" i="162" s="1"/>
  <c r="P104" i="116" s="1"/>
  <c r="Q1050" i="165"/>
  <c r="BU74" i="162"/>
  <c r="BU74" i="116" s="1"/>
  <c r="Q1100" i="165"/>
  <c r="BU66" i="162"/>
  <c r="M106" i="162" s="1"/>
  <c r="M106" i="116" s="1"/>
  <c r="Q1049" i="165"/>
  <c r="BR76" i="162"/>
  <c r="AB104" i="162" s="1"/>
  <c r="AB104" i="116" s="1"/>
  <c r="Q987" i="165"/>
  <c r="AK62" i="162"/>
  <c r="G82" i="162" s="1"/>
  <c r="G82" i="116" s="1"/>
  <c r="Q924" i="165"/>
  <c r="BR96" i="162"/>
  <c r="BR96" i="116" s="1"/>
  <c r="Q1031" i="165"/>
  <c r="Q1008" i="165"/>
  <c r="Y66" i="162"/>
  <c r="Q973" i="165"/>
  <c r="BO90" i="162"/>
  <c r="AW102" i="162" s="1"/>
  <c r="AW102" i="116" s="1"/>
  <c r="Q1033" i="165"/>
  <c r="Y62" i="162"/>
  <c r="Q893" i="165"/>
  <c r="BC66" i="162"/>
  <c r="BC66" i="116" s="1"/>
  <c r="Q844" i="165"/>
  <c r="BF72" i="162"/>
  <c r="V96" i="162" s="1"/>
  <c r="V96" i="116" s="1"/>
  <c r="Q845" i="165"/>
  <c r="BI70" i="162"/>
  <c r="S98" i="162" s="1"/>
  <c r="S98" i="116" s="1"/>
  <c r="BO45" i="162"/>
  <c r="BF51" i="162" s="1"/>
  <c r="BF51" i="116" s="1"/>
  <c r="BR47" i="162"/>
  <c r="BR47" i="116" s="1"/>
  <c r="BI29" i="162"/>
  <c r="BI29" i="116" s="1"/>
  <c r="BU29" i="162"/>
  <c r="AH55" i="162" s="1"/>
  <c r="AH55" i="116" s="1"/>
  <c r="BI45" i="162"/>
  <c r="BI45" i="116" s="1"/>
  <c r="BU33" i="162"/>
  <c r="AN55" i="162" s="1"/>
  <c r="AN55" i="116" s="1"/>
  <c r="BI41" i="162"/>
  <c r="AZ47" i="162" s="1"/>
  <c r="AZ47" i="116" s="1"/>
  <c r="BI25" i="162"/>
  <c r="BI25" i="116" s="1"/>
  <c r="BO25" i="162"/>
  <c r="BO25" i="116" s="1"/>
  <c r="BI37" i="162"/>
  <c r="BI37" i="116" s="1"/>
  <c r="BU53" i="162"/>
  <c r="BR55" i="162" s="1"/>
  <c r="BR55" i="116" s="1"/>
  <c r="BU45" i="162"/>
  <c r="BU45" i="116" s="1"/>
  <c r="AK74" i="162"/>
  <c r="Y82" i="162" s="1"/>
  <c r="Y82" i="116" s="1"/>
  <c r="BF92" i="162"/>
  <c r="AZ96" i="162" s="1"/>
  <c r="AZ96" i="116" s="1"/>
  <c r="BL84" i="162"/>
  <c r="BL84" i="116" s="1"/>
  <c r="BL92" i="162"/>
  <c r="BL92" i="116" s="1"/>
  <c r="BL68" i="162"/>
  <c r="P100" i="162" s="1"/>
  <c r="P100" i="116" s="1"/>
  <c r="BR64" i="162"/>
  <c r="BR64" i="116" s="1"/>
  <c r="BU98" i="162"/>
  <c r="BI106" i="162" s="1"/>
  <c r="BI106" i="116" s="1"/>
  <c r="M62" i="162"/>
  <c r="BO74" i="162"/>
  <c r="Y102" i="162" s="1"/>
  <c r="Y102" i="116" s="1"/>
  <c r="AK78" i="162"/>
  <c r="AE82" i="162" s="1"/>
  <c r="AE82" i="116" s="1"/>
  <c r="AW86" i="162"/>
  <c r="AQ90" i="162" s="1"/>
  <c r="AQ90" i="116" s="1"/>
  <c r="Q1097" i="165"/>
  <c r="BL72" i="162"/>
  <c r="BL72" i="116" s="1"/>
  <c r="Q1070" i="165"/>
  <c r="BF80" i="162"/>
  <c r="BF80" i="116" s="1"/>
  <c r="Q1045" i="165"/>
  <c r="BF84" i="162"/>
  <c r="AN96" i="162" s="1"/>
  <c r="AN96" i="116" s="1"/>
  <c r="Q983" i="165"/>
  <c r="Y70" i="162"/>
  <c r="Q917" i="165"/>
  <c r="AZ64" i="162"/>
  <c r="J92" i="162" s="1"/>
  <c r="J92" i="116" s="1"/>
  <c r="BF39" i="162"/>
  <c r="BF39" i="116" s="1"/>
  <c r="BO37" i="162"/>
  <c r="BO37" i="116" s="1"/>
  <c r="AW60" i="162"/>
  <c r="AW60" i="116" s="1"/>
  <c r="AH68" i="162"/>
  <c r="AH68" i="116" s="1"/>
  <c r="BL88" i="162"/>
  <c r="AT100" i="162" s="1"/>
  <c r="AT100" i="116" s="1"/>
  <c r="AW62" i="162"/>
  <c r="G90" i="162" s="1"/>
  <c r="G90" i="116" s="1"/>
  <c r="AH64" i="162"/>
  <c r="J80" i="162" s="1"/>
  <c r="J80" i="116" s="1"/>
  <c r="AQ62" i="162"/>
  <c r="G86" i="162" s="1"/>
  <c r="G86" i="116" s="1"/>
  <c r="BI74" i="162"/>
  <c r="BI74" i="116" s="1"/>
  <c r="BI82" i="162"/>
  <c r="AK98" i="162" s="1"/>
  <c r="AK98" i="116" s="1"/>
  <c r="BC90" i="162"/>
  <c r="AW94" i="162" s="1"/>
  <c r="AW94" i="116" s="1"/>
  <c r="AW66" i="162"/>
  <c r="M90" i="162" s="1"/>
  <c r="M90" i="116" s="1"/>
  <c r="AH76" i="162"/>
  <c r="AB80" i="162" s="1"/>
  <c r="AB80" i="116" s="1"/>
  <c r="AN27" i="162"/>
  <c r="AE33" i="162" s="1"/>
  <c r="AE33" i="116" s="1"/>
  <c r="AQ23" i="162"/>
  <c r="Y35" i="162" s="1"/>
  <c r="Y35" i="116" s="1"/>
  <c r="AZ35" i="162"/>
  <c r="AZ35" i="116" s="1"/>
  <c r="BC29" i="162"/>
  <c r="AH43" i="162" s="1"/>
  <c r="AH43" i="116" s="1"/>
  <c r="AH23" i="162"/>
  <c r="AH23" i="116" s="1"/>
  <c r="AZ31" i="162"/>
  <c r="AZ31" i="116" s="1"/>
  <c r="AH17" i="162"/>
  <c r="AH17" i="116" s="1"/>
  <c r="AH9" i="162"/>
  <c r="AH9" i="116" s="1"/>
  <c r="AZ9" i="162"/>
  <c r="AZ9" i="116" s="1"/>
  <c r="AZ27" i="162"/>
  <c r="AE41" i="162" s="1"/>
  <c r="AE41" i="116" s="1"/>
  <c r="AQ25" i="162"/>
  <c r="AB35" i="162" s="1"/>
  <c r="AB35" i="116" s="1"/>
  <c r="AZ39" i="162"/>
  <c r="AW41" i="162" s="1"/>
  <c r="AW41" i="116" s="1"/>
  <c r="AT31" i="162"/>
  <c r="AK37" i="162" s="1"/>
  <c r="AK37" i="116" s="1"/>
  <c r="AW23" i="162"/>
  <c r="Y39" i="162" s="1"/>
  <c r="Y39" i="116" s="1"/>
  <c r="AE25" i="162"/>
  <c r="AW33" i="162"/>
  <c r="AW33" i="116" s="1"/>
  <c r="AB17" i="162"/>
  <c r="P25" i="162" s="1"/>
  <c r="P25" i="116" s="1"/>
  <c r="AK9" i="162"/>
  <c r="AK9" i="116" s="1"/>
  <c r="AW15" i="162"/>
  <c r="AW15" i="116" s="1"/>
  <c r="AZ17" i="162"/>
  <c r="P41" i="162" s="1"/>
  <c r="P41" i="116" s="1"/>
  <c r="AH27" i="162"/>
  <c r="AE29" i="162" s="1"/>
  <c r="AE29" i="116" s="1"/>
  <c r="AK25" i="162"/>
  <c r="AB31" i="162" s="1"/>
  <c r="AB31" i="116" s="1"/>
  <c r="AQ33" i="162"/>
  <c r="AN35" i="162" s="1"/>
  <c r="AN35" i="116" s="1"/>
  <c r="AT23" i="162"/>
  <c r="AT23" i="116" s="1"/>
  <c r="AZ23" i="162"/>
  <c r="Y41" i="162" s="1"/>
  <c r="Y41" i="116" s="1"/>
  <c r="AT35" i="162"/>
  <c r="AQ37" i="162" s="1"/>
  <c r="AQ37" i="116" s="1"/>
  <c r="AQ9" i="162"/>
  <c r="AQ9" i="116" s="1"/>
  <c r="S11" i="162"/>
  <c r="S11" i="116" s="1"/>
  <c r="BC19" i="162"/>
  <c r="S43" i="162" s="1"/>
  <c r="S43" i="116" s="1"/>
  <c r="V17" i="162"/>
  <c r="AZ25" i="162"/>
  <c r="AZ25" i="116" s="1"/>
  <c r="AW25" i="162"/>
  <c r="AB39" i="162" s="1"/>
  <c r="AB39" i="116" s="1"/>
  <c r="BC33" i="162"/>
  <c r="AN43" i="162" s="1"/>
  <c r="AN43" i="116" s="1"/>
  <c r="AK29" i="162"/>
  <c r="AH31" i="162" s="1"/>
  <c r="AH31" i="116" s="1"/>
  <c r="BC41" i="162"/>
  <c r="BC41" i="116" s="1"/>
  <c r="Q1047" i="165"/>
  <c r="Q829" i="165"/>
  <c r="BL19" i="162"/>
  <c r="BL19" i="116" s="1"/>
  <c r="Q940" i="165"/>
  <c r="Q750" i="165"/>
  <c r="AW31" i="162" s="1"/>
  <c r="AW31" i="116" s="1"/>
  <c r="Y13" i="162"/>
  <c r="Q724" i="165"/>
  <c r="AH11" i="162"/>
  <c r="AH11" i="116" s="1"/>
  <c r="Q626" i="165"/>
  <c r="AZ15" i="162"/>
  <c r="M41" i="162" s="1"/>
  <c r="M41" i="116" s="1"/>
  <c r="Q628" i="165"/>
  <c r="AE23" i="162" s="1"/>
  <c r="AE23" i="116" s="1"/>
  <c r="AT19" i="162"/>
  <c r="AT19" i="116" s="1"/>
  <c r="Q654" i="165"/>
  <c r="AK21" i="162"/>
  <c r="V31" i="162" s="1"/>
  <c r="V31" i="116" s="1"/>
  <c r="Q805" i="165"/>
  <c r="BO21" i="162"/>
  <c r="BO21" i="116" s="1"/>
  <c r="Q875" i="165"/>
  <c r="Q763" i="165"/>
  <c r="Q726" i="165"/>
  <c r="AB15" i="162"/>
  <c r="Q725" i="165"/>
  <c r="AE13" i="162"/>
  <c r="Q758" i="165"/>
  <c r="Q949" i="165"/>
  <c r="Q753" i="165"/>
  <c r="BF25" i="162" s="1"/>
  <c r="Q608" i="165"/>
  <c r="BC35" i="162" s="1"/>
  <c r="AQ43" i="162" s="1"/>
  <c r="AQ43" i="116" s="1"/>
  <c r="Q619" i="165"/>
  <c r="Q627" i="165"/>
  <c r="BC31" i="162" s="1"/>
  <c r="AK43" i="162" s="1"/>
  <c r="AK43" i="116" s="1"/>
  <c r="AW17" i="162"/>
  <c r="P39" i="162" s="1"/>
  <c r="P39" i="116" s="1"/>
  <c r="Q705" i="165"/>
  <c r="AZ37" i="162" s="1"/>
  <c r="AZ37" i="116" s="1"/>
  <c r="Q679" i="165"/>
  <c r="AN29" i="162" s="1"/>
  <c r="AH33" i="162" s="1"/>
  <c r="AH33" i="116" s="1"/>
  <c r="AE21" i="162"/>
  <c r="Q600" i="165"/>
  <c r="G60" i="162" s="1"/>
  <c r="G60" i="116" s="1"/>
  <c r="BI13" i="162"/>
  <c r="BI13" i="116" s="1"/>
  <c r="Q1024" i="165"/>
  <c r="Q657" i="165"/>
  <c r="Q574" i="165"/>
  <c r="Y19" i="162" s="1"/>
  <c r="BR11" i="162"/>
  <c r="G53" i="162" s="1"/>
  <c r="G53" i="116" s="1"/>
  <c r="Q655" i="165"/>
  <c r="Q996" i="165"/>
  <c r="Q776" i="165"/>
  <c r="BF21" i="162" s="1"/>
  <c r="P15" i="162"/>
  <c r="Q729" i="165"/>
  <c r="Q714" i="165"/>
  <c r="Q774" i="165"/>
  <c r="V11" i="162"/>
  <c r="Q676" i="165"/>
  <c r="AK11" i="162" s="1"/>
  <c r="G31" i="162" s="1"/>
  <c r="G31" i="116" s="1"/>
  <c r="AN15" i="162"/>
  <c r="M33" i="162" s="1"/>
  <c r="M33" i="116" s="1"/>
  <c r="Q1018" i="165"/>
  <c r="Q690" i="165"/>
  <c r="AK19" i="162"/>
  <c r="AK19" i="116" s="1"/>
  <c r="Q759" i="165"/>
  <c r="Q665" i="165"/>
  <c r="BC23" i="162" s="1"/>
  <c r="BC23" i="116" s="1"/>
  <c r="Q922" i="165"/>
  <c r="Q950" i="165"/>
  <c r="Q602" i="165"/>
  <c r="BC17" i="162"/>
  <c r="BC17" i="116" s="1"/>
  <c r="Q603" i="165"/>
  <c r="AQ11" i="162" s="1"/>
  <c r="AZ19" i="162"/>
  <c r="S41" i="162" s="1"/>
  <c r="S41" i="116" s="1"/>
  <c r="BF13" i="162"/>
  <c r="BF13" i="116" s="1"/>
  <c r="Q1023" i="165"/>
  <c r="Q946" i="165"/>
  <c r="AK84" i="162"/>
  <c r="AK84" i="116" s="1"/>
  <c r="BR9" i="162"/>
  <c r="P11" i="162"/>
  <c r="AE17" i="162"/>
  <c r="AN11" i="162"/>
  <c r="AN11" i="116" s="1"/>
  <c r="AQ17" i="162"/>
  <c r="P35" i="162" s="1"/>
  <c r="P35" i="116" s="1"/>
  <c r="BI21" i="162"/>
  <c r="BI21" i="116" s="1"/>
  <c r="BR15" i="162"/>
  <c r="BR15" i="116" s="1"/>
  <c r="Q1092" i="165"/>
  <c r="Q1093" i="165"/>
  <c r="Q653" i="165"/>
  <c r="V13" i="162" s="1"/>
  <c r="AN19" i="162"/>
  <c r="S33" i="162" s="1"/>
  <c r="S33" i="116" s="1"/>
  <c r="Q625" i="165"/>
  <c r="AW35" i="162" s="1"/>
  <c r="AW35" i="116" s="1"/>
  <c r="BC13" i="162"/>
  <c r="J43" i="162" s="1"/>
  <c r="J43" i="116" s="1"/>
  <c r="Q678" i="165"/>
  <c r="AH19" i="162"/>
  <c r="S29" i="162" s="1"/>
  <c r="S29" i="116" s="1"/>
  <c r="BL15" i="162"/>
  <c r="M49" i="162" s="1"/>
  <c r="M49" i="116" s="1"/>
  <c r="AT11" i="162"/>
  <c r="AT11" i="116" s="1"/>
  <c r="Y9" i="162"/>
  <c r="Y9" i="116" s="1"/>
  <c r="Q1044" i="165"/>
  <c r="Q735" i="165"/>
  <c r="M80" i="162"/>
  <c r="M80" i="116" s="1"/>
  <c r="Q828" i="165"/>
  <c r="BO17" i="162"/>
  <c r="BO17" i="116" s="1"/>
  <c r="AW19" i="162"/>
  <c r="AW19" i="116" s="1"/>
  <c r="Q675" i="165"/>
  <c r="AH13" i="162" s="1"/>
  <c r="AQ13" i="162"/>
  <c r="AQ13" i="116" s="1"/>
  <c r="Q974" i="165"/>
  <c r="Q604" i="165"/>
  <c r="AW21" i="162"/>
  <c r="AW21" i="116" s="1"/>
  <c r="Q751" i="165"/>
  <c r="AZ29" i="162" s="1"/>
  <c r="AZ29" i="116" s="1"/>
  <c r="V15" i="162"/>
  <c r="AH15" i="162"/>
  <c r="M29" i="162" s="1"/>
  <c r="M29" i="116" s="1"/>
  <c r="Y21" i="162"/>
  <c r="AB19" i="162"/>
  <c r="BU17" i="162"/>
  <c r="P55" i="162" s="1"/>
  <c r="P55" i="116" s="1"/>
  <c r="AN13" i="162"/>
  <c r="J33" i="162" s="1"/>
  <c r="J33" i="116" s="1"/>
  <c r="M9" i="162"/>
  <c r="BU13" i="162"/>
  <c r="J55" i="162" s="1"/>
  <c r="J55" i="116" s="1"/>
  <c r="AT15" i="162"/>
  <c r="M37" i="162" s="1"/>
  <c r="M37" i="116" s="1"/>
  <c r="BI17" i="162"/>
  <c r="P47" i="162" s="1"/>
  <c r="P47" i="116" s="1"/>
  <c r="AN17" i="162"/>
  <c r="AN17" i="116" s="1"/>
  <c r="Q752" i="165"/>
  <c r="BC27" i="162" s="1"/>
  <c r="AE43" i="162" s="1"/>
  <c r="AE43" i="116" s="1"/>
  <c r="S17" i="162"/>
  <c r="Q801" i="165"/>
  <c r="J9" i="162"/>
  <c r="Q1071" i="165"/>
  <c r="Q624" i="165"/>
  <c r="BF11" i="162"/>
  <c r="BF11" i="116" s="1"/>
  <c r="Q780" i="165"/>
  <c r="BU21" i="162"/>
  <c r="V55" i="162" s="1"/>
  <c r="V55" i="116" s="1"/>
  <c r="Q700" i="165"/>
  <c r="AK13" i="162"/>
  <c r="AK13" i="116" s="1"/>
  <c r="Q649" i="165"/>
  <c r="AZ11" i="162"/>
  <c r="G41" i="162" s="1"/>
  <c r="G41" i="116" s="1"/>
  <c r="Q749" i="165"/>
  <c r="AT33" i="162" s="1"/>
  <c r="AT33" i="116" s="1"/>
  <c r="Q677" i="165"/>
  <c r="AK17" i="162"/>
  <c r="AK17" i="116" s="1"/>
  <c r="Q970" i="165"/>
  <c r="Q1020" i="165"/>
  <c r="Q869" i="165"/>
  <c r="Q1043" i="165"/>
  <c r="Q1095" i="165"/>
  <c r="Q1025" i="165"/>
  <c r="Q581" i="165"/>
  <c r="Q870" i="165"/>
  <c r="Q650" i="165"/>
  <c r="AB21" i="162" s="1"/>
  <c r="AB21" i="116" s="1"/>
  <c r="AW13" i="162"/>
  <c r="J39" i="162" s="1"/>
  <c r="J39" i="116" s="1"/>
  <c r="Q939" i="165"/>
  <c r="Q711" i="165"/>
  <c r="Q599" i="165"/>
  <c r="AE19" i="162" s="1"/>
  <c r="BL11" i="162"/>
  <c r="BL11" i="116" s="1"/>
  <c r="G9" i="162"/>
  <c r="M13" i="162"/>
  <c r="S13" i="162"/>
  <c r="BF19" i="162"/>
  <c r="BF19" i="116" s="1"/>
  <c r="V19" i="162"/>
  <c r="BR19" i="162"/>
  <c r="S53" i="162" s="1"/>
  <c r="S53" i="116" s="1"/>
  <c r="J11" i="162"/>
  <c r="E19" i="162"/>
  <c r="E19" i="116" s="1"/>
  <c r="R9" i="116"/>
  <c r="J25" i="162"/>
  <c r="J25" i="116" s="1"/>
  <c r="R8" i="116"/>
  <c r="C18" i="162"/>
  <c r="C18" i="116" s="1"/>
  <c r="AB70" i="116"/>
  <c r="Q585" i="165"/>
  <c r="AT13" i="162" s="1"/>
  <c r="Q633" i="165"/>
  <c r="Q609" i="165"/>
  <c r="Q623" i="165"/>
  <c r="BU47" i="162" s="1"/>
  <c r="BU47" i="116" s="1"/>
  <c r="AV15" i="116"/>
  <c r="N39" i="162"/>
  <c r="N39" i="116" s="1"/>
  <c r="AM79" i="116"/>
  <c r="AG83" i="162"/>
  <c r="AG83" i="116" s="1"/>
  <c r="AM31" i="116"/>
  <c r="AL33" i="162"/>
  <c r="AL33" i="116" s="1"/>
  <c r="W9" i="116"/>
  <c r="C21" i="162"/>
  <c r="BQ19" i="116"/>
  <c r="T53" i="162"/>
  <c r="T53" i="116" s="1"/>
  <c r="BH44" i="116"/>
  <c r="BE46" i="162"/>
  <c r="BE46" i="116" s="1"/>
  <c r="BV29" i="116"/>
  <c r="AG55" i="162"/>
  <c r="AG55" i="116" s="1"/>
  <c r="BH8" i="116"/>
  <c r="C46" i="162"/>
  <c r="C46" i="116" s="1"/>
  <c r="AG65" i="116"/>
  <c r="L79" i="162"/>
  <c r="L79" i="116" s="1"/>
  <c r="AX11" i="116"/>
  <c r="F39" i="162"/>
  <c r="F39" i="116" s="1"/>
  <c r="AV64" i="116"/>
  <c r="K90" i="162"/>
  <c r="K90" i="116" s="1"/>
  <c r="BN11" i="116"/>
  <c r="H51" i="162"/>
  <c r="H51" i="116" s="1"/>
  <c r="BN61" i="116"/>
  <c r="F101" i="162"/>
  <c r="F101" i="116" s="1"/>
  <c r="BH71" i="116"/>
  <c r="U97" i="162"/>
  <c r="U97" i="116" s="1"/>
  <c r="BF37" i="116"/>
  <c r="AT45" i="162"/>
  <c r="AT45" i="116" s="1"/>
  <c r="AV62" i="116"/>
  <c r="H90" i="162"/>
  <c r="H90" i="116" s="1"/>
  <c r="AV75" i="116"/>
  <c r="AA89" i="162"/>
  <c r="AA89" i="116" s="1"/>
  <c r="X8" i="116"/>
  <c r="C22" i="162"/>
  <c r="C22" i="116" s="1"/>
  <c r="Q13" i="116"/>
  <c r="I17" i="162"/>
  <c r="I17" i="116" s="1"/>
  <c r="AM18" i="116"/>
  <c r="R32" i="162"/>
  <c r="R32" i="116" s="1"/>
  <c r="AY23" i="116"/>
  <c r="Z41" i="162"/>
  <c r="Z41" i="116" s="1"/>
  <c r="BE29" i="116"/>
  <c r="AI45" i="162"/>
  <c r="AI45" i="116" s="1"/>
  <c r="BN37" i="116"/>
  <c r="AU51" i="162"/>
  <c r="AU51" i="116" s="1"/>
  <c r="AM59" i="116"/>
  <c r="C83" i="162"/>
  <c r="C83" i="116" s="1"/>
  <c r="BB63" i="116"/>
  <c r="I93" i="162"/>
  <c r="I93" i="116" s="1"/>
  <c r="BS70" i="116"/>
  <c r="R104" i="162"/>
  <c r="R104" i="116" s="1"/>
  <c r="AI78" i="116"/>
  <c r="AD80" i="162"/>
  <c r="AD80" i="116" s="1"/>
  <c r="BS88" i="116"/>
  <c r="AS104" i="162"/>
  <c r="AS104" i="116" s="1"/>
  <c r="U10" i="116"/>
  <c r="F20" i="162"/>
  <c r="F20" i="116" s="1"/>
  <c r="O15" i="116"/>
  <c r="N17" i="162"/>
  <c r="N17" i="116" s="1"/>
  <c r="BT24" i="116"/>
  <c r="AA54" i="162"/>
  <c r="AA54" i="116" s="1"/>
  <c r="BD29" i="116"/>
  <c r="AG43" i="162"/>
  <c r="AG43" i="116" s="1"/>
  <c r="BM37" i="116"/>
  <c r="AS49" i="162"/>
  <c r="AS49" i="116" s="1"/>
  <c r="AY59" i="116"/>
  <c r="C91" i="162"/>
  <c r="C91" i="116" s="1"/>
  <c r="BN63" i="116"/>
  <c r="I101" i="162"/>
  <c r="I101" i="116" s="1"/>
  <c r="AI68" i="116"/>
  <c r="O80" i="162"/>
  <c r="O80" i="116" s="1"/>
  <c r="BB86" i="116"/>
  <c r="AR94" i="162"/>
  <c r="AR94" i="116" s="1"/>
  <c r="BH9" i="116"/>
  <c r="E47" i="162"/>
  <c r="AQ21" i="116"/>
  <c r="V35" i="162"/>
  <c r="V35" i="116" s="1"/>
  <c r="AS25" i="116"/>
  <c r="AC37" i="162"/>
  <c r="AC37" i="116" s="1"/>
  <c r="BB30" i="116"/>
  <c r="AJ42" i="162"/>
  <c r="AJ42" i="116" s="1"/>
  <c r="BV47" i="116"/>
  <c r="BH55" i="162"/>
  <c r="BH55" i="116" s="1"/>
  <c r="T60" i="116"/>
  <c r="C70" i="162"/>
  <c r="BB64" i="116"/>
  <c r="K94" i="162"/>
  <c r="K94" i="116" s="1"/>
  <c r="BH67" i="116"/>
  <c r="O97" i="162"/>
  <c r="O97" i="116" s="1"/>
  <c r="AG70" i="116"/>
  <c r="T80" i="162"/>
  <c r="T80" i="116" s="1"/>
  <c r="BJ84" i="116"/>
  <c r="AM98" i="162"/>
  <c r="AM98" i="116" s="1"/>
  <c r="BQ91" i="116"/>
  <c r="AY103" i="162"/>
  <c r="AY103" i="116" s="1"/>
  <c r="BQ64" i="116"/>
  <c r="K104" i="162"/>
  <c r="K104" i="116" s="1"/>
  <c r="X66" i="116"/>
  <c r="N74" i="162"/>
  <c r="N74" i="116" s="1"/>
  <c r="AV70" i="116"/>
  <c r="T90" i="162"/>
  <c r="T90" i="116" s="1"/>
  <c r="AZ78" i="116"/>
  <c r="AT82" i="116"/>
  <c r="AK88" i="162"/>
  <c r="AK88" i="116" s="1"/>
  <c r="BN89" i="116"/>
  <c r="AV101" i="162"/>
  <c r="AV101" i="116" s="1"/>
  <c r="AM60" i="116"/>
  <c r="E84" i="162"/>
  <c r="E84" i="116" s="1"/>
  <c r="BS11" i="116"/>
  <c r="F53" i="162"/>
  <c r="F53" i="116" s="1"/>
  <c r="AY8" i="116"/>
  <c r="C40" i="162"/>
  <c r="C40" i="116" s="1"/>
  <c r="AG24" i="116"/>
  <c r="AA28" i="162"/>
  <c r="AA28" i="116" s="1"/>
  <c r="X64" i="116"/>
  <c r="K74" i="162"/>
  <c r="K74" i="116" s="1"/>
  <c r="BJ9" i="116"/>
  <c r="C47" i="162"/>
  <c r="BT64" i="116"/>
  <c r="K106" i="162"/>
  <c r="K106" i="116" s="1"/>
  <c r="AM16" i="116"/>
  <c r="O32" i="162"/>
  <c r="O32" i="116" s="1"/>
  <c r="BT84" i="116"/>
  <c r="AO106" i="162"/>
  <c r="AO106" i="116" s="1"/>
  <c r="BH14" i="116"/>
  <c r="L46" i="162"/>
  <c r="L46" i="116" s="1"/>
  <c r="AX35" i="116"/>
  <c r="AP39" i="162"/>
  <c r="AP39" i="116" s="1"/>
  <c r="BP76" i="116"/>
  <c r="AA102" i="162"/>
  <c r="AA102" i="116" s="1"/>
  <c r="O14" i="116"/>
  <c r="L16" i="162"/>
  <c r="L16" i="116" s="1"/>
  <c r="AV23" i="116"/>
  <c r="Z39" i="162"/>
  <c r="Z39" i="116" s="1"/>
  <c r="BD39" i="116"/>
  <c r="AV43" i="162"/>
  <c r="AV43" i="116" s="1"/>
  <c r="W64" i="116"/>
  <c r="I72" i="162"/>
  <c r="I72" i="116" s="1"/>
  <c r="BI80" i="116"/>
  <c r="AH98" i="162"/>
  <c r="AH98" i="116" s="1"/>
  <c r="BM19" i="116"/>
  <c r="R49" i="162"/>
  <c r="R49" i="116" s="1"/>
  <c r="AM30" i="116"/>
  <c r="AJ32" i="162"/>
  <c r="AJ32" i="116" s="1"/>
  <c r="BM72" i="116"/>
  <c r="U100" i="162"/>
  <c r="U100" i="116" s="1"/>
  <c r="BR94" i="116"/>
  <c r="BB13" i="116"/>
  <c r="K43" i="162"/>
  <c r="K43" i="116" s="1"/>
  <c r="BH22" i="116"/>
  <c r="X46" i="162"/>
  <c r="X46" i="116" s="1"/>
  <c r="AM27" i="116"/>
  <c r="AF33" i="162"/>
  <c r="AF33" i="116" s="1"/>
  <c r="BM35" i="116"/>
  <c r="AP49" i="162"/>
  <c r="AP49" i="116" s="1"/>
  <c r="BP47" i="116"/>
  <c r="BH51" i="162"/>
  <c r="BH51" i="116" s="1"/>
  <c r="T62" i="116"/>
  <c r="F70" i="162"/>
  <c r="F70" i="116" s="1"/>
  <c r="BT76" i="116"/>
  <c r="AC106" i="162"/>
  <c r="AC106" i="116" s="1"/>
  <c r="BS86" i="116"/>
  <c r="AP104" i="162"/>
  <c r="AP104" i="116" s="1"/>
  <c r="AD11" i="116"/>
  <c r="H27" i="162"/>
  <c r="H27" i="116" s="1"/>
  <c r="AC15" i="116"/>
  <c r="L25" i="162"/>
  <c r="L25" i="116" s="1"/>
  <c r="AS20" i="116"/>
  <c r="U36" i="162"/>
  <c r="U36" i="116" s="1"/>
  <c r="BJ41" i="116"/>
  <c r="AY47" i="162"/>
  <c r="AY47" i="116" s="1"/>
  <c r="AA64" i="116"/>
  <c r="K76" i="162"/>
  <c r="K76" i="116" s="1"/>
  <c r="X72" i="116"/>
  <c r="W74" i="162"/>
  <c r="W74" i="116" s="1"/>
  <c r="BM80" i="116"/>
  <c r="AG100" i="162"/>
  <c r="AG100" i="116" s="1"/>
  <c r="BT93" i="116"/>
  <c r="BB105" i="162"/>
  <c r="BB105" i="116" s="1"/>
  <c r="AM21" i="116"/>
  <c r="W33" i="162"/>
  <c r="W33" i="116" s="1"/>
  <c r="AO25" i="116"/>
  <c r="AA33" i="162"/>
  <c r="AA33" i="116" s="1"/>
  <c r="BJ31" i="116"/>
  <c r="AJ47" i="162"/>
  <c r="AJ47" i="116" s="1"/>
  <c r="BK37" i="116"/>
  <c r="AU49" i="162"/>
  <c r="AU49" i="116" s="1"/>
  <c r="AY61" i="116"/>
  <c r="F91" i="162"/>
  <c r="F91" i="116" s="1"/>
  <c r="BP68" i="116"/>
  <c r="O102" i="162"/>
  <c r="O102" i="116" s="1"/>
  <c r="AS71" i="116"/>
  <c r="U87" i="162"/>
  <c r="U87" i="116" s="1"/>
  <c r="AM74" i="116"/>
  <c r="Z84" i="162"/>
  <c r="Z84" i="116" s="1"/>
  <c r="BQ79" i="116"/>
  <c r="AG103" i="162"/>
  <c r="AG103" i="116" s="1"/>
  <c r="BE91" i="116"/>
  <c r="AY95" i="162"/>
  <c r="AY95" i="116" s="1"/>
  <c r="BM64" i="116"/>
  <c r="I100" i="162"/>
  <c r="I100" i="116" s="1"/>
  <c r="T66" i="116"/>
  <c r="L70" i="162"/>
  <c r="L70" i="116" s="1"/>
  <c r="AR70" i="116"/>
  <c r="R86" i="162"/>
  <c r="R86" i="116" s="1"/>
  <c r="BB74" i="116"/>
  <c r="Z94" i="162"/>
  <c r="Z94" i="116" s="1"/>
  <c r="AV78" i="116"/>
  <c r="AF90" i="162"/>
  <c r="AF90" i="116" s="1"/>
  <c r="BJ90" i="116"/>
  <c r="AV98" i="162"/>
  <c r="AV98" i="116" s="1"/>
  <c r="BT11" i="116"/>
  <c r="H55" i="162"/>
  <c r="H55" i="116" s="1"/>
  <c r="T13" i="116"/>
  <c r="I19" i="162"/>
  <c r="I19" i="116" s="1"/>
  <c r="BN35" i="116"/>
  <c r="AR51" i="162"/>
  <c r="AR51" i="116" s="1"/>
  <c r="AD75" i="116"/>
  <c r="AA77" i="162"/>
  <c r="AA77" i="116" s="1"/>
  <c r="BE27" i="116"/>
  <c r="AF45" i="162"/>
  <c r="AF45" i="116" s="1"/>
  <c r="AY66" i="116"/>
  <c r="N92" i="162"/>
  <c r="N92" i="116" s="1"/>
  <c r="N9" i="116"/>
  <c r="C15" i="162"/>
  <c r="AM11" i="116"/>
  <c r="H33" i="162"/>
  <c r="H33" i="116" s="1"/>
  <c r="AJ17" i="116"/>
  <c r="Q31" i="162"/>
  <c r="Q31" i="116" s="1"/>
  <c r="BH28" i="116"/>
  <c r="AG46" i="162"/>
  <c r="AG46" i="116" s="1"/>
  <c r="BV49" i="116"/>
  <c r="BK55" i="162"/>
  <c r="BK55" i="116" s="1"/>
  <c r="X68" i="116"/>
  <c r="Q74" i="162"/>
  <c r="Q74" i="116" s="1"/>
  <c r="BK87" i="116"/>
  <c r="AS99" i="162"/>
  <c r="AS99" i="116" s="1"/>
  <c r="L13" i="116"/>
  <c r="K15" i="162"/>
  <c r="K15" i="116" s="1"/>
  <c r="BT32" i="116"/>
  <c r="AM54" i="162"/>
  <c r="AM54" i="116" s="1"/>
  <c r="BG11" i="116"/>
  <c r="F45" i="162"/>
  <c r="F45" i="116" s="1"/>
  <c r="AJ28" i="116"/>
  <c r="AG30" i="162"/>
  <c r="AG30" i="116" s="1"/>
  <c r="AF68" i="116"/>
  <c r="O78" i="162"/>
  <c r="O78" i="116" s="1"/>
  <c r="AS9" i="116"/>
  <c r="E37" i="162"/>
  <c r="E37" i="116" s="1"/>
  <c r="BR21" i="116"/>
  <c r="V53" i="162"/>
  <c r="V53" i="116" s="1"/>
  <c r="BT33" i="116"/>
  <c r="AO55" i="162"/>
  <c r="AO55" i="116" s="1"/>
  <c r="K60" i="116"/>
  <c r="C64" i="162"/>
  <c r="BK97" i="116"/>
  <c r="BH99" i="162"/>
  <c r="BH99" i="116" s="1"/>
  <c r="AL17" i="116"/>
  <c r="O31" i="162"/>
  <c r="O31" i="116" s="1"/>
  <c r="AJ22" i="116"/>
  <c r="X30" i="162"/>
  <c r="X30" i="116" s="1"/>
  <c r="BK28" i="116"/>
  <c r="AG48" i="162"/>
  <c r="AG48" i="116" s="1"/>
  <c r="BE35" i="116"/>
  <c r="AR45" i="162"/>
  <c r="AR45" i="116" s="1"/>
  <c r="BP49" i="116"/>
  <c r="BK51" i="162"/>
  <c r="BK51" i="116" s="1"/>
  <c r="AF62" i="116"/>
  <c r="F78" i="162"/>
  <c r="F78" i="116" s="1"/>
  <c r="AM68" i="116"/>
  <c r="Q84" i="162"/>
  <c r="Q84" i="116" s="1"/>
  <c r="BG76" i="116"/>
  <c r="AA96" i="162"/>
  <c r="AA96" i="116" s="1"/>
  <c r="BK34" i="116"/>
  <c r="AP48" i="162"/>
  <c r="AP48" i="116" s="1"/>
  <c r="BP45" i="116"/>
  <c r="BE51" i="162"/>
  <c r="BE51" i="116" s="1"/>
  <c r="BQ62" i="116"/>
  <c r="H104" i="162"/>
  <c r="H104" i="116" s="1"/>
  <c r="R66" i="116"/>
  <c r="N70" i="162"/>
  <c r="N70" i="116" s="1"/>
  <c r="BS84" i="116"/>
  <c r="AM104" i="162"/>
  <c r="AM104" i="116" s="1"/>
  <c r="BB8" i="116"/>
  <c r="C42" i="162"/>
  <c r="C42" i="116" s="1"/>
  <c r="Z11" i="116"/>
  <c r="F23" i="162"/>
  <c r="F23" i="116" s="1"/>
  <c r="BT18" i="116"/>
  <c r="R54" i="162"/>
  <c r="R54" i="116" s="1"/>
  <c r="AG20" i="116"/>
  <c r="U28" i="162"/>
  <c r="U28" i="116" s="1"/>
  <c r="BI23" i="116"/>
  <c r="Y47" i="162"/>
  <c r="Y47" i="116" s="1"/>
  <c r="AM25" i="116"/>
  <c r="AC33" i="162"/>
  <c r="AC33" i="116" s="1"/>
  <c r="BP29" i="116"/>
  <c r="AG51" i="162"/>
  <c r="AG51" i="116" s="1"/>
  <c r="AY32" i="116"/>
  <c r="AM40" i="162"/>
  <c r="AM40" i="116" s="1"/>
  <c r="AV37" i="116"/>
  <c r="AU39" i="162"/>
  <c r="AU39" i="116" s="1"/>
  <c r="BT59" i="116"/>
  <c r="C105" i="162"/>
  <c r="C105" i="116" s="1"/>
  <c r="I60" i="116"/>
  <c r="E64" i="162"/>
  <c r="E64" i="116" s="1"/>
  <c r="N62" i="116"/>
  <c r="F66" i="162"/>
  <c r="F66" i="116" s="1"/>
  <c r="BK66" i="116"/>
  <c r="N100" i="162"/>
  <c r="N100" i="116" s="1"/>
  <c r="AY69" i="116"/>
  <c r="R91" i="162"/>
  <c r="R91" i="116" s="1"/>
  <c r="AD72" i="116"/>
  <c r="W78" i="162"/>
  <c r="W78" i="116" s="1"/>
  <c r="AG77" i="116"/>
  <c r="AD79" i="162"/>
  <c r="AD79" i="116" s="1"/>
  <c r="BQ82" i="116"/>
  <c r="AL104" i="162"/>
  <c r="AL104" i="116" s="1"/>
  <c r="BK98" i="116"/>
  <c r="BJ100" i="162"/>
  <c r="BJ100" i="116" s="1"/>
  <c r="AV13" i="116"/>
  <c r="K39" i="162"/>
  <c r="K39" i="116" s="1"/>
  <c r="AS15" i="116"/>
  <c r="N37" i="162"/>
  <c r="N37" i="116" s="1"/>
  <c r="AM17" i="116"/>
  <c r="Q33" i="162"/>
  <c r="Q33" i="116" s="1"/>
  <c r="AC19" i="116"/>
  <c r="R25" i="162"/>
  <c r="R25" i="116" s="1"/>
  <c r="AM22" i="116"/>
  <c r="X32" i="162"/>
  <c r="X32" i="116" s="1"/>
  <c r="BG25" i="116"/>
  <c r="AA45" i="162"/>
  <c r="AA45" i="116" s="1"/>
  <c r="BQ28" i="116"/>
  <c r="AG52" i="162"/>
  <c r="AG52" i="116" s="1"/>
  <c r="BA31" i="116"/>
  <c r="AJ41" i="162"/>
  <c r="AJ41" i="116" s="1"/>
  <c r="BE40" i="116"/>
  <c r="AY44" i="162"/>
  <c r="AY44" i="116" s="1"/>
  <c r="AY68" i="116"/>
  <c r="Q92" i="162"/>
  <c r="Q92" i="116" s="1"/>
  <c r="BQ72" i="116"/>
  <c r="W104" i="162"/>
  <c r="W104" i="116" s="1"/>
  <c r="BS76" i="116"/>
  <c r="AA104" i="162"/>
  <c r="AA104" i="116" s="1"/>
  <c r="BE80" i="116"/>
  <c r="AI96" i="162"/>
  <c r="AI96" i="116" s="1"/>
  <c r="AQ104" i="162"/>
  <c r="AQ104" i="116" s="1"/>
  <c r="BV94" i="116"/>
  <c r="BB106" i="162"/>
  <c r="BB106" i="116" s="1"/>
  <c r="AX9" i="116"/>
  <c r="C39" i="162"/>
  <c r="K11" i="116"/>
  <c r="F13" i="162"/>
  <c r="F13" i="116" s="1"/>
  <c r="BN12" i="116"/>
  <c r="I50" i="162"/>
  <c r="I50" i="116" s="1"/>
  <c r="AX15" i="116"/>
  <c r="L39" i="162"/>
  <c r="L39" i="116" s="1"/>
  <c r="BM17" i="116"/>
  <c r="O49" i="162"/>
  <c r="O49" i="116" s="1"/>
  <c r="AP20" i="116"/>
  <c r="U34" i="162"/>
  <c r="U34" i="116" s="1"/>
  <c r="BB22" i="116"/>
  <c r="X42" i="162"/>
  <c r="X42" i="116" s="1"/>
  <c r="BB24" i="116"/>
  <c r="AA42" i="162"/>
  <c r="AA42" i="116" s="1"/>
  <c r="AP26" i="116"/>
  <c r="AD34" i="162"/>
  <c r="AD34" i="116" s="1"/>
  <c r="BS29" i="116"/>
  <c r="AG53" i="162"/>
  <c r="AG53" i="116" s="1"/>
  <c r="BN34" i="116"/>
  <c r="AP50" i="162"/>
  <c r="AP50" i="116" s="1"/>
  <c r="BG37" i="116"/>
  <c r="AS45" i="162"/>
  <c r="AS45" i="116" s="1"/>
  <c r="BN47" i="116"/>
  <c r="BJ51" i="162"/>
  <c r="BJ51" i="116" s="1"/>
  <c r="BJ60" i="116"/>
  <c r="C98" i="162"/>
  <c r="AM61" i="116"/>
  <c r="F83" i="162"/>
  <c r="F83" i="116" s="1"/>
  <c r="W62" i="116"/>
  <c r="F72" i="162"/>
  <c r="F72" i="116" s="1"/>
  <c r="BM66" i="116"/>
  <c r="L100" i="162"/>
  <c r="L100" i="116" s="1"/>
  <c r="AJ67" i="116"/>
  <c r="O81" i="162"/>
  <c r="O81" i="116" s="1"/>
  <c r="BE69" i="116"/>
  <c r="R95" i="162"/>
  <c r="R95" i="116" s="1"/>
  <c r="AF72" i="116"/>
  <c r="U78" i="162"/>
  <c r="U78" i="116" s="1"/>
  <c r="AI74" i="116"/>
  <c r="X80" i="162"/>
  <c r="X80" i="116" s="1"/>
  <c r="BE79" i="116"/>
  <c r="AG95" i="162"/>
  <c r="AG95" i="116" s="1"/>
  <c r="BS82" i="116"/>
  <c r="AJ104" i="162"/>
  <c r="AJ104" i="116" s="1"/>
  <c r="BB84" i="116"/>
  <c r="AO94" i="162"/>
  <c r="AO94" i="116" s="1"/>
  <c r="BA88" i="116"/>
  <c r="AS92" i="162"/>
  <c r="AS92" i="116" s="1"/>
  <c r="BV92" i="116"/>
  <c r="AY106" i="162"/>
  <c r="AY106" i="116" s="1"/>
  <c r="BQ97" i="116"/>
  <c r="BH103" i="162"/>
  <c r="BH103" i="116" s="1"/>
  <c r="X65" i="116"/>
  <c r="L73" i="162"/>
  <c r="L73" i="116" s="1"/>
  <c r="R68" i="116"/>
  <c r="Q70" i="162"/>
  <c r="Q70" i="116" s="1"/>
  <c r="AC68" i="116"/>
  <c r="O76" i="162"/>
  <c r="O76" i="116" s="1"/>
  <c r="AU72" i="116"/>
  <c r="U88" i="162"/>
  <c r="U88" i="116" s="1"/>
  <c r="AX74" i="116"/>
  <c r="X90" i="162"/>
  <c r="X90" i="116" s="1"/>
  <c r="AR78" i="116"/>
  <c r="AD86" i="162"/>
  <c r="AD86" i="116" s="1"/>
  <c r="BN81" i="116"/>
  <c r="AJ101" i="162"/>
  <c r="AJ101" i="116" s="1"/>
  <c r="BQ84" i="116"/>
  <c r="AO104" i="162"/>
  <c r="AO104" i="116" s="1"/>
  <c r="AV86" i="116"/>
  <c r="AR90" i="162"/>
  <c r="AR90" i="116" s="1"/>
  <c r="BJ96" i="116"/>
  <c r="BE98" i="162"/>
  <c r="BE98" i="116" s="1"/>
  <c r="BV11" i="116"/>
  <c r="F55" i="162"/>
  <c r="F55" i="116" s="1"/>
  <c r="AA8" i="116"/>
  <c r="C24" i="162"/>
  <c r="C24" i="116" s="1"/>
  <c r="BH63" i="116"/>
  <c r="I97" i="162"/>
  <c r="I97" i="116" s="1"/>
  <c r="AI70" i="116"/>
  <c r="R80" i="162"/>
  <c r="R80" i="116" s="1"/>
  <c r="BE14" i="116"/>
  <c r="L44" i="162"/>
  <c r="L44" i="116" s="1"/>
  <c r="BH76" i="116"/>
  <c r="AC98" i="162"/>
  <c r="AC98" i="116" s="1"/>
  <c r="BD31" i="116"/>
  <c r="AJ43" i="162"/>
  <c r="AJ43" i="116" s="1"/>
  <c r="AD9" i="116"/>
  <c r="E27" i="162"/>
  <c r="AP19" i="116"/>
  <c r="T35" i="162"/>
  <c r="T35" i="116" s="1"/>
  <c r="BH62" i="116"/>
  <c r="H98" i="162"/>
  <c r="H98" i="116" s="1"/>
  <c r="AV8" i="116"/>
  <c r="C38" i="162"/>
  <c r="C38" i="116" s="1"/>
  <c r="BK18" i="116"/>
  <c r="R48" i="162"/>
  <c r="R48" i="116" s="1"/>
  <c r="BM29" i="116"/>
  <c r="AG49" i="162"/>
  <c r="AG49" i="116" s="1"/>
  <c r="BH59" i="116"/>
  <c r="C97" i="162"/>
  <c r="C97" i="116" s="1"/>
  <c r="AJ69" i="116"/>
  <c r="R81" i="162"/>
  <c r="R81" i="116" s="1"/>
  <c r="BH88" i="116"/>
  <c r="AU98" i="162"/>
  <c r="AU98" i="116" s="1"/>
  <c r="AY22" i="116"/>
  <c r="X40" i="162"/>
  <c r="X40" i="116" s="1"/>
  <c r="BJ35" i="116"/>
  <c r="AP47" i="162"/>
  <c r="AP47" i="116" s="1"/>
  <c r="BE63" i="116"/>
  <c r="I95" i="162"/>
  <c r="I95" i="116" s="1"/>
  <c r="AJ77" i="116"/>
  <c r="AD81" i="162"/>
  <c r="AD81" i="116" s="1"/>
  <c r="X10" i="116"/>
  <c r="F22" i="162"/>
  <c r="F22" i="116" s="1"/>
  <c r="U14" i="116"/>
  <c r="L20" i="162"/>
  <c r="L20" i="116" s="1"/>
  <c r="BJ19" i="116"/>
  <c r="R47" i="162"/>
  <c r="R47" i="116" s="1"/>
  <c r="AD24" i="116"/>
  <c r="AA26" i="162"/>
  <c r="AA26" i="116" s="1"/>
  <c r="BQ30" i="116"/>
  <c r="AJ52" i="162"/>
  <c r="AJ52" i="116" s="1"/>
  <c r="BH38" i="116"/>
  <c r="AV46" i="162"/>
  <c r="AV46" i="116" s="1"/>
  <c r="BH64" i="116"/>
  <c r="K98" i="162"/>
  <c r="K98" i="116" s="1"/>
  <c r="AM70" i="116"/>
  <c r="T84" i="162"/>
  <c r="T84" i="116" s="1"/>
  <c r="BE93" i="116"/>
  <c r="BB95" i="162"/>
  <c r="BB95" i="116" s="1"/>
  <c r="AJ18" i="116"/>
  <c r="R30" i="162"/>
  <c r="R30" i="116" s="1"/>
  <c r="BK30" i="116"/>
  <c r="AJ48" i="162"/>
  <c r="AJ48" i="116" s="1"/>
  <c r="BE38" i="116"/>
  <c r="AV44" i="162"/>
  <c r="AV44" i="116" s="1"/>
  <c r="BP60" i="116"/>
  <c r="C102" i="162"/>
  <c r="AV71" i="116"/>
  <c r="U89" i="162"/>
  <c r="U89" i="116" s="1"/>
  <c r="BK92" i="116"/>
  <c r="BA100" i="162"/>
  <c r="BA100" i="116" s="1"/>
  <c r="W13" i="116"/>
  <c r="I21" i="162"/>
  <c r="I21" i="116" s="1"/>
  <c r="AO17" i="116"/>
  <c r="O33" i="162"/>
  <c r="O33" i="116" s="1"/>
  <c r="BG21" i="116"/>
  <c r="U45" i="162"/>
  <c r="U45" i="116" s="1"/>
  <c r="AU29" i="116"/>
  <c r="AG37" i="162"/>
  <c r="AG37" i="116" s="1"/>
  <c r="BN42" i="116"/>
  <c r="BB50" i="162"/>
  <c r="BB50" i="116" s="1"/>
  <c r="AJ60" i="116"/>
  <c r="E82" i="162"/>
  <c r="E82" i="116" s="1"/>
  <c r="O62" i="116"/>
  <c r="H68" i="162"/>
  <c r="H68" i="116" s="1"/>
  <c r="BE66" i="116"/>
  <c r="N96" i="162"/>
  <c r="N96" i="116" s="1"/>
  <c r="AG13" i="116"/>
  <c r="K29" i="162"/>
  <c r="K29" i="116" s="1"/>
  <c r="X17" i="116"/>
  <c r="Q23" i="162"/>
  <c r="Q23" i="116" s="1"/>
  <c r="BK36" i="116"/>
  <c r="AS48" i="162"/>
  <c r="AS48" i="116" s="1"/>
  <c r="X59" i="116"/>
  <c r="C73" i="162"/>
  <c r="C73" i="116" s="1"/>
  <c r="AO62" i="116"/>
  <c r="F84" i="162"/>
  <c r="F84" i="116" s="1"/>
  <c r="U69" i="116"/>
  <c r="R71" i="162"/>
  <c r="R71" i="116" s="1"/>
  <c r="AY87" i="116"/>
  <c r="AS91" i="162"/>
  <c r="AS91" i="116" s="1"/>
  <c r="BK14" i="116"/>
  <c r="L48" i="162"/>
  <c r="L48" i="116" s="1"/>
  <c r="U19" i="116"/>
  <c r="T21" i="162"/>
  <c r="T21" i="116" s="1"/>
  <c r="AR23" i="116"/>
  <c r="X35" i="162"/>
  <c r="X35" i="116" s="1"/>
  <c r="BT29" i="116"/>
  <c r="AI55" i="162"/>
  <c r="AI55" i="116" s="1"/>
  <c r="BH37" i="116"/>
  <c r="AU47" i="162"/>
  <c r="AU47" i="116" s="1"/>
  <c r="AJ59" i="116"/>
  <c r="C81" i="162"/>
  <c r="C81" i="116" s="1"/>
  <c r="BG64" i="116"/>
  <c r="I96" i="162"/>
  <c r="I96" i="116" s="1"/>
  <c r="AL70" i="116"/>
  <c r="R82" i="162"/>
  <c r="R82" i="116" s="1"/>
  <c r="AP78" i="116"/>
  <c r="AF86" i="162"/>
  <c r="AF86" i="116" s="1"/>
  <c r="BD90" i="116"/>
  <c r="AV94" i="162"/>
  <c r="AV94" i="116" s="1"/>
  <c r="BM9" i="116"/>
  <c r="C49" i="162"/>
  <c r="AR11" i="116"/>
  <c r="F35" i="162"/>
  <c r="F35" i="116" s="1"/>
  <c r="BO13" i="116"/>
  <c r="J51" i="162"/>
  <c r="J51" i="116" s="1"/>
  <c r="AP16" i="116"/>
  <c r="O34" i="162"/>
  <c r="O34" i="116" s="1"/>
  <c r="U17" i="116"/>
  <c r="Q21" i="162"/>
  <c r="Q21" i="116" s="1"/>
  <c r="AF19" i="116"/>
  <c r="R27" i="162"/>
  <c r="R27" i="116" s="1"/>
  <c r="BP27" i="116"/>
  <c r="AD51" i="162"/>
  <c r="AD51" i="116" s="1"/>
  <c r="BN39" i="116"/>
  <c r="AX51" i="162"/>
  <c r="AX51" i="116" s="1"/>
  <c r="K62" i="116"/>
  <c r="F64" i="162"/>
  <c r="F64" i="116" s="1"/>
  <c r="AX64" i="116"/>
  <c r="I90" i="162"/>
  <c r="I90" i="116" s="1"/>
  <c r="AV67" i="116"/>
  <c r="O89" i="162"/>
  <c r="O89" i="116" s="1"/>
  <c r="AC70" i="116"/>
  <c r="R76" i="162"/>
  <c r="R76" i="116" s="1"/>
  <c r="BE75" i="116"/>
  <c r="AA95" i="162"/>
  <c r="AA95" i="116" s="1"/>
  <c r="BT80" i="116"/>
  <c r="AI106" i="162"/>
  <c r="AI106" i="116" s="1"/>
  <c r="BQ85" i="116"/>
  <c r="AP103" i="162"/>
  <c r="AP103" i="116" s="1"/>
  <c r="BJ92" i="116"/>
  <c r="AY98" i="162"/>
  <c r="AY98" i="116" s="1"/>
  <c r="AS67" i="116"/>
  <c r="O87" i="162"/>
  <c r="O87" i="116" s="1"/>
  <c r="AL74" i="116"/>
  <c r="X82" i="162"/>
  <c r="X82" i="116" s="1"/>
  <c r="BN79" i="116"/>
  <c r="AG101" i="162"/>
  <c r="AG101" i="116" s="1"/>
  <c r="BE84" i="116"/>
  <c r="AO96" i="162"/>
  <c r="AO96" i="116" s="1"/>
  <c r="BB92" i="116"/>
  <c r="BA94" i="162"/>
  <c r="BA94" i="116" s="1"/>
  <c r="BS102" i="116"/>
  <c r="BN104" i="162"/>
  <c r="BN104" i="116" s="1"/>
  <c r="BK8" i="116"/>
  <c r="C48" i="162"/>
  <c r="C48" i="116" s="1"/>
  <c r="AU23" i="116"/>
  <c r="X37" i="162"/>
  <c r="X37" i="116" s="1"/>
  <c r="L62" i="116"/>
  <c r="H66" i="162"/>
  <c r="H66" i="116" s="1"/>
  <c r="Q9" i="116"/>
  <c r="C17" i="162"/>
  <c r="U18" i="116"/>
  <c r="R20" i="162"/>
  <c r="R20" i="116" s="1"/>
  <c r="BK85" i="116"/>
  <c r="AP99" i="162"/>
  <c r="AP99" i="116" s="1"/>
  <c r="AG10" i="116"/>
  <c r="F28" i="162"/>
  <c r="F28" i="116" s="1"/>
  <c r="U15" i="116"/>
  <c r="N21" i="162"/>
  <c r="N21" i="116" s="1"/>
  <c r="BL29" i="116"/>
  <c r="AH49" i="162"/>
  <c r="AH49" i="116" s="1"/>
  <c r="AG59" i="116"/>
  <c r="C79" i="162"/>
  <c r="C79" i="116" s="1"/>
  <c r="AY89" i="116"/>
  <c r="AV91" i="162"/>
  <c r="AV91" i="116" s="1"/>
  <c r="AS33" i="116"/>
  <c r="AO37" i="162"/>
  <c r="AO37" i="116" s="1"/>
  <c r="BN8" i="116"/>
  <c r="C50" i="162"/>
  <c r="C50" i="116" s="1"/>
  <c r="BK38" i="116"/>
  <c r="AV48" i="162"/>
  <c r="AV48" i="116" s="1"/>
  <c r="U63" i="116"/>
  <c r="I71" i="162"/>
  <c r="I71" i="116" s="1"/>
  <c r="BK78" i="116"/>
  <c r="AF100" i="162"/>
  <c r="AF100" i="116" s="1"/>
  <c r="R10" i="116"/>
  <c r="F18" i="162"/>
  <c r="F18" i="116" s="1"/>
  <c r="BG19" i="116"/>
  <c r="R45" i="162"/>
  <c r="R45" i="116" s="1"/>
  <c r="BQ24" i="116"/>
  <c r="AA52" i="162"/>
  <c r="AA52" i="116" s="1"/>
  <c r="BH30" i="116"/>
  <c r="AJ46" i="162"/>
  <c r="AJ46" i="116" s="1"/>
  <c r="AY39" i="116"/>
  <c r="AX41" i="162"/>
  <c r="AX41" i="116" s="1"/>
  <c r="BH60" i="116"/>
  <c r="E98" i="162"/>
  <c r="E98" i="116" s="1"/>
  <c r="AL78" i="116"/>
  <c r="AD82" i="162"/>
  <c r="AD82" i="116" s="1"/>
  <c r="BT91" i="116"/>
  <c r="AY105" i="162"/>
  <c r="AY105" i="116" s="1"/>
  <c r="AV18" i="116"/>
  <c r="R38" i="162"/>
  <c r="R38" i="116" s="1"/>
  <c r="BA23" i="116"/>
  <c r="X41" i="162"/>
  <c r="X41" i="116" s="1"/>
  <c r="BH29" i="116"/>
  <c r="AI47" i="162"/>
  <c r="AI47" i="116" s="1"/>
  <c r="BQ37" i="116"/>
  <c r="AU53" i="162"/>
  <c r="AU53" i="116" s="1"/>
  <c r="H60" i="116"/>
  <c r="C62" i="162"/>
  <c r="BS27" i="116"/>
  <c r="AD53" i="162"/>
  <c r="AD53" i="116" s="1"/>
  <c r="AO29" i="116"/>
  <c r="AG33" i="162"/>
  <c r="AG33" i="116" s="1"/>
  <c r="AY38" i="116"/>
  <c r="AV40" i="162"/>
  <c r="AV40" i="116" s="1"/>
  <c r="BT44" i="116"/>
  <c r="BE54" i="162"/>
  <c r="BE54" i="116" s="1"/>
  <c r="BQ60" i="116"/>
  <c r="E104" i="162"/>
  <c r="E104" i="116" s="1"/>
  <c r="BN23" i="116"/>
  <c r="Z51" i="162"/>
  <c r="Z51" i="116" s="1"/>
  <c r="BM25" i="116"/>
  <c r="AA49" i="162"/>
  <c r="AA49" i="116" s="1"/>
  <c r="BH27" i="116"/>
  <c r="AF47" i="162"/>
  <c r="AF47" i="116" s="1"/>
  <c r="AY29" i="116"/>
  <c r="AI41" i="162"/>
  <c r="AI41" i="116" s="1"/>
  <c r="BN32" i="116"/>
  <c r="AM50" i="162"/>
  <c r="AM50" i="116" s="1"/>
  <c r="BV39" i="116"/>
  <c r="AV55" i="162"/>
  <c r="AV55" i="116" s="1"/>
  <c r="BP43" i="116"/>
  <c r="BB51" i="162"/>
  <c r="BB51" i="116" s="1"/>
  <c r="BT51" i="116"/>
  <c r="BP55" i="162"/>
  <c r="BP55" i="116" s="1"/>
  <c r="AP60" i="116"/>
  <c r="E86" i="162"/>
  <c r="E86" i="116" s="1"/>
  <c r="AO9" i="116"/>
  <c r="C33" i="162"/>
  <c r="BP13" i="116"/>
  <c r="I51" i="162"/>
  <c r="I51" i="116" s="1"/>
  <c r="BT63" i="116"/>
  <c r="I105" i="162"/>
  <c r="I105" i="116" s="1"/>
  <c r="AS16" i="116"/>
  <c r="O36" i="162"/>
  <c r="O36" i="116" s="1"/>
  <c r="AM26" i="116"/>
  <c r="AD32" i="162"/>
  <c r="AD32" i="116" s="1"/>
  <c r="BN43" i="116"/>
  <c r="BD51" i="162"/>
  <c r="BD51" i="116" s="1"/>
  <c r="BQ80" i="116"/>
  <c r="AI104" i="162"/>
  <c r="AI104" i="116" s="1"/>
  <c r="BE15" i="116"/>
  <c r="N45" i="162"/>
  <c r="N45" i="116" s="1"/>
  <c r="AO19" i="116"/>
  <c r="R33" i="162"/>
  <c r="R33" i="116" s="1"/>
  <c r="BS25" i="116"/>
  <c r="AA53" i="162"/>
  <c r="AA53" i="116" s="1"/>
  <c r="BM31" i="116"/>
  <c r="AJ49" i="162"/>
  <c r="AJ49" i="116" s="1"/>
  <c r="BG39" i="116"/>
  <c r="AV45" i="162"/>
  <c r="AV45" i="116" s="1"/>
  <c r="AA71" i="116"/>
  <c r="U75" i="162"/>
  <c r="U75" i="116" s="1"/>
  <c r="BN80" i="116"/>
  <c r="AI102" i="162"/>
  <c r="AI102" i="116" s="1"/>
  <c r="BE90" i="116"/>
  <c r="AX96" i="162"/>
  <c r="AX96" i="116" s="1"/>
  <c r="AI11" i="116"/>
  <c r="F29" i="162"/>
  <c r="F29" i="116" s="1"/>
  <c r="AI15" i="116"/>
  <c r="L29" i="162"/>
  <c r="L29" i="116" s="1"/>
  <c r="BH20" i="116"/>
  <c r="U46" i="162"/>
  <c r="U46" i="116" s="1"/>
  <c r="AV25" i="116"/>
  <c r="AC39" i="162"/>
  <c r="AC39" i="116" s="1"/>
  <c r="BE39" i="116"/>
  <c r="AX45" i="162"/>
  <c r="AX45" i="116" s="1"/>
  <c r="AU60" i="116"/>
  <c r="C88" i="162"/>
  <c r="AI64" i="116"/>
  <c r="I80" i="162"/>
  <c r="I80" i="116" s="1"/>
  <c r="AX78" i="116"/>
  <c r="AD90" i="162"/>
  <c r="AD90" i="116" s="1"/>
  <c r="BE8" i="116"/>
  <c r="C44" i="162"/>
  <c r="C44" i="116" s="1"/>
  <c r="BS13" i="116"/>
  <c r="I53" i="162"/>
  <c r="I53" i="116" s="1"/>
  <c r="Z15" i="116"/>
  <c r="L23" i="162"/>
  <c r="L23" i="116" s="1"/>
  <c r="BP19" i="116"/>
  <c r="R51" i="162"/>
  <c r="R51" i="116" s="1"/>
  <c r="AD22" i="116"/>
  <c r="X26" i="162"/>
  <c r="X26" i="116" s="1"/>
  <c r="BT27" i="116"/>
  <c r="AF55" i="162"/>
  <c r="AF55" i="116" s="1"/>
  <c r="AX31" i="116"/>
  <c r="AJ39" i="162"/>
  <c r="AJ39" i="116" s="1"/>
  <c r="BV53" i="116"/>
  <c r="BQ55" i="162"/>
  <c r="BQ55" i="116" s="1"/>
  <c r="O61" i="116"/>
  <c r="F67" i="162"/>
  <c r="F67" i="116" s="1"/>
  <c r="BB68" i="116"/>
  <c r="Q94" i="162"/>
  <c r="Q94" i="116" s="1"/>
  <c r="BT72" i="116"/>
  <c r="W106" i="162"/>
  <c r="W106" i="116" s="1"/>
  <c r="BV76" i="116"/>
  <c r="AA106" i="162"/>
  <c r="AA106" i="116" s="1"/>
  <c r="BH80" i="116"/>
  <c r="AI98" i="162"/>
  <c r="AI98" i="116" s="1"/>
  <c r="BE94" i="116"/>
  <c r="BD96" i="162"/>
  <c r="BD96" i="116" s="1"/>
  <c r="BS68" i="116"/>
  <c r="O104" i="162"/>
  <c r="O104" i="116" s="1"/>
  <c r="BB71" i="116"/>
  <c r="U93" i="162"/>
  <c r="U93" i="116" s="1"/>
  <c r="BN75" i="116"/>
  <c r="AA101" i="162"/>
  <c r="AA101" i="116" s="1"/>
  <c r="AL80" i="116"/>
  <c r="AG82" i="162"/>
  <c r="AG82" i="116" s="1"/>
  <c r="BN90" i="116"/>
  <c r="AX102" i="162"/>
  <c r="AX102" i="116" s="1"/>
  <c r="BH94" i="116"/>
  <c r="BD98" i="162"/>
  <c r="BD98" i="116" s="1"/>
  <c r="BA9" i="116"/>
  <c r="C41" i="162"/>
  <c r="BQ61" i="116"/>
  <c r="F103" i="162"/>
  <c r="F103" i="116" s="1"/>
  <c r="AA15" i="116"/>
  <c r="N25" i="162"/>
  <c r="N25" i="116" s="1"/>
  <c r="AM71" i="116"/>
  <c r="U83" i="162"/>
  <c r="U83" i="116" s="1"/>
  <c r="AG12" i="116"/>
  <c r="I28" i="162"/>
  <c r="I28" i="116" s="1"/>
  <c r="BT31" i="116"/>
  <c r="AL55" i="162"/>
  <c r="AL55" i="116" s="1"/>
  <c r="BV72" i="116"/>
  <c r="U106" i="162"/>
  <c r="U106" i="116" s="1"/>
  <c r="BH15" i="116"/>
  <c r="N47" i="162"/>
  <c r="N47" i="116" s="1"/>
  <c r="AJ26" i="116"/>
  <c r="AD30" i="162"/>
  <c r="AD30" i="116" s="1"/>
  <c r="O9" i="116"/>
  <c r="E17" i="162"/>
  <c r="BQ50" i="116"/>
  <c r="BN52" i="162"/>
  <c r="BN52" i="116" s="1"/>
  <c r="BH16" i="116"/>
  <c r="O46" i="162"/>
  <c r="O46" i="116" s="1"/>
  <c r="BE26" i="116"/>
  <c r="AD44" i="162"/>
  <c r="AD44" i="116" s="1"/>
  <c r="BS47" i="116"/>
  <c r="BH53" i="162"/>
  <c r="BH53" i="116" s="1"/>
  <c r="BC68" i="116"/>
  <c r="P94" i="162"/>
  <c r="P94" i="116" s="1"/>
  <c r="BV86" i="116"/>
  <c r="AP106" i="162"/>
  <c r="AP106" i="116" s="1"/>
  <c r="AX21" i="116"/>
  <c r="U39" i="162"/>
  <c r="U39" i="116" s="1"/>
  <c r="I10" i="116"/>
  <c r="F12" i="162"/>
  <c r="F12" i="116" s="1"/>
  <c r="BQ14" i="116"/>
  <c r="L52" i="162"/>
  <c r="L52" i="116" s="1"/>
  <c r="X18" i="116"/>
  <c r="R22" i="162"/>
  <c r="R22" i="116" s="1"/>
  <c r="AS23" i="116"/>
  <c r="Z37" i="162"/>
  <c r="Z37" i="116" s="1"/>
  <c r="AG63" i="116"/>
  <c r="I79" i="162"/>
  <c r="I79" i="116" s="1"/>
  <c r="BK70" i="116"/>
  <c r="T100" i="162"/>
  <c r="T100" i="116" s="1"/>
  <c r="BK89" i="116"/>
  <c r="AV99" i="162"/>
  <c r="AV99" i="116" s="1"/>
  <c r="BV13" i="116"/>
  <c r="I55" i="162"/>
  <c r="I55" i="116" s="1"/>
  <c r="BN17" i="116"/>
  <c r="Q51" i="162"/>
  <c r="Q51" i="116" s="1"/>
  <c r="AO21" i="116"/>
  <c r="U33" i="162"/>
  <c r="U33" i="116" s="1"/>
  <c r="BG27" i="116"/>
  <c r="AD45" i="162"/>
  <c r="AD45" i="116" s="1"/>
  <c r="BQ34" i="116"/>
  <c r="AP52" i="162"/>
  <c r="AP52" i="116" s="1"/>
  <c r="BQ45" i="116"/>
  <c r="BG53" i="162"/>
  <c r="BG53" i="116" s="1"/>
  <c r="AP61" i="116"/>
  <c r="F85" i="162"/>
  <c r="F85" i="116" s="1"/>
  <c r="AT66" i="116"/>
  <c r="M88" i="162"/>
  <c r="M88" i="116" s="1"/>
  <c r="AJ73" i="116"/>
  <c r="X81" i="162"/>
  <c r="X81" i="116" s="1"/>
  <c r="BP100" i="116"/>
  <c r="BK102" i="162"/>
  <c r="BK102" i="116" s="1"/>
  <c r="BV23" i="116"/>
  <c r="X55" i="162"/>
  <c r="X55" i="116" s="1"/>
  <c r="AS34" i="116"/>
  <c r="AP36" i="162"/>
  <c r="AP36" i="116" s="1"/>
  <c r="BN38" i="116"/>
  <c r="AV50" i="162"/>
  <c r="AV50" i="116" s="1"/>
  <c r="BQ49" i="116"/>
  <c r="BM53" i="162"/>
  <c r="BM53" i="116" s="1"/>
  <c r="BG62" i="116"/>
  <c r="F96" i="162"/>
  <c r="F96" i="116" s="1"/>
  <c r="AM65" i="116"/>
  <c r="L83" i="162"/>
  <c r="L83" i="116" s="1"/>
  <c r="BD80" i="116"/>
  <c r="AG94" i="162"/>
  <c r="AG94" i="116" s="1"/>
  <c r="BQ86" i="116"/>
  <c r="AR104" i="162"/>
  <c r="AR104" i="116" s="1"/>
  <c r="AG64" i="116"/>
  <c r="K80" i="162"/>
  <c r="K80" i="116" s="1"/>
  <c r="AP71" i="116"/>
  <c r="U85" i="162"/>
  <c r="U85" i="116" s="1"/>
  <c r="BB75" i="116"/>
  <c r="AA93" i="162"/>
  <c r="AA93" i="116" s="1"/>
  <c r="BS80" i="116"/>
  <c r="AG104" i="162"/>
  <c r="AG104" i="116" s="1"/>
  <c r="BN85" i="116"/>
  <c r="AP101" i="162"/>
  <c r="AP101" i="116" s="1"/>
  <c r="AU17" i="116"/>
  <c r="O37" i="162"/>
  <c r="O37" i="116" s="1"/>
  <c r="BQ47" i="116"/>
  <c r="BJ53" i="162"/>
  <c r="BJ53" i="116" s="1"/>
  <c r="AV84" i="116"/>
  <c r="AO90" i="162"/>
  <c r="AO90" i="116" s="1"/>
  <c r="R13" i="116"/>
  <c r="K19" i="162"/>
  <c r="K19" i="116" s="1"/>
  <c r="BH34" i="116"/>
  <c r="AP46" i="162"/>
  <c r="AP46" i="116" s="1"/>
  <c r="AY73" i="116"/>
  <c r="X91" i="162"/>
  <c r="X91" i="116" s="1"/>
  <c r="BT13" i="116"/>
  <c r="K55" i="162"/>
  <c r="K55" i="116" s="1"/>
  <c r="Z19" i="116"/>
  <c r="R23" i="162"/>
  <c r="R23" i="116" s="1"/>
  <c r="AY31" i="116"/>
  <c r="AL41" i="162"/>
  <c r="AL41" i="116" s="1"/>
  <c r="Q60" i="116"/>
  <c r="C68" i="162"/>
  <c r="AP72" i="116"/>
  <c r="W86" i="162"/>
  <c r="W86" i="116" s="1"/>
  <c r="AF15" i="116"/>
  <c r="L27" i="162"/>
  <c r="L27" i="116" s="1"/>
  <c r="BL41" i="116"/>
  <c r="AZ49" i="162"/>
  <c r="AZ49" i="116" s="1"/>
  <c r="AD13" i="116"/>
  <c r="K27" i="162"/>
  <c r="K27" i="116" s="1"/>
  <c r="BI35" i="116"/>
  <c r="AQ47" i="162"/>
  <c r="AQ47" i="116" s="1"/>
  <c r="BV9" i="116"/>
  <c r="C55" i="162"/>
  <c r="X14" i="116"/>
  <c r="L22" i="162"/>
  <c r="L22" i="116" s="1"/>
  <c r="BP37" i="116"/>
  <c r="AS51" i="162"/>
  <c r="AS51" i="116" s="1"/>
  <c r="Q62" i="116"/>
  <c r="F68" i="162"/>
  <c r="F68" i="116" s="1"/>
  <c r="AJ76" i="116"/>
  <c r="AC82" i="162"/>
  <c r="AC82" i="116" s="1"/>
  <c r="AV10" i="116"/>
  <c r="F38" i="162"/>
  <c r="F38" i="116" s="1"/>
  <c r="AS14" i="116"/>
  <c r="L36" i="162"/>
  <c r="L36" i="116" s="1"/>
  <c r="AR29" i="116"/>
  <c r="AG35" i="162"/>
  <c r="AG35" i="116" s="1"/>
  <c r="BA37" i="116"/>
  <c r="AS41" i="162"/>
  <c r="AS41" i="116" s="1"/>
  <c r="BS60" i="116"/>
  <c r="C104" i="162"/>
  <c r="BS64" i="116"/>
  <c r="I104" i="162"/>
  <c r="I104" i="116" s="1"/>
  <c r="AX70" i="116"/>
  <c r="R90" i="162"/>
  <c r="R90" i="116" s="1"/>
  <c r="BB78" i="116"/>
  <c r="AF94" i="162"/>
  <c r="AF94" i="116" s="1"/>
  <c r="BP90" i="116"/>
  <c r="AV102" i="162"/>
  <c r="AV102" i="116" s="1"/>
  <c r="BR29" i="116"/>
  <c r="AH53" i="162"/>
  <c r="AH53" i="116" s="1"/>
  <c r="BE36" i="116"/>
  <c r="AS44" i="162"/>
  <c r="AS44" i="116" s="1"/>
  <c r="BT53" i="116"/>
  <c r="BS55" i="162"/>
  <c r="BS55" i="116" s="1"/>
  <c r="Z62" i="116"/>
  <c r="F74" i="162"/>
  <c r="F74" i="116" s="1"/>
  <c r="AY76" i="116"/>
  <c r="AC92" i="162"/>
  <c r="AC92" i="116" s="1"/>
  <c r="AX86" i="116"/>
  <c r="AP90" i="162"/>
  <c r="AP90" i="116" s="1"/>
  <c r="BE10" i="116"/>
  <c r="F44" i="162"/>
  <c r="F44" i="116" s="1"/>
  <c r="BE12" i="116"/>
  <c r="I44" i="162"/>
  <c r="I44" i="116" s="1"/>
  <c r="AY14" i="116"/>
  <c r="L40" i="162"/>
  <c r="L40" i="116" s="1"/>
  <c r="AJ16" i="116"/>
  <c r="O30" i="162"/>
  <c r="O30" i="116" s="1"/>
  <c r="AG27" i="116"/>
  <c r="AF29" i="162"/>
  <c r="AF29" i="116" s="1"/>
  <c r="AT29" i="116"/>
  <c r="AH37" i="162"/>
  <c r="AH37" i="116" s="1"/>
  <c r="BH33" i="116"/>
  <c r="AO47" i="162"/>
  <c r="AO47" i="116" s="1"/>
  <c r="BD37" i="116"/>
  <c r="AS43" i="162"/>
  <c r="AS43" i="116" s="1"/>
  <c r="BK43" i="116"/>
  <c r="BD49" i="162"/>
  <c r="BD49" i="116" s="1"/>
  <c r="I59" i="116"/>
  <c r="C63" i="162"/>
  <c r="C63" i="116" s="1"/>
  <c r="L61" i="116"/>
  <c r="F65" i="162"/>
  <c r="F65" i="116" s="1"/>
  <c r="BM74" i="116"/>
  <c r="X100" i="162"/>
  <c r="X100" i="116" s="1"/>
  <c r="BG78" i="116"/>
  <c r="AD96" i="162"/>
  <c r="AD96" i="116" s="1"/>
  <c r="BK83" i="116"/>
  <c r="AM99" i="162"/>
  <c r="AM99" i="116" s="1"/>
  <c r="BT103" i="116"/>
  <c r="BQ105" i="162"/>
  <c r="BQ105" i="116" s="1"/>
  <c r="Z13" i="116"/>
  <c r="I23" i="162"/>
  <c r="I23" i="116" s="1"/>
  <c r="X15" i="116"/>
  <c r="N23" i="162"/>
  <c r="N23" i="116" s="1"/>
  <c r="BQ18" i="116"/>
  <c r="R52" i="162"/>
  <c r="R52" i="116" s="1"/>
  <c r="AA20" i="116"/>
  <c r="U24" i="162"/>
  <c r="U24" i="116" s="1"/>
  <c r="BH23" i="116"/>
  <c r="Z47" i="162"/>
  <c r="Z47" i="116" s="1"/>
  <c r="AL25" i="116"/>
  <c r="AA31" i="162"/>
  <c r="AA31" i="116" s="1"/>
  <c r="BN29" i="116"/>
  <c r="AI51" i="162"/>
  <c r="AI51" i="116" s="1"/>
  <c r="AV32" i="116"/>
  <c r="AM38" i="162"/>
  <c r="AM38" i="116" s="1"/>
  <c r="BE42" i="116"/>
  <c r="BB44" i="162"/>
  <c r="BB44" i="116" s="1"/>
  <c r="F59" i="116"/>
  <c r="C61" i="162"/>
  <c r="C61" i="116" s="1"/>
  <c r="R62" i="116"/>
  <c r="H70" i="162"/>
  <c r="H70" i="116" s="1"/>
  <c r="M104" i="162"/>
  <c r="M104" i="116" s="1"/>
  <c r="BT69" i="116"/>
  <c r="R105" i="162"/>
  <c r="R105" i="116" s="1"/>
  <c r="AM76" i="116"/>
  <c r="AC84" i="162"/>
  <c r="AC84" i="116" s="1"/>
  <c r="AV88" i="116"/>
  <c r="AU90" i="162"/>
  <c r="AU90" i="116" s="1"/>
  <c r="BM96" i="116"/>
  <c r="BE100" i="162"/>
  <c r="BE100" i="116" s="1"/>
  <c r="BS9" i="116"/>
  <c r="C53" i="162"/>
  <c r="BD11" i="116"/>
  <c r="F43" i="162"/>
  <c r="F43" i="116" s="1"/>
  <c r="R12" i="116"/>
  <c r="I18" i="162"/>
  <c r="I18" i="116" s="1"/>
  <c r="O13" i="116"/>
  <c r="K17" i="162"/>
  <c r="K17" i="116" s="1"/>
  <c r="BH19" i="116"/>
  <c r="T47" i="162"/>
  <c r="T47" i="116" s="1"/>
  <c r="BQ25" i="116"/>
  <c r="AC53" i="162"/>
  <c r="AC53" i="116" s="1"/>
  <c r="AP31" i="116"/>
  <c r="AL35" i="162"/>
  <c r="AL35" i="116" s="1"/>
  <c r="BP35" i="116"/>
  <c r="AP51" i="162"/>
  <c r="AP51" i="116" s="1"/>
  <c r="BB38" i="116"/>
  <c r="AV42" i="162"/>
  <c r="AV42" i="116" s="1"/>
  <c r="BT43" i="116"/>
  <c r="BD55" i="162"/>
  <c r="BD55" i="116" s="1"/>
  <c r="BS62" i="116"/>
  <c r="F104" i="162"/>
  <c r="F104" i="116" s="1"/>
  <c r="BK63" i="116"/>
  <c r="I99" i="162"/>
  <c r="I99" i="116" s="1"/>
  <c r="AD64" i="116"/>
  <c r="K78" i="162"/>
  <c r="K78" i="116" s="1"/>
  <c r="BJ68" i="116"/>
  <c r="O98" i="162"/>
  <c r="O98" i="116" s="1"/>
  <c r="AG71" i="116"/>
  <c r="U79" i="162"/>
  <c r="U79" i="116" s="1"/>
  <c r="AS73" i="116"/>
  <c r="X87" i="162"/>
  <c r="X87" i="116" s="1"/>
  <c r="AS75" i="116"/>
  <c r="AA87" i="162"/>
  <c r="AA87" i="116" s="1"/>
  <c r="AG78" i="116"/>
  <c r="AF80" i="162"/>
  <c r="AF80" i="116" s="1"/>
  <c r="BP80" i="116"/>
  <c r="AG102" i="162"/>
  <c r="AG102" i="116" s="1"/>
  <c r="BE85" i="116"/>
  <c r="AP95" i="162"/>
  <c r="AP95" i="116" s="1"/>
  <c r="BQ88" i="116"/>
  <c r="AU104" i="162"/>
  <c r="AU104" i="116" s="1"/>
  <c r="BQ99" i="116"/>
  <c r="BK103" i="162"/>
  <c r="BK103" i="116" s="1"/>
  <c r="AS64" i="116"/>
  <c r="K88" i="162"/>
  <c r="K88" i="116" s="1"/>
  <c r="AG67" i="116"/>
  <c r="O79" i="162"/>
  <c r="O79" i="116" s="1"/>
  <c r="BB69" i="116"/>
  <c r="R93" i="162"/>
  <c r="R93" i="116" s="1"/>
  <c r="X70" i="116"/>
  <c r="T74" i="162"/>
  <c r="T74" i="116" s="1"/>
  <c r="AG76" i="116"/>
  <c r="AC80" i="162"/>
  <c r="AC80" i="116" s="1"/>
  <c r="BB79" i="116"/>
  <c r="AG93" i="162"/>
  <c r="AG93" i="116" s="1"/>
  <c r="BA84" i="116"/>
  <c r="AM92" i="162"/>
  <c r="AM92" i="116" s="1"/>
  <c r="BB88" i="116"/>
  <c r="AU94" i="162"/>
  <c r="AU94" i="116" s="1"/>
  <c r="BN97" i="116"/>
  <c r="BH101" i="162"/>
  <c r="BH101" i="116" s="1"/>
  <c r="AY60" i="116"/>
  <c r="E92" i="162"/>
  <c r="E92" i="116" s="1"/>
  <c r="BG15" i="116"/>
  <c r="L45" i="162"/>
  <c r="L45" i="116" s="1"/>
  <c r="AM77" i="116"/>
  <c r="AD83" i="162"/>
  <c r="AD83" i="116" s="1"/>
  <c r="AO13" i="116"/>
  <c r="I33" i="162"/>
  <c r="I33" i="116" s="1"/>
  <c r="AM78" i="116"/>
  <c r="AF84" i="162"/>
  <c r="AF84" i="116" s="1"/>
  <c r="BP23" i="116"/>
  <c r="X51" i="162"/>
  <c r="X51" i="116" s="1"/>
  <c r="AS60" i="116"/>
  <c r="E88" i="162"/>
  <c r="E88" i="116" s="1"/>
  <c r="AP8" i="116"/>
  <c r="C34" i="162"/>
  <c r="C34" i="116" s="1"/>
  <c r="BT25" i="116"/>
  <c r="AC55" i="162"/>
  <c r="AC55" i="116" s="1"/>
  <c r="AP67" i="116"/>
  <c r="O85" i="162"/>
  <c r="O85" i="116" s="1"/>
  <c r="W11" i="116"/>
  <c r="F21" i="162"/>
  <c r="F21" i="116" s="1"/>
  <c r="X21" i="116"/>
  <c r="W23" i="162"/>
  <c r="W23" i="116" s="1"/>
  <c r="AS32" i="116"/>
  <c r="AM36" i="162"/>
  <c r="AM36" i="116" s="1"/>
  <c r="BT73" i="116"/>
  <c r="X105" i="162"/>
  <c r="X105" i="116" s="1"/>
  <c r="BT98" i="116"/>
  <c r="BJ106" i="162"/>
  <c r="BJ106" i="116" s="1"/>
  <c r="BK25" i="116"/>
  <c r="AC49" i="162"/>
  <c r="AC49" i="116" s="1"/>
  <c r="BQ40" i="116"/>
  <c r="AY52" i="162"/>
  <c r="AY52" i="116" s="1"/>
  <c r="AX66" i="116"/>
  <c r="L90" i="162"/>
  <c r="L90" i="116" s="1"/>
  <c r="BD82" i="116"/>
  <c r="AJ94" i="162"/>
  <c r="AJ94" i="116" s="1"/>
  <c r="AJ15" i="116"/>
  <c r="N31" i="162"/>
  <c r="N31" i="116" s="1"/>
  <c r="BK20" i="116"/>
  <c r="U48" i="162"/>
  <c r="U48" i="116" s="1"/>
  <c r="AX25" i="116"/>
  <c r="AA39" i="162"/>
  <c r="AA39" i="116" s="1"/>
  <c r="AR31" i="116"/>
  <c r="AJ35" i="162"/>
  <c r="AJ35" i="116" s="1"/>
  <c r="BP41" i="116"/>
  <c r="AY51" i="162"/>
  <c r="AY51" i="116" s="1"/>
  <c r="U65" i="116"/>
  <c r="L71" i="162"/>
  <c r="L71" i="116" s="1"/>
  <c r="BK81" i="116"/>
  <c r="AJ99" i="162"/>
  <c r="AJ99" i="116" s="1"/>
  <c r="BE11" i="116"/>
  <c r="H45" i="162"/>
  <c r="H45" i="116" s="1"/>
  <c r="BD15" i="116"/>
  <c r="L43" i="162"/>
  <c r="L43" i="116" s="1"/>
  <c r="AM19" i="116"/>
  <c r="T33" i="162"/>
  <c r="T33" i="116" s="1"/>
  <c r="AQ31" i="116"/>
  <c r="W60" i="116"/>
  <c r="C72" i="162"/>
  <c r="AP65" i="116"/>
  <c r="L85" i="162"/>
  <c r="L85" i="116" s="1"/>
  <c r="BH73" i="116"/>
  <c r="X97" i="162"/>
  <c r="X97" i="116" s="1"/>
  <c r="BH82" i="116"/>
  <c r="AL98" i="162"/>
  <c r="AL98" i="116" s="1"/>
  <c r="BP98" i="116"/>
  <c r="BH102" i="162"/>
  <c r="BH102" i="116" s="1"/>
  <c r="BT68" i="116"/>
  <c r="Q106" i="162"/>
  <c r="Q106" i="116" s="1"/>
  <c r="BE71" i="116"/>
  <c r="U95" i="162"/>
  <c r="U95" i="116" s="1"/>
  <c r="BQ75" i="116"/>
  <c r="AA103" i="162"/>
  <c r="AA103" i="116" s="1"/>
  <c r="BN92" i="116"/>
  <c r="BA102" i="162"/>
  <c r="BA102" i="116" s="1"/>
  <c r="BA64" i="116"/>
  <c r="I92" i="162"/>
  <c r="I92" i="116" s="1"/>
  <c r="BE67" i="116"/>
  <c r="O95" i="162"/>
  <c r="O95" i="116" s="1"/>
  <c r="AF70" i="116"/>
  <c r="R78" i="162"/>
  <c r="R78" i="116" s="1"/>
  <c r="AP74" i="116"/>
  <c r="Z86" i="162"/>
  <c r="Z86" i="116" s="1"/>
  <c r="AJ78" i="116"/>
  <c r="AF82" i="162"/>
  <c r="AF82" i="116" s="1"/>
  <c r="AS84" i="116"/>
  <c r="AO88" i="162"/>
  <c r="AO88" i="116" s="1"/>
  <c r="H9" i="116"/>
  <c r="C11" i="162"/>
  <c r="CE9" i="162"/>
  <c r="AS13" i="116"/>
  <c r="K37" i="162"/>
  <c r="K37" i="116" s="1"/>
  <c r="AC13" i="116"/>
  <c r="I25" i="162"/>
  <c r="I25" i="116" s="1"/>
  <c r="AS35" i="116"/>
  <c r="AR37" i="162"/>
  <c r="AR37" i="116" s="1"/>
  <c r="AG9" i="116"/>
  <c r="E29" i="162"/>
  <c r="BB61" i="116"/>
  <c r="F93" i="162"/>
  <c r="F93" i="116" s="1"/>
  <c r="BN10" i="116"/>
  <c r="F50" i="162"/>
  <c r="F50" i="116" s="1"/>
  <c r="AY25" i="116"/>
  <c r="AC41" i="162"/>
  <c r="AC41" i="116" s="1"/>
  <c r="BC11" i="116"/>
  <c r="G43" i="162"/>
  <c r="G43" i="116" s="1"/>
  <c r="AL19" i="116"/>
  <c r="R31" i="162"/>
  <c r="R31" i="116" s="1"/>
  <c r="BK31" i="116"/>
  <c r="AL49" i="162"/>
  <c r="AL49" i="116" s="1"/>
  <c r="AA59" i="116"/>
  <c r="C75" i="162"/>
  <c r="C75" i="116" s="1"/>
  <c r="BN70" i="116"/>
  <c r="T102" i="162"/>
  <c r="T102" i="116" s="1"/>
  <c r="BT89" i="116"/>
  <c r="AV105" i="162"/>
  <c r="AV105" i="116" s="1"/>
  <c r="AC23" i="116"/>
  <c r="X25" i="162"/>
  <c r="X25" i="116" s="1"/>
  <c r="AY35" i="116"/>
  <c r="AR41" i="162"/>
  <c r="AR41" i="116" s="1"/>
  <c r="R61" i="116"/>
  <c r="F69" i="162"/>
  <c r="F69" i="116" s="1"/>
  <c r="BP74" i="116"/>
  <c r="X102" i="162"/>
  <c r="X102" i="116" s="1"/>
  <c r="BV102" i="116"/>
  <c r="BN106" i="162"/>
  <c r="BN106" i="116" s="1"/>
  <c r="BU15" i="116"/>
  <c r="BE19" i="116"/>
  <c r="T45" i="162"/>
  <c r="T45" i="116" s="1"/>
  <c r="BH24" i="116"/>
  <c r="AA46" i="162"/>
  <c r="AA46" i="116" s="1"/>
  <c r="AY30" i="116"/>
  <c r="AJ40" i="162"/>
  <c r="AJ40" i="116" s="1"/>
  <c r="BA39" i="116"/>
  <c r="AV41" i="162"/>
  <c r="AV41" i="116" s="1"/>
  <c r="BG60" i="116"/>
  <c r="C96" i="162"/>
  <c r="AJ79" i="116"/>
  <c r="AG81" i="162"/>
  <c r="AG81" i="116" s="1"/>
  <c r="BK91" i="116"/>
  <c r="AY99" i="162"/>
  <c r="AY99" i="116" s="1"/>
  <c r="AY11" i="116"/>
  <c r="H41" i="162"/>
  <c r="H41" i="116" s="1"/>
  <c r="AY15" i="116"/>
  <c r="N41" i="162"/>
  <c r="N41" i="116" s="1"/>
  <c r="BL25" i="116"/>
  <c r="AB49" i="162"/>
  <c r="AB49" i="116" s="1"/>
  <c r="AV30" i="116"/>
  <c r="AJ38" i="162"/>
  <c r="AJ38" i="116" s="1"/>
  <c r="BT40" i="116"/>
  <c r="AY54" i="162"/>
  <c r="AY54" i="116" s="1"/>
  <c r="R60" i="116"/>
  <c r="E70" i="162"/>
  <c r="E70" i="116" s="1"/>
  <c r="R65" i="116"/>
  <c r="L69" i="162"/>
  <c r="L69" i="116" s="1"/>
  <c r="AS72" i="116"/>
  <c r="W88" i="162"/>
  <c r="W88" i="116" s="1"/>
  <c r="BH81" i="116"/>
  <c r="AJ97" i="162"/>
  <c r="AJ97" i="116" s="1"/>
  <c r="BU96" i="116"/>
  <c r="BF106" i="162"/>
  <c r="BF106" i="116" s="1"/>
  <c r="AS8" i="116"/>
  <c r="C36" i="162"/>
  <c r="C36" i="116" s="1"/>
  <c r="AY13" i="116"/>
  <c r="K41" i="162"/>
  <c r="K41" i="116" s="1"/>
  <c r="BB15" i="116"/>
  <c r="N43" i="162"/>
  <c r="N43" i="116" s="1"/>
  <c r="BQ17" i="116"/>
  <c r="Q53" i="162"/>
  <c r="Q53" i="116" s="1"/>
  <c r="AD18" i="116"/>
  <c r="R26" i="162"/>
  <c r="R26" i="116" s="1"/>
  <c r="BB20" i="116"/>
  <c r="U42" i="162"/>
  <c r="U42" i="116" s="1"/>
  <c r="BN24" i="116"/>
  <c r="AA50" i="162"/>
  <c r="AA50" i="116" s="1"/>
  <c r="AJ27" i="116"/>
  <c r="AF31" i="162"/>
  <c r="AF31" i="116" s="1"/>
  <c r="BJ33" i="116"/>
  <c r="AM47" i="162"/>
  <c r="AM47" i="116" s="1"/>
  <c r="BM41" i="116"/>
  <c r="AY49" i="162"/>
  <c r="AY49" i="116" s="1"/>
  <c r="BN60" i="116"/>
  <c r="E102" i="162"/>
  <c r="E102" i="116" s="1"/>
  <c r="R64" i="116"/>
  <c r="K70" i="162"/>
  <c r="K70" i="116" s="1"/>
  <c r="AX68" i="116"/>
  <c r="O90" i="162"/>
  <c r="O90" i="116" s="1"/>
  <c r="BP72" i="116"/>
  <c r="U102" i="162"/>
  <c r="U102" i="116" s="1"/>
  <c r="BB76" i="116"/>
  <c r="AC94" i="162"/>
  <c r="AC94" i="116" s="1"/>
  <c r="BA86" i="116"/>
  <c r="AP92" i="162"/>
  <c r="AP92" i="116" s="1"/>
  <c r="BQ95" i="116"/>
  <c r="BE103" i="162"/>
  <c r="BE103" i="116" s="1"/>
  <c r="Q64" i="116"/>
  <c r="I68" i="162"/>
  <c r="I68" i="116" s="1"/>
  <c r="BQ76" i="116"/>
  <c r="AC104" i="162"/>
  <c r="AC104" i="116" s="1"/>
  <c r="BP86" i="116"/>
  <c r="AP102" i="162"/>
  <c r="AP102" i="116" s="1"/>
  <c r="BT94" i="116"/>
  <c r="BD106" i="162"/>
  <c r="BD106" i="116" s="1"/>
  <c r="BK68" i="116"/>
  <c r="Q100" i="162"/>
  <c r="Q100" i="116" s="1"/>
  <c r="BH12" i="116"/>
  <c r="I46" i="162"/>
  <c r="I46" i="116" s="1"/>
  <c r="BA29" i="116"/>
  <c r="AG41" i="162"/>
  <c r="AG41" i="116" s="1"/>
  <c r="AM69" i="116"/>
  <c r="R83" i="162"/>
  <c r="R83" i="116" s="1"/>
  <c r="BK9" i="116"/>
  <c r="E49" i="162"/>
  <c r="BK23" i="116"/>
  <c r="Z49" i="162"/>
  <c r="Z49" i="116" s="1"/>
  <c r="F8" i="116"/>
  <c r="C10" i="162"/>
  <c r="C10" i="116" s="1"/>
  <c r="AA11" i="116"/>
  <c r="H25" i="162"/>
  <c r="H25" i="116" s="1"/>
  <c r="BH18" i="116"/>
  <c r="R46" i="162"/>
  <c r="R46" i="116" s="1"/>
  <c r="BA21" i="116"/>
  <c r="U41" i="162"/>
  <c r="U41" i="116" s="1"/>
  <c r="AI23" i="116"/>
  <c r="X29" i="162"/>
  <c r="X29" i="116" s="1"/>
  <c r="AG26" i="116"/>
  <c r="AD28" i="162"/>
  <c r="AD28" i="116" s="1"/>
  <c r="AR33" i="116"/>
  <c r="AM35" i="162"/>
  <c r="AM35" i="116" s="1"/>
  <c r="BH42" i="116"/>
  <c r="BB46" i="162"/>
  <c r="BB46" i="116" s="1"/>
  <c r="BQ59" i="116"/>
  <c r="C103" i="162"/>
  <c r="C103" i="116" s="1"/>
  <c r="BT61" i="116"/>
  <c r="F105" i="162"/>
  <c r="F105" i="116" s="1"/>
  <c r="BJ66" i="116"/>
  <c r="L98" i="162"/>
  <c r="L98" i="116" s="1"/>
  <c r="AV69" i="116"/>
  <c r="R89" i="162"/>
  <c r="R89" i="116" s="1"/>
  <c r="AC72" i="116"/>
  <c r="U76" i="162"/>
  <c r="U76" i="116" s="1"/>
  <c r="BT77" i="116"/>
  <c r="AD105" i="162"/>
  <c r="AD105" i="116" s="1"/>
  <c r="BP82" i="116"/>
  <c r="AJ102" i="162"/>
  <c r="AJ102" i="116" s="1"/>
  <c r="BD88" i="116"/>
  <c r="AS94" i="162"/>
  <c r="AS94" i="116" s="1"/>
  <c r="BL98" i="116"/>
  <c r="BI100" i="162"/>
  <c r="BI100" i="116" s="1"/>
  <c r="BQ8" i="116"/>
  <c r="C52" i="162"/>
  <c r="C52" i="116" s="1"/>
  <c r="N13" i="116"/>
  <c r="I15" i="162"/>
  <c r="I15" i="116" s="1"/>
  <c r="BN14" i="116"/>
  <c r="L50" i="162"/>
  <c r="L50" i="116" s="1"/>
  <c r="AD15" i="116"/>
  <c r="N27" i="162"/>
  <c r="N27" i="116" s="1"/>
  <c r="AS17" i="116"/>
  <c r="Q37" i="162"/>
  <c r="Q37" i="116" s="1"/>
  <c r="BD19" i="116"/>
  <c r="R43" i="162"/>
  <c r="R43" i="116" s="1"/>
  <c r="BK21" i="116"/>
  <c r="W49" i="162"/>
  <c r="W49" i="116" s="1"/>
  <c r="AG75" i="116"/>
  <c r="AA79" i="162"/>
  <c r="AA79" i="116" s="1"/>
  <c r="BL80" i="116"/>
  <c r="AY82" i="116"/>
  <c r="AL92" i="162"/>
  <c r="AL92" i="116" s="1"/>
  <c r="AS86" i="116"/>
  <c r="AR88" i="162"/>
  <c r="AR88" i="116" s="1"/>
  <c r="BU88" i="116"/>
  <c r="AT106" i="162"/>
  <c r="AT106" i="116" s="1"/>
  <c r="BQ93" i="116"/>
  <c r="BB103" i="162"/>
  <c r="BB103" i="116" s="1"/>
  <c r="BV100" i="116"/>
  <c r="BK106" i="162"/>
  <c r="BK106" i="116" s="1"/>
  <c r="AO64" i="116"/>
  <c r="I84" i="162"/>
  <c r="I84" i="116" s="1"/>
  <c r="AP69" i="116"/>
  <c r="R85" i="162"/>
  <c r="R85" i="116" s="1"/>
  <c r="BN71" i="116"/>
  <c r="U101" i="162"/>
  <c r="U101" i="116" s="1"/>
  <c r="AA72" i="116"/>
  <c r="W76" i="162"/>
  <c r="W76" i="116" s="1"/>
  <c r="AD74" i="116"/>
  <c r="Z78" i="162"/>
  <c r="Z78" i="116" s="1"/>
  <c r="BN77" i="116"/>
  <c r="AD101" i="162"/>
  <c r="AD101" i="116" s="1"/>
  <c r="AP79" i="116"/>
  <c r="AG85" i="162"/>
  <c r="AG85" i="116" s="1"/>
  <c r="BN82" i="116"/>
  <c r="AL102" i="162"/>
  <c r="AL102" i="116" s="1"/>
  <c r="AW84" i="116"/>
  <c r="AN90" i="162"/>
  <c r="AN90" i="116" s="1"/>
  <c r="BQ92" i="116"/>
  <c r="BA104" i="162"/>
  <c r="BA104" i="116" s="1"/>
  <c r="BV98" i="116"/>
  <c r="BH106" i="162"/>
  <c r="BH106" i="116" s="1"/>
  <c r="AT55" i="162"/>
  <c r="AT55" i="116" s="1"/>
  <c r="AS63" i="116"/>
  <c r="I87" i="162"/>
  <c r="I87" i="116" s="1"/>
  <c r="BS78" i="116"/>
  <c r="AD104" i="162"/>
  <c r="AD104" i="116" s="1"/>
  <c r="AR21" i="116"/>
  <c r="U35" i="162"/>
  <c r="U35" i="116" s="1"/>
  <c r="BV19" i="116"/>
  <c r="R55" i="162"/>
  <c r="R55" i="116" s="1"/>
  <c r="AV59" i="116"/>
  <c r="C89" i="162"/>
  <c r="C89" i="116" s="1"/>
  <c r="AJ14" i="116"/>
  <c r="L30" i="162"/>
  <c r="L30" i="116" s="1"/>
  <c r="U16" i="116"/>
  <c r="O20" i="162"/>
  <c r="O20" i="116" s="1"/>
  <c r="AY18" i="116"/>
  <c r="R40" i="162"/>
  <c r="R40" i="116" s="1"/>
  <c r="AG73" i="116"/>
  <c r="X79" i="162"/>
  <c r="X79" i="116" s="1"/>
  <c r="U67" i="116"/>
  <c r="O71" i="162"/>
  <c r="O71" i="116" s="1"/>
  <c r="Q590" i="165"/>
  <c r="P60" i="162" s="1"/>
  <c r="AA9" i="116"/>
  <c r="E25" i="162"/>
  <c r="BT8" i="116"/>
  <c r="C54" i="162"/>
  <c r="C54" i="116" s="1"/>
  <c r="AJ23" i="116"/>
  <c r="Z31" i="162"/>
  <c r="Z31" i="116" s="1"/>
  <c r="BM62" i="116"/>
  <c r="F100" i="162"/>
  <c r="F100" i="116" s="1"/>
  <c r="BV51" i="116"/>
  <c r="BN55" i="162"/>
  <c r="BN55" i="116" s="1"/>
  <c r="AM81" i="116"/>
  <c r="AJ83" i="162"/>
  <c r="AJ83" i="116" s="1"/>
  <c r="X13" i="116"/>
  <c r="K23" i="162"/>
  <c r="K23" i="116" s="1"/>
  <c r="AA70" i="116"/>
  <c r="T76" i="162"/>
  <c r="T76" i="116" s="1"/>
  <c r="AV34" i="116"/>
  <c r="AP38" i="162"/>
  <c r="AP38" i="116" s="1"/>
  <c r="BT75" i="116"/>
  <c r="AA105" i="162"/>
  <c r="AA105" i="116" s="1"/>
  <c r="Q629" i="165"/>
  <c r="Q575" i="165"/>
  <c r="Y17" i="162" s="1"/>
  <c r="Q601" i="165"/>
  <c r="Y72" i="162" s="1"/>
  <c r="V74" i="162" s="1"/>
  <c r="V74" i="116" s="1"/>
  <c r="Q595" i="165"/>
  <c r="BO11" i="162" s="1"/>
  <c r="G51" i="162" s="1"/>
  <c r="G51" i="116" s="1"/>
  <c r="Q579" i="165"/>
  <c r="BM68" i="116"/>
  <c r="O100" i="162"/>
  <c r="O100" i="116" s="1"/>
  <c r="W70" i="116"/>
  <c r="R72" i="162"/>
  <c r="R72" i="116" s="1"/>
  <c r="L12" i="116"/>
  <c r="I14" i="162"/>
  <c r="I14" i="116" s="1"/>
  <c r="AP29" i="116"/>
  <c r="AI35" i="162"/>
  <c r="AI35" i="116" s="1"/>
  <c r="BN67" i="116"/>
  <c r="O101" i="162"/>
  <c r="O101" i="116" s="1"/>
  <c r="BJ25" i="116"/>
  <c r="AA47" i="162"/>
  <c r="AA47" i="116" s="1"/>
  <c r="K9" i="116"/>
  <c r="C13" i="162"/>
  <c r="BH39" i="116"/>
  <c r="AX47" i="162"/>
  <c r="AX47" i="116" s="1"/>
  <c r="BK79" i="116"/>
  <c r="AG99" i="162"/>
  <c r="AG99" i="116" s="1"/>
  <c r="BM15" i="116"/>
  <c r="L49" i="162"/>
  <c r="L49" i="116" s="1"/>
  <c r="AJ24" i="116"/>
  <c r="AA30" i="162"/>
  <c r="AA30" i="116" s="1"/>
  <c r="BO39" i="116"/>
  <c r="AW51" i="162"/>
  <c r="AW51" i="116" s="1"/>
  <c r="AJ80" i="116"/>
  <c r="AI82" i="162"/>
  <c r="AI82" i="116" s="1"/>
  <c r="W19" i="116"/>
  <c r="R21" i="162"/>
  <c r="R21" i="116" s="1"/>
  <c r="AS59" i="116"/>
  <c r="C87" i="162"/>
  <c r="C87" i="116" s="1"/>
  <c r="BH85" i="116"/>
  <c r="AP97" i="162"/>
  <c r="AP97" i="116" s="1"/>
  <c r="O11" i="116"/>
  <c r="H17" i="162"/>
  <c r="H17" i="116" s="1"/>
  <c r="BQ16" i="116"/>
  <c r="O52" i="162"/>
  <c r="O52" i="116" s="1"/>
  <c r="BQ21" i="116"/>
  <c r="W53" i="162"/>
  <c r="W53" i="116" s="1"/>
  <c r="BK26" i="116"/>
  <c r="AD48" i="162"/>
  <c r="AD48" i="116" s="1"/>
  <c r="BS33" i="116"/>
  <c r="AM53" i="162"/>
  <c r="AM53" i="116" s="1"/>
  <c r="BV43" i="116"/>
  <c r="BB55" i="162"/>
  <c r="BB55" i="116" s="1"/>
  <c r="BP62" i="116"/>
  <c r="F102" i="162"/>
  <c r="F102" i="116" s="1"/>
  <c r="AU66" i="116"/>
  <c r="L88" i="162"/>
  <c r="L88" i="116" s="1"/>
  <c r="AM73" i="116"/>
  <c r="X83" i="162"/>
  <c r="X83" i="116" s="1"/>
  <c r="BA82" i="116"/>
  <c r="AJ92" i="162"/>
  <c r="AJ92" i="116" s="1"/>
  <c r="BV96" i="116"/>
  <c r="BE106" i="162"/>
  <c r="BE106" i="116" s="1"/>
  <c r="U12" i="116"/>
  <c r="I20" i="162"/>
  <c r="I20" i="116" s="1"/>
  <c r="BS17" i="116"/>
  <c r="O53" i="162"/>
  <c r="O53" i="116" s="1"/>
  <c r="BH26" i="116"/>
  <c r="AD46" i="162"/>
  <c r="AD46" i="116" s="1"/>
  <c r="BQ33" i="116"/>
  <c r="AO53" i="162"/>
  <c r="AO53" i="116" s="1"/>
  <c r="BE61" i="116"/>
  <c r="F95" i="162"/>
  <c r="F95" i="116" s="1"/>
  <c r="BB66" i="116"/>
  <c r="N94" i="162"/>
  <c r="N94" i="116" s="1"/>
  <c r="BA72" i="116"/>
  <c r="U92" i="162"/>
  <c r="U92" i="116" s="1"/>
  <c r="AO80" i="116"/>
  <c r="AG84" i="162"/>
  <c r="AG84" i="116" s="1"/>
  <c r="BT95" i="116"/>
  <c r="BE105" i="162"/>
  <c r="BE105" i="116" s="1"/>
  <c r="AA10" i="116"/>
  <c r="F24" i="162"/>
  <c r="F24" i="116" s="1"/>
  <c r="AM13" i="116"/>
  <c r="K33" i="162"/>
  <c r="K33" i="116" s="1"/>
  <c r="AJ19" i="116"/>
  <c r="T31" i="162"/>
  <c r="T31" i="116" s="1"/>
  <c r="AX33" i="116"/>
  <c r="AM39" i="162"/>
  <c r="AM39" i="116" s="1"/>
  <c r="BQ41" i="116"/>
  <c r="BA53" i="162"/>
  <c r="BA53" i="116" s="1"/>
  <c r="D104" i="162"/>
  <c r="AP76" i="116"/>
  <c r="AC86" i="162"/>
  <c r="AC86" i="116" s="1"/>
  <c r="AS81" i="116"/>
  <c r="AJ87" i="162"/>
  <c r="AJ87" i="116" s="1"/>
  <c r="BE87" i="116"/>
  <c r="AS95" i="162"/>
  <c r="AS95" i="116" s="1"/>
  <c r="BP96" i="116"/>
  <c r="BE102" i="162"/>
  <c r="BE102" i="116" s="1"/>
  <c r="AV65" i="116"/>
  <c r="L89" i="162"/>
  <c r="L89" i="116" s="1"/>
  <c r="AK68" i="116"/>
  <c r="P82" i="162"/>
  <c r="P82" i="116" s="1"/>
  <c r="BE76" i="116"/>
  <c r="AC96" i="162"/>
  <c r="AC96" i="116" s="1"/>
  <c r="BG80" i="116"/>
  <c r="AG96" i="162"/>
  <c r="AG96" i="116" s="1"/>
  <c r="BT86" i="116"/>
  <c r="AR106" i="162"/>
  <c r="AR106" i="116" s="1"/>
  <c r="BN91" i="116"/>
  <c r="AY101" i="162"/>
  <c r="AY101" i="116" s="1"/>
  <c r="AX13" i="116"/>
  <c r="I39" i="162"/>
  <c r="I39" i="116" s="1"/>
  <c r="AA73" i="116"/>
  <c r="X75" i="162"/>
  <c r="X75" i="116" s="1"/>
  <c r="AJ20" i="116"/>
  <c r="U30" i="162"/>
  <c r="U30" i="116" s="1"/>
  <c r="BN99" i="116"/>
  <c r="BK101" i="162"/>
  <c r="BK101" i="116" s="1"/>
  <c r="BA15" i="116"/>
  <c r="L41" i="162"/>
  <c r="L41" i="116" s="1"/>
  <c r="BM39" i="116"/>
  <c r="AV49" i="162"/>
  <c r="AV49" i="116" s="1"/>
  <c r="BJ80" i="116"/>
  <c r="AG98" i="162"/>
  <c r="AG98" i="116" s="1"/>
  <c r="BK24" i="116"/>
  <c r="AA48" i="162"/>
  <c r="AA48" i="116" s="1"/>
  <c r="BQ90" i="116"/>
  <c r="AX104" i="162"/>
  <c r="AX104" i="116" s="1"/>
  <c r="BM43" i="116"/>
  <c r="BB49" i="162"/>
  <c r="BB49" i="116" s="1"/>
  <c r="BN9" i="116"/>
  <c r="E51" i="162"/>
  <c r="AL62" i="116"/>
  <c r="F82" i="162"/>
  <c r="F82" i="116" s="1"/>
  <c r="O8" i="116"/>
  <c r="C16" i="162"/>
  <c r="C16" i="116" s="1"/>
  <c r="AG18" i="116"/>
  <c r="R28" i="162"/>
  <c r="R28" i="116" s="1"/>
  <c r="BB29" i="116"/>
  <c r="AI43" i="162"/>
  <c r="AI43" i="116" s="1"/>
  <c r="BU72" i="116"/>
  <c r="V106" i="162"/>
  <c r="V106" i="116" s="1"/>
  <c r="BH93" i="116"/>
  <c r="BB97" i="162"/>
  <c r="BB97" i="116" s="1"/>
  <c r="AF23" i="116"/>
  <c r="X27" i="162"/>
  <c r="X27" i="116" s="1"/>
  <c r="BQ38" i="116"/>
  <c r="AV52" i="162"/>
  <c r="AV52" i="116" s="1"/>
  <c r="O64" i="116"/>
  <c r="K68" i="162"/>
  <c r="K68" i="116" s="1"/>
  <c r="BA80" i="116"/>
  <c r="AG92" i="162"/>
  <c r="AG92" i="116" s="1"/>
  <c r="BA11" i="116"/>
  <c r="F41" i="162"/>
  <c r="F41" i="116" s="1"/>
  <c r="AI19" i="116"/>
  <c r="R29" i="162"/>
  <c r="R29" i="116" s="1"/>
  <c r="BN25" i="116"/>
  <c r="AC51" i="162"/>
  <c r="AC51" i="116" s="1"/>
  <c r="BH31" i="116"/>
  <c r="AL47" i="162"/>
  <c r="AL47" i="116" s="1"/>
  <c r="BB40" i="116"/>
  <c r="AY42" i="162"/>
  <c r="AY42" i="116" s="1"/>
  <c r="AI60" i="116"/>
  <c r="C80" i="162"/>
  <c r="T64" i="116"/>
  <c r="I70" i="162"/>
  <c r="I70" i="116" s="1"/>
  <c r="BN96" i="116"/>
  <c r="BG102" i="162"/>
  <c r="BG102" i="116" s="1"/>
  <c r="AF13" i="116"/>
  <c r="I27" i="162"/>
  <c r="I27" i="116" s="1"/>
  <c r="W17" i="116"/>
  <c r="O21" i="162"/>
  <c r="O21" i="116" s="1"/>
  <c r="BM23" i="116"/>
  <c r="X49" i="162"/>
  <c r="X49" i="116" s="1"/>
  <c r="AX29" i="116"/>
  <c r="AG39" i="162"/>
  <c r="AG39" i="116" s="1"/>
  <c r="BH36" i="116"/>
  <c r="AS46" i="162"/>
  <c r="AS46" i="116" s="1"/>
  <c r="BT52" i="116"/>
  <c r="BQ54" i="162"/>
  <c r="BQ54" i="116" s="1"/>
  <c r="AS62" i="116"/>
  <c r="H88" i="162"/>
  <c r="H88" i="116" s="1"/>
  <c r="BG68" i="116"/>
  <c r="O96" i="162"/>
  <c r="O96" i="116" s="1"/>
  <c r="AJ75" i="116"/>
  <c r="AA81" i="162"/>
  <c r="AA81" i="116" s="1"/>
  <c r="AV85" i="116"/>
  <c r="AP89" i="162"/>
  <c r="AP89" i="116" s="1"/>
  <c r="BH11" i="116"/>
  <c r="H47" i="162"/>
  <c r="H47" i="116" s="1"/>
  <c r="AP23" i="116"/>
  <c r="Z35" i="162"/>
  <c r="Z35" i="116" s="1"/>
  <c r="AL29" i="116"/>
  <c r="AG31" i="162"/>
  <c r="AG31" i="116" s="1"/>
  <c r="BN40" i="116"/>
  <c r="AY50" i="162"/>
  <c r="AY50" i="116" s="1"/>
  <c r="AD59" i="116"/>
  <c r="C77" i="162"/>
  <c r="C77" i="116" s="1"/>
  <c r="AA62" i="116"/>
  <c r="H76" i="162"/>
  <c r="H76" i="116" s="1"/>
  <c r="BA66" i="116"/>
  <c r="L92" i="162"/>
  <c r="L92" i="116" s="1"/>
  <c r="U70" i="116"/>
  <c r="T72" i="162"/>
  <c r="T72" i="116" s="1"/>
  <c r="BE73" i="116"/>
  <c r="X95" i="162"/>
  <c r="X95" i="116" s="1"/>
  <c r="AL76" i="116"/>
  <c r="AA82" i="162"/>
  <c r="AA82" i="116" s="1"/>
  <c r="AO82" i="116"/>
  <c r="AJ84" i="162"/>
  <c r="AJ84" i="116" s="1"/>
  <c r="AJ65" i="116"/>
  <c r="L81" i="162"/>
  <c r="L81" i="116" s="1"/>
  <c r="AG68" i="116"/>
  <c r="Q80" i="162"/>
  <c r="Q80" i="116" s="1"/>
  <c r="AY72" i="116"/>
  <c r="W92" i="162"/>
  <c r="W92" i="116" s="1"/>
  <c r="BA76" i="116"/>
  <c r="AA92" i="162"/>
  <c r="AA92" i="116" s="1"/>
  <c r="AM80" i="116"/>
  <c r="AI84" i="162"/>
  <c r="AI84" i="116" s="1"/>
  <c r="BN98" i="116"/>
  <c r="BJ102" i="162"/>
  <c r="BJ102" i="116" s="1"/>
  <c r="BP9" i="116"/>
  <c r="C51" i="162"/>
  <c r="BK22" i="116"/>
  <c r="X48" i="162"/>
  <c r="X48" i="116" s="1"/>
  <c r="BB62" i="116"/>
  <c r="H94" i="162"/>
  <c r="H94" i="116" s="1"/>
  <c r="I9" i="116"/>
  <c r="E13" i="162"/>
  <c r="BK17" i="116"/>
  <c r="Q49" i="162"/>
  <c r="Q49" i="116" s="1"/>
  <c r="BN45" i="116"/>
  <c r="BG51" i="162"/>
  <c r="BG51" i="116" s="1"/>
  <c r="BE82" i="116"/>
  <c r="AL96" i="162"/>
  <c r="AL96" i="116" s="1"/>
  <c r="BT14" i="116"/>
  <c r="L54" i="162"/>
  <c r="L54" i="116" s="1"/>
  <c r="AG22" i="116"/>
  <c r="X28" i="162"/>
  <c r="X28" i="116" s="1"/>
  <c r="AR76" i="116"/>
  <c r="AA86" i="162"/>
  <c r="AA86" i="116" s="1"/>
  <c r="U9" i="116"/>
  <c r="E21" i="162"/>
  <c r="AY20" i="116"/>
  <c r="U40" i="162"/>
  <c r="U40" i="116" s="1"/>
  <c r="AA60" i="116"/>
  <c r="E76" i="162"/>
  <c r="E76" i="116" s="1"/>
  <c r="BK94" i="116"/>
  <c r="BD100" i="162"/>
  <c r="BD100" i="116" s="1"/>
  <c r="AP17" i="116"/>
  <c r="Q35" i="162"/>
  <c r="Q35" i="116" s="1"/>
  <c r="BT48" i="116"/>
  <c r="BK54" i="162"/>
  <c r="BK54" i="116" s="1"/>
  <c r="AY86" i="116"/>
  <c r="AR92" i="162"/>
  <c r="AR92" i="116" s="1"/>
  <c r="AD10" i="116"/>
  <c r="F26" i="162"/>
  <c r="F26" i="116" s="1"/>
  <c r="BT16" i="116"/>
  <c r="O54" i="162"/>
  <c r="O54" i="116" s="1"/>
  <c r="BQ26" i="116"/>
  <c r="AD52" i="162"/>
  <c r="AD52" i="116" s="1"/>
  <c r="BG43" i="116"/>
  <c r="BB45" i="162"/>
  <c r="BB45" i="116" s="1"/>
  <c r="AS11" i="116"/>
  <c r="H37" i="162"/>
  <c r="AR15" i="116"/>
  <c r="L35" i="162"/>
  <c r="L35" i="116" s="1"/>
  <c r="AA19" i="116"/>
  <c r="T25" i="162"/>
  <c r="T25" i="116" s="1"/>
  <c r="Z60" i="116"/>
  <c r="C74" i="162"/>
  <c r="BB65" i="116"/>
  <c r="L93" i="162"/>
  <c r="L93" i="116" s="1"/>
  <c r="BE72" i="116"/>
  <c r="W96" i="162"/>
  <c r="W96" i="116" s="1"/>
  <c r="AS80" i="116"/>
  <c r="AI88" i="162"/>
  <c r="AI88" i="116" s="1"/>
  <c r="BJ94" i="116"/>
  <c r="BB98" i="162"/>
  <c r="BB98" i="116" s="1"/>
  <c r="BB19" i="116"/>
  <c r="T43" i="162"/>
  <c r="T43" i="116" s="1"/>
  <c r="AY24" i="116"/>
  <c r="AA40" i="162"/>
  <c r="AA40" i="116" s="1"/>
  <c r="AS30" i="116"/>
  <c r="AJ36" i="162"/>
  <c r="AJ36" i="116" s="1"/>
  <c r="BT39" i="116"/>
  <c r="AX55" i="162"/>
  <c r="AX55" i="116" s="1"/>
  <c r="BM60" i="116"/>
  <c r="C100" i="162"/>
  <c r="BK64" i="116"/>
  <c r="K100" i="162"/>
  <c r="K100" i="116" s="1"/>
  <c r="AP70" i="116"/>
  <c r="T86" i="162"/>
  <c r="T86" i="116" s="1"/>
  <c r="BH90" i="116"/>
  <c r="AX98" i="162"/>
  <c r="AX98" i="116" s="1"/>
  <c r="BQ11" i="116"/>
  <c r="H53" i="162"/>
  <c r="H53" i="116" s="1"/>
  <c r="J53" i="162"/>
  <c r="J53" i="116" s="1"/>
  <c r="BP15" i="116"/>
  <c r="L51" i="162"/>
  <c r="L51" i="116" s="1"/>
  <c r="BJ17" i="116"/>
  <c r="O47" i="162"/>
  <c r="O47" i="116" s="1"/>
  <c r="AY19" i="116"/>
  <c r="T41" i="162"/>
  <c r="T41" i="116" s="1"/>
  <c r="AS24" i="116"/>
  <c r="AA36" i="162"/>
  <c r="AA36" i="116" s="1"/>
  <c r="BE34" i="116"/>
  <c r="AP44" i="162"/>
  <c r="AP44" i="116" s="1"/>
  <c r="BQ39" i="116"/>
  <c r="AX53" i="162"/>
  <c r="AX53" i="116" s="1"/>
  <c r="BM45" i="116"/>
  <c r="BE49" i="162"/>
  <c r="BE49" i="116" s="1"/>
  <c r="BA60" i="116"/>
  <c r="C92" i="162"/>
  <c r="BE62" i="116"/>
  <c r="H96" i="162"/>
  <c r="H96" i="116" s="1"/>
  <c r="AR64" i="116"/>
  <c r="I86" i="162"/>
  <c r="I86" i="116" s="1"/>
  <c r="AD67" i="116"/>
  <c r="O77" i="162"/>
  <c r="O77" i="116" s="1"/>
  <c r="X71" i="116"/>
  <c r="U73" i="162"/>
  <c r="U73" i="116" s="1"/>
  <c r="AG74" i="116"/>
  <c r="Z80" i="162"/>
  <c r="Z80" i="116" s="1"/>
  <c r="AY79" i="116"/>
  <c r="AG91" i="162"/>
  <c r="AG91" i="116" s="1"/>
  <c r="BT92" i="116"/>
  <c r="BA106" i="162"/>
  <c r="BA106" i="116" s="1"/>
  <c r="BB10" i="116"/>
  <c r="F42" i="162"/>
  <c r="F42" i="116" s="1"/>
  <c r="AY12" i="116"/>
  <c r="I40" i="162"/>
  <c r="I40" i="116" s="1"/>
  <c r="AV14" i="116"/>
  <c r="L38" i="162"/>
  <c r="L38" i="116" s="1"/>
  <c r="AG16" i="116"/>
  <c r="O28" i="162"/>
  <c r="O28" i="116" s="1"/>
  <c r="BS19" i="116"/>
  <c r="R53" i="162"/>
  <c r="R53" i="116" s="1"/>
  <c r="BE21" i="116"/>
  <c r="W45" i="162"/>
  <c r="W45" i="116" s="1"/>
  <c r="AM23" i="116"/>
  <c r="Z33" i="162"/>
  <c r="Z33" i="116" s="1"/>
  <c r="AI27" i="116"/>
  <c r="AD29" i="162"/>
  <c r="AD29" i="116" s="1"/>
  <c r="AS29" i="116"/>
  <c r="AI37" i="162"/>
  <c r="AI37" i="116" s="1"/>
  <c r="BG33" i="116"/>
  <c r="AM45" i="162"/>
  <c r="AM45" i="116" s="1"/>
  <c r="BB37" i="116"/>
  <c r="AU43" i="162"/>
  <c r="AU43" i="116" s="1"/>
  <c r="BJ43" i="116"/>
  <c r="BB47" i="162"/>
  <c r="BB47" i="116" s="1"/>
  <c r="U59" i="116"/>
  <c r="C71" i="162"/>
  <c r="C71" i="116" s="1"/>
  <c r="X61" i="116"/>
  <c r="F73" i="162"/>
  <c r="F73" i="116" s="1"/>
  <c r="AD63" i="116"/>
  <c r="I77" i="162"/>
  <c r="I77" i="116" s="1"/>
  <c r="AL66" i="116"/>
  <c r="L82" i="162"/>
  <c r="L82" i="116" s="1"/>
  <c r="BJ70" i="116"/>
  <c r="R98" i="162"/>
  <c r="R98" i="116" s="1"/>
  <c r="BT74" i="116"/>
  <c r="Z106" i="162"/>
  <c r="Z106" i="116" s="1"/>
  <c r="BN78" i="116"/>
  <c r="AF102" i="162"/>
  <c r="AF102" i="116" s="1"/>
  <c r="AR82" i="116"/>
  <c r="AJ86" i="162"/>
  <c r="AJ86" i="116" s="1"/>
  <c r="BH89" i="116"/>
  <c r="AV97" i="162"/>
  <c r="AV97" i="116" s="1"/>
  <c r="BQ102" i="116"/>
  <c r="BP104" i="162"/>
  <c r="BP104" i="116" s="1"/>
  <c r="AG8" i="116"/>
  <c r="C28" i="162"/>
  <c r="C28" i="116" s="1"/>
  <c r="BK13" i="116"/>
  <c r="K49" i="162"/>
  <c r="K49" i="116" s="1"/>
  <c r="AD14" i="116"/>
  <c r="L26" i="162"/>
  <c r="L26" i="116" s="1"/>
  <c r="R15" i="116"/>
  <c r="N19" i="162"/>
  <c r="N19" i="116" s="1"/>
  <c r="AG17" i="116"/>
  <c r="Q29" i="162"/>
  <c r="Q29" i="116" s="1"/>
  <c r="AR19" i="116"/>
  <c r="R35" i="162"/>
  <c r="R35" i="116" s="1"/>
  <c r="AY21" i="116"/>
  <c r="W41" i="162"/>
  <c r="W41" i="116" s="1"/>
  <c r="BB23" i="116"/>
  <c r="Z43" i="162"/>
  <c r="Z43" i="116" s="1"/>
  <c r="BA25" i="116"/>
  <c r="AA41" i="162"/>
  <c r="AA41" i="116" s="1"/>
  <c r="AV27" i="116"/>
  <c r="AF39" i="162"/>
  <c r="AF39" i="116" s="1"/>
  <c r="AM29" i="116"/>
  <c r="AI33" i="162"/>
  <c r="AI33" i="116" s="1"/>
  <c r="BV33" i="116"/>
  <c r="AM55" i="162"/>
  <c r="AM55" i="116" s="1"/>
  <c r="BJ39" i="116"/>
  <c r="AV47" i="162"/>
  <c r="AV47" i="116" s="1"/>
  <c r="BN44" i="116"/>
  <c r="BE50" i="162"/>
  <c r="BE50" i="116" s="1"/>
  <c r="BN59" i="116"/>
  <c r="C101" i="162"/>
  <c r="C101" i="116" s="1"/>
  <c r="O63" i="116"/>
  <c r="I67" i="162"/>
  <c r="I67" i="116" s="1"/>
  <c r="O65" i="116"/>
  <c r="L67" i="162"/>
  <c r="L67" i="116" s="1"/>
  <c r="AG66" i="116"/>
  <c r="N80" i="162"/>
  <c r="N80" i="116" s="1"/>
  <c r="BE70" i="116"/>
  <c r="T96" i="162"/>
  <c r="T96" i="116" s="1"/>
  <c r="BN76" i="116"/>
  <c r="AC102" i="162"/>
  <c r="AC102" i="116" s="1"/>
  <c r="BQ83" i="116"/>
  <c r="AM103" i="162"/>
  <c r="AM103" i="116" s="1"/>
  <c r="BM86" i="116"/>
  <c r="AP100" i="162"/>
  <c r="AP100" i="116" s="1"/>
  <c r="BA90" i="116"/>
  <c r="AV92" i="162"/>
  <c r="AV92" i="116" s="1"/>
  <c r="BQ94" i="116"/>
  <c r="BD104" i="162"/>
  <c r="BD104" i="116" s="1"/>
  <c r="BU102" i="116"/>
  <c r="BO106" i="162"/>
  <c r="BO106" i="116" s="1"/>
  <c r="AC64" i="116"/>
  <c r="I76" i="162"/>
  <c r="I76" i="116" s="1"/>
  <c r="AV66" i="116"/>
  <c r="N90" i="162"/>
  <c r="N90" i="116" s="1"/>
  <c r="BT70" i="116"/>
  <c r="T106" i="162"/>
  <c r="T106" i="116" s="1"/>
  <c r="AD71" i="116"/>
  <c r="U77" i="162"/>
  <c r="U77" i="116" s="1"/>
  <c r="AP73" i="116"/>
  <c r="X85" i="162"/>
  <c r="X85" i="116" s="1"/>
  <c r="AP75" i="116"/>
  <c r="AA85" i="162"/>
  <c r="AA85" i="116" s="1"/>
  <c r="BB82" i="116"/>
  <c r="AL94" i="162"/>
  <c r="AL94" i="116" s="1"/>
  <c r="BB85" i="116"/>
  <c r="AP93" i="162"/>
  <c r="AP93" i="116" s="1"/>
  <c r="AT104" i="162"/>
  <c r="AT104" i="116" s="1"/>
  <c r="BE92" i="116"/>
  <c r="BA96" i="162"/>
  <c r="BA96" i="116" s="1"/>
  <c r="BN100" i="116"/>
  <c r="BM102" i="162"/>
  <c r="BM102" i="116" s="1"/>
  <c r="BJ13" i="116"/>
  <c r="I47" i="162"/>
  <c r="I47" i="116" s="1"/>
  <c r="BK71" i="116"/>
  <c r="U99" i="162"/>
  <c r="U99" i="116" s="1"/>
  <c r="AV24" i="116"/>
  <c r="AA38" i="162"/>
  <c r="AA38" i="116" s="1"/>
  <c r="F9" i="116"/>
  <c r="CD9" i="162"/>
  <c r="E11" i="162"/>
  <c r="BZ9" i="162"/>
  <c r="BZ9" i="116" s="1"/>
  <c r="F14" i="117" s="1"/>
  <c r="X16" i="116"/>
  <c r="O22" i="162"/>
  <c r="O22" i="116" s="1"/>
  <c r="BB91" i="116"/>
  <c r="AY93" i="162"/>
  <c r="AY93" i="116" s="1"/>
  <c r="BQ36" i="116"/>
  <c r="AS52" i="162"/>
  <c r="AS52" i="116" s="1"/>
  <c r="AS12" i="116"/>
  <c r="I36" i="162"/>
  <c r="I36" i="116" s="1"/>
  <c r="AX72" i="116"/>
  <c r="U90" i="162"/>
  <c r="U90" i="116" s="1"/>
  <c r="AA12" i="116"/>
  <c r="I24" i="162"/>
  <c r="I24" i="116" s="1"/>
  <c r="BS35" i="116"/>
  <c r="AP53" i="162"/>
  <c r="AP53" i="116" s="1"/>
  <c r="BG23" i="116"/>
  <c r="X45" i="162"/>
  <c r="X45" i="116" s="1"/>
  <c r="BV37" i="116"/>
  <c r="AS55" i="162"/>
  <c r="AS55" i="116" s="1"/>
  <c r="BA62" i="116"/>
  <c r="F92" i="162"/>
  <c r="F92" i="116" s="1"/>
  <c r="BH77" i="116"/>
  <c r="AD97" i="162"/>
  <c r="AD97" i="116" s="1"/>
  <c r="BN48" i="116"/>
  <c r="BK50" i="162"/>
  <c r="BK50" i="116" s="1"/>
  <c r="BV70" i="116"/>
  <c r="R106" i="162"/>
  <c r="R106" i="116" s="1"/>
  <c r="BP88" i="116"/>
  <c r="AS102" i="162"/>
  <c r="AS102" i="116" s="1"/>
  <c r="X12" i="116"/>
  <c r="I22" i="162"/>
  <c r="I22" i="116" s="1"/>
  <c r="BT17" i="116"/>
  <c r="Q55" i="162"/>
  <c r="Q55" i="116" s="1"/>
  <c r="AV21" i="116"/>
  <c r="W39" i="162"/>
  <c r="W39" i="116" s="1"/>
  <c r="BN27" i="116"/>
  <c r="AF51" i="162"/>
  <c r="AF51" i="116" s="1"/>
  <c r="AS61" i="116"/>
  <c r="F87" i="162"/>
  <c r="F87" i="116" s="1"/>
  <c r="BP84" i="116"/>
  <c r="AM102" i="162"/>
  <c r="AM102" i="116" s="1"/>
  <c r="N11" i="116"/>
  <c r="F15" i="162"/>
  <c r="BK16" i="116"/>
  <c r="O48" i="162"/>
  <c r="O48" i="116" s="1"/>
  <c r="BP21" i="116"/>
  <c r="U51" i="162"/>
  <c r="U51" i="116" s="1"/>
  <c r="BM27" i="116"/>
  <c r="AD49" i="162"/>
  <c r="AD49" i="116" s="1"/>
  <c r="AV33" i="116"/>
  <c r="AO39" i="162"/>
  <c r="AO39" i="116" s="1"/>
  <c r="BV45" i="116"/>
  <c r="BE55" i="162"/>
  <c r="BE55" i="116" s="1"/>
  <c r="BT62" i="116"/>
  <c r="H106" i="162"/>
  <c r="H106" i="116" s="1"/>
  <c r="BH75" i="116"/>
  <c r="AA97" i="162"/>
  <c r="AA97" i="116" s="1"/>
  <c r="BT85" i="116"/>
  <c r="AP105" i="162"/>
  <c r="AP105" i="116" s="1"/>
  <c r="AJ9" i="116"/>
  <c r="E31" i="162"/>
  <c r="AP12" i="116"/>
  <c r="I34" i="162"/>
  <c r="I34" i="116" s="1"/>
  <c r="AP15" i="116"/>
  <c r="N35" i="162"/>
  <c r="N35" i="116" s="1"/>
  <c r="BJ23" i="116"/>
  <c r="X47" i="162"/>
  <c r="X47" i="116" s="1"/>
  <c r="BD27" i="116"/>
  <c r="AD43" i="162"/>
  <c r="AD43" i="116" s="1"/>
  <c r="BB32" i="116"/>
  <c r="AM42" i="162"/>
  <c r="AM42" i="116" s="1"/>
  <c r="AY37" i="116"/>
  <c r="AU41" i="162"/>
  <c r="AU41" i="116" s="1"/>
  <c r="BK62" i="116"/>
  <c r="H100" i="162"/>
  <c r="H100" i="116" s="1"/>
  <c r="AL64" i="116"/>
  <c r="I82" i="162"/>
  <c r="I82" i="116" s="1"/>
  <c r="AL68" i="116"/>
  <c r="O82" i="162"/>
  <c r="O82" i="116" s="1"/>
  <c r="BD72" i="116"/>
  <c r="U94" i="162"/>
  <c r="U94" i="116" s="1"/>
  <c r="AR80" i="116"/>
  <c r="AG86" i="162"/>
  <c r="AG86" i="116" s="1"/>
  <c r="BE86" i="116"/>
  <c r="AR96" i="162"/>
  <c r="AR96" i="116" s="1"/>
  <c r="U64" i="116"/>
  <c r="K72" i="162"/>
  <c r="K72" i="116" s="1"/>
  <c r="BA68" i="116"/>
  <c r="O92" i="162"/>
  <c r="O92" i="116" s="1"/>
  <c r="BS72" i="116"/>
  <c r="U104" i="162"/>
  <c r="U104" i="116" s="1"/>
  <c r="BD86" i="116"/>
  <c r="AP94" i="162"/>
  <c r="AP94" i="116" s="1"/>
  <c r="BI11" i="116"/>
  <c r="G47" i="162"/>
  <c r="G47" i="116" s="1"/>
  <c r="BG66" i="116"/>
  <c r="L96" i="162"/>
  <c r="L96" i="116" s="1"/>
  <c r="BT46" i="116"/>
  <c r="BH54" i="162"/>
  <c r="BH54" i="116" s="1"/>
  <c r="AU86" i="116"/>
  <c r="AP88" i="162"/>
  <c r="AP88" i="116" s="1"/>
  <c r="BE30" i="116"/>
  <c r="AJ44" i="162"/>
  <c r="AJ44" i="116" s="1"/>
  <c r="BA74" i="116"/>
  <c r="X92" i="162"/>
  <c r="X92" i="116" s="1"/>
  <c r="BN13" i="116"/>
  <c r="K51" i="162"/>
  <c r="K51" i="116" s="1"/>
  <c r="AS31" i="116"/>
  <c r="AL37" i="162"/>
  <c r="AL37" i="116" s="1"/>
  <c r="BN72" i="116"/>
  <c r="W102" i="162"/>
  <c r="W102" i="116" s="1"/>
  <c r="BE13" i="116"/>
  <c r="K45" i="162"/>
  <c r="K45" i="116" s="1"/>
  <c r="BQ22" i="116"/>
  <c r="X52" i="162"/>
  <c r="X52" i="116" s="1"/>
  <c r="BO35" i="116"/>
  <c r="AQ51" i="162"/>
  <c r="AQ51" i="116" s="1"/>
  <c r="AG61" i="116"/>
  <c r="F79" i="162"/>
  <c r="F79" i="116" s="1"/>
  <c r="BS100" i="116"/>
  <c r="BK104" i="162"/>
  <c r="BK104" i="116" s="1"/>
  <c r="BS41" i="116"/>
  <c r="AY53" i="162"/>
  <c r="AY53" i="116" s="1"/>
  <c r="R63" i="116"/>
  <c r="I69" i="162"/>
  <c r="I69" i="116" s="1"/>
  <c r="BJ78" i="116"/>
  <c r="AD98" i="162"/>
  <c r="AD98" i="116" s="1"/>
  <c r="I11" i="116"/>
  <c r="H13" i="162"/>
  <c r="H13" i="116" s="1"/>
  <c r="AV20" i="116"/>
  <c r="U38" i="162"/>
  <c r="U38" i="116" s="1"/>
  <c r="AR25" i="116"/>
  <c r="AA35" i="162"/>
  <c r="AA35" i="116" s="1"/>
  <c r="BQ32" i="116"/>
  <c r="AM52" i="162"/>
  <c r="AM52" i="116" s="1"/>
  <c r="BK41" i="116"/>
  <c r="BA49" i="162"/>
  <c r="BA49" i="116" s="1"/>
  <c r="N60" i="116"/>
  <c r="C66" i="162"/>
  <c r="BS66" i="116"/>
  <c r="L104" i="162"/>
  <c r="L104" i="116" s="1"/>
  <c r="AL72" i="116"/>
  <c r="U82" i="162"/>
  <c r="U82" i="116" s="1"/>
  <c r="AM82" i="116"/>
  <c r="AL84" i="162"/>
  <c r="AL84" i="116" s="1"/>
  <c r="BG94" i="116"/>
  <c r="BB96" i="162"/>
  <c r="BB96" i="116" s="1"/>
  <c r="BQ12" i="116"/>
  <c r="I52" i="162"/>
  <c r="I52" i="116" s="1"/>
  <c r="AV16" i="116"/>
  <c r="O38" i="162"/>
  <c r="O38" i="116" s="1"/>
  <c r="BJ21" i="116"/>
  <c r="U47" i="162"/>
  <c r="U47" i="116" s="1"/>
  <c r="AS26" i="116"/>
  <c r="AD36" i="162"/>
  <c r="AD36" i="116" s="1"/>
  <c r="BK32" i="116"/>
  <c r="AM48" i="162"/>
  <c r="AM48" i="116" s="1"/>
  <c r="BC51" i="162"/>
  <c r="BC51" i="116" s="1"/>
  <c r="BN62" i="116"/>
  <c r="H102" i="162"/>
  <c r="H102" i="116" s="1"/>
  <c r="T68" i="116"/>
  <c r="O70" i="162"/>
  <c r="O70" i="116" s="1"/>
  <c r="AV74" i="116"/>
  <c r="Z90" i="162"/>
  <c r="Z90" i="116" s="1"/>
  <c r="X9" i="116"/>
  <c r="E23" i="162"/>
  <c r="BK10" i="116"/>
  <c r="F48" i="162"/>
  <c r="F48" i="116" s="1"/>
  <c r="L11" i="116"/>
  <c r="H15" i="162"/>
  <c r="H15" i="116" s="1"/>
  <c r="AI13" i="116"/>
  <c r="I29" i="162"/>
  <c r="I29" i="116" s="1"/>
  <c r="BE23" i="116"/>
  <c r="Z45" i="162"/>
  <c r="Z45" i="116" s="1"/>
  <c r="Q584" i="165"/>
  <c r="AK27" i="162" s="1"/>
  <c r="AK27" i="116" s="1"/>
  <c r="Q632" i="165"/>
  <c r="Q570" i="165"/>
  <c r="BO15" i="162" s="1"/>
  <c r="M51" i="162" s="1"/>
  <c r="M51" i="116" s="1"/>
  <c r="BH10" i="116"/>
  <c r="F46" i="162"/>
  <c r="F46" i="116" s="1"/>
  <c r="BA19" i="116"/>
  <c r="R41" i="162"/>
  <c r="R41" i="116" s="1"/>
  <c r="BQ15" i="116"/>
  <c r="N53" i="162"/>
  <c r="N53" i="116" s="1"/>
  <c r="BD33" i="116"/>
  <c r="AM43" i="162"/>
  <c r="AM43" i="116" s="1"/>
  <c r="AS74" i="116"/>
  <c r="Z88" i="162"/>
  <c r="Z88" i="116" s="1"/>
  <c r="Z17" i="116"/>
  <c r="O23" i="162"/>
  <c r="O23" i="116" s="1"/>
  <c r="BG86" i="116"/>
  <c r="AP96" i="162"/>
  <c r="AP96" i="116" s="1"/>
  <c r="BK40" i="116"/>
  <c r="AY48" i="162"/>
  <c r="AY48" i="116" s="1"/>
  <c r="BG9" i="116"/>
  <c r="C45" i="162"/>
  <c r="BD60" i="116"/>
  <c r="C94" i="162"/>
  <c r="BG17" i="116"/>
  <c r="O45" i="162"/>
  <c r="O45" i="116" s="1"/>
  <c r="BA27" i="116"/>
  <c r="AD41" i="162"/>
  <c r="AD41" i="116" s="1"/>
  <c r="BK46" i="116"/>
  <c r="BH48" i="162"/>
  <c r="BH48" i="116" s="1"/>
  <c r="AU84" i="116"/>
  <c r="AM88" i="162"/>
  <c r="AM88" i="116" s="1"/>
  <c r="BK33" i="116"/>
  <c r="AO49" i="162"/>
  <c r="AO49" i="116" s="1"/>
  <c r="AR60" i="116"/>
  <c r="C86" i="162"/>
  <c r="AJ71" i="116"/>
  <c r="U81" i="162"/>
  <c r="U81" i="116" s="1"/>
  <c r="BG92" i="116"/>
  <c r="AY96" i="162"/>
  <c r="AY96" i="116" s="1"/>
  <c r="BH13" i="116"/>
  <c r="K47" i="162"/>
  <c r="K47" i="116" s="1"/>
  <c r="AY17" i="116"/>
  <c r="Q41" i="162"/>
  <c r="Q41" i="116" s="1"/>
  <c r="AA22" i="116"/>
  <c r="X24" i="162"/>
  <c r="X24" i="116" s="1"/>
  <c r="AS27" i="116"/>
  <c r="AF37" i="162"/>
  <c r="AF37" i="116" s="1"/>
  <c r="BH68" i="116"/>
  <c r="Q98" i="162"/>
  <c r="Q98" i="116" s="1"/>
  <c r="AM75" i="116"/>
  <c r="AA83" i="162"/>
  <c r="AA83" i="116" s="1"/>
  <c r="AY85" i="116"/>
  <c r="AP91" i="162"/>
  <c r="AP91" i="116" s="1"/>
  <c r="BS23" i="116"/>
  <c r="X53" i="162"/>
  <c r="X53" i="116" s="1"/>
  <c r="AQ27" i="116"/>
  <c r="AE35" i="162"/>
  <c r="AE35" i="116" s="1"/>
  <c r="BQ35" i="116"/>
  <c r="AR53" i="162"/>
  <c r="AR53" i="116" s="1"/>
  <c r="BT47" i="116"/>
  <c r="BJ55" i="162"/>
  <c r="BJ55" i="116" s="1"/>
  <c r="AX62" i="116"/>
  <c r="F90" i="162"/>
  <c r="F90" i="116" s="1"/>
  <c r="BQ68" i="116"/>
  <c r="Q104" i="162"/>
  <c r="Q104" i="116" s="1"/>
  <c r="BD74" i="116"/>
  <c r="X94" i="162"/>
  <c r="X94" i="116" s="1"/>
  <c r="AR84" i="116"/>
  <c r="AM86" i="162"/>
  <c r="AM86" i="116" s="1"/>
  <c r="T9" i="116"/>
  <c r="C19" i="162"/>
  <c r="AV11" i="116"/>
  <c r="H39" i="162"/>
  <c r="H39" i="116" s="1"/>
  <c r="BB14" i="116"/>
  <c r="L42" i="162"/>
  <c r="L42" i="116" s="1"/>
  <c r="BE17" i="116"/>
  <c r="Q45" i="162"/>
  <c r="Q45" i="116" s="1"/>
  <c r="Z21" i="116"/>
  <c r="U23" i="162"/>
  <c r="U23" i="116" s="1"/>
  <c r="AD25" i="116"/>
  <c r="AC27" i="162"/>
  <c r="AC27" i="116" s="1"/>
  <c r="BK29" i="116"/>
  <c r="AI49" i="162"/>
  <c r="AI49" i="116" s="1"/>
  <c r="BH35" i="116"/>
  <c r="AR47" i="162"/>
  <c r="AR47" i="116" s="1"/>
  <c r="BB60" i="116"/>
  <c r="E94" i="162"/>
  <c r="E94" i="116" s="1"/>
  <c r="AM63" i="116"/>
  <c r="I83" i="162"/>
  <c r="I83" i="116" s="1"/>
  <c r="AO66" i="116"/>
  <c r="L84" i="162"/>
  <c r="L84" i="116" s="1"/>
  <c r="BM70" i="116"/>
  <c r="R100" i="162"/>
  <c r="R100" i="116" s="1"/>
  <c r="AC74" i="116"/>
  <c r="X76" i="162"/>
  <c r="X76" i="116" s="1"/>
  <c r="BQ78" i="116"/>
  <c r="AF104" i="162"/>
  <c r="AF104" i="116" s="1"/>
  <c r="AU82" i="116"/>
  <c r="AJ88" i="162"/>
  <c r="AJ88" i="116" s="1"/>
  <c r="BQ89" i="116"/>
  <c r="AV103" i="162"/>
  <c r="AV103" i="116" s="1"/>
  <c r="BD66" i="116"/>
  <c r="L94" i="162"/>
  <c r="L94" i="116" s="1"/>
  <c r="AD69" i="116"/>
  <c r="R77" i="162"/>
  <c r="R77" i="116" s="1"/>
  <c r="BN73" i="116"/>
  <c r="X101" i="162"/>
  <c r="X101" i="116" s="1"/>
  <c r="BB77" i="116"/>
  <c r="AD93" i="162"/>
  <c r="AD93" i="116" s="1"/>
  <c r="AP81" i="116"/>
  <c r="AJ85" i="162"/>
  <c r="AJ85" i="116" s="1"/>
  <c r="BB87" i="116"/>
  <c r="AS93" i="162"/>
  <c r="AS93" i="116" s="1"/>
  <c r="BM92" i="116"/>
  <c r="AY100" i="162"/>
  <c r="AY100" i="116" s="1"/>
  <c r="BQ100" i="116"/>
  <c r="BM104" i="162"/>
  <c r="BM104" i="116" s="1"/>
  <c r="BM21" i="116"/>
  <c r="U49" i="162"/>
  <c r="U49" i="116" s="1"/>
  <c r="BE32" i="116"/>
  <c r="AM44" i="162"/>
  <c r="AM44" i="116" s="1"/>
  <c r="AC9" i="116"/>
  <c r="C25" i="162"/>
  <c r="AU19" i="116"/>
  <c r="R37" i="162"/>
  <c r="R37" i="116" s="1"/>
  <c r="AL60" i="116"/>
  <c r="C82" i="162"/>
  <c r="BK93" i="116"/>
  <c r="BB99" i="162"/>
  <c r="BB99" i="116" s="1"/>
  <c r="AS10" i="116"/>
  <c r="F36" i="162"/>
  <c r="F36" i="116" s="1"/>
  <c r="AL11" i="116"/>
  <c r="F31" i="162"/>
  <c r="F31" i="116" s="1"/>
  <c r="AS28" i="116"/>
  <c r="AG36" i="162"/>
  <c r="AG36" i="116" s="1"/>
  <c r="AV68" i="116"/>
  <c r="Q90" i="162"/>
  <c r="Q90" i="116" s="1"/>
  <c r="BN21" i="116"/>
  <c r="W51" i="162"/>
  <c r="W51" i="116" s="1"/>
  <c r="BP33" i="116"/>
  <c r="AM51" i="162"/>
  <c r="AM51" i="116" s="1"/>
  <c r="AP62" i="116"/>
  <c r="H86" i="162"/>
  <c r="H86" i="116" s="1"/>
  <c r="AF76" i="116"/>
  <c r="AA78" i="162"/>
  <c r="AA78" i="116" s="1"/>
  <c r="T17" i="116"/>
  <c r="O19" i="162"/>
  <c r="O19" i="116" s="1"/>
  <c r="BQ27" i="116"/>
  <c r="AF53" i="162"/>
  <c r="AF53" i="116" s="1"/>
  <c r="BK44" i="116"/>
  <c r="BE48" i="162"/>
  <c r="BE48" i="116" s="1"/>
  <c r="AU68" i="116"/>
  <c r="O88" i="162"/>
  <c r="O88" i="116" s="1"/>
  <c r="BN86" i="116"/>
  <c r="AR102" i="162"/>
  <c r="AR102" i="116" s="1"/>
  <c r="BT12" i="116"/>
  <c r="I54" i="162"/>
  <c r="I54" i="116" s="1"/>
  <c r="AY16" i="116"/>
  <c r="O40" i="162"/>
  <c r="O40" i="116" s="1"/>
  <c r="V49" i="162"/>
  <c r="V49" i="116" s="1"/>
  <c r="AV26" i="116"/>
  <c r="AD38" i="162"/>
  <c r="AD38" i="116" s="1"/>
  <c r="BM33" i="116"/>
  <c r="AM49" i="162"/>
  <c r="AM49" i="116" s="1"/>
  <c r="BQ43" i="116"/>
  <c r="BD53" i="162"/>
  <c r="BD53" i="116" s="1"/>
  <c r="AD61" i="116"/>
  <c r="F77" i="162"/>
  <c r="F77" i="116" s="1"/>
  <c r="AM66" i="116"/>
  <c r="N84" i="162"/>
  <c r="N84" i="116" s="1"/>
  <c r="AS82" i="116"/>
  <c r="AL88" i="162"/>
  <c r="AL88" i="116" s="1"/>
  <c r="BQ10" i="116"/>
  <c r="F52" i="162"/>
  <c r="F52" i="116" s="1"/>
  <c r="BT15" i="116"/>
  <c r="N55" i="162"/>
  <c r="N55" i="116" s="1"/>
  <c r="BE24" i="116"/>
  <c r="AA44" i="162"/>
  <c r="AA44" i="116" s="1"/>
  <c r="BG31" i="116"/>
  <c r="AJ45" i="162"/>
  <c r="AJ45" i="116" s="1"/>
  <c r="BU39" i="116"/>
  <c r="AW55" i="162"/>
  <c r="AW55" i="116" s="1"/>
  <c r="BK60" i="116"/>
  <c r="E100" i="162"/>
  <c r="E100" i="116" s="1"/>
  <c r="AV63" i="116"/>
  <c r="I89" i="162"/>
  <c r="I89" i="116" s="1"/>
  <c r="BV78" i="116"/>
  <c r="AD106" i="162"/>
  <c r="AD106" i="116" s="1"/>
  <c r="BT88" i="116"/>
  <c r="AU106" i="162"/>
  <c r="AU106" i="116" s="1"/>
  <c r="BS21" i="116"/>
  <c r="U53" i="162"/>
  <c r="U53" i="116" s="1"/>
  <c r="BD35" i="116"/>
  <c r="AP43" i="162"/>
  <c r="AP43" i="116" s="1"/>
  <c r="AF60" i="116"/>
  <c r="C78" i="162"/>
  <c r="AA63" i="116"/>
  <c r="I75" i="162"/>
  <c r="I75" i="116" s="1"/>
  <c r="U66" i="116"/>
  <c r="N72" i="162"/>
  <c r="N72" i="116" s="1"/>
  <c r="AS70" i="116"/>
  <c r="T88" i="162"/>
  <c r="T88" i="116" s="1"/>
  <c r="BM78" i="116"/>
  <c r="AD100" i="162"/>
  <c r="AD100" i="116" s="1"/>
  <c r="BE89" i="116"/>
  <c r="AV95" i="162"/>
  <c r="AV95" i="116" s="1"/>
  <c r="BR102" i="116"/>
  <c r="BO104" i="162"/>
  <c r="BO104" i="116" s="1"/>
  <c r="BB73" i="116"/>
  <c r="X93" i="162"/>
  <c r="X93" i="116" s="1"/>
  <c r="AP77" i="116"/>
  <c r="AD85" i="162"/>
  <c r="AD85" i="116" s="1"/>
  <c r="BN88" i="116"/>
  <c r="AU102" i="162"/>
  <c r="AU102" i="116" s="1"/>
  <c r="F54" i="162"/>
  <c r="F54" i="116" s="1"/>
  <c r="BT10" i="116"/>
  <c r="AG11" i="116"/>
  <c r="H29" i="162"/>
  <c r="H29" i="116" s="1"/>
  <c r="AO27" i="116"/>
  <c r="AD33" i="162"/>
  <c r="AD33" i="116" s="1"/>
  <c r="BV68" i="116"/>
  <c r="O106" i="162"/>
  <c r="O106" i="116" s="1"/>
  <c r="BD9" i="116"/>
  <c r="C43" i="162"/>
  <c r="AL21" i="116"/>
  <c r="U31" i="162"/>
  <c r="U31" i="116" s="1"/>
  <c r="BR62" i="116"/>
  <c r="G104" i="162"/>
  <c r="G104" i="116" s="1"/>
  <c r="AM9" i="116"/>
  <c r="E33" i="162"/>
  <c r="L8" i="116"/>
  <c r="C14" i="162"/>
  <c r="C14" i="116" s="1"/>
  <c r="AM15" i="116"/>
  <c r="N33" i="162"/>
  <c r="N33" i="116" s="1"/>
  <c r="BD25" i="116"/>
  <c r="AA43" i="162"/>
  <c r="AA43" i="116" s="1"/>
  <c r="BD41" i="116"/>
  <c r="AY43" i="162"/>
  <c r="AY43" i="116" s="1"/>
  <c r="Q66" i="116"/>
  <c r="L68" i="162"/>
  <c r="L68" i="116" s="1"/>
  <c r="AY81" i="116"/>
  <c r="AJ91" i="162"/>
  <c r="AJ91" i="116" s="1"/>
  <c r="AD8" i="116"/>
  <c r="C26" i="162"/>
  <c r="C26" i="116" s="1"/>
  <c r="BE65" i="116"/>
  <c r="L95" i="162"/>
  <c r="L95" i="116" s="1"/>
  <c r="AV9" i="116"/>
  <c r="E39" i="162"/>
  <c r="AV22" i="116"/>
  <c r="X38" i="162"/>
  <c r="X38" i="116" s="1"/>
  <c r="AS18" i="116"/>
  <c r="R36" i="162"/>
  <c r="R36" i="116" s="1"/>
  <c r="F60" i="116"/>
  <c r="E62" i="162"/>
  <c r="E62" i="116" s="1"/>
  <c r="BK69" i="116"/>
  <c r="R99" i="162"/>
  <c r="R99" i="116" s="1"/>
  <c r="AY88" i="116"/>
  <c r="AU92" i="162"/>
  <c r="AU92" i="116" s="1"/>
  <c r="AV12" i="116"/>
  <c r="I38" i="162"/>
  <c r="I38" i="116" s="1"/>
  <c r="AA16" i="116"/>
  <c r="O24" i="162"/>
  <c r="O24" i="116" s="1"/>
  <c r="BD21" i="116"/>
  <c r="U43" i="162"/>
  <c r="U43" i="116" s="1"/>
  <c r="BV27" i="116"/>
  <c r="AD55" i="162"/>
  <c r="AD55" i="116" s="1"/>
  <c r="BE33" i="116"/>
  <c r="AO45" i="162"/>
  <c r="AO45" i="116" s="1"/>
  <c r="BI43" i="116"/>
  <c r="BC47" i="162"/>
  <c r="BC47" i="116" s="1"/>
  <c r="BV62" i="116"/>
  <c r="F106" i="162"/>
  <c r="F106" i="116" s="1"/>
  <c r="Z66" i="116"/>
  <c r="L74" i="162"/>
  <c r="L74" i="116" s="1"/>
  <c r="BH74" i="116"/>
  <c r="Z98" i="162"/>
  <c r="Z98" i="116" s="1"/>
  <c r="AV83" i="116"/>
  <c r="AM89" i="162"/>
  <c r="AM89" i="116" s="1"/>
  <c r="AM20" i="116"/>
  <c r="U32" i="162"/>
  <c r="U32" i="116" s="1"/>
  <c r="AP25" i="116"/>
  <c r="AC35" i="162"/>
  <c r="AC35" i="116" s="1"/>
  <c r="BH32" i="116"/>
  <c r="AM46" i="162"/>
  <c r="AM46" i="116" s="1"/>
  <c r="BH41" i="116"/>
  <c r="BA47" i="162"/>
  <c r="BA47" i="116" s="1"/>
  <c r="U60" i="116"/>
  <c r="E72" i="162"/>
  <c r="E72" i="116" s="1"/>
  <c r="AD65" i="116"/>
  <c r="L77" i="162"/>
  <c r="L77" i="116" s="1"/>
  <c r="BT81" i="116"/>
  <c r="AJ105" i="162"/>
  <c r="AJ105" i="116" s="1"/>
  <c r="BH96" i="116"/>
  <c r="BG98" i="162"/>
  <c r="BG98" i="116" s="1"/>
  <c r="AU11" i="116"/>
  <c r="F37" i="162"/>
  <c r="F37" i="116" s="1"/>
  <c r="AU15" i="116"/>
  <c r="L37" i="162"/>
  <c r="L37" i="116" s="1"/>
  <c r="AD19" i="116"/>
  <c r="T27" i="162"/>
  <c r="T27" i="116" s="1"/>
  <c r="AS22" i="116"/>
  <c r="X36" i="162"/>
  <c r="X36" i="116" s="1"/>
  <c r="BH25" i="116"/>
  <c r="AC47" i="162"/>
  <c r="AC47" i="116" s="1"/>
  <c r="BT28" i="116"/>
  <c r="AG54" i="162"/>
  <c r="AG54" i="116" s="1"/>
  <c r="BG35" i="116"/>
  <c r="AP45" i="162"/>
  <c r="AP45" i="116" s="1"/>
  <c r="BH40" i="116"/>
  <c r="AY46" i="162"/>
  <c r="AY46" i="116" s="1"/>
  <c r="BQ48" i="116"/>
  <c r="BK52" i="162"/>
  <c r="BK52" i="116" s="1"/>
  <c r="AD60" i="116"/>
  <c r="E78" i="162"/>
  <c r="E78" i="116" s="1"/>
  <c r="AJ62" i="116"/>
  <c r="H82" i="162"/>
  <c r="H82" i="116" s="1"/>
  <c r="BQ65" i="116"/>
  <c r="L103" i="162"/>
  <c r="L103" i="116" s="1"/>
  <c r="AR68" i="116"/>
  <c r="O86" i="162"/>
  <c r="O86" i="116" s="1"/>
  <c r="BJ72" i="116"/>
  <c r="U98" i="162"/>
  <c r="U98" i="116" s="1"/>
  <c r="AX80" i="116"/>
  <c r="AG90" i="162"/>
  <c r="AG90" i="116" s="1"/>
  <c r="BK86" i="116"/>
  <c r="AR100" i="162"/>
  <c r="AR100" i="116" s="1"/>
  <c r="BQ13" i="116"/>
  <c r="K53" i="162"/>
  <c r="K53" i="116" s="1"/>
  <c r="BH17" i="116"/>
  <c r="Q47" i="162"/>
  <c r="Q47" i="116" s="1"/>
  <c r="AX19" i="116"/>
  <c r="R39" i="162"/>
  <c r="R39" i="116" s="1"/>
  <c r="AJ21" i="116"/>
  <c r="W31" i="162"/>
  <c r="W31" i="116" s="1"/>
  <c r="AM24" i="116"/>
  <c r="AA32" i="162"/>
  <c r="AA32" i="116" s="1"/>
  <c r="BB27" i="116"/>
  <c r="AF43" i="162"/>
  <c r="AF43" i="116" s="1"/>
  <c r="AO31" i="116"/>
  <c r="AJ33" i="162"/>
  <c r="AJ33" i="116" s="1"/>
  <c r="AY34" i="116"/>
  <c r="AP40" i="162"/>
  <c r="AP40" i="116" s="1"/>
  <c r="BP39" i="116"/>
  <c r="AV51" i="162"/>
  <c r="AV51" i="116" s="1"/>
  <c r="BL45" i="116"/>
  <c r="BF49" i="162"/>
  <c r="BF49" i="116" s="1"/>
  <c r="BE60" i="116"/>
  <c r="E96" i="162"/>
  <c r="E96" i="116" s="1"/>
  <c r="AY64" i="116"/>
  <c r="K92" i="162"/>
  <c r="K92" i="116" s="1"/>
  <c r="AY67" i="116"/>
  <c r="O91" i="162"/>
  <c r="O91" i="116" s="1"/>
  <c r="AD70" i="116"/>
  <c r="T78" i="162"/>
  <c r="T78" i="116" s="1"/>
  <c r="BT79" i="116"/>
  <c r="AG105" i="162"/>
  <c r="AG105" i="116" s="1"/>
  <c r="BG84" i="116"/>
  <c r="AM96" i="162"/>
  <c r="AM96" i="116" s="1"/>
  <c r="BH91" i="116"/>
  <c r="AY97" i="162"/>
  <c r="AY97" i="116" s="1"/>
  <c r="AY10" i="116"/>
  <c r="F40" i="162"/>
  <c r="F40" i="116" s="1"/>
  <c r="X11" i="116"/>
  <c r="H23" i="162"/>
  <c r="H23" i="116" s="1"/>
  <c r="AU13" i="116"/>
  <c r="I37" i="162"/>
  <c r="I37" i="116" s="1"/>
  <c r="BN15" i="116"/>
  <c r="N51" i="162"/>
  <c r="N51" i="116" s="1"/>
  <c r="AD16" i="116"/>
  <c r="O26" i="162"/>
  <c r="O26" i="116" s="1"/>
  <c r="BN18" i="116"/>
  <c r="R50" i="162"/>
  <c r="R50" i="116" s="1"/>
  <c r="AI21" i="116"/>
  <c r="U29" i="162"/>
  <c r="U29" i="116" s="1"/>
  <c r="AL23" i="116"/>
  <c r="X31" i="162"/>
  <c r="X31" i="116" s="1"/>
  <c r="BN28" i="116"/>
  <c r="AG50" i="162"/>
  <c r="AG50" i="116" s="1"/>
  <c r="BV31" i="116"/>
  <c r="AJ55" i="162"/>
  <c r="AJ55" i="116" s="1"/>
  <c r="BF33" i="116"/>
  <c r="AN45" i="162"/>
  <c r="AN45" i="116" s="1"/>
  <c r="AX37" i="116"/>
  <c r="AS39" i="162"/>
  <c r="AS39" i="116" s="1"/>
  <c r="BB41" i="116"/>
  <c r="BA43" i="162"/>
  <c r="BA43" i="116" s="1"/>
  <c r="BK45" i="116"/>
  <c r="BG49" i="162"/>
  <c r="BG49" i="116" s="1"/>
  <c r="R59" i="116"/>
  <c r="C69" i="162"/>
  <c r="C69" i="116" s="1"/>
  <c r="L60" i="116"/>
  <c r="E66" i="162"/>
  <c r="E66" i="116" s="1"/>
  <c r="AM62" i="116"/>
  <c r="H84" i="162"/>
  <c r="H84" i="116" s="1"/>
  <c r="BJ64" i="116"/>
  <c r="I98" i="162"/>
  <c r="I98" i="116" s="1"/>
  <c r="AA65" i="116"/>
  <c r="L75" i="162"/>
  <c r="L75" i="116" s="1"/>
  <c r="R67" i="116"/>
  <c r="O69" i="162"/>
  <c r="O69" i="116" s="1"/>
  <c r="AD68" i="116"/>
  <c r="Q78" i="162"/>
  <c r="Q78" i="116" s="1"/>
  <c r="AO70" i="116"/>
  <c r="R84" i="162"/>
  <c r="R84" i="116" s="1"/>
  <c r="AV72" i="116"/>
  <c r="W90" i="162"/>
  <c r="W90" i="116" s="1"/>
  <c r="AY74" i="116"/>
  <c r="Z92" i="162"/>
  <c r="Z92" i="116" s="1"/>
  <c r="AX76" i="116"/>
  <c r="AA90" i="162"/>
  <c r="AA90" i="116" s="1"/>
  <c r="AS78" i="116"/>
  <c r="AF88" i="162"/>
  <c r="AF88" i="116" s="1"/>
  <c r="BQ81" i="116"/>
  <c r="AJ103" i="162"/>
  <c r="AJ103" i="116" s="1"/>
  <c r="BG90" i="116"/>
  <c r="AV96" i="162"/>
  <c r="AV96" i="116" s="1"/>
  <c r="L64" i="116"/>
  <c r="K66" i="162"/>
  <c r="K66" i="116" s="1"/>
  <c r="BT65" i="116"/>
  <c r="L105" i="162"/>
  <c r="L105" i="116" s="1"/>
  <c r="AF66" i="116"/>
  <c r="L78" i="162"/>
  <c r="L78" i="116" s="1"/>
  <c r="AS68" i="116"/>
  <c r="Q88" i="162"/>
  <c r="Q88" i="116" s="1"/>
  <c r="BD70" i="116"/>
  <c r="R94" i="162"/>
  <c r="R94" i="116" s="1"/>
  <c r="BK72" i="116"/>
  <c r="W100" i="162"/>
  <c r="W100" i="116" s="1"/>
  <c r="BN74" i="116"/>
  <c r="Z102" i="162"/>
  <c r="Z102" i="116" s="1"/>
  <c r="BM76" i="116"/>
  <c r="AA100" i="162"/>
  <c r="AA100" i="116" s="1"/>
  <c r="BH78" i="116"/>
  <c r="AF98" i="162"/>
  <c r="AF98" i="116" s="1"/>
  <c r="AY80" i="116"/>
  <c r="AI92" i="162"/>
  <c r="AI92" i="116" s="1"/>
  <c r="BN83" i="116"/>
  <c r="AM101" i="162"/>
  <c r="AM101" i="116" s="1"/>
  <c r="BV90" i="116"/>
  <c r="AV106" i="162"/>
  <c r="AV106" i="116" s="1"/>
  <c r="BP94" i="116"/>
  <c r="BB102" i="162"/>
  <c r="BB102" i="116" s="1"/>
  <c r="BT102" i="116"/>
  <c r="BP106" i="162"/>
  <c r="BP106" i="116" s="1"/>
  <c r="BP92" i="116"/>
  <c r="AY102" i="162"/>
  <c r="AY102" i="116" s="1"/>
  <c r="BS39" i="116"/>
  <c r="AV53" i="162"/>
  <c r="AV53" i="116" s="1"/>
  <c r="AY9" i="116"/>
  <c r="E41" i="162"/>
  <c r="BB21" i="116"/>
  <c r="W43" i="162"/>
  <c r="W43" i="116" s="1"/>
  <c r="BD64" i="116"/>
  <c r="I94" i="162"/>
  <c r="I94" i="116" s="1"/>
  <c r="AU9" i="116"/>
  <c r="C37" i="162"/>
  <c r="AG62" i="116"/>
  <c r="H80" i="162"/>
  <c r="H80" i="116" s="1"/>
  <c r="BH92" i="116"/>
  <c r="BA98" i="162"/>
  <c r="BA98" i="116" s="1"/>
  <c r="BM47" i="116"/>
  <c r="BH49" i="162"/>
  <c r="BH49" i="116" s="1"/>
  <c r="BD84" i="116"/>
  <c r="AM94" i="162"/>
  <c r="AM94" i="116" s="1"/>
  <c r="W15" i="116"/>
  <c r="L21" i="162"/>
  <c r="L21" i="116" s="1"/>
  <c r="AJ25" i="116"/>
  <c r="AC31" i="162"/>
  <c r="AC31" i="116" s="1"/>
  <c r="BT42" i="116"/>
  <c r="BB54" i="162"/>
  <c r="BB54" i="116" s="1"/>
  <c r="AM64" i="116"/>
  <c r="K84" i="162"/>
  <c r="K84" i="116" s="1"/>
  <c r="AG19" i="116"/>
  <c r="T29" i="162"/>
  <c r="T29" i="116" s="1"/>
  <c r="BE31" i="116"/>
  <c r="AL45" i="162"/>
  <c r="AL45" i="116" s="1"/>
  <c r="AV61" i="116"/>
  <c r="F89" i="162"/>
  <c r="F89" i="116" s="1"/>
  <c r="AV73" i="116"/>
  <c r="X89" i="162"/>
  <c r="X89" i="116" s="1"/>
  <c r="BT99" i="116"/>
  <c r="BK105" i="162"/>
  <c r="BK105" i="116" s="1"/>
  <c r="AL13" i="116"/>
  <c r="I31" i="162"/>
  <c r="I31" i="116" s="1"/>
  <c r="AD17" i="116"/>
  <c r="Q27" i="162"/>
  <c r="Q27" i="116" s="1"/>
  <c r="BT23" i="116"/>
  <c r="Z55" i="162"/>
  <c r="Z55" i="116" s="1"/>
  <c r="AM28" i="116"/>
  <c r="AG32" i="162"/>
  <c r="AG32" i="116" s="1"/>
  <c r="BT50" i="116"/>
  <c r="BN54" i="162"/>
  <c r="BN54" i="116" s="1"/>
  <c r="AV76" i="116"/>
  <c r="AC90" i="162"/>
  <c r="AC90" i="116" s="1"/>
  <c r="AV87" i="116"/>
  <c r="AS89" i="162"/>
  <c r="AS89" i="116" s="1"/>
  <c r="AX17" i="116"/>
  <c r="O39" i="162"/>
  <c r="O39" i="116" s="1"/>
  <c r="BT22" i="116"/>
  <c r="X54" i="162"/>
  <c r="X54" i="116" s="1"/>
  <c r="AJ29" i="116"/>
  <c r="AI31" i="162"/>
  <c r="AI31" i="116" s="1"/>
  <c r="AV36" i="116"/>
  <c r="AS38" i="162"/>
  <c r="AS38" i="116" s="1"/>
  <c r="BQ51" i="116"/>
  <c r="BP53" i="162"/>
  <c r="BP53" i="116" s="1"/>
  <c r="AC62" i="116"/>
  <c r="F76" i="162"/>
  <c r="F76" i="116" s="1"/>
  <c r="X69" i="116"/>
  <c r="R73" i="162"/>
  <c r="R73" i="116" s="1"/>
  <c r="AV77" i="116"/>
  <c r="AD89" i="162"/>
  <c r="AD89" i="116" s="1"/>
  <c r="I8" i="116"/>
  <c r="C12" i="162"/>
  <c r="C12" i="116" s="1"/>
  <c r="BB16" i="116"/>
  <c r="O42" i="162"/>
  <c r="O42" i="116" s="1"/>
  <c r="BN20" i="116"/>
  <c r="U50" i="162"/>
  <c r="U50" i="116" s="1"/>
  <c r="AD23" i="116"/>
  <c r="Z27" i="162"/>
  <c r="Z27" i="116" s="1"/>
  <c r="AP28" i="116"/>
  <c r="AG34" i="162"/>
  <c r="AG34" i="116" s="1"/>
  <c r="BN33" i="116"/>
  <c r="AO51" i="162"/>
  <c r="AO51" i="116" s="1"/>
  <c r="BB39" i="116"/>
  <c r="AX43" i="162"/>
  <c r="AX43" i="116" s="1"/>
  <c r="AP59" i="116"/>
  <c r="C85" i="162"/>
  <c r="C85" i="116" s="1"/>
  <c r="AU62" i="116"/>
  <c r="F88" i="162"/>
  <c r="F88" i="116" s="1"/>
  <c r="AY65" i="116"/>
  <c r="L91" i="162"/>
  <c r="L91" i="116" s="1"/>
  <c r="AG69" i="116"/>
  <c r="R79" i="162"/>
  <c r="R79" i="116" s="1"/>
  <c r="BQ73" i="116"/>
  <c r="X103" i="162"/>
  <c r="X103" i="116" s="1"/>
  <c r="BE77" i="116"/>
  <c r="AD95" i="162"/>
  <c r="AD95" i="116" s="1"/>
  <c r="BK82" i="116"/>
  <c r="AL100" i="162"/>
  <c r="AL100" i="116" s="1"/>
  <c r="BI88" i="116"/>
  <c r="BS98" i="116"/>
  <c r="BH104" i="162"/>
  <c r="BH104" i="116" s="1"/>
  <c r="BT66" i="116"/>
  <c r="N106" i="162"/>
  <c r="N106" i="116" s="1"/>
  <c r="U68" i="116"/>
  <c r="Q72" i="162"/>
  <c r="Q72" i="116" s="1"/>
  <c r="AM72" i="116"/>
  <c r="W84" i="162"/>
  <c r="W84" i="116" s="1"/>
  <c r="AO76" i="116"/>
  <c r="AA84" i="162"/>
  <c r="AA84" i="116" s="1"/>
  <c r="BJ82" i="116"/>
  <c r="AJ98" i="162"/>
  <c r="AJ98" i="116" s="1"/>
  <c r="BJ88" i="116"/>
  <c r="AS98" i="162"/>
  <c r="AS98" i="116" s="1"/>
  <c r="BE16" i="116"/>
  <c r="O44" i="162"/>
  <c r="O44" i="116" s="1"/>
  <c r="BM82" i="116"/>
  <c r="AJ100" i="162"/>
  <c r="AJ100" i="116" s="1"/>
  <c r="BG41" i="116"/>
  <c r="AY45" i="162"/>
  <c r="AY45" i="116" s="1"/>
  <c r="BE9" i="116"/>
  <c r="E45" i="162"/>
  <c r="AG21" i="116"/>
  <c r="W29" i="162"/>
  <c r="W29" i="116" s="1"/>
  <c r="AR62" i="116"/>
  <c r="F86" i="162"/>
  <c r="F86" i="116" s="1"/>
  <c r="L9" i="116"/>
  <c r="E15" i="162"/>
  <c r="BT60" i="116"/>
  <c r="E106" i="162"/>
  <c r="E106" i="116" s="1"/>
  <c r="BH21" i="116"/>
  <c r="W47" i="162"/>
  <c r="W47" i="116" s="1"/>
  <c r="BK95" i="116"/>
  <c r="BE99" i="162"/>
  <c r="BE99" i="116" s="1"/>
  <c r="BB80" i="116"/>
  <c r="AI94" i="162"/>
  <c r="AI94" i="116" s="1"/>
  <c r="BP25" i="116"/>
  <c r="AA51" i="162"/>
  <c r="AA51" i="116" s="1"/>
  <c r="BL37" i="116"/>
  <c r="AT49" i="162"/>
  <c r="AT49" i="116" s="1"/>
  <c r="AP63" i="116"/>
  <c r="I85" i="162"/>
  <c r="I85" i="116" s="1"/>
  <c r="AF17" i="116"/>
  <c r="O27" i="162"/>
  <c r="O27" i="116" s="1"/>
  <c r="AV28" i="116"/>
  <c r="AG38" i="162"/>
  <c r="AG38" i="116" s="1"/>
  <c r="AH66" i="116"/>
  <c r="BT83" i="116"/>
  <c r="AM105" i="162"/>
  <c r="AM105" i="116" s="1"/>
  <c r="AP14" i="116"/>
  <c r="L34" i="162"/>
  <c r="L34" i="116" s="1"/>
  <c r="AV19" i="116"/>
  <c r="T39" i="162"/>
  <c r="T39" i="116" s="1"/>
  <c r="BN22" i="116"/>
  <c r="X50" i="162"/>
  <c r="X50" i="116" s="1"/>
  <c r="BB26" i="116"/>
  <c r="AD42" i="162"/>
  <c r="AD42" i="116" s="1"/>
  <c r="AP30" i="116"/>
  <c r="AJ34" i="162"/>
  <c r="AJ34" i="116" s="1"/>
  <c r="BB36" i="116"/>
  <c r="AS42" i="162"/>
  <c r="AS42" i="116" s="1"/>
  <c r="BN64" i="116"/>
  <c r="K102" i="162"/>
  <c r="K102" i="116" s="1"/>
  <c r="BS74" i="116"/>
  <c r="X104" i="162"/>
  <c r="X104" i="116" s="1"/>
  <c r="BV84" i="116"/>
  <c r="AM106" i="162"/>
  <c r="AM106" i="116" s="1"/>
  <c r="BK90" i="116"/>
  <c r="AX100" i="162"/>
  <c r="AX100" i="116" s="1"/>
  <c r="X63" i="116"/>
  <c r="I73" i="162"/>
  <c r="I73" i="116" s="1"/>
  <c r="AJ66" i="116"/>
  <c r="N82" i="162"/>
  <c r="N82" i="116" s="1"/>
  <c r="BH70" i="116"/>
  <c r="T98" i="162"/>
  <c r="T98" i="116" s="1"/>
  <c r="BL78" i="116"/>
  <c r="AP82" i="116"/>
  <c r="AL86" i="162"/>
  <c r="AL86" i="116" s="1"/>
  <c r="BB89" i="116"/>
  <c r="AV93" i="162"/>
  <c r="AV93" i="116" s="1"/>
  <c r="BK96" i="116"/>
  <c r="BG100" i="162"/>
  <c r="BG100" i="116" s="1"/>
  <c r="Z9" i="116"/>
  <c r="C23" i="162"/>
  <c r="AA18" i="116"/>
  <c r="R24" i="162"/>
  <c r="R24" i="116" s="1"/>
  <c r="BK59" i="116"/>
  <c r="C99" i="162"/>
  <c r="C99" i="116" s="1"/>
  <c r="BG88" i="116"/>
  <c r="AS96" i="162"/>
  <c r="AS96" i="116" s="1"/>
  <c r="AM14" i="116"/>
  <c r="L32" i="162"/>
  <c r="L32" i="116" s="1"/>
  <c r="AY36" i="116"/>
  <c r="AS40" i="162"/>
  <c r="AS40" i="116" s="1"/>
  <c r="AY75" i="116"/>
  <c r="AA91" i="162"/>
  <c r="AA91" i="116" s="1"/>
  <c r="BT9" i="116"/>
  <c r="E55" i="162"/>
  <c r="AA14" i="116"/>
  <c r="L24" i="162"/>
  <c r="L24" i="116" s="1"/>
  <c r="BH69" i="116"/>
  <c r="R97" i="162"/>
  <c r="R97" i="116" s="1"/>
  <c r="AI76" i="116"/>
  <c r="AA80" i="162"/>
  <c r="AA80" i="116" s="1"/>
  <c r="AP10" i="116"/>
  <c r="F34" i="162"/>
  <c r="F34" i="116" s="1"/>
  <c r="AM12" i="116"/>
  <c r="I32" i="162"/>
  <c r="I32" i="116" s="1"/>
  <c r="BP64" i="116"/>
  <c r="I102" i="162"/>
  <c r="I102" i="116" s="1"/>
  <c r="W66" i="116"/>
  <c r="L72" i="162"/>
  <c r="L72" i="116" s="1"/>
  <c r="AU70" i="116"/>
  <c r="R88" i="162"/>
  <c r="R88" i="116" s="1"/>
  <c r="BE74" i="116"/>
  <c r="Z96" i="162"/>
  <c r="Z96" i="116" s="1"/>
  <c r="AY78" i="116"/>
  <c r="AF92" i="162"/>
  <c r="AF92" i="116" s="1"/>
  <c r="AN86" i="162"/>
  <c r="AN86" i="116" s="1"/>
  <c r="BM90" i="116"/>
  <c r="AV100" i="162"/>
  <c r="AV100" i="116" s="1"/>
  <c r="AJ8" i="116"/>
  <c r="C30" i="162"/>
  <c r="C30" i="116" s="1"/>
  <c r="U13" i="116"/>
  <c r="K21" i="162"/>
  <c r="K21" i="116" s="1"/>
  <c r="AY63" i="116"/>
  <c r="I91" i="162"/>
  <c r="I91" i="116" s="1"/>
  <c r="Z64" i="116"/>
  <c r="I74" i="162"/>
  <c r="I74" i="116" s="1"/>
  <c r="AS66" i="116"/>
  <c r="N88" i="162"/>
  <c r="N88" i="116" s="1"/>
  <c r="BQ70" i="116"/>
  <c r="T104" i="162"/>
  <c r="T104" i="116" s="1"/>
  <c r="BH66" i="116"/>
  <c r="N98" i="162"/>
  <c r="N98" i="116" s="1"/>
  <c r="AF11" i="116"/>
  <c r="F27" i="162"/>
  <c r="F27" i="116" s="1"/>
  <c r="BV15" i="116"/>
  <c r="L55" i="162"/>
  <c r="L55" i="116" s="1"/>
  <c r="AP18" i="116"/>
  <c r="R34" i="162"/>
  <c r="R34" i="116" s="1"/>
  <c r="AA21" i="116"/>
  <c r="W25" i="162"/>
  <c r="W25" i="116" s="1"/>
  <c r="BN26" i="116"/>
  <c r="AD50" i="162"/>
  <c r="AD50" i="116" s="1"/>
  <c r="BN31" i="116"/>
  <c r="AL51" i="162"/>
  <c r="AL51" i="116" s="1"/>
  <c r="BN36" i="116"/>
  <c r="AS50" i="162"/>
  <c r="AS50" i="116" s="1"/>
  <c r="BS45" i="116"/>
  <c r="BE53" i="162"/>
  <c r="BE53" i="116" s="1"/>
  <c r="BK61" i="116"/>
  <c r="F99" i="162"/>
  <c r="F99" i="116" s="1"/>
  <c r="BG74" i="116"/>
  <c r="X96" i="162"/>
  <c r="X96" i="116" s="1"/>
  <c r="BA78" i="116"/>
  <c r="AD92" i="162"/>
  <c r="AD92" i="116" s="1"/>
  <c r="AS83" i="116"/>
  <c r="AM87" i="162"/>
  <c r="AM87" i="116" s="1"/>
  <c r="AJ63" i="116"/>
  <c r="I81" i="162"/>
  <c r="I81" i="116" s="1"/>
  <c r="M84" i="162"/>
  <c r="M84" i="116" s="1"/>
  <c r="S100" i="162"/>
  <c r="S100" i="116" s="1"/>
  <c r="BV74" i="116"/>
  <c r="X106" i="162"/>
  <c r="X106" i="116" s="1"/>
  <c r="BP78" i="116"/>
  <c r="AD102" i="162"/>
  <c r="AD102" i="116" s="1"/>
  <c r="AP84" i="116"/>
  <c r="AO86" i="162"/>
  <c r="AO86" i="116" s="1"/>
  <c r="BR98" i="116"/>
  <c r="BI104" i="162"/>
  <c r="BI104" i="116" s="1"/>
  <c r="AY26" i="116"/>
  <c r="AD40" i="162"/>
  <c r="AD40" i="116" s="1"/>
  <c r="AL9" i="116"/>
  <c r="C31" i="162"/>
  <c r="AF64" i="116"/>
  <c r="I78" i="162"/>
  <c r="I78" i="116" s="1"/>
  <c r="BB11" i="116"/>
  <c r="H43" i="162"/>
  <c r="H43" i="116" s="1"/>
  <c r="AY27" i="116"/>
  <c r="AF41" i="162"/>
  <c r="AF41" i="116" s="1"/>
  <c r="BD68" i="116"/>
  <c r="O94" i="162"/>
  <c r="O94" i="116" s="1"/>
  <c r="R11" i="116"/>
  <c r="H19" i="162"/>
  <c r="AY70" i="116"/>
  <c r="T92" i="162"/>
  <c r="T92" i="116" s="1"/>
  <c r="AI9" i="116"/>
  <c r="C29" i="162"/>
  <c r="BQ20" i="116"/>
  <c r="U52" i="162"/>
  <c r="U52" i="116" s="1"/>
  <c r="AG60" i="116"/>
  <c r="E80" i="162"/>
  <c r="E80" i="116" s="1"/>
  <c r="BS94" i="116"/>
  <c r="BB104" i="162"/>
  <c r="BB104" i="116" s="1"/>
  <c r="AV17" i="116"/>
  <c r="Q39" i="162"/>
  <c r="Q39" i="116" s="1"/>
  <c r="AP27" i="116"/>
  <c r="AF35" i="162"/>
  <c r="AF35" i="116" s="1"/>
  <c r="BS43" i="116"/>
  <c r="BB53" i="162"/>
  <c r="BB53" i="116" s="1"/>
  <c r="AP66" i="116"/>
  <c r="N86" i="162"/>
  <c r="N86" i="116" s="1"/>
  <c r="AV82" i="116"/>
  <c r="AL90" i="162"/>
  <c r="AL90" i="116" s="1"/>
  <c r="BT20" i="116"/>
  <c r="U54" i="162"/>
  <c r="U54" i="116" s="1"/>
  <c r="AU31" i="116"/>
  <c r="AJ37" i="162"/>
  <c r="AJ37" i="116" s="1"/>
  <c r="L59" i="116"/>
  <c r="C65" i="162"/>
  <c r="C65" i="116" s="1"/>
  <c r="AP21" i="116"/>
  <c r="W35" i="162"/>
  <c r="W35" i="116" s="1"/>
  <c r="BT34" i="116"/>
  <c r="AP54" i="162"/>
  <c r="AP54" i="116" s="1"/>
  <c r="BR45" i="116"/>
  <c r="BF53" i="162"/>
  <c r="BF53" i="116" s="1"/>
  <c r="BJ62" i="116"/>
  <c r="F98" i="162"/>
  <c r="F98" i="116" s="1"/>
  <c r="BB67" i="116"/>
  <c r="O93" i="162"/>
  <c r="O93" i="116" s="1"/>
  <c r="AO74" i="116"/>
  <c r="X84" i="162"/>
  <c r="X84" i="116" s="1"/>
  <c r="BH84" i="116"/>
  <c r="AO98" i="162"/>
  <c r="AO98" i="116" s="1"/>
  <c r="BQ101" i="116"/>
  <c r="BN103" i="162"/>
  <c r="BN103" i="116" s="1"/>
  <c r="BA13" i="116"/>
  <c r="I41" i="162"/>
  <c r="I41" i="116" s="1"/>
  <c r="AR17" i="116"/>
  <c r="O35" i="162"/>
  <c r="O35" i="116" s="1"/>
  <c r="BE22" i="116"/>
  <c r="X44" i="162"/>
  <c r="X44" i="116" s="1"/>
  <c r="AL27" i="116"/>
  <c r="AD31" i="162"/>
  <c r="AD31" i="116" s="1"/>
  <c r="BK35" i="116"/>
  <c r="AR49" i="162"/>
  <c r="AR49" i="116" s="1"/>
  <c r="X62" i="116"/>
  <c r="H74" i="162"/>
  <c r="H74" i="116" s="1"/>
  <c r="AA68" i="116"/>
  <c r="Q76" i="162"/>
  <c r="Q76" i="116" s="1"/>
  <c r="AU76" i="116"/>
  <c r="AA88" i="162"/>
  <c r="AA88" i="116" s="1"/>
  <c r="BT87" i="116"/>
  <c r="AS105" i="162"/>
  <c r="AS105" i="116" s="1"/>
  <c r="AR9" i="116"/>
  <c r="C35" i="162"/>
  <c r="O10" i="116"/>
  <c r="F16" i="162"/>
  <c r="F16" i="116" s="1"/>
  <c r="AD12" i="116"/>
  <c r="I26" i="162"/>
  <c r="I26" i="116" s="1"/>
  <c r="AL15" i="116"/>
  <c r="L31" i="162"/>
  <c r="L31" i="116" s="1"/>
  <c r="BA17" i="116"/>
  <c r="O41" i="162"/>
  <c r="O41" i="116" s="1"/>
  <c r="BE25" i="116"/>
  <c r="AC45" i="162"/>
  <c r="AC45" i="116" s="1"/>
  <c r="BG29" i="116"/>
  <c r="AG45" i="162"/>
  <c r="AG45" i="116" s="1"/>
  <c r="BT35" i="116"/>
  <c r="AR55" i="162"/>
  <c r="AR55" i="116" s="1"/>
  <c r="BH43" i="116"/>
  <c r="BD47" i="162"/>
  <c r="BD47" i="116" s="1"/>
  <c r="AX60" i="116"/>
  <c r="C90" i="162"/>
  <c r="L63" i="116"/>
  <c r="I65" i="162"/>
  <c r="I65" i="116" s="1"/>
  <c r="BQ66" i="116"/>
  <c r="N104" i="162"/>
  <c r="N104" i="116" s="1"/>
  <c r="BQ69" i="116"/>
  <c r="R103" i="162"/>
  <c r="R103" i="116" s="1"/>
  <c r="AJ72" i="116"/>
  <c r="W82" i="162"/>
  <c r="W82" i="116" s="1"/>
  <c r="AS77" i="116"/>
  <c r="AD87" i="162"/>
  <c r="AD87" i="116" s="1"/>
  <c r="BG82" i="116"/>
  <c r="AJ96" i="162"/>
  <c r="AJ96" i="116" s="1"/>
  <c r="BM88" i="116"/>
  <c r="AS100" i="162"/>
  <c r="AS100" i="116" s="1"/>
  <c r="BP66" i="116"/>
  <c r="L102" i="162"/>
  <c r="L102" i="116" s="1"/>
  <c r="BN69" i="116"/>
  <c r="R101" i="162"/>
  <c r="R101" i="116" s="1"/>
  <c r="AI72" i="116"/>
  <c r="U80" i="162"/>
  <c r="U80" i="116" s="1"/>
  <c r="BV82" i="116"/>
  <c r="AJ106" i="162"/>
  <c r="AJ106" i="116" s="1"/>
  <c r="AX88" i="116"/>
  <c r="AS90" i="162"/>
  <c r="AS90" i="116" s="1"/>
  <c r="BN95" i="116"/>
  <c r="BE101" i="162"/>
  <c r="BE101" i="116" s="1"/>
  <c r="AO60" i="116"/>
  <c r="C84" i="162"/>
  <c r="Q15" i="116"/>
  <c r="L17" i="162"/>
  <c r="L17" i="116" s="1"/>
  <c r="BJ37" i="116"/>
  <c r="AS47" i="162"/>
  <c r="AS47" i="116" s="1"/>
  <c r="BK77" i="116"/>
  <c r="AD99" i="162"/>
  <c r="AD99" i="116" s="1"/>
  <c r="Q11" i="116"/>
  <c r="F17" i="162"/>
  <c r="F17" i="116" s="1"/>
  <c r="BQ29" i="116"/>
  <c r="AI53" i="162"/>
  <c r="AI53" i="116" s="1"/>
  <c r="BN68" i="116"/>
  <c r="Q102" i="162"/>
  <c r="Q102" i="116" s="1"/>
  <c r="AP9" i="116"/>
  <c r="E35" i="162"/>
  <c r="BD13" i="116"/>
  <c r="I43" i="162"/>
  <c r="I43" i="116" s="1"/>
  <c r="AP33" i="116"/>
  <c r="AO35" i="162"/>
  <c r="AO35" i="116" s="1"/>
  <c r="AJ61" i="116"/>
  <c r="F81" i="162"/>
  <c r="F81" i="116" s="1"/>
  <c r="AA74" i="116"/>
  <c r="Z76" i="162"/>
  <c r="Z76" i="116" s="1"/>
  <c r="BT100" i="116"/>
  <c r="BM106" i="162"/>
  <c r="BM106" i="116" s="1"/>
  <c r="BP17" i="116"/>
  <c r="O51" i="162"/>
  <c r="O51" i="116" s="1"/>
  <c r="BT45" i="116"/>
  <c r="BG55" i="162"/>
  <c r="BG55" i="116" s="1"/>
  <c r="AY83" i="116"/>
  <c r="AM91" i="162"/>
  <c r="AM91" i="116" s="1"/>
  <c r="BS15" i="116"/>
  <c r="L53" i="162"/>
  <c r="L53" i="116" s="1"/>
  <c r="BE37" i="116"/>
  <c r="AU45" i="162"/>
  <c r="AU45" i="116" s="1"/>
  <c r="AU78" i="116"/>
  <c r="AD88" i="162"/>
  <c r="AD88" i="116" s="1"/>
  <c r="AY33" i="116"/>
  <c r="AO41" i="162"/>
  <c r="AO41" i="116" s="1"/>
  <c r="U61" i="116"/>
  <c r="F71" i="162"/>
  <c r="F71" i="116" s="1"/>
  <c r="BQ74" i="116"/>
  <c r="Z104" i="162"/>
  <c r="Z104" i="116" s="1"/>
  <c r="BT101" i="116"/>
  <c r="BN105" i="162"/>
  <c r="BN105" i="116" s="1"/>
  <c r="AJ13" i="116"/>
  <c r="K31" i="162"/>
  <c r="K31" i="116" s="1"/>
  <c r="AA17" i="116"/>
  <c r="Q25" i="162"/>
  <c r="Q25" i="116" s="1"/>
  <c r="BQ23" i="116"/>
  <c r="Z53" i="162"/>
  <c r="Z53" i="116" s="1"/>
  <c r="BT36" i="116"/>
  <c r="AS54" i="162"/>
  <c r="AS54" i="116" s="1"/>
  <c r="BS51" i="116"/>
  <c r="BN53" i="162"/>
  <c r="BN53" i="116" s="1"/>
  <c r="U62" i="116"/>
  <c r="H72" i="162"/>
  <c r="H72" i="116" s="1"/>
  <c r="W68" i="116"/>
  <c r="O72" i="162"/>
  <c r="O72" i="116" s="1"/>
  <c r="BH87" i="116"/>
  <c r="AS97" i="162"/>
  <c r="AS97" i="116" s="1"/>
  <c r="BB17" i="116"/>
  <c r="Q43" i="162"/>
  <c r="Q43" i="116" s="1"/>
  <c r="AC21" i="116"/>
  <c r="U25" i="162"/>
  <c r="U25" i="116" s="1"/>
  <c r="AU27" i="116"/>
  <c r="AD37" i="162"/>
  <c r="AD37" i="116" s="1"/>
  <c r="AM67" i="116"/>
  <c r="O83" i="162"/>
  <c r="O83" i="116" s="1"/>
  <c r="AJ74" i="116"/>
  <c r="Z82" i="162"/>
  <c r="Z82" i="116" s="1"/>
  <c r="BC84" i="116"/>
  <c r="AN94" i="162"/>
  <c r="AN94" i="116" s="1"/>
  <c r="AM8" i="116"/>
  <c r="C32" i="162"/>
  <c r="C32" i="116" s="1"/>
  <c r="U11" i="116"/>
  <c r="H21" i="162"/>
  <c r="H21" i="116" s="1"/>
  <c r="T15" i="116"/>
  <c r="L19" i="162"/>
  <c r="L19" i="116" s="1"/>
  <c r="BE18" i="116"/>
  <c r="R44" i="162"/>
  <c r="R44" i="116" s="1"/>
  <c r="BV21" i="116"/>
  <c r="U55" i="162"/>
  <c r="U55" i="116" s="1"/>
  <c r="BD23" i="116"/>
  <c r="X43" i="162"/>
  <c r="X43" i="116" s="1"/>
  <c r="BJ29" i="116"/>
  <c r="AG47" i="162"/>
  <c r="AG47" i="116" s="1"/>
  <c r="BT37" i="116"/>
  <c r="AU55" i="162"/>
  <c r="AU55" i="116" s="1"/>
  <c r="BK42" i="116"/>
  <c r="BB48" i="162"/>
  <c r="BB48" i="116" s="1"/>
  <c r="BE59" i="116"/>
  <c r="C95" i="162"/>
  <c r="C95" i="116" s="1"/>
  <c r="BH61" i="116"/>
  <c r="F97" i="162"/>
  <c r="F97" i="116" s="1"/>
  <c r="BQ63" i="116"/>
  <c r="I103" i="162"/>
  <c r="I103" i="116" s="1"/>
  <c r="AA69" i="116"/>
  <c r="R75" i="162"/>
  <c r="R75" i="116" s="1"/>
  <c r="BK73" i="116"/>
  <c r="X99" i="162"/>
  <c r="X99" i="116" s="1"/>
  <c r="AY77" i="116"/>
  <c r="AD91" i="162"/>
  <c r="AD91" i="116" s="1"/>
  <c r="BK88" i="116"/>
  <c r="AU100" i="162"/>
  <c r="AU100" i="116" s="1"/>
  <c r="BQ98" i="116"/>
  <c r="BJ104" i="162"/>
  <c r="BJ104" i="116" s="1"/>
  <c r="AO11" i="116"/>
  <c r="F33" i="162"/>
  <c r="F33" i="116" s="1"/>
  <c r="AP13" i="116"/>
  <c r="K35" i="162"/>
  <c r="K35" i="116" s="1"/>
  <c r="X20" i="116"/>
  <c r="U22" i="162"/>
  <c r="U22" i="116" s="1"/>
  <c r="BB25" i="116"/>
  <c r="AC43" i="162"/>
  <c r="AC43" i="116" s="1"/>
  <c r="AY28" i="116"/>
  <c r="AG40" i="162"/>
  <c r="AG40" i="116" s="1"/>
  <c r="AV31" i="116"/>
  <c r="AL39" i="162"/>
  <c r="AL39" i="116" s="1"/>
  <c r="BA35" i="116"/>
  <c r="AP41" i="162"/>
  <c r="AP41" i="116" s="1"/>
  <c r="BT41" i="116"/>
  <c r="BA55" i="162"/>
  <c r="BA55" i="116" s="1"/>
  <c r="BS49" i="116"/>
  <c r="BK53" i="162"/>
  <c r="BK53" i="116" s="1"/>
  <c r="AC60" i="116"/>
  <c r="C76" i="162"/>
  <c r="BN65" i="116"/>
  <c r="L101" i="162"/>
  <c r="L101" i="116" s="1"/>
  <c r="BK76" i="116"/>
  <c r="AC100" i="162"/>
  <c r="AC100" i="116" s="1"/>
  <c r="BJ86" i="116"/>
  <c r="AP98" i="162"/>
  <c r="AP98" i="116" s="1"/>
  <c r="BN94" i="116"/>
  <c r="BD102" i="162"/>
  <c r="BD102" i="116" s="1"/>
  <c r="BB9" i="116"/>
  <c r="E43" i="162"/>
  <c r="BP11" i="116"/>
  <c r="F51" i="162"/>
  <c r="F51" i="116" s="1"/>
  <c r="BB12" i="116"/>
  <c r="I42" i="162"/>
  <c r="I42" i="116" s="1"/>
  <c r="AA13" i="116"/>
  <c r="K25" i="162"/>
  <c r="K25" i="116" s="1"/>
  <c r="BT19" i="116"/>
  <c r="T55" i="162"/>
  <c r="T55" i="116" s="1"/>
  <c r="AD20" i="116"/>
  <c r="U26" i="162"/>
  <c r="U26" i="116" s="1"/>
  <c r="AP22" i="116"/>
  <c r="X34" i="162"/>
  <c r="X34" i="116" s="1"/>
  <c r="AP24" i="116"/>
  <c r="AA34" i="162"/>
  <c r="AA34" i="116" s="1"/>
  <c r="BB31" i="116"/>
  <c r="AL43" i="162"/>
  <c r="AL43" i="116" s="1"/>
  <c r="BB34" i="116"/>
  <c r="AP42" i="162"/>
  <c r="AP42" i="116" s="1"/>
  <c r="BC37" i="116"/>
  <c r="AT43" i="162"/>
  <c r="AT43" i="116" s="1"/>
  <c r="BE41" i="116"/>
  <c r="BA45" i="162"/>
  <c r="BA45" i="116" s="1"/>
  <c r="BN49" i="116"/>
  <c r="BM51" i="162"/>
  <c r="BM51" i="116" s="1"/>
  <c r="D96" i="162"/>
  <c r="AA61" i="116"/>
  <c r="F75" i="162"/>
  <c r="F75" i="116" s="1"/>
  <c r="AP64" i="116"/>
  <c r="K86" i="162"/>
  <c r="K86" i="116" s="1"/>
  <c r="X67" i="116"/>
  <c r="O73" i="162"/>
  <c r="O73" i="116" s="1"/>
  <c r="AS69" i="116"/>
  <c r="R87" i="162"/>
  <c r="R87" i="116" s="1"/>
  <c r="BQ71" i="116"/>
  <c r="U103" i="162"/>
  <c r="U103" i="116" s="1"/>
  <c r="BQ77" i="116"/>
  <c r="AD103" i="162"/>
  <c r="AD103" i="116" s="1"/>
  <c r="AS79" i="116"/>
  <c r="AG87" i="162"/>
  <c r="AG87" i="116" s="1"/>
  <c r="BO82" i="116"/>
  <c r="AX84" i="116"/>
  <c r="AM90" i="162"/>
  <c r="AM90" i="116" s="1"/>
  <c r="BE88" i="116"/>
  <c r="AU96" i="162"/>
  <c r="AU96" i="116" s="1"/>
  <c r="BM98" i="116"/>
  <c r="BH100" i="162"/>
  <c r="BH100" i="116" s="1"/>
  <c r="BE64" i="116"/>
  <c r="K96" i="162"/>
  <c r="K96" i="116" s="1"/>
  <c r="BQ67" i="116"/>
  <c r="O103" i="162"/>
  <c r="O103" i="116" s="1"/>
  <c r="AJ70" i="116"/>
  <c r="T82" i="162"/>
  <c r="T82" i="116" s="1"/>
  <c r="AS76" i="116"/>
  <c r="AC88" i="162"/>
  <c r="AC88" i="116" s="1"/>
  <c r="BB81" i="116"/>
  <c r="AJ93" i="162"/>
  <c r="AJ93" i="116" s="1"/>
  <c r="BM84" i="116"/>
  <c r="AM100" i="162"/>
  <c r="AM100" i="116" s="1"/>
  <c r="BN87" i="116"/>
  <c r="AS101" i="162"/>
  <c r="AS101" i="116" s="1"/>
  <c r="BB90" i="116"/>
  <c r="AX94" i="162"/>
  <c r="AX94" i="116" s="1"/>
  <c r="BS96" i="116"/>
  <c r="BE104" i="162"/>
  <c r="BE104" i="116" s="1"/>
  <c r="AI25" i="116"/>
  <c r="AA29" i="162"/>
  <c r="AA29" i="116" s="1"/>
  <c r="BQ42" i="116"/>
  <c r="BB52" i="162"/>
  <c r="BB52" i="116" s="1"/>
  <c r="M86" i="162"/>
  <c r="M86" i="116" s="1"/>
  <c r="AW82" i="116"/>
  <c r="AK90" i="162"/>
  <c r="AK90" i="116" s="1"/>
  <c r="L10" i="116"/>
  <c r="F14" i="162"/>
  <c r="F14" i="116" s="1"/>
  <c r="BJ27" i="116"/>
  <c r="AD47" i="162"/>
  <c r="AD47" i="116" s="1"/>
  <c r="AA66" i="116"/>
  <c r="N76" i="162"/>
  <c r="N76" i="116" s="1"/>
  <c r="BQ9" i="116"/>
  <c r="E53" i="162"/>
  <c r="AO23" i="116"/>
  <c r="X33" i="162"/>
  <c r="X33" i="116" s="1"/>
  <c r="BM11" i="116"/>
  <c r="F49" i="162"/>
  <c r="F49" i="116" s="1"/>
  <c r="BV17" i="116"/>
  <c r="O55" i="162"/>
  <c r="O55" i="116" s="1"/>
  <c r="BH45" i="116"/>
  <c r="BG47" i="162"/>
  <c r="BG47" i="116" s="1"/>
  <c r="AI66" i="116"/>
  <c r="L80" i="162"/>
  <c r="L80" i="116" s="1"/>
  <c r="AP83" i="116"/>
  <c r="AM85" i="162"/>
  <c r="AM85" i="116" s="1"/>
  <c r="AG15" i="116"/>
  <c r="N29" i="162"/>
  <c r="N29" i="116" s="1"/>
  <c r="BE20" i="116"/>
  <c r="U44" i="162"/>
  <c r="U44" i="116" s="1"/>
  <c r="AU25" i="116"/>
  <c r="AA37" i="162"/>
  <c r="AA37" i="116" s="1"/>
  <c r="AP32" i="116"/>
  <c r="AM34" i="162"/>
  <c r="AM34" i="116" s="1"/>
  <c r="BN41" i="116"/>
  <c r="BA51" i="162"/>
  <c r="BA51" i="116" s="1"/>
  <c r="O60" i="116"/>
  <c r="E68" i="162"/>
  <c r="E68" i="116" s="1"/>
  <c r="BV66" i="116"/>
  <c r="L106" i="162"/>
  <c r="L106" i="116" s="1"/>
  <c r="AO72" i="116"/>
  <c r="U84" i="162"/>
  <c r="U84" i="116" s="1"/>
  <c r="AV81" i="116"/>
  <c r="AJ89" i="162"/>
  <c r="AJ89" i="116" s="1"/>
  <c r="BQ96" i="116"/>
  <c r="BG104" i="162"/>
  <c r="BG104" i="116" s="1"/>
  <c r="BV25" i="116"/>
  <c r="AA55" i="162"/>
  <c r="AA55" i="116" s="1"/>
  <c r="BP31" i="116"/>
  <c r="AJ51" i="162"/>
  <c r="AJ51" i="116" s="1"/>
  <c r="AU64" i="116"/>
  <c r="I88" i="162"/>
  <c r="I88" i="116" s="1"/>
  <c r="Z70" i="116"/>
  <c r="R74" i="162"/>
  <c r="R74" i="116" s="1"/>
  <c r="BH79" i="116"/>
  <c r="AG97" i="162"/>
  <c r="AG97" i="116" s="1"/>
  <c r="BD92" i="116"/>
  <c r="AY94" i="162"/>
  <c r="AY94" i="116" s="1"/>
  <c r="BK11" i="116"/>
  <c r="H49" i="162"/>
  <c r="H49" i="116" s="1"/>
  <c r="BM13" i="116"/>
  <c r="I49" i="162"/>
  <c r="I49" i="116" s="1"/>
  <c r="BK15" i="116"/>
  <c r="N49" i="162"/>
  <c r="N49" i="116" s="1"/>
  <c r="BD17" i="116"/>
  <c r="O43" i="162"/>
  <c r="O43" i="116" s="1"/>
  <c r="AF21" i="116"/>
  <c r="U27" i="162"/>
  <c r="U27" i="116" s="1"/>
  <c r="AX27" i="116"/>
  <c r="AD39" i="162"/>
  <c r="AD39" i="116" s="1"/>
  <c r="BS31" i="116"/>
  <c r="AJ53" i="162"/>
  <c r="AJ53" i="116" s="1"/>
  <c r="AU35" i="116"/>
  <c r="AP37" i="162"/>
  <c r="AP37" i="116" s="1"/>
  <c r="BQ46" i="116"/>
  <c r="BH52" i="162"/>
  <c r="BH52" i="116" s="1"/>
  <c r="AV60" i="116"/>
  <c r="E90" i="162"/>
  <c r="E90" i="116" s="1"/>
  <c r="AJ64" i="116"/>
  <c r="K82" i="162"/>
  <c r="K82" i="116" s="1"/>
  <c r="AY71" i="116"/>
  <c r="U91" i="162"/>
  <c r="U91" i="116" s="1"/>
  <c r="BK75" i="116"/>
  <c r="AA99" i="162"/>
  <c r="AA99" i="116" s="1"/>
  <c r="BV80" i="116"/>
  <c r="AG106" i="162"/>
  <c r="AG106" i="116" s="1"/>
  <c r="AS85" i="116"/>
  <c r="AP87" i="162"/>
  <c r="AP87" i="116" s="1"/>
  <c r="AJ10" i="116"/>
  <c r="F30" i="162"/>
  <c r="F30" i="116" s="1"/>
  <c r="AJ12" i="116"/>
  <c r="I30" i="162"/>
  <c r="I30" i="116" s="1"/>
  <c r="AG14" i="116"/>
  <c r="L28" i="162"/>
  <c r="L28" i="116" s="1"/>
  <c r="BN19" i="116"/>
  <c r="T51" i="162"/>
  <c r="T51" i="116" s="1"/>
  <c r="AG23" i="116"/>
  <c r="Z29" i="162"/>
  <c r="Z29" i="116" s="1"/>
  <c r="BR27" i="116"/>
  <c r="AE53" i="162"/>
  <c r="AE53" i="116" s="1"/>
  <c r="BA33" i="116"/>
  <c r="AM41" i="162"/>
  <c r="AM41" i="116" s="1"/>
  <c r="BT38" i="116"/>
  <c r="AV54" i="162"/>
  <c r="AV54" i="116" s="1"/>
  <c r="BQ44" i="116"/>
  <c r="BE52" i="162"/>
  <c r="BE52" i="116" s="1"/>
  <c r="I62" i="116"/>
  <c r="H64" i="162"/>
  <c r="H64" i="116" s="1"/>
  <c r="N64" i="116"/>
  <c r="I66" i="162"/>
  <c r="I66" i="116" s="1"/>
  <c r="AD66" i="116"/>
  <c r="N78" i="162"/>
  <c r="N78" i="116" s="1"/>
  <c r="BB70" i="116"/>
  <c r="T94" i="162"/>
  <c r="T94" i="116" s="1"/>
  <c r="BH83" i="116"/>
  <c r="AM97" i="162"/>
  <c r="AM97" i="116" s="1"/>
  <c r="BT90" i="116"/>
  <c r="AX106" i="162"/>
  <c r="AX106" i="116" s="1"/>
  <c r="BT104" i="116"/>
  <c r="BS106" i="162"/>
  <c r="BS106" i="116" s="1"/>
  <c r="U8" i="116"/>
  <c r="C20" i="162"/>
  <c r="C20" i="116" s="1"/>
  <c r="AJ11" i="116"/>
  <c r="H31" i="162"/>
  <c r="H31" i="116" s="1"/>
  <c r="BG13" i="116"/>
  <c r="I45" i="162"/>
  <c r="I45" i="116" s="1"/>
  <c r="R14" i="116"/>
  <c r="L18" i="162"/>
  <c r="L18" i="116" s="1"/>
  <c r="BN16" i="116"/>
  <c r="O50" i="162"/>
  <c r="O50" i="116" s="1"/>
  <c r="AC17" i="116"/>
  <c r="O25" i="162"/>
  <c r="O25" i="116" s="1"/>
  <c r="AU21" i="116"/>
  <c r="U37" i="162"/>
  <c r="U37" i="116" s="1"/>
  <c r="AX23" i="116"/>
  <c r="X39" i="162"/>
  <c r="X39" i="116" s="1"/>
  <c r="AR27" i="116"/>
  <c r="AD35" i="162"/>
  <c r="AD35" i="116" s="1"/>
  <c r="BN30" i="116"/>
  <c r="AJ50" i="162"/>
  <c r="AJ50" i="116" s="1"/>
  <c r="BR33" i="116"/>
  <c r="AN53" i="162"/>
  <c r="AN53" i="116" s="1"/>
  <c r="AV35" i="116"/>
  <c r="AR39" i="162"/>
  <c r="AR39" i="116" s="1"/>
  <c r="BJ45" i="116"/>
  <c r="BE47" i="162"/>
  <c r="BE47" i="116" s="1"/>
  <c r="BB59" i="116"/>
  <c r="C93" i="162"/>
  <c r="C93" i="116" s="1"/>
  <c r="X60" i="116"/>
  <c r="E74" i="162"/>
  <c r="E74" i="116" s="1"/>
  <c r="AY62" i="116"/>
  <c r="H92" i="162"/>
  <c r="H92" i="116" s="1"/>
  <c r="BV64" i="116"/>
  <c r="I106" i="162"/>
  <c r="I106" i="116" s="1"/>
  <c r="BK65" i="116"/>
  <c r="L99" i="162"/>
  <c r="L99" i="116" s="1"/>
  <c r="AC66" i="116"/>
  <c r="L76" i="162"/>
  <c r="L76" i="116" s="1"/>
  <c r="AP68" i="116"/>
  <c r="Q86" i="162"/>
  <c r="Q86" i="116" s="1"/>
  <c r="BA70" i="116"/>
  <c r="R92" i="162"/>
  <c r="R92" i="116" s="1"/>
  <c r="BH72" i="116"/>
  <c r="W98" i="162"/>
  <c r="W98" i="116" s="1"/>
  <c r="BK74" i="116"/>
  <c r="Z100" i="162"/>
  <c r="Z100" i="116" s="1"/>
  <c r="BJ76" i="116"/>
  <c r="AA98" i="162"/>
  <c r="AA98" i="116" s="1"/>
  <c r="BE78" i="116"/>
  <c r="AF96" i="162"/>
  <c r="AF96" i="116" s="1"/>
  <c r="AV80" i="116"/>
  <c r="AI90" i="162"/>
  <c r="AI90" i="116" s="1"/>
  <c r="BE83" i="116"/>
  <c r="AM95" i="162"/>
  <c r="AM95" i="116" s="1"/>
  <c r="BS90" i="116"/>
  <c r="AV104" i="162"/>
  <c r="AV104" i="116" s="1"/>
  <c r="BM94" i="116"/>
  <c r="BB100" i="162"/>
  <c r="BB100" i="116" s="1"/>
  <c r="BU104" i="116"/>
  <c r="BR106" i="162"/>
  <c r="BR106" i="116" s="1"/>
  <c r="AR66" i="116"/>
  <c r="L86" i="162"/>
  <c r="L86" i="116" s="1"/>
  <c r="BE68" i="116"/>
  <c r="Q96" i="162"/>
  <c r="Q96" i="116" s="1"/>
  <c r="BP70" i="116"/>
  <c r="R102" i="162"/>
  <c r="R102" i="116" s="1"/>
  <c r="Z72" i="116"/>
  <c r="U74" i="162"/>
  <c r="U74" i="116" s="1"/>
  <c r="AD73" i="116"/>
  <c r="X77" i="162"/>
  <c r="X77" i="116" s="1"/>
  <c r="AD76" i="116"/>
  <c r="AC78" i="162"/>
  <c r="AC78" i="116" s="1"/>
  <c r="BT78" i="116"/>
  <c r="AF106" i="162"/>
  <c r="AF106" i="116" s="1"/>
  <c r="BK80" i="116"/>
  <c r="AI100" i="162"/>
  <c r="AI100" i="116" s="1"/>
  <c r="AX82" i="116"/>
  <c r="AJ90" i="162"/>
  <c r="AJ90" i="116" s="1"/>
  <c r="AT86" i="116"/>
  <c r="AQ88" i="162"/>
  <c r="AQ88" i="116" s="1"/>
  <c r="BV88" i="116"/>
  <c r="AS106" i="162"/>
  <c r="AS106" i="116" s="1"/>
  <c r="BN93" i="116"/>
  <c r="BB101" i="162"/>
  <c r="BB101" i="116" s="1"/>
  <c r="AC11" i="116"/>
  <c r="F25" i="162"/>
  <c r="F25" i="116" s="1"/>
  <c r="AV29" i="116"/>
  <c r="AI39" i="162"/>
  <c r="AI39" i="116" s="1"/>
  <c r="BK12" i="116"/>
  <c r="I48" i="162"/>
  <c r="I48" i="116" s="1"/>
  <c r="BK19" i="116"/>
  <c r="T49" i="162"/>
  <c r="T49" i="116" s="1"/>
  <c r="BT30" i="116"/>
  <c r="AJ54" i="162"/>
  <c r="AJ54" i="116" s="1"/>
  <c r="O59" i="116"/>
  <c r="C67" i="162"/>
  <c r="C67" i="116" s="1"/>
  <c r="BG70" i="116"/>
  <c r="R96" i="162"/>
  <c r="R96" i="116" s="1"/>
  <c r="AY90" i="116"/>
  <c r="AX92" i="162"/>
  <c r="AX92" i="116" s="1"/>
  <c r="O12" i="116"/>
  <c r="I16" i="162"/>
  <c r="I16" i="116" s="1"/>
  <c r="BR17" i="116"/>
  <c r="P53" i="162"/>
  <c r="P53" i="116" s="1"/>
  <c r="AS21" i="116"/>
  <c r="W37" i="162"/>
  <c r="W37" i="116" s="1"/>
  <c r="BK27" i="116"/>
  <c r="AF49" i="162"/>
  <c r="AF49" i="116" s="1"/>
  <c r="AU33" i="116"/>
  <c r="AM37" i="162"/>
  <c r="AM37" i="116" s="1"/>
  <c r="BL62" i="116"/>
  <c r="G100" i="162"/>
  <c r="G100" i="116" s="1"/>
  <c r="BK67" i="116"/>
  <c r="O99" i="162"/>
  <c r="O99" i="116" s="1"/>
  <c r="AR74" i="116"/>
  <c r="X86" i="162"/>
  <c r="X86" i="116" s="1"/>
  <c r="BK84" i="116"/>
  <c r="AO100" i="162"/>
  <c r="AO100" i="116" s="1"/>
  <c r="R16" i="116"/>
  <c r="O18" i="162"/>
  <c r="O18" i="116" s="1"/>
  <c r="BT21" i="116"/>
  <c r="W55" i="162"/>
  <c r="W55" i="116" s="1"/>
  <c r="BT26" i="116"/>
  <c r="AD54" i="162"/>
  <c r="AD54" i="116" s="1"/>
  <c r="BE43" i="116"/>
  <c r="BD45" i="162"/>
  <c r="BD45" i="116" s="1"/>
  <c r="BN66" i="116"/>
  <c r="N102" i="162"/>
  <c r="N102" i="116" s="1"/>
  <c r="AG72" i="116"/>
  <c r="W80" i="162"/>
  <c r="W80" i="116" s="1"/>
  <c r="BT82" i="116"/>
  <c r="AL106" i="162"/>
  <c r="AL106" i="116" s="1"/>
  <c r="BT97" i="116"/>
  <c r="BH105" i="162"/>
  <c r="BH105" i="116" s="1"/>
  <c r="AP11" i="116"/>
  <c r="H35" i="162"/>
  <c r="H35" i="116" s="1"/>
  <c r="AR13" i="116"/>
  <c r="I35" i="162"/>
  <c r="I35" i="116" s="1"/>
  <c r="AO15" i="116"/>
  <c r="L33" i="162"/>
  <c r="L33" i="116" s="1"/>
  <c r="AI17" i="116"/>
  <c r="O29" i="162"/>
  <c r="O29" i="116" s="1"/>
  <c r="AA23" i="116"/>
  <c r="Z25" i="162"/>
  <c r="Z25" i="116" s="1"/>
  <c r="BE28" i="116"/>
  <c r="AG44" i="162"/>
  <c r="AG44" i="116" s="1"/>
  <c r="BB35" i="116"/>
  <c r="AR43" i="162"/>
  <c r="AR43" i="116" s="1"/>
  <c r="BV41" i="116"/>
  <c r="AY55" i="162"/>
  <c r="AY55" i="116" s="1"/>
  <c r="BT49" i="116"/>
  <c r="BM55" i="162"/>
  <c r="BM55" i="116" s="1"/>
  <c r="AD62" i="116"/>
  <c r="H78" i="162"/>
  <c r="H78" i="116" s="1"/>
  <c r="AS65" i="116"/>
  <c r="L87" i="162"/>
  <c r="L87" i="116" s="1"/>
  <c r="AJ68" i="116"/>
  <c r="Q82" i="162"/>
  <c r="Q82" i="116" s="1"/>
  <c r="BB72" i="116"/>
  <c r="W94" i="162"/>
  <c r="W94" i="116" s="1"/>
  <c r="BD76" i="116"/>
  <c r="AA94" i="162"/>
  <c r="AA94" i="116" s="1"/>
  <c r="AP80" i="116"/>
  <c r="AI86" i="162"/>
  <c r="AI86" i="116" s="1"/>
  <c r="BC86" i="116"/>
  <c r="AQ94" i="162"/>
  <c r="AQ94" i="116" s="1"/>
  <c r="BH95" i="116"/>
  <c r="BE97" i="162"/>
  <c r="BE97" i="116" s="1"/>
  <c r="BJ11" i="116"/>
  <c r="F47" i="162"/>
  <c r="F47" i="116" s="1"/>
  <c r="AS19" i="116"/>
  <c r="T37" i="162"/>
  <c r="T37" i="116" s="1"/>
  <c r="AD21" i="116"/>
  <c r="W27" i="162"/>
  <c r="W27" i="116" s="1"/>
  <c r="AF25" i="116"/>
  <c r="AA27" i="162"/>
  <c r="AA27" i="116" s="1"/>
  <c r="BQ31" i="116"/>
  <c r="AL53" i="162"/>
  <c r="AL53" i="116" s="1"/>
  <c r="BV35" i="116"/>
  <c r="AP55" i="162"/>
  <c r="AP55" i="116" s="1"/>
  <c r="BK39" i="116"/>
  <c r="AX49" i="162"/>
  <c r="AX49" i="116" s="1"/>
  <c r="BK47" i="116"/>
  <c r="BJ49" i="162"/>
  <c r="BJ49" i="116" s="1"/>
  <c r="BD62" i="116"/>
  <c r="F94" i="162"/>
  <c r="F94" i="116" s="1"/>
  <c r="AA67" i="116"/>
  <c r="O75" i="162"/>
  <c r="O75" i="116" s="1"/>
  <c r="BT71" i="116"/>
  <c r="U105" i="162"/>
  <c r="U105" i="116" s="1"/>
  <c r="AF74" i="116"/>
  <c r="X78" i="162"/>
  <c r="X78" i="116" s="1"/>
  <c r="AV79" i="116"/>
  <c r="AG89" i="162"/>
  <c r="AG89" i="116" s="1"/>
  <c r="AY84" i="116"/>
  <c r="AO92" i="162"/>
  <c r="AO92" i="116" s="1"/>
  <c r="BS92" i="116"/>
  <c r="AY104" i="162"/>
  <c r="AY104" i="116" s="1"/>
  <c r="AF9" i="116"/>
  <c r="C27" i="162"/>
  <c r="AM10" i="116"/>
  <c r="F32" i="162"/>
  <c r="F32" i="116" s="1"/>
  <c r="T11" i="116"/>
  <c r="F19" i="162"/>
  <c r="F19" i="116" s="1"/>
  <c r="BJ15" i="116"/>
  <c r="L47" i="162"/>
  <c r="L47" i="116" s="1"/>
  <c r="R17" i="116"/>
  <c r="Q19" i="162"/>
  <c r="Q19" i="116" s="1"/>
  <c r="BB18" i="116"/>
  <c r="R42" i="162"/>
  <c r="R42" i="116" s="1"/>
  <c r="X19" i="116"/>
  <c r="T23" i="162"/>
  <c r="T23" i="116" s="1"/>
  <c r="AG25" i="116"/>
  <c r="AC29" i="162"/>
  <c r="AC29" i="116" s="1"/>
  <c r="BB28" i="116"/>
  <c r="AG42" i="162"/>
  <c r="AG42" i="116" s="1"/>
  <c r="BB33" i="116"/>
  <c r="AO43" i="162"/>
  <c r="AO43" i="116" s="1"/>
  <c r="BS37" i="116"/>
  <c r="AS53" i="162"/>
  <c r="AS53" i="116" s="1"/>
  <c r="BU41" i="116"/>
  <c r="BN46" i="116"/>
  <c r="BH50" i="162"/>
  <c r="BH50" i="116" s="1"/>
  <c r="BV60" i="116"/>
  <c r="C106" i="162"/>
  <c r="I61" i="116"/>
  <c r="F63" i="162"/>
  <c r="F63" i="116" s="1"/>
  <c r="AI62" i="116"/>
  <c r="F80" i="162"/>
  <c r="F80" i="116" s="1"/>
  <c r="O66" i="116"/>
  <c r="N68" i="162"/>
  <c r="N68" i="116" s="1"/>
  <c r="BT67" i="116"/>
  <c r="O105" i="162"/>
  <c r="O105" i="116" s="1"/>
  <c r="Z68" i="116"/>
  <c r="O74" i="162"/>
  <c r="O74" i="116" s="1"/>
  <c r="AR72" i="116"/>
  <c r="U86" i="162"/>
  <c r="U86" i="116" s="1"/>
  <c r="AU74" i="116"/>
  <c r="X88" i="162"/>
  <c r="X88" i="116" s="1"/>
  <c r="AO78" i="116"/>
  <c r="AD84" i="162"/>
  <c r="AD84" i="116" s="1"/>
  <c r="BE81" i="116"/>
  <c r="AJ95" i="162"/>
  <c r="AJ95" i="116" s="1"/>
  <c r="BN84" i="116"/>
  <c r="AO102" i="162"/>
  <c r="AO102" i="116" s="1"/>
  <c r="BQ87" i="116"/>
  <c r="AS103" i="162"/>
  <c r="AS103" i="116" s="1"/>
  <c r="BT96" i="116"/>
  <c r="BG106" i="162"/>
  <c r="BG106" i="116" s="1"/>
  <c r="BH65" i="116"/>
  <c r="L97" i="162"/>
  <c r="L97" i="116" s="1"/>
  <c r="AO68" i="116"/>
  <c r="O84" i="162"/>
  <c r="O84" i="116" s="1"/>
  <c r="BG72" i="116"/>
  <c r="U96" i="162"/>
  <c r="U96" i="116" s="1"/>
  <c r="BJ74" i="116"/>
  <c r="X98" i="162"/>
  <c r="X98" i="116" s="1"/>
  <c r="BI76" i="116"/>
  <c r="AB98" i="162"/>
  <c r="AB98" i="116" s="1"/>
  <c r="BD78" i="116"/>
  <c r="AD94" i="162"/>
  <c r="AD94" i="116" s="1"/>
  <c r="AU80" i="116"/>
  <c r="AG88" i="162"/>
  <c r="AG88" i="116" s="1"/>
  <c r="BB83" i="116"/>
  <c r="AM93" i="162"/>
  <c r="AM93" i="116" s="1"/>
  <c r="BH86" i="116"/>
  <c r="AR98" i="162"/>
  <c r="AR98" i="116" s="1"/>
  <c r="BV104" i="116"/>
  <c r="BQ106" i="162"/>
  <c r="BQ106" i="116" s="1"/>
  <c r="BL53" i="162" l="1"/>
  <c r="BL53" i="116" s="1"/>
  <c r="D80" i="162"/>
  <c r="AE80" i="162"/>
  <c r="AE80" i="116" s="1"/>
  <c r="BC80" i="116"/>
  <c r="AB53" i="162"/>
  <c r="AB53" i="116" s="1"/>
  <c r="S88" i="162"/>
  <c r="S88" i="116" s="1"/>
  <c r="AB11" i="162"/>
  <c r="AB11" i="116" s="1"/>
  <c r="BR41" i="116"/>
  <c r="BU49" i="116"/>
  <c r="G39" i="162"/>
  <c r="G39" i="116" s="1"/>
  <c r="D51" i="162"/>
  <c r="D51" i="116" s="1"/>
  <c r="BL106" i="162"/>
  <c r="BL106" i="116" s="1"/>
  <c r="P45" i="162"/>
  <c r="P45" i="116" s="1"/>
  <c r="BL33" i="116"/>
  <c r="AQ72" i="116"/>
  <c r="AH90" i="162"/>
  <c r="AH90" i="116" s="1"/>
  <c r="Y55" i="162"/>
  <c r="Y55" i="116" s="1"/>
  <c r="BF102" i="162"/>
  <c r="BF102" i="116" s="1"/>
  <c r="BO88" i="116"/>
  <c r="AZ94" i="162"/>
  <c r="AZ94" i="116" s="1"/>
  <c r="D47" i="162"/>
  <c r="AW100" i="162"/>
  <c r="AW100" i="116" s="1"/>
  <c r="AZ45" i="162"/>
  <c r="AZ45" i="116" s="1"/>
  <c r="AE84" i="162"/>
  <c r="AE84" i="116" s="1"/>
  <c r="AQ76" i="116"/>
  <c r="AH82" i="162"/>
  <c r="AH82" i="116" s="1"/>
  <c r="AN9" i="116"/>
  <c r="BL17" i="116"/>
  <c r="AB60" i="116"/>
  <c r="AW104" i="162"/>
  <c r="AW104" i="116" s="1"/>
  <c r="AZ60" i="116"/>
  <c r="AT17" i="116"/>
  <c r="BL74" i="116"/>
  <c r="D49" i="162"/>
  <c r="D49" i="116" s="1"/>
  <c r="BU31" i="116"/>
  <c r="BL86" i="116"/>
  <c r="BI66" i="116"/>
  <c r="AH106" i="162"/>
  <c r="AH106" i="116" s="1"/>
  <c r="AW47" i="162"/>
  <c r="AW47" i="116" s="1"/>
  <c r="M64" i="162"/>
  <c r="M64" i="116" s="1"/>
  <c r="P90" i="162"/>
  <c r="P90" i="116" s="1"/>
  <c r="BU78" i="116"/>
  <c r="P98" i="162"/>
  <c r="P98" i="116" s="1"/>
  <c r="BF70" i="116"/>
  <c r="Y15" i="116"/>
  <c r="M45" i="162"/>
  <c r="M45" i="116" s="1"/>
  <c r="G27" i="162"/>
  <c r="G27" i="116" s="1"/>
  <c r="BI72" i="116"/>
  <c r="D84" i="162"/>
  <c r="D84" i="116" s="1"/>
  <c r="BO72" i="116"/>
  <c r="BC100" i="162"/>
  <c r="BC100" i="116" s="1"/>
  <c r="AE104" i="162"/>
  <c r="AE104" i="116" s="1"/>
  <c r="AH102" i="162"/>
  <c r="AH102" i="116" s="1"/>
  <c r="BU90" i="116"/>
  <c r="AE51" i="162"/>
  <c r="AE51" i="116" s="1"/>
  <c r="Y92" i="162"/>
  <c r="Y92" i="116" s="1"/>
  <c r="BF76" i="116"/>
  <c r="AT90" i="162"/>
  <c r="AT90" i="116" s="1"/>
  <c r="BO76" i="116"/>
  <c r="BO70" i="116"/>
  <c r="AE55" i="162"/>
  <c r="AE55" i="116" s="1"/>
  <c r="J62" i="116"/>
  <c r="V82" i="162"/>
  <c r="V82" i="116" s="1"/>
  <c r="J86" i="162"/>
  <c r="J86" i="116" s="1"/>
  <c r="Y31" i="162"/>
  <c r="Y31" i="116" s="1"/>
  <c r="J88" i="162"/>
  <c r="J88" i="116" s="1"/>
  <c r="S47" i="162"/>
  <c r="S47" i="116" s="1"/>
  <c r="BR31" i="116"/>
  <c r="S15" i="116"/>
  <c r="BO100" i="116"/>
  <c r="BC55" i="162"/>
  <c r="BC55" i="116" s="1"/>
  <c r="BI84" i="116"/>
  <c r="D82" i="162"/>
  <c r="D82" i="116" s="1"/>
  <c r="BO23" i="116"/>
  <c r="AH45" i="162"/>
  <c r="AH45" i="116" s="1"/>
  <c r="AH39" i="162"/>
  <c r="AH39" i="116" s="1"/>
  <c r="AB100" i="162"/>
  <c r="AB100" i="116" s="1"/>
  <c r="M27" i="162"/>
  <c r="M27" i="116" s="1"/>
  <c r="S55" i="162"/>
  <c r="S55" i="116" s="1"/>
  <c r="BO92" i="116"/>
  <c r="AT96" i="162"/>
  <c r="AT96" i="116" s="1"/>
  <c r="G80" i="162"/>
  <c r="G80" i="116" s="1"/>
  <c r="BI60" i="116"/>
  <c r="AH92" i="162"/>
  <c r="AH92" i="116" s="1"/>
  <c r="AZ82" i="116"/>
  <c r="J94" i="162"/>
  <c r="J94" i="116" s="1"/>
  <c r="BF82" i="116"/>
  <c r="AH51" i="162"/>
  <c r="AH51" i="116" s="1"/>
  <c r="P106" i="162"/>
  <c r="P106" i="116" s="1"/>
  <c r="M92" i="162"/>
  <c r="M92" i="116" s="1"/>
  <c r="V94" i="162"/>
  <c r="V94" i="116" s="1"/>
  <c r="M100" i="162"/>
  <c r="M100" i="116" s="1"/>
  <c r="AB29" i="162"/>
  <c r="AB29" i="116" s="1"/>
  <c r="BU92" i="116"/>
  <c r="D27" i="162"/>
  <c r="D27" i="116" s="1"/>
  <c r="AW49" i="162"/>
  <c r="AW49" i="116" s="1"/>
  <c r="AQ68" i="116"/>
  <c r="G84" i="162"/>
  <c r="G84" i="116" s="1"/>
  <c r="BF74" i="116"/>
  <c r="V9" i="162"/>
  <c r="D21" i="162" s="1"/>
  <c r="D21" i="116" s="1"/>
  <c r="BR100" i="116"/>
  <c r="BL51" i="162"/>
  <c r="BL51" i="116" s="1"/>
  <c r="S66" i="162"/>
  <c r="S66" i="116" s="1"/>
  <c r="AB66" i="162"/>
  <c r="AT74" i="116"/>
  <c r="D45" i="162"/>
  <c r="D45" i="116" s="1"/>
  <c r="BI27" i="116"/>
  <c r="G88" i="162"/>
  <c r="G88" i="116" s="1"/>
  <c r="AZ98" i="162"/>
  <c r="AZ98" i="116" s="1"/>
  <c r="BU51" i="116"/>
  <c r="AE98" i="162"/>
  <c r="AE98" i="116" s="1"/>
  <c r="AH74" i="116"/>
  <c r="BI15" i="116"/>
  <c r="BO31" i="116"/>
  <c r="AB9" i="162"/>
  <c r="D25" i="162" s="1"/>
  <c r="D25" i="116" s="1"/>
  <c r="AB74" i="162"/>
  <c r="AB74" i="116" s="1"/>
  <c r="M96" i="162"/>
  <c r="M96" i="116" s="1"/>
  <c r="S51" i="162"/>
  <c r="S51" i="116" s="1"/>
  <c r="BU76" i="116"/>
  <c r="AB82" i="162"/>
  <c r="AB82" i="116" s="1"/>
  <c r="AW92" i="162"/>
  <c r="AW92" i="116" s="1"/>
  <c r="Y104" i="162"/>
  <c r="Y104" i="116" s="1"/>
  <c r="J78" i="162"/>
  <c r="J78" i="116" s="1"/>
  <c r="AZ13" i="116"/>
  <c r="BU64" i="116"/>
  <c r="AZ51" i="162"/>
  <c r="AZ51" i="116" s="1"/>
  <c r="AZ70" i="116"/>
  <c r="AB68" i="162"/>
  <c r="P76" i="162" s="1"/>
  <c r="P76" i="116" s="1"/>
  <c r="AB64" i="162"/>
  <c r="J76" i="162" s="1"/>
  <c r="J76" i="116" s="1"/>
  <c r="V70" i="162"/>
  <c r="V70" i="116" s="1"/>
  <c r="S64" i="162"/>
  <c r="S64" i="116" s="1"/>
  <c r="V66" i="162"/>
  <c r="M72" i="162" s="1"/>
  <c r="M72" i="116" s="1"/>
  <c r="BC21" i="116"/>
  <c r="AH70" i="116"/>
  <c r="BI31" i="116"/>
  <c r="D39" i="162"/>
  <c r="D39" i="116" s="1"/>
  <c r="G55" i="162"/>
  <c r="G55" i="116" s="1"/>
  <c r="BF94" i="116"/>
  <c r="BC76" i="116"/>
  <c r="S104" i="162"/>
  <c r="S104" i="116" s="1"/>
  <c r="AN102" i="162"/>
  <c r="AN102" i="116" s="1"/>
  <c r="BF98" i="162"/>
  <c r="BF98" i="116" s="1"/>
  <c r="AT27" i="116"/>
  <c r="AQ55" i="162"/>
  <c r="AQ55" i="116" s="1"/>
  <c r="BC74" i="116"/>
  <c r="AK33" i="162"/>
  <c r="AK33" i="116" s="1"/>
  <c r="J98" i="162"/>
  <c r="J98" i="116" s="1"/>
  <c r="BF21" i="116"/>
  <c r="V45" i="162"/>
  <c r="V45" i="116" s="1"/>
  <c r="AB45" i="162"/>
  <c r="AB45" i="116" s="1"/>
  <c r="BF25" i="116"/>
  <c r="AH21" i="162"/>
  <c r="V29" i="162" s="1"/>
  <c r="V29" i="116" s="1"/>
  <c r="AN25" i="162"/>
  <c r="AN25" i="116" s="1"/>
  <c r="BL13" i="162"/>
  <c r="BO47" i="162"/>
  <c r="AQ15" i="162"/>
  <c r="AQ15" i="116" s="1"/>
  <c r="AK15" i="162"/>
  <c r="AK15" i="116" s="1"/>
  <c r="AQ19" i="162"/>
  <c r="S35" i="162" s="1"/>
  <c r="S35" i="116" s="1"/>
  <c r="BC15" i="162"/>
  <c r="M43" i="162" s="1"/>
  <c r="M43" i="116" s="1"/>
  <c r="AN21" i="162"/>
  <c r="P9" i="162"/>
  <c r="D17" i="162" s="1"/>
  <c r="S68" i="162"/>
  <c r="S68" i="116" s="1"/>
  <c r="P62" i="162"/>
  <c r="G68" i="162" s="1"/>
  <c r="G68" i="116" s="1"/>
  <c r="AH86" i="162"/>
  <c r="AH86" i="116" s="1"/>
  <c r="BF104" i="162"/>
  <c r="BF104" i="116" s="1"/>
  <c r="BF72" i="116"/>
  <c r="AE96" i="162"/>
  <c r="AE96" i="116" s="1"/>
  <c r="AT92" i="162"/>
  <c r="AT92" i="116" s="1"/>
  <c r="Y106" i="162"/>
  <c r="Y106" i="116" s="1"/>
  <c r="AZ104" i="162"/>
  <c r="AZ104" i="116" s="1"/>
  <c r="P96" i="162"/>
  <c r="P96" i="116" s="1"/>
  <c r="AW98" i="162"/>
  <c r="AW98" i="116" s="1"/>
  <c r="AH104" i="162"/>
  <c r="AH104" i="116" s="1"/>
  <c r="AN23" i="116"/>
  <c r="P102" i="162"/>
  <c r="P102" i="116" s="1"/>
  <c r="J102" i="162"/>
  <c r="J102" i="116" s="1"/>
  <c r="D100" i="162"/>
  <c r="D100" i="116" s="1"/>
  <c r="AW96" i="162"/>
  <c r="AW96" i="116" s="1"/>
  <c r="AQ96" i="162"/>
  <c r="AQ96" i="116" s="1"/>
  <c r="AN106" i="162"/>
  <c r="AN106" i="116" s="1"/>
  <c r="AZ84" i="116"/>
  <c r="BC39" i="116"/>
  <c r="AN88" i="162"/>
  <c r="AN88" i="116" s="1"/>
  <c r="AT60" i="116"/>
  <c r="AT78" i="116"/>
  <c r="D41" i="162"/>
  <c r="D41" i="116" s="1"/>
  <c r="AQ29" i="116"/>
  <c r="AH84" i="162"/>
  <c r="AH84" i="116" s="1"/>
  <c r="AQ45" i="162"/>
  <c r="AQ45" i="116" s="1"/>
  <c r="BO90" i="116"/>
  <c r="AK49" i="162"/>
  <c r="AK49" i="116" s="1"/>
  <c r="BR68" i="116"/>
  <c r="M94" i="162"/>
  <c r="M94" i="116" s="1"/>
  <c r="G96" i="162"/>
  <c r="G96" i="116" s="1"/>
  <c r="AK100" i="162"/>
  <c r="AK100" i="116" s="1"/>
  <c r="BR72" i="116"/>
  <c r="AQ106" i="162"/>
  <c r="AQ106" i="116" s="1"/>
  <c r="AK104" i="162"/>
  <c r="AK104" i="116" s="1"/>
  <c r="BC82" i="116"/>
  <c r="Y84" i="162"/>
  <c r="Y84" i="116" s="1"/>
  <c r="BO86" i="116"/>
  <c r="BF55" i="162"/>
  <c r="BF55" i="116" s="1"/>
  <c r="V90" i="162"/>
  <c r="V90" i="116" s="1"/>
  <c r="BC45" i="162"/>
  <c r="BC45" i="116" s="1"/>
  <c r="AN37" i="162"/>
  <c r="AN37" i="116" s="1"/>
  <c r="AK106" i="162"/>
  <c r="AK106" i="116" s="1"/>
  <c r="AH47" i="162"/>
  <c r="AH47" i="116" s="1"/>
  <c r="AE66" i="116"/>
  <c r="AN27" i="116"/>
  <c r="BU98" i="116"/>
  <c r="AH96" i="162"/>
  <c r="AH96" i="116" s="1"/>
  <c r="AZ64" i="116"/>
  <c r="AB51" i="162"/>
  <c r="AB51" i="116" s="1"/>
  <c r="BC90" i="116"/>
  <c r="BL88" i="116"/>
  <c r="AW45" i="162"/>
  <c r="AW45" i="116" s="1"/>
  <c r="S49" i="162"/>
  <c r="S49" i="116" s="1"/>
  <c r="BC29" i="116"/>
  <c r="AH27" i="116"/>
  <c r="AZ39" i="116"/>
  <c r="AN100" i="162"/>
  <c r="AN100" i="116" s="1"/>
  <c r="AZ100" i="162"/>
  <c r="AZ100" i="116" s="1"/>
  <c r="AN15" i="116"/>
  <c r="AK25" i="116"/>
  <c r="AN76" i="116"/>
  <c r="AN19" i="116"/>
  <c r="AB41" i="162"/>
  <c r="AB41" i="116" s="1"/>
  <c r="M53" i="162"/>
  <c r="M53" i="116" s="1"/>
  <c r="AZ68" i="116"/>
  <c r="BI82" i="116"/>
  <c r="AT41" i="162"/>
  <c r="AT41" i="116" s="1"/>
  <c r="V51" i="162"/>
  <c r="V51" i="116" s="1"/>
  <c r="BO66" i="116"/>
  <c r="BF64" i="116"/>
  <c r="AN29" i="116"/>
  <c r="AK66" i="116"/>
  <c r="S31" i="162"/>
  <c r="S31" i="116" s="1"/>
  <c r="BI62" i="116"/>
  <c r="AB37" i="162"/>
  <c r="AB37" i="116" s="1"/>
  <c r="BC62" i="116"/>
  <c r="AH41" i="162"/>
  <c r="AH41" i="116" s="1"/>
  <c r="BU29" i="116"/>
  <c r="BR76" i="116"/>
  <c r="AT15" i="116"/>
  <c r="BU62" i="116"/>
  <c r="AE31" i="162"/>
  <c r="AE31" i="116" s="1"/>
  <c r="BO74" i="116"/>
  <c r="BO45" i="116"/>
  <c r="AQ98" i="162"/>
  <c r="AQ98" i="116" s="1"/>
  <c r="S37" i="162"/>
  <c r="S37" i="116" s="1"/>
  <c r="BI49" i="162"/>
  <c r="BI49" i="116" s="1"/>
  <c r="BF47" i="162"/>
  <c r="BF47" i="116" s="1"/>
  <c r="AK74" i="116"/>
  <c r="V100" i="162"/>
  <c r="V100" i="116" s="1"/>
  <c r="BR37" i="116"/>
  <c r="D90" i="162"/>
  <c r="D90" i="116" s="1"/>
  <c r="D31" i="162"/>
  <c r="D31" i="116" s="1"/>
  <c r="AZ76" i="116"/>
  <c r="BF84" i="116"/>
  <c r="AQ23" i="116"/>
  <c r="BC19" i="116"/>
  <c r="BL68" i="116"/>
  <c r="BO62" i="116"/>
  <c r="AH64" i="116"/>
  <c r="Y64" i="116"/>
  <c r="AK39" i="162"/>
  <c r="AK39" i="116" s="1"/>
  <c r="AN47" i="162"/>
  <c r="AN47" i="116" s="1"/>
  <c r="G33" i="162"/>
  <c r="G33" i="116" s="1"/>
  <c r="AK41" i="162"/>
  <c r="AK41" i="116" s="1"/>
  <c r="BU17" i="116"/>
  <c r="S106" i="162"/>
  <c r="S106" i="116" s="1"/>
  <c r="BR23" i="116"/>
  <c r="AT39" i="162"/>
  <c r="AT39" i="116" s="1"/>
  <c r="S94" i="162"/>
  <c r="S94" i="116" s="1"/>
  <c r="AW53" i="162"/>
  <c r="AW53" i="116" s="1"/>
  <c r="BR11" i="116"/>
  <c r="V25" i="162"/>
  <c r="V25" i="116" s="1"/>
  <c r="P43" i="162"/>
  <c r="P43" i="116" s="1"/>
  <c r="AQ53" i="162"/>
  <c r="AQ53" i="116" s="1"/>
  <c r="Y45" i="162"/>
  <c r="Y45" i="116" s="1"/>
  <c r="AB43" i="162"/>
  <c r="AB43" i="116" s="1"/>
  <c r="AW25" i="116"/>
  <c r="M60" i="162"/>
  <c r="D66" i="162" s="1"/>
  <c r="D66" i="116" s="1"/>
  <c r="Y11" i="162"/>
  <c r="Y11" i="116" s="1"/>
  <c r="P66" i="162"/>
  <c r="AZ19" i="116"/>
  <c r="AT47" i="162"/>
  <c r="AT47" i="116" s="1"/>
  <c r="S82" i="162"/>
  <c r="S82" i="116" s="1"/>
  <c r="J104" i="162"/>
  <c r="J104" i="116" s="1"/>
  <c r="P31" i="162"/>
  <c r="P31" i="116" s="1"/>
  <c r="Y27" i="162"/>
  <c r="Y27" i="116" s="1"/>
  <c r="P13" i="162"/>
  <c r="AZ15" i="116"/>
  <c r="Y37" i="162"/>
  <c r="Y37" i="116" s="1"/>
  <c r="BC98" i="162"/>
  <c r="BC98" i="116" s="1"/>
  <c r="BU13" i="116"/>
  <c r="BF31" i="116"/>
  <c r="Y86" i="162"/>
  <c r="Y86" i="116" s="1"/>
  <c r="BC31" i="116"/>
  <c r="AN64" i="116"/>
  <c r="AN39" i="162"/>
  <c r="AN39" i="116" s="1"/>
  <c r="BU21" i="116"/>
  <c r="BO53" i="162"/>
  <c r="BO53" i="116" s="1"/>
  <c r="BO33" i="116"/>
  <c r="AK78" i="116"/>
  <c r="S9" i="162"/>
  <c r="S9" i="116" s="1"/>
  <c r="Y98" i="162"/>
  <c r="Y98" i="116" s="1"/>
  <c r="AK29" i="116"/>
  <c r="AW74" i="116"/>
  <c r="P88" i="162"/>
  <c r="P88" i="116" s="1"/>
  <c r="BU66" i="116"/>
  <c r="AZ17" i="116"/>
  <c r="BC53" i="162"/>
  <c r="BC53" i="116" s="1"/>
  <c r="BL27" i="116"/>
  <c r="BL23" i="116"/>
  <c r="AZ23" i="116"/>
  <c r="AZ27" i="116"/>
  <c r="BL35" i="116"/>
  <c r="BU53" i="116"/>
  <c r="G49" i="162"/>
  <c r="G49" i="116" s="1"/>
  <c r="AW23" i="116"/>
  <c r="BI70" i="116"/>
  <c r="BC35" i="116"/>
  <c r="BI41" i="116"/>
  <c r="D35" i="162"/>
  <c r="D35" i="116" s="1"/>
  <c r="J45" i="162"/>
  <c r="J45" i="116" s="1"/>
  <c r="AQ82" i="116"/>
  <c r="AZ11" i="116"/>
  <c r="D29" i="162"/>
  <c r="AE102" i="162"/>
  <c r="AE102" i="116" s="1"/>
  <c r="G29" i="162"/>
  <c r="G29" i="116" s="1"/>
  <c r="BC60" i="116"/>
  <c r="P51" i="162"/>
  <c r="P51" i="116" s="1"/>
  <c r="BR84" i="116"/>
  <c r="AQ17" i="116"/>
  <c r="BC27" i="116"/>
  <c r="AZ43" i="162"/>
  <c r="AZ43" i="116" s="1"/>
  <c r="AE62" i="116"/>
  <c r="AH88" i="162"/>
  <c r="AH88" i="116" s="1"/>
  <c r="AB47" i="162"/>
  <c r="AB47" i="116" s="1"/>
  <c r="AQ78" i="116"/>
  <c r="AE45" i="162"/>
  <c r="AE45" i="116" s="1"/>
  <c r="AQ25" i="116"/>
  <c r="AT51" i="162"/>
  <c r="AT51" i="116" s="1"/>
  <c r="Y29" i="162"/>
  <c r="Y29" i="116" s="1"/>
  <c r="AQ33" i="116"/>
  <c r="BU25" i="116"/>
  <c r="J47" i="162"/>
  <c r="J47" i="116" s="1"/>
  <c r="AN72" i="116"/>
  <c r="BL15" i="116"/>
  <c r="G19" i="162"/>
  <c r="G19" i="116" s="1"/>
  <c r="P60" i="116"/>
  <c r="D68" i="162"/>
  <c r="D68" i="116" s="1"/>
  <c r="J35" i="162"/>
  <c r="J35" i="116" s="1"/>
  <c r="AE39" i="162"/>
  <c r="AE39" i="116" s="1"/>
  <c r="J100" i="162"/>
  <c r="J100" i="116" s="1"/>
  <c r="P29" i="162"/>
  <c r="P29" i="116" s="1"/>
  <c r="BI53" i="162"/>
  <c r="BI53" i="116" s="1"/>
  <c r="M39" i="162"/>
  <c r="M39" i="116" s="1"/>
  <c r="BO94" i="116"/>
  <c r="BC49" i="162"/>
  <c r="BC49" i="116" s="1"/>
  <c r="BI55" i="162"/>
  <c r="BI55" i="116" s="1"/>
  <c r="AQ41" i="162"/>
  <c r="AQ41" i="116" s="1"/>
  <c r="BL96" i="116"/>
  <c r="AQ62" i="116"/>
  <c r="BU94" i="116"/>
  <c r="AE94" i="162"/>
  <c r="AE94" i="116" s="1"/>
  <c r="D102" i="162"/>
  <c r="D102" i="116" s="1"/>
  <c r="Y72" i="116"/>
  <c r="BU33" i="116"/>
  <c r="V39" i="162"/>
  <c r="V39" i="116" s="1"/>
  <c r="BO98" i="116"/>
  <c r="AW70" i="116"/>
  <c r="AK21" i="116"/>
  <c r="AN68" i="116"/>
  <c r="Y43" i="162"/>
  <c r="Y43" i="116" s="1"/>
  <c r="AK11" i="116"/>
  <c r="BF92" i="116"/>
  <c r="BC33" i="116"/>
  <c r="V80" i="162"/>
  <c r="V80" i="116" s="1"/>
  <c r="S39" i="162"/>
  <c r="S39" i="116" s="1"/>
  <c r="P80" i="162"/>
  <c r="P80" i="116" s="1"/>
  <c r="Y68" i="162"/>
  <c r="AT31" i="116"/>
  <c r="V62" i="162"/>
  <c r="V62" i="116" s="1"/>
  <c r="BC13" i="116"/>
  <c r="V47" i="162"/>
  <c r="V47" i="116" s="1"/>
  <c r="AB17" i="116"/>
  <c r="AW78" i="116"/>
  <c r="AW13" i="116"/>
  <c r="J31" i="162"/>
  <c r="J31" i="116" s="1"/>
  <c r="S45" i="162"/>
  <c r="S45" i="116" s="1"/>
  <c r="BR19" i="116"/>
  <c r="G45" i="162"/>
  <c r="G45" i="116" s="1"/>
  <c r="AT35" i="116"/>
  <c r="AN13" i="116"/>
  <c r="P33" i="162"/>
  <c r="P33" i="116" s="1"/>
  <c r="AQ39" i="162"/>
  <c r="AQ39" i="116" s="1"/>
  <c r="BO11" i="116"/>
  <c r="G37" i="162"/>
  <c r="G37" i="116" s="1"/>
  <c r="AH15" i="116"/>
  <c r="AZ90" i="116"/>
  <c r="AB90" i="162"/>
  <c r="AB90" i="116" s="1"/>
  <c r="AW76" i="116"/>
  <c r="AT13" i="116"/>
  <c r="J37" i="162"/>
  <c r="J37" i="116" s="1"/>
  <c r="AQ11" i="116"/>
  <c r="G35" i="162"/>
  <c r="G35" i="116" s="1"/>
  <c r="BC88" i="116"/>
  <c r="AT94" i="162"/>
  <c r="AT94" i="116" s="1"/>
  <c r="AE19" i="116"/>
  <c r="S27" i="162"/>
  <c r="S27" i="116" s="1"/>
  <c r="V78" i="162"/>
  <c r="V78" i="116" s="1"/>
  <c r="AE72" i="116"/>
  <c r="AB62" i="116"/>
  <c r="G76" i="162"/>
  <c r="G76" i="116" s="1"/>
  <c r="AZ86" i="116"/>
  <c r="AQ92" i="162"/>
  <c r="AQ92" i="116" s="1"/>
  <c r="AB88" i="162"/>
  <c r="AB88" i="116" s="1"/>
  <c r="AQ70" i="116"/>
  <c r="BU60" i="116"/>
  <c r="BI17" i="116"/>
  <c r="AW86" i="116"/>
  <c r="AW62" i="116"/>
  <c r="D23" i="162"/>
  <c r="D23" i="116" s="1"/>
  <c r="AH19" i="116"/>
  <c r="AK80" i="116"/>
  <c r="AT72" i="116"/>
  <c r="AQ60" i="116"/>
  <c r="AW66" i="116"/>
  <c r="AW17" i="116"/>
  <c r="AN82" i="116"/>
  <c r="AK72" i="116"/>
  <c r="AZ72" i="116"/>
  <c r="AK62" i="116"/>
  <c r="AK64" i="116"/>
  <c r="AH76" i="116"/>
  <c r="AE68" i="116"/>
  <c r="J29" i="162"/>
  <c r="J29" i="116" s="1"/>
  <c r="BO15" i="116"/>
  <c r="J60" i="116"/>
  <c r="S60" i="116"/>
  <c r="AT9" i="162"/>
  <c r="BC9" i="162"/>
  <c r="AZ33" i="162"/>
  <c r="AT21" i="162"/>
  <c r="V17" i="116"/>
  <c r="AZ21" i="162"/>
  <c r="G15" i="162"/>
  <c r="G15" i="116" s="1"/>
  <c r="M11" i="116"/>
  <c r="P21" i="162"/>
  <c r="P21" i="116" s="1"/>
  <c r="AH13" i="116"/>
  <c r="D62" i="162"/>
  <c r="D62" i="116" s="1"/>
  <c r="D96" i="116"/>
  <c r="CE35" i="162"/>
  <c r="E35" i="116"/>
  <c r="C35" i="116"/>
  <c r="CD35" i="162"/>
  <c r="BZ35" i="162"/>
  <c r="BZ35" i="116" s="1"/>
  <c r="F25" i="117" s="1"/>
  <c r="C29" i="116"/>
  <c r="CD29" i="162"/>
  <c r="BZ29" i="162"/>
  <c r="BZ29" i="116" s="1"/>
  <c r="F22" i="117" s="1"/>
  <c r="C51" i="116"/>
  <c r="CD51" i="162"/>
  <c r="BZ51" i="162"/>
  <c r="BZ51" i="116" s="1"/>
  <c r="F33" i="117" s="1"/>
  <c r="C80" i="116"/>
  <c r="BU9" i="116"/>
  <c r="D55" i="162"/>
  <c r="D55" i="116" s="1"/>
  <c r="M62" i="116"/>
  <c r="G66" i="162"/>
  <c r="G66" i="116" s="1"/>
  <c r="C72" i="116"/>
  <c r="D86" i="116"/>
  <c r="D88" i="116"/>
  <c r="C104" i="116"/>
  <c r="CD55" i="162"/>
  <c r="BZ55" i="162"/>
  <c r="BZ55" i="116" s="1"/>
  <c r="F35" i="117" s="1"/>
  <c r="C55" i="116"/>
  <c r="E17" i="116"/>
  <c r="CE17" i="162"/>
  <c r="BZ41" i="162"/>
  <c r="BZ41" i="116" s="1"/>
  <c r="F28" i="117" s="1"/>
  <c r="C41" i="116"/>
  <c r="CD41" i="162"/>
  <c r="D64" i="116"/>
  <c r="C102" i="116"/>
  <c r="E27" i="116"/>
  <c r="CE27" i="162"/>
  <c r="Y70" i="116"/>
  <c r="S74" i="162"/>
  <c r="S74" i="116" s="1"/>
  <c r="AE13" i="116"/>
  <c r="J27" i="162"/>
  <c r="J27" i="116" s="1"/>
  <c r="BR9" i="116"/>
  <c r="D53" i="162"/>
  <c r="C23" i="116"/>
  <c r="BZ23" i="162"/>
  <c r="BZ23" i="116" s="1"/>
  <c r="F19" i="117" s="1"/>
  <c r="CD23" i="162"/>
  <c r="C19" i="116"/>
  <c r="CD19" i="162"/>
  <c r="BZ19" i="162"/>
  <c r="BZ19" i="116" s="1"/>
  <c r="F17" i="117" s="1"/>
  <c r="C100" i="116"/>
  <c r="E21" i="116"/>
  <c r="CE21" i="162"/>
  <c r="E15" i="116"/>
  <c r="CE15" i="162"/>
  <c r="AB68" i="116"/>
  <c r="C37" i="116"/>
  <c r="CD37" i="162"/>
  <c r="BZ37" i="162"/>
  <c r="BZ37" i="116" s="1"/>
  <c r="F26" i="117" s="1"/>
  <c r="AB19" i="116"/>
  <c r="S25" i="162"/>
  <c r="S25" i="116" s="1"/>
  <c r="BZ60" i="162"/>
  <c r="BZ60" i="116" s="1"/>
  <c r="F43" i="117" s="1"/>
  <c r="D33" i="116"/>
  <c r="C43" i="116"/>
  <c r="CD43" i="162"/>
  <c r="BZ43" i="162"/>
  <c r="BZ43" i="116" s="1"/>
  <c r="F29" i="117" s="1"/>
  <c r="C78" i="116"/>
  <c r="E31" i="116"/>
  <c r="CE31" i="162"/>
  <c r="Y13" i="116"/>
  <c r="J23" i="162"/>
  <c r="J23" i="116" s="1"/>
  <c r="E11" i="116"/>
  <c r="CE11" i="162"/>
  <c r="S13" i="116"/>
  <c r="J19" i="162"/>
  <c r="J19" i="116" s="1"/>
  <c r="G9" i="116"/>
  <c r="D11" i="162"/>
  <c r="S62" i="116"/>
  <c r="G70" i="162"/>
  <c r="G70" i="116" s="1"/>
  <c r="M13" i="116"/>
  <c r="J15" i="162"/>
  <c r="J15" i="116" s="1"/>
  <c r="M9" i="116"/>
  <c r="D15" i="162"/>
  <c r="E49" i="116"/>
  <c r="CE49" i="162"/>
  <c r="G25" i="162"/>
  <c r="G25" i="116" s="1"/>
  <c r="C96" i="116"/>
  <c r="CE60" i="162"/>
  <c r="CE60" i="116" s="1"/>
  <c r="K43" i="117" s="1"/>
  <c r="CE9" i="116"/>
  <c r="K14" i="117" s="1"/>
  <c r="CD17" i="162"/>
  <c r="C17" i="116"/>
  <c r="BZ17" i="162"/>
  <c r="BZ17" i="116" s="1"/>
  <c r="F16" i="117" s="1"/>
  <c r="J11" i="116"/>
  <c r="G13" i="162"/>
  <c r="G13" i="116" s="1"/>
  <c r="C98" i="116"/>
  <c r="BZ39" i="162"/>
  <c r="BZ39" i="116" s="1"/>
  <c r="F27" i="117" s="1"/>
  <c r="CD39" i="162"/>
  <c r="C39" i="116"/>
  <c r="D80" i="116"/>
  <c r="C15" i="116"/>
  <c r="CD15" i="162"/>
  <c r="BZ15" i="162"/>
  <c r="BZ15" i="116" s="1"/>
  <c r="F13" i="117" s="1"/>
  <c r="AB72" i="116"/>
  <c r="V76" i="162"/>
  <c r="V76" i="116" s="1"/>
  <c r="AB23" i="116"/>
  <c r="Y25" i="162"/>
  <c r="Y25" i="116" s="1"/>
  <c r="D70" i="116"/>
  <c r="V11" i="116"/>
  <c r="G21" i="162"/>
  <c r="G21" i="116" s="1"/>
  <c r="Y60" i="116"/>
  <c r="D74" i="162"/>
  <c r="C106" i="116"/>
  <c r="C27" i="116"/>
  <c r="BZ27" i="162"/>
  <c r="BZ27" i="116" s="1"/>
  <c r="F21" i="117" s="1"/>
  <c r="CD27" i="162"/>
  <c r="D94" i="116"/>
  <c r="E53" i="116"/>
  <c r="CE53" i="162"/>
  <c r="E43" i="116"/>
  <c r="CE43" i="162"/>
  <c r="C84" i="116"/>
  <c r="C90" i="116"/>
  <c r="H19" i="116"/>
  <c r="CE19" i="162"/>
  <c r="E55" i="116"/>
  <c r="CE55" i="162"/>
  <c r="V15" i="116"/>
  <c r="M21" i="162"/>
  <c r="M21" i="116" s="1"/>
  <c r="Y62" i="116"/>
  <c r="G74" i="162"/>
  <c r="G74" i="116" s="1"/>
  <c r="C82" i="116"/>
  <c r="CD25" i="162"/>
  <c r="C25" i="116"/>
  <c r="BZ25" i="162"/>
  <c r="BZ25" i="116" s="1"/>
  <c r="F20" i="117" s="1"/>
  <c r="C86" i="116"/>
  <c r="C45" i="116"/>
  <c r="CD45" i="162"/>
  <c r="BZ45" i="162"/>
  <c r="BZ45" i="116" s="1"/>
  <c r="F30" i="117" s="1"/>
  <c r="AE21" i="116"/>
  <c r="V27" i="162"/>
  <c r="V27" i="116" s="1"/>
  <c r="C66" i="116"/>
  <c r="J9" i="116"/>
  <c r="D13" i="162"/>
  <c r="CF9" i="162"/>
  <c r="CF9" i="116" s="1"/>
  <c r="L14" i="117" s="1"/>
  <c r="CD60" i="162"/>
  <c r="CD9" i="116"/>
  <c r="J14" i="117" s="1"/>
  <c r="D76" i="116"/>
  <c r="C92" i="116"/>
  <c r="C74" i="116"/>
  <c r="CE37" i="162"/>
  <c r="H37" i="116"/>
  <c r="E13" i="116"/>
  <c r="CE13" i="162"/>
  <c r="E51" i="116"/>
  <c r="CE51" i="162"/>
  <c r="V68" i="116"/>
  <c r="P72" i="162"/>
  <c r="P72" i="116" s="1"/>
  <c r="AE70" i="116"/>
  <c r="S78" i="162"/>
  <c r="S78" i="116" s="1"/>
  <c r="E29" i="116"/>
  <c r="CE29" i="162"/>
  <c r="AE76" i="116"/>
  <c r="AB78" i="162"/>
  <c r="AB78" i="116" s="1"/>
  <c r="C11" i="116"/>
  <c r="CD11" i="162"/>
  <c r="BZ11" i="162"/>
  <c r="BZ11" i="116" s="1"/>
  <c r="F12" i="117" s="1"/>
  <c r="C53" i="116"/>
  <c r="CD53" i="162"/>
  <c r="BZ53" i="162"/>
  <c r="BZ53" i="116" s="1"/>
  <c r="F34" i="117" s="1"/>
  <c r="C68" i="116"/>
  <c r="V64" i="116"/>
  <c r="J72" i="162"/>
  <c r="J72" i="116" s="1"/>
  <c r="C33" i="116"/>
  <c r="CD33" i="162"/>
  <c r="BZ33" i="162"/>
  <c r="BZ33" i="116" s="1"/>
  <c r="F24" i="117" s="1"/>
  <c r="C62" i="116"/>
  <c r="P15" i="116"/>
  <c r="M17" i="162"/>
  <c r="M17" i="116" s="1"/>
  <c r="C47" i="116"/>
  <c r="CD47" i="162"/>
  <c r="BZ47" i="162"/>
  <c r="BZ47" i="116" s="1"/>
  <c r="F31" i="117" s="1"/>
  <c r="V60" i="116"/>
  <c r="D72" i="162"/>
  <c r="P11" i="116"/>
  <c r="G17" i="162"/>
  <c r="G17" i="116" s="1"/>
  <c r="D92" i="116"/>
  <c r="C76" i="116"/>
  <c r="C31" i="116"/>
  <c r="BZ31" i="162"/>
  <c r="BZ31" i="116" s="1"/>
  <c r="F23" i="117" s="1"/>
  <c r="CD31" i="162"/>
  <c r="AB15" i="116"/>
  <c r="M25" i="162"/>
  <c r="M25" i="116" s="1"/>
  <c r="C94" i="116"/>
  <c r="S17" i="116"/>
  <c r="P19" i="162"/>
  <c r="P19" i="116" s="1"/>
  <c r="CE23" i="162"/>
  <c r="E23" i="116"/>
  <c r="D98" i="116"/>
  <c r="E45" i="116"/>
  <c r="CE45" i="162"/>
  <c r="CE41" i="162"/>
  <c r="E41" i="116"/>
  <c r="E39" i="116"/>
  <c r="CE39" i="162"/>
  <c r="E33" i="116"/>
  <c r="CE33" i="162"/>
  <c r="F15" i="116"/>
  <c r="D104" i="116"/>
  <c r="BZ13" i="162"/>
  <c r="BZ13" i="116" s="1"/>
  <c r="F15" i="117" s="1"/>
  <c r="CD13" i="162"/>
  <c r="C13" i="116"/>
  <c r="V13" i="116"/>
  <c r="J21" i="162"/>
  <c r="J21" i="116" s="1"/>
  <c r="D47" i="116"/>
  <c r="Y21" i="116"/>
  <c r="V23" i="162"/>
  <c r="V23" i="116" s="1"/>
  <c r="AE25" i="116"/>
  <c r="AB27" i="162"/>
  <c r="AB27" i="116" s="1"/>
  <c r="E25" i="116"/>
  <c r="CE25" i="162"/>
  <c r="P64" i="116"/>
  <c r="J68" i="162"/>
  <c r="J68" i="116" s="1"/>
  <c r="AE17" i="116"/>
  <c r="P27" i="162"/>
  <c r="P27" i="116" s="1"/>
  <c r="C88" i="116"/>
  <c r="C49" i="116"/>
  <c r="BZ49" i="162"/>
  <c r="BZ49" i="116" s="1"/>
  <c r="F32" i="117" s="1"/>
  <c r="CD49" i="162"/>
  <c r="V19" i="116"/>
  <c r="S21" i="162"/>
  <c r="S21" i="116" s="1"/>
  <c r="C64" i="116"/>
  <c r="AE60" i="116"/>
  <c r="D78" i="162"/>
  <c r="C70" i="116"/>
  <c r="Y17" i="116"/>
  <c r="P23" i="162"/>
  <c r="P23" i="116" s="1"/>
  <c r="E47" i="116"/>
  <c r="CE47" i="162"/>
  <c r="C21" i="116"/>
  <c r="BZ21" i="162"/>
  <c r="BZ21" i="116" s="1"/>
  <c r="F18" i="117" s="1"/>
  <c r="CD21" i="162"/>
  <c r="AE74" i="116"/>
  <c r="Y78" i="162"/>
  <c r="Y78" i="116" s="1"/>
  <c r="Y19" i="116"/>
  <c r="S23" i="162"/>
  <c r="S23" i="116" s="1"/>
  <c r="Y66" i="116"/>
  <c r="M74" i="162"/>
  <c r="M74" i="116" s="1"/>
  <c r="AB9" i="116" l="1"/>
  <c r="AB64" i="116"/>
  <c r="J66" i="162"/>
  <c r="J66" i="116" s="1"/>
  <c r="V9" i="116"/>
  <c r="M31" i="162"/>
  <c r="M31" i="116" s="1"/>
  <c r="M70" i="162"/>
  <c r="M70" i="116" s="1"/>
  <c r="M76" i="162"/>
  <c r="M76" i="116" s="1"/>
  <c r="AB66" i="116"/>
  <c r="Y76" i="162"/>
  <c r="Y76" i="116" s="1"/>
  <c r="S72" i="162"/>
  <c r="S72" i="116" s="1"/>
  <c r="J70" i="162"/>
  <c r="J70" i="116" s="1"/>
  <c r="V66" i="116"/>
  <c r="M35" i="162"/>
  <c r="M35" i="116" s="1"/>
  <c r="AQ19" i="116"/>
  <c r="AB33" i="162"/>
  <c r="AB33" i="116" s="1"/>
  <c r="P9" i="116"/>
  <c r="P70" i="162"/>
  <c r="P70" i="116" s="1"/>
  <c r="BC15" i="116"/>
  <c r="AH21" i="116"/>
  <c r="AN21" i="116"/>
  <c r="V33" i="162"/>
  <c r="V33" i="116" s="1"/>
  <c r="J49" i="162"/>
  <c r="J49" i="116" s="1"/>
  <c r="BL13" i="116"/>
  <c r="BO47" i="116"/>
  <c r="BI51" i="162"/>
  <c r="BI51" i="116" s="1"/>
  <c r="P62" i="116"/>
  <c r="G23" i="162"/>
  <c r="G23" i="116" s="1"/>
  <c r="M60" i="116"/>
  <c r="BZ92" i="162"/>
  <c r="BZ92" i="116" s="1"/>
  <c r="F57" i="117" s="1"/>
  <c r="G72" i="162"/>
  <c r="G72" i="116" s="1"/>
  <c r="CB31" i="162"/>
  <c r="CB31" i="116" s="1"/>
  <c r="H23" i="117" s="1"/>
  <c r="D19" i="162"/>
  <c r="D19" i="116" s="1"/>
  <c r="CA29" i="162"/>
  <c r="CA29" i="116" s="1"/>
  <c r="G22" i="117" s="1"/>
  <c r="CC29" i="162"/>
  <c r="CC29" i="116" s="1"/>
  <c r="I22" i="117" s="1"/>
  <c r="J17" i="162"/>
  <c r="J17" i="116" s="1"/>
  <c r="P13" i="116"/>
  <c r="BY9" i="162"/>
  <c r="BY9" i="116" s="1"/>
  <c r="E14" i="117" s="1"/>
  <c r="CB47" i="162"/>
  <c r="CB47" i="116" s="1"/>
  <c r="H31" i="117" s="1"/>
  <c r="D29" i="116"/>
  <c r="CB39" i="162"/>
  <c r="CB39" i="116" s="1"/>
  <c r="H27" i="117" s="1"/>
  <c r="BY31" i="162"/>
  <c r="BY82" i="162" s="1"/>
  <c r="BY82" i="116" s="1"/>
  <c r="E52" i="117" s="1"/>
  <c r="CC9" i="162"/>
  <c r="CC9" i="116" s="1"/>
  <c r="I14" i="117" s="1"/>
  <c r="CB29" i="162"/>
  <c r="CB29" i="116" s="1"/>
  <c r="H22" i="117" s="1"/>
  <c r="CC45" i="162"/>
  <c r="CC45" i="116" s="1"/>
  <c r="I30" i="117" s="1"/>
  <c r="BY29" i="162"/>
  <c r="BY80" i="162" s="1"/>
  <c r="BY80" i="116" s="1"/>
  <c r="E51" i="117" s="1"/>
  <c r="CC31" i="162"/>
  <c r="CC31" i="116" s="1"/>
  <c r="I23" i="117" s="1"/>
  <c r="CA31" i="162"/>
  <c r="CA31" i="116" s="1"/>
  <c r="G23" i="117" s="1"/>
  <c r="BY39" i="162"/>
  <c r="BY45" i="162"/>
  <c r="BY45" i="116" s="1"/>
  <c r="E30" i="117" s="1"/>
  <c r="CA47" i="162"/>
  <c r="CA47" i="116" s="1"/>
  <c r="G31" i="117" s="1"/>
  <c r="CC39" i="162"/>
  <c r="CC39" i="116" s="1"/>
  <c r="I27" i="117" s="1"/>
  <c r="CA9" i="162"/>
  <c r="CA9" i="116" s="1"/>
  <c r="G14" i="117" s="1"/>
  <c r="CA45" i="162"/>
  <c r="CA45" i="116" s="1"/>
  <c r="G30" i="117" s="1"/>
  <c r="CA39" i="162"/>
  <c r="CA39" i="116" s="1"/>
  <c r="G27" i="117" s="1"/>
  <c r="CB45" i="162"/>
  <c r="CB45" i="116" s="1"/>
  <c r="H30" i="117" s="1"/>
  <c r="CC47" i="162"/>
  <c r="CC47" i="116" s="1"/>
  <c r="I31" i="117" s="1"/>
  <c r="BY47" i="162"/>
  <c r="BY98" i="162" s="1"/>
  <c r="P74" i="162"/>
  <c r="P74" i="116" s="1"/>
  <c r="Y68" i="116"/>
  <c r="V37" i="162"/>
  <c r="V37" i="116" s="1"/>
  <c r="AT21" i="116"/>
  <c r="G92" i="162"/>
  <c r="G92" i="116" s="1"/>
  <c r="AZ62" i="116"/>
  <c r="BC9" i="116"/>
  <c r="D43" i="162"/>
  <c r="AN70" i="116"/>
  <c r="S84" i="162"/>
  <c r="S84" i="116" s="1"/>
  <c r="AN41" i="162"/>
  <c r="AN41" i="116" s="1"/>
  <c r="AZ33" i="116"/>
  <c r="D37" i="162"/>
  <c r="AT9" i="116"/>
  <c r="BZ106" i="162"/>
  <c r="BZ106" i="116" s="1"/>
  <c r="F64" i="117" s="1"/>
  <c r="CB9" i="162"/>
  <c r="CB9" i="116" s="1"/>
  <c r="H14" i="117" s="1"/>
  <c r="J90" i="162"/>
  <c r="J90" i="116" s="1"/>
  <c r="AW64" i="116"/>
  <c r="M68" i="162"/>
  <c r="M68" i="116" s="1"/>
  <c r="P66" i="116"/>
  <c r="BY27" i="162"/>
  <c r="BY78" i="162" s="1"/>
  <c r="AZ21" i="116"/>
  <c r="V41" i="162"/>
  <c r="CC21" i="162"/>
  <c r="CC21" i="116" s="1"/>
  <c r="I18" i="117" s="1"/>
  <c r="CC27" i="162"/>
  <c r="CC27" i="116" s="1"/>
  <c r="I21" i="117" s="1"/>
  <c r="BZ76" i="162"/>
  <c r="BZ76" i="116" s="1"/>
  <c r="F49" i="117" s="1"/>
  <c r="CB25" i="162"/>
  <c r="CB25" i="116" s="1"/>
  <c r="H20" i="117" s="1"/>
  <c r="CC15" i="162"/>
  <c r="CC15" i="116" s="1"/>
  <c r="I13" i="117" s="1"/>
  <c r="BY21" i="162"/>
  <c r="BZ94" i="162"/>
  <c r="BZ94" i="116" s="1"/>
  <c r="F58" i="117" s="1"/>
  <c r="BZ62" i="162"/>
  <c r="BZ62" i="116" s="1"/>
  <c r="F41" i="117" s="1"/>
  <c r="BZ74" i="162"/>
  <c r="BZ74" i="116" s="1"/>
  <c r="F48" i="117" s="1"/>
  <c r="BY55" i="162"/>
  <c r="BY106" i="162" s="1"/>
  <c r="BZ90" i="162"/>
  <c r="BZ90" i="116" s="1"/>
  <c r="F56" i="117" s="1"/>
  <c r="CC55" i="162"/>
  <c r="CC106" i="162" s="1"/>
  <c r="CC106" i="116" s="1"/>
  <c r="I64" i="117" s="1"/>
  <c r="BZ70" i="162"/>
  <c r="BZ70" i="116" s="1"/>
  <c r="F46" i="117" s="1"/>
  <c r="BZ88" i="162"/>
  <c r="BZ88" i="116" s="1"/>
  <c r="F55" i="117" s="1"/>
  <c r="BZ68" i="162"/>
  <c r="BZ68" i="116" s="1"/>
  <c r="F45" i="117" s="1"/>
  <c r="CA27" i="162"/>
  <c r="CA27" i="116" s="1"/>
  <c r="G21" i="117" s="1"/>
  <c r="CA21" i="162"/>
  <c r="CA21" i="116" s="1"/>
  <c r="G18" i="117" s="1"/>
  <c r="BZ86" i="162"/>
  <c r="BZ86" i="116" s="1"/>
  <c r="F54" i="117" s="1"/>
  <c r="CC25" i="162"/>
  <c r="CC25" i="116" s="1"/>
  <c r="I20" i="117" s="1"/>
  <c r="BZ66" i="162"/>
  <c r="BZ66" i="116" s="1"/>
  <c r="F42" i="117" s="1"/>
  <c r="BZ64" i="162"/>
  <c r="BZ64" i="116" s="1"/>
  <c r="F44" i="117" s="1"/>
  <c r="BZ72" i="162"/>
  <c r="BZ72" i="116" s="1"/>
  <c r="F47" i="117" s="1"/>
  <c r="CE98" i="162"/>
  <c r="CE98" i="116" s="1"/>
  <c r="K60" i="117" s="1"/>
  <c r="CE47" i="116"/>
  <c r="K31" i="117" s="1"/>
  <c r="CD49" i="116"/>
  <c r="J32" i="117" s="1"/>
  <c r="CF49" i="162"/>
  <c r="CF49" i="116" s="1"/>
  <c r="L32" i="117" s="1"/>
  <c r="CD100" i="162"/>
  <c r="CE25" i="116"/>
  <c r="K20" i="117" s="1"/>
  <c r="CE76" i="162"/>
  <c r="CE76" i="116" s="1"/>
  <c r="K49" i="117" s="1"/>
  <c r="CD62" i="162"/>
  <c r="CD11" i="116"/>
  <c r="J12" i="117" s="1"/>
  <c r="CE80" i="162"/>
  <c r="CE80" i="116" s="1"/>
  <c r="K51" i="117" s="1"/>
  <c r="CE29" i="116"/>
  <c r="K22" i="117" s="1"/>
  <c r="CF60" i="162"/>
  <c r="CF60" i="116" s="1"/>
  <c r="L43" i="117" s="1"/>
  <c r="CD60" i="116"/>
  <c r="J43" i="117" s="1"/>
  <c r="BZ82" i="162"/>
  <c r="BZ82" i="116" s="1"/>
  <c r="F52" i="117" s="1"/>
  <c r="CF19" i="162"/>
  <c r="CF19" i="116" s="1"/>
  <c r="L17" i="117" s="1"/>
  <c r="CE70" i="162"/>
  <c r="CE70" i="116" s="1"/>
  <c r="K46" i="117" s="1"/>
  <c r="CE19" i="116"/>
  <c r="K17" i="117" s="1"/>
  <c r="BZ84" i="162"/>
  <c r="BZ84" i="116" s="1"/>
  <c r="F53" i="117" s="1"/>
  <c r="CE53" i="116"/>
  <c r="K34" i="117" s="1"/>
  <c r="CE104" i="162"/>
  <c r="CE104" i="116" s="1"/>
  <c r="K63" i="117" s="1"/>
  <c r="D74" i="116"/>
  <c r="BZ96" i="162"/>
  <c r="BZ96" i="116" s="1"/>
  <c r="F59" i="117" s="1"/>
  <c r="CE100" i="162"/>
  <c r="CE100" i="116" s="1"/>
  <c r="K61" i="117" s="1"/>
  <c r="CE49" i="116"/>
  <c r="K32" i="117" s="1"/>
  <c r="BZ78" i="162"/>
  <c r="BZ78" i="116" s="1"/>
  <c r="F50" i="117" s="1"/>
  <c r="CE72" i="162"/>
  <c r="CE72" i="116" s="1"/>
  <c r="K47" i="117" s="1"/>
  <c r="CE21" i="116"/>
  <c r="K18" i="117" s="1"/>
  <c r="CE27" i="116"/>
  <c r="K21" i="117" s="1"/>
  <c r="CE78" i="162"/>
  <c r="CE78" i="116" s="1"/>
  <c r="K50" i="117" s="1"/>
  <c r="BZ104" i="162"/>
  <c r="BZ104" i="116" s="1"/>
  <c r="F63" i="117" s="1"/>
  <c r="CD35" i="116"/>
  <c r="J25" i="117" s="1"/>
  <c r="CD86" i="162"/>
  <c r="CD33" i="116"/>
  <c r="J24" i="117" s="1"/>
  <c r="CD84" i="162"/>
  <c r="CF33" i="162"/>
  <c r="CF33" i="116" s="1"/>
  <c r="L24" i="117" s="1"/>
  <c r="CE64" i="162"/>
  <c r="CE64" i="116" s="1"/>
  <c r="K44" i="117" s="1"/>
  <c r="CE13" i="116"/>
  <c r="K15" i="117" s="1"/>
  <c r="CD17" i="116"/>
  <c r="J16" i="117" s="1"/>
  <c r="CF17" i="162"/>
  <c r="CF17" i="116" s="1"/>
  <c r="L16" i="117" s="1"/>
  <c r="CD68" i="162"/>
  <c r="CD19" i="116"/>
  <c r="J17" i="117" s="1"/>
  <c r="CD70" i="162"/>
  <c r="CE17" i="116"/>
  <c r="K16" i="117" s="1"/>
  <c r="CE68" i="162"/>
  <c r="CE68" i="116" s="1"/>
  <c r="K45" i="117" s="1"/>
  <c r="CB55" i="162"/>
  <c r="CB106" i="162" s="1"/>
  <c r="CB106" i="116" s="1"/>
  <c r="H64" i="117" s="1"/>
  <c r="D78" i="116"/>
  <c r="D13" i="116"/>
  <c r="CC13" i="162"/>
  <c r="CA13" i="162"/>
  <c r="CB13" i="162"/>
  <c r="BY13" i="162"/>
  <c r="CE55" i="116"/>
  <c r="K35" i="117" s="1"/>
  <c r="CE106" i="162"/>
  <c r="CE106" i="116" s="1"/>
  <c r="K64" i="117" s="1"/>
  <c r="CE94" i="162"/>
  <c r="CE94" i="116" s="1"/>
  <c r="K58" i="117" s="1"/>
  <c r="CE43" i="116"/>
  <c r="K29" i="117" s="1"/>
  <c r="BY25" i="162"/>
  <c r="D15" i="116"/>
  <c r="CA15" i="162"/>
  <c r="BY15" i="162"/>
  <c r="CB15" i="162"/>
  <c r="CF11" i="162"/>
  <c r="CF11" i="116" s="1"/>
  <c r="L12" i="117" s="1"/>
  <c r="CE62" i="162"/>
  <c r="CE62" i="116" s="1"/>
  <c r="K41" i="117" s="1"/>
  <c r="CE11" i="116"/>
  <c r="K12" i="117" s="1"/>
  <c r="CE31" i="116"/>
  <c r="K23" i="117" s="1"/>
  <c r="CE82" i="162"/>
  <c r="CE82" i="116" s="1"/>
  <c r="K52" i="117" s="1"/>
  <c r="CF37" i="162"/>
  <c r="CF37" i="116" s="1"/>
  <c r="L26" i="117" s="1"/>
  <c r="CD88" i="162"/>
  <c r="CD37" i="116"/>
  <c r="J26" i="117" s="1"/>
  <c r="CE15" i="116"/>
  <c r="K13" i="117" s="1"/>
  <c r="CE66" i="162"/>
  <c r="CE66" i="116" s="1"/>
  <c r="K42" i="117" s="1"/>
  <c r="BZ100" i="162"/>
  <c r="BZ100" i="116" s="1"/>
  <c r="F61" i="117" s="1"/>
  <c r="CB53" i="162"/>
  <c r="CA53" i="162"/>
  <c r="D53" i="116"/>
  <c r="CC53" i="162"/>
  <c r="BY53" i="162"/>
  <c r="BZ102" i="162"/>
  <c r="BZ102" i="116" s="1"/>
  <c r="F62" i="117" s="1"/>
  <c r="CD41" i="116"/>
  <c r="J28" i="117" s="1"/>
  <c r="CD92" i="162"/>
  <c r="CF41" i="162"/>
  <c r="CF41" i="116" s="1"/>
  <c r="L28" i="117" s="1"/>
  <c r="CD51" i="116"/>
  <c r="J33" i="117" s="1"/>
  <c r="CD102" i="162"/>
  <c r="CF51" i="162"/>
  <c r="CF51" i="116" s="1"/>
  <c r="L33" i="117" s="1"/>
  <c r="CD21" i="116"/>
  <c r="J18" i="117" s="1"/>
  <c r="CD72" i="162"/>
  <c r="CF21" i="162"/>
  <c r="CF21" i="116" s="1"/>
  <c r="L18" i="117" s="1"/>
  <c r="CE84" i="162"/>
  <c r="CE84" i="116" s="1"/>
  <c r="K53" i="117" s="1"/>
  <c r="CE33" i="116"/>
  <c r="K24" i="117" s="1"/>
  <c r="CD31" i="116"/>
  <c r="J23" i="117" s="1"/>
  <c r="CD82" i="162"/>
  <c r="CF31" i="162"/>
  <c r="CF31" i="116" s="1"/>
  <c r="L23" i="117" s="1"/>
  <c r="CF47" i="162"/>
  <c r="CF47" i="116" s="1"/>
  <c r="L31" i="117" s="1"/>
  <c r="CD98" i="162"/>
  <c r="CD47" i="116"/>
  <c r="J31" i="117" s="1"/>
  <c r="CD53" i="116"/>
  <c r="J34" i="117" s="1"/>
  <c r="CD104" i="162"/>
  <c r="CF53" i="162"/>
  <c r="CF53" i="116" s="1"/>
  <c r="L34" i="117" s="1"/>
  <c r="CE88" i="162"/>
  <c r="CE88" i="116" s="1"/>
  <c r="K55" i="117" s="1"/>
  <c r="CE37" i="116"/>
  <c r="K26" i="117" s="1"/>
  <c r="CD96" i="162"/>
  <c r="CF45" i="162"/>
  <c r="CF45" i="116" s="1"/>
  <c r="L30" i="117" s="1"/>
  <c r="CD45" i="116"/>
  <c r="J30" i="117" s="1"/>
  <c r="CD66" i="162"/>
  <c r="CD15" i="116"/>
  <c r="J13" i="117" s="1"/>
  <c r="CF15" i="162"/>
  <c r="CF15" i="116" s="1"/>
  <c r="L13" i="117" s="1"/>
  <c r="CD39" i="116"/>
  <c r="J27" i="117" s="1"/>
  <c r="CD90" i="162"/>
  <c r="CF39" i="162"/>
  <c r="CF39" i="116" s="1"/>
  <c r="L27" i="117" s="1"/>
  <c r="D11" i="116"/>
  <c r="CC11" i="162"/>
  <c r="CA11" i="162"/>
  <c r="BY11" i="162"/>
  <c r="CB11" i="162"/>
  <c r="CF29" i="162"/>
  <c r="CF29" i="116" s="1"/>
  <c r="L22" i="117" s="1"/>
  <c r="CD80" i="162"/>
  <c r="CD29" i="116"/>
  <c r="J22" i="117" s="1"/>
  <c r="CD64" i="162"/>
  <c r="CD13" i="116"/>
  <c r="J15" i="117" s="1"/>
  <c r="CF13" i="162"/>
  <c r="CF13" i="116" s="1"/>
  <c r="L15" i="117" s="1"/>
  <c r="CE41" i="116"/>
  <c r="K28" i="117" s="1"/>
  <c r="CE92" i="162"/>
  <c r="CE92" i="116" s="1"/>
  <c r="K57" i="117" s="1"/>
  <c r="CE23" i="116"/>
  <c r="K19" i="117" s="1"/>
  <c r="CE74" i="162"/>
  <c r="CE74" i="116" s="1"/>
  <c r="K48" i="117" s="1"/>
  <c r="D72" i="116"/>
  <c r="CE51" i="116"/>
  <c r="K33" i="117" s="1"/>
  <c r="CE102" i="162"/>
  <c r="CE102" i="116" s="1"/>
  <c r="K62" i="117" s="1"/>
  <c r="CA55" i="162"/>
  <c r="CA106" i="162" s="1"/>
  <c r="CA106" i="116" s="1"/>
  <c r="G64" i="117" s="1"/>
  <c r="CB27" i="162"/>
  <c r="CB27" i="116" s="1"/>
  <c r="H21" i="117" s="1"/>
  <c r="CB21" i="162"/>
  <c r="CB21" i="116" s="1"/>
  <c r="H18" i="117" s="1"/>
  <c r="CE90" i="162"/>
  <c r="CE90" i="116" s="1"/>
  <c r="K56" i="117" s="1"/>
  <c r="CE39" i="116"/>
  <c r="K27" i="117" s="1"/>
  <c r="CE96" i="162"/>
  <c r="CE96" i="116" s="1"/>
  <c r="K59" i="117" s="1"/>
  <c r="CE45" i="116"/>
  <c r="K30" i="117" s="1"/>
  <c r="CF25" i="162"/>
  <c r="CF25" i="116" s="1"/>
  <c r="L20" i="117" s="1"/>
  <c r="CD76" i="162"/>
  <c r="CD25" i="116"/>
  <c r="J20" i="117" s="1"/>
  <c r="CF27" i="162"/>
  <c r="CF27" i="116" s="1"/>
  <c r="L21" i="117" s="1"/>
  <c r="CD27" i="116"/>
  <c r="J21" i="117" s="1"/>
  <c r="CD78" i="162"/>
  <c r="CA25" i="162"/>
  <c r="BZ98" i="162"/>
  <c r="BZ98" i="116" s="1"/>
  <c r="F60" i="117" s="1"/>
  <c r="CD43" i="116"/>
  <c r="J29" i="117" s="1"/>
  <c r="CD94" i="162"/>
  <c r="CF43" i="162"/>
  <c r="CF43" i="116" s="1"/>
  <c r="L29" i="117" s="1"/>
  <c r="CF23" i="162"/>
  <c r="CF23" i="116" s="1"/>
  <c r="L19" i="117" s="1"/>
  <c r="CD74" i="162"/>
  <c r="CD23" i="116"/>
  <c r="J19" i="117" s="1"/>
  <c r="D17" i="116"/>
  <c r="CD55" i="116"/>
  <c r="J35" i="117" s="1"/>
  <c r="CD106" i="162"/>
  <c r="CF55" i="162"/>
  <c r="CF55" i="116" s="1"/>
  <c r="L35" i="117" s="1"/>
  <c r="BZ80" i="162"/>
  <c r="BZ80" i="116" s="1"/>
  <c r="F51" i="117" s="1"/>
  <c r="CF35" i="162"/>
  <c r="CF35" i="116" s="1"/>
  <c r="L25" i="117" s="1"/>
  <c r="CE86" i="162"/>
  <c r="CE86" i="116" s="1"/>
  <c r="K54" i="117" s="1"/>
  <c r="CE35" i="116"/>
  <c r="K25" i="117" s="1"/>
  <c r="CA35" i="162" l="1"/>
  <c r="CA35" i="116" s="1"/>
  <c r="G25" i="117" s="1"/>
  <c r="CC35" i="162"/>
  <c r="CC35" i="116" s="1"/>
  <c r="I25" i="117" s="1"/>
  <c r="BY35" i="162"/>
  <c r="BY86" i="162" s="1"/>
  <c r="BY86" i="116" s="1"/>
  <c r="E54" i="117" s="1"/>
  <c r="CC51" i="162"/>
  <c r="CC51" i="116" s="1"/>
  <c r="I33" i="117" s="1"/>
  <c r="CB35" i="162"/>
  <c r="CB35" i="116" s="1"/>
  <c r="H25" i="117" s="1"/>
  <c r="CA49" i="162"/>
  <c r="CA49" i="116" s="1"/>
  <c r="G32" i="117" s="1"/>
  <c r="CB23" i="162"/>
  <c r="CB23" i="116" s="1"/>
  <c r="H19" i="117" s="1"/>
  <c r="CC23" i="162"/>
  <c r="CC23" i="116" s="1"/>
  <c r="I19" i="117" s="1"/>
  <c r="BY51" i="162"/>
  <c r="BY102" i="162" s="1"/>
  <c r="BY102" i="116" s="1"/>
  <c r="E62" i="117" s="1"/>
  <c r="CA82" i="162"/>
  <c r="CA82" i="116" s="1"/>
  <c r="G52" i="117" s="1"/>
  <c r="CC33" i="162"/>
  <c r="CC33" i="116" s="1"/>
  <c r="I24" i="117" s="1"/>
  <c r="CB51" i="162"/>
  <c r="CB51" i="116" s="1"/>
  <c r="H33" i="117" s="1"/>
  <c r="BY49" i="162"/>
  <c r="BY100" i="162" s="1"/>
  <c r="BY100" i="116" s="1"/>
  <c r="E61" i="117" s="1"/>
  <c r="CB49" i="162"/>
  <c r="CB49" i="116" s="1"/>
  <c r="H32" i="117" s="1"/>
  <c r="CC49" i="162"/>
  <c r="CB33" i="162"/>
  <c r="CB33" i="116" s="1"/>
  <c r="H24" i="117" s="1"/>
  <c r="CA33" i="162"/>
  <c r="CA33" i="116" s="1"/>
  <c r="G24" i="117" s="1"/>
  <c r="CA51" i="162"/>
  <c r="CA51" i="116" s="1"/>
  <c r="G33" i="117" s="1"/>
  <c r="BY33" i="162"/>
  <c r="BY33" i="116" s="1"/>
  <c r="E24" i="117" s="1"/>
  <c r="CC102" i="162"/>
  <c r="CC102" i="116" s="1"/>
  <c r="I62" i="117" s="1"/>
  <c r="BY23" i="162"/>
  <c r="BY74" i="162" s="1"/>
  <c r="CA23" i="162"/>
  <c r="CA23" i="116" s="1"/>
  <c r="G19" i="117" s="1"/>
  <c r="BY60" i="162"/>
  <c r="BY60" i="116" s="1"/>
  <c r="E43" i="117" s="1"/>
  <c r="CA80" i="162"/>
  <c r="CA80" i="116" s="1"/>
  <c r="G51" i="117" s="1"/>
  <c r="CB82" i="162"/>
  <c r="CB82" i="116" s="1"/>
  <c r="H52" i="117" s="1"/>
  <c r="BY17" i="162"/>
  <c r="BY68" i="162" s="1"/>
  <c r="CA96" i="162"/>
  <c r="CA96" i="116" s="1"/>
  <c r="G59" i="117" s="1"/>
  <c r="BX29" i="162"/>
  <c r="BX29" i="116" s="1"/>
  <c r="D22" i="117" s="1"/>
  <c r="CC17" i="162"/>
  <c r="CC17" i="116" s="1"/>
  <c r="I16" i="117" s="1"/>
  <c r="CC60" i="162"/>
  <c r="CC60" i="116" s="1"/>
  <c r="I43" i="117" s="1"/>
  <c r="CA17" i="162"/>
  <c r="CA17" i="116" s="1"/>
  <c r="G16" i="117" s="1"/>
  <c r="CB17" i="162"/>
  <c r="CB17" i="116" s="1"/>
  <c r="H16" i="117" s="1"/>
  <c r="CB76" i="162"/>
  <c r="CB76" i="116" s="1"/>
  <c r="H49" i="117" s="1"/>
  <c r="CA19" i="162"/>
  <c r="CA19" i="116" s="1"/>
  <c r="G17" i="117" s="1"/>
  <c r="CB80" i="162"/>
  <c r="CB80" i="116" s="1"/>
  <c r="H51" i="117" s="1"/>
  <c r="CA90" i="162"/>
  <c r="CA90" i="116" s="1"/>
  <c r="G56" i="117" s="1"/>
  <c r="CC19" i="162"/>
  <c r="CC19" i="116" s="1"/>
  <c r="I17" i="117" s="1"/>
  <c r="CC90" i="162"/>
  <c r="CC90" i="116" s="1"/>
  <c r="I56" i="117" s="1"/>
  <c r="CB19" i="162"/>
  <c r="CB19" i="116" s="1"/>
  <c r="H17" i="117" s="1"/>
  <c r="BY47" i="116"/>
  <c r="E31" i="117" s="1"/>
  <c r="CC86" i="162"/>
  <c r="CC86" i="116" s="1"/>
  <c r="I54" i="117" s="1"/>
  <c r="BX31" i="162"/>
  <c r="BX31" i="116" s="1"/>
  <c r="D23" i="117" s="1"/>
  <c r="BY29" i="116"/>
  <c r="E22" i="117" s="1"/>
  <c r="CG31" i="162"/>
  <c r="CG31" i="116" s="1"/>
  <c r="M23" i="117" s="1"/>
  <c r="BY31" i="116"/>
  <c r="E23" i="117" s="1"/>
  <c r="CC80" i="162"/>
  <c r="CC80" i="116" s="1"/>
  <c r="I51" i="117" s="1"/>
  <c r="CA98" i="162"/>
  <c r="CA98" i="116" s="1"/>
  <c r="G60" i="117" s="1"/>
  <c r="CB98" i="162"/>
  <c r="CB98" i="116" s="1"/>
  <c r="H60" i="117" s="1"/>
  <c r="CG39" i="162"/>
  <c r="CG39" i="116" s="1"/>
  <c r="M27" i="117" s="1"/>
  <c r="CB90" i="162"/>
  <c r="CB90" i="116" s="1"/>
  <c r="H56" i="117" s="1"/>
  <c r="CC82" i="162"/>
  <c r="CC82" i="116" s="1"/>
  <c r="I52" i="117" s="1"/>
  <c r="BY19" i="162"/>
  <c r="BY70" i="162" s="1"/>
  <c r="BY70" i="116" s="1"/>
  <c r="E46" i="117" s="1"/>
  <c r="CC96" i="162"/>
  <c r="CC96" i="116" s="1"/>
  <c r="I59" i="117" s="1"/>
  <c r="BY90" i="162"/>
  <c r="BY90" i="116" s="1"/>
  <c r="E56" i="117" s="1"/>
  <c r="CG29" i="162"/>
  <c r="CG29" i="116" s="1"/>
  <c r="M22" i="117" s="1"/>
  <c r="CA100" i="162"/>
  <c r="CA100" i="116" s="1"/>
  <c r="G61" i="117" s="1"/>
  <c r="BX39" i="162"/>
  <c r="BX39" i="116" s="1"/>
  <c r="D27" i="117" s="1"/>
  <c r="BY96" i="162"/>
  <c r="CA60" i="162"/>
  <c r="CA60" i="116" s="1"/>
  <c r="G43" i="117" s="1"/>
  <c r="BY39" i="116"/>
  <c r="E27" i="117" s="1"/>
  <c r="CB96" i="162"/>
  <c r="CB96" i="116" s="1"/>
  <c r="H59" i="117" s="1"/>
  <c r="CC98" i="162"/>
  <c r="CC98" i="116" s="1"/>
  <c r="I60" i="117" s="1"/>
  <c r="BX47" i="162"/>
  <c r="BX47" i="116" s="1"/>
  <c r="D31" i="117" s="1"/>
  <c r="CG45" i="162"/>
  <c r="CG45" i="116" s="1"/>
  <c r="M30" i="117" s="1"/>
  <c r="CG47" i="162"/>
  <c r="CG47" i="116" s="1"/>
  <c r="M31" i="117" s="1"/>
  <c r="BX45" i="162"/>
  <c r="BX45" i="116" s="1"/>
  <c r="D30" i="117" s="1"/>
  <c r="CC72" i="162"/>
  <c r="CC72" i="116" s="1"/>
  <c r="I47" i="117" s="1"/>
  <c r="CB60" i="162"/>
  <c r="CB60" i="116" s="1"/>
  <c r="H43" i="117" s="1"/>
  <c r="CG9" i="162"/>
  <c r="CG9" i="116" s="1"/>
  <c r="M14" i="117" s="1"/>
  <c r="BY27" i="116"/>
  <c r="E21" i="117" s="1"/>
  <c r="D43" i="116"/>
  <c r="CC43" i="162"/>
  <c r="CA43" i="162"/>
  <c r="CB43" i="162"/>
  <c r="BY43" i="162"/>
  <c r="CB37" i="162"/>
  <c r="D37" i="116"/>
  <c r="CC37" i="162"/>
  <c r="BY37" i="162"/>
  <c r="CA37" i="162"/>
  <c r="BX9" i="162"/>
  <c r="BX9" i="116" s="1"/>
  <c r="D14" i="117" s="1"/>
  <c r="CC78" i="162"/>
  <c r="CC78" i="116" s="1"/>
  <c r="I50" i="117" s="1"/>
  <c r="BX27" i="162"/>
  <c r="BX27" i="116" s="1"/>
  <c r="D21" i="117" s="1"/>
  <c r="V41" i="116"/>
  <c r="BY41" i="162"/>
  <c r="CB41" i="162"/>
  <c r="CA41" i="162"/>
  <c r="CC41" i="162"/>
  <c r="BX55" i="162"/>
  <c r="BX55" i="116" s="1"/>
  <c r="D35" i="117" s="1"/>
  <c r="BX21" i="162"/>
  <c r="BX21" i="116" s="1"/>
  <c r="D18" i="117" s="1"/>
  <c r="CA72" i="162"/>
  <c r="CA72" i="116" s="1"/>
  <c r="G47" i="117" s="1"/>
  <c r="BY21" i="116"/>
  <c r="E18" i="117" s="1"/>
  <c r="CC66" i="162"/>
  <c r="CC66" i="116" s="1"/>
  <c r="I42" i="117" s="1"/>
  <c r="CA55" i="116"/>
  <c r="G35" i="117" s="1"/>
  <c r="BY72" i="162"/>
  <c r="CC55" i="116"/>
  <c r="I35" i="117" s="1"/>
  <c r="CB55" i="116"/>
  <c r="H35" i="117" s="1"/>
  <c r="CA78" i="162"/>
  <c r="CA78" i="116" s="1"/>
  <c r="G50" i="117" s="1"/>
  <c r="CG55" i="162"/>
  <c r="CG55" i="116" s="1"/>
  <c r="M35" i="117" s="1"/>
  <c r="BY55" i="116"/>
  <c r="E35" i="117" s="1"/>
  <c r="CC76" i="162"/>
  <c r="CC76" i="116" s="1"/>
  <c r="I49" i="117" s="1"/>
  <c r="CG27" i="162"/>
  <c r="CG27" i="116" s="1"/>
  <c r="M21" i="117" s="1"/>
  <c r="CB74" i="162"/>
  <c r="CB74" i="116" s="1"/>
  <c r="H48" i="117" s="1"/>
  <c r="BX11" i="162"/>
  <c r="BX11" i="116" s="1"/>
  <c r="D12" i="117" s="1"/>
  <c r="BY62" i="162"/>
  <c r="CG11" i="162"/>
  <c r="CG11" i="116" s="1"/>
  <c r="M12" i="117" s="1"/>
  <c r="BY11" i="116"/>
  <c r="E12" i="117" s="1"/>
  <c r="CF98" i="162"/>
  <c r="CF98" i="116" s="1"/>
  <c r="L60" i="117" s="1"/>
  <c r="CD98" i="116"/>
  <c r="J60" i="117" s="1"/>
  <c r="CD72" i="116"/>
  <c r="J47" i="117" s="1"/>
  <c r="CF72" i="162"/>
  <c r="CF72" i="116" s="1"/>
  <c r="L47" i="117" s="1"/>
  <c r="CF102" i="162"/>
  <c r="CF102" i="116" s="1"/>
  <c r="L62" i="117" s="1"/>
  <c r="CD102" i="116"/>
  <c r="J62" i="117" s="1"/>
  <c r="CD92" i="116"/>
  <c r="J57" i="117" s="1"/>
  <c r="CF92" i="162"/>
  <c r="CF92" i="116" s="1"/>
  <c r="L57" i="117" s="1"/>
  <c r="BY53" i="116"/>
  <c r="E34" i="117" s="1"/>
  <c r="CG53" i="162"/>
  <c r="CG53" i="116" s="1"/>
  <c r="M34" i="117" s="1"/>
  <c r="BX53" i="162"/>
  <c r="BX53" i="116" s="1"/>
  <c r="D34" i="117" s="1"/>
  <c r="BY104" i="162"/>
  <c r="CB53" i="116"/>
  <c r="H34" i="117" s="1"/>
  <c r="CB104" i="162"/>
  <c r="CB104" i="116" s="1"/>
  <c r="H63" i="117" s="1"/>
  <c r="CB13" i="116"/>
  <c r="H15" i="117" s="1"/>
  <c r="CB64" i="162"/>
  <c r="CB64" i="116" s="1"/>
  <c r="H44" i="117" s="1"/>
  <c r="CD68" i="116"/>
  <c r="J45" i="117" s="1"/>
  <c r="CF68" i="162"/>
  <c r="CF68" i="116" s="1"/>
  <c r="L45" i="117" s="1"/>
  <c r="CA62" i="162"/>
  <c r="CA62" i="116" s="1"/>
  <c r="G41" i="117" s="1"/>
  <c r="CA11" i="116"/>
  <c r="G12" i="117" s="1"/>
  <c r="CD86" i="116"/>
  <c r="J54" i="117" s="1"/>
  <c r="CF86" i="162"/>
  <c r="CF86" i="116" s="1"/>
  <c r="L54" i="117" s="1"/>
  <c r="CD62" i="116"/>
  <c r="J41" i="117" s="1"/>
  <c r="CF62" i="162"/>
  <c r="CF62" i="116" s="1"/>
  <c r="L41" i="117" s="1"/>
  <c r="CB72" i="162"/>
  <c r="CB72" i="116" s="1"/>
  <c r="H47" i="117" s="1"/>
  <c r="CD80" i="116"/>
  <c r="J51" i="117" s="1"/>
  <c r="CF80" i="162"/>
  <c r="CF80" i="116" s="1"/>
  <c r="L51" i="117" s="1"/>
  <c r="CC62" i="162"/>
  <c r="CC62" i="116" s="1"/>
  <c r="I41" i="117" s="1"/>
  <c r="CC11" i="116"/>
  <c r="I12" i="117" s="1"/>
  <c r="CF104" i="162"/>
  <c r="CF104" i="116" s="1"/>
  <c r="L63" i="117" s="1"/>
  <c r="CD104" i="116"/>
  <c r="J63" i="117" s="1"/>
  <c r="BY98" i="116"/>
  <c r="E60" i="117" s="1"/>
  <c r="CD88" i="116"/>
  <c r="J55" i="117" s="1"/>
  <c r="CF88" i="162"/>
  <c r="CF88" i="116" s="1"/>
  <c r="L55" i="117" s="1"/>
  <c r="BY66" i="162"/>
  <c r="BY15" i="116"/>
  <c r="E13" i="117" s="1"/>
  <c r="BX15" i="162"/>
  <c r="BX15" i="116" s="1"/>
  <c r="D13" i="117" s="1"/>
  <c r="CG15" i="162"/>
  <c r="CG15" i="116" s="1"/>
  <c r="M13" i="117" s="1"/>
  <c r="CC13" i="116"/>
  <c r="I15" i="117" s="1"/>
  <c r="CC64" i="162"/>
  <c r="CC64" i="116" s="1"/>
  <c r="I44" i="117" s="1"/>
  <c r="CB78" i="162"/>
  <c r="CB78" i="116" s="1"/>
  <c r="H50" i="117" s="1"/>
  <c r="CD70" i="116"/>
  <c r="J46" i="117" s="1"/>
  <c r="CF70" i="162"/>
  <c r="CF70" i="116" s="1"/>
  <c r="L46" i="117" s="1"/>
  <c r="CG21" i="162"/>
  <c r="CG21" i="116" s="1"/>
  <c r="M18" i="117" s="1"/>
  <c r="CF78" i="162"/>
  <c r="CF78" i="116" s="1"/>
  <c r="L50" i="117" s="1"/>
  <c r="CD78" i="116"/>
  <c r="J50" i="117" s="1"/>
  <c r="CD90" i="116"/>
  <c r="J56" i="117" s="1"/>
  <c r="CF90" i="162"/>
  <c r="CF90" i="116" s="1"/>
  <c r="L56" i="117" s="1"/>
  <c r="CD66" i="116"/>
  <c r="J42" i="117" s="1"/>
  <c r="CF66" i="162"/>
  <c r="CF66" i="116" s="1"/>
  <c r="L42" i="117" s="1"/>
  <c r="CC53" i="116"/>
  <c r="I34" i="117" s="1"/>
  <c r="CC104" i="162"/>
  <c r="CC104" i="116" s="1"/>
  <c r="I63" i="117" s="1"/>
  <c r="CB15" i="116"/>
  <c r="H13" i="117" s="1"/>
  <c r="CB66" i="162"/>
  <c r="CB66" i="116" s="1"/>
  <c r="H42" i="117" s="1"/>
  <c r="CA13" i="116"/>
  <c r="G15" i="117" s="1"/>
  <c r="CA64" i="162"/>
  <c r="CA64" i="116" s="1"/>
  <c r="G44" i="117" s="1"/>
  <c r="CF84" i="162"/>
  <c r="CF84" i="116" s="1"/>
  <c r="L53" i="117" s="1"/>
  <c r="CD84" i="116"/>
  <c r="J53" i="117" s="1"/>
  <c r="CD100" i="116"/>
  <c r="J61" i="117" s="1"/>
  <c r="CF100" i="162"/>
  <c r="CF100" i="116" s="1"/>
  <c r="L61" i="117" s="1"/>
  <c r="CD106" i="116"/>
  <c r="J64" i="117" s="1"/>
  <c r="CF106" i="162"/>
  <c r="CF106" i="116" s="1"/>
  <c r="L64" i="117" s="1"/>
  <c r="CD76" i="116"/>
  <c r="J49" i="117" s="1"/>
  <c r="CF76" i="162"/>
  <c r="CF76" i="116" s="1"/>
  <c r="L49" i="117" s="1"/>
  <c r="CD74" i="116"/>
  <c r="J48" i="117" s="1"/>
  <c r="CF74" i="162"/>
  <c r="CF74" i="116" s="1"/>
  <c r="L48" i="117" s="1"/>
  <c r="CD94" i="116"/>
  <c r="J58" i="117" s="1"/>
  <c r="CF94" i="162"/>
  <c r="CF94" i="116" s="1"/>
  <c r="L58" i="117" s="1"/>
  <c r="CA25" i="116"/>
  <c r="G20" i="117" s="1"/>
  <c r="CA76" i="162"/>
  <c r="CA76" i="116" s="1"/>
  <c r="G49" i="117" s="1"/>
  <c r="CF64" i="162"/>
  <c r="CF64" i="116" s="1"/>
  <c r="L44" i="117" s="1"/>
  <c r="CD64" i="116"/>
  <c r="J44" i="117" s="1"/>
  <c r="CB11" i="116"/>
  <c r="H12" i="117" s="1"/>
  <c r="CB62" i="162"/>
  <c r="CB62" i="116" s="1"/>
  <c r="H41" i="117" s="1"/>
  <c r="CD96" i="116"/>
  <c r="J59" i="117" s="1"/>
  <c r="CF96" i="162"/>
  <c r="CF96" i="116" s="1"/>
  <c r="L59" i="117" s="1"/>
  <c r="CF82" i="162"/>
  <c r="CF82" i="116" s="1"/>
  <c r="L52" i="117" s="1"/>
  <c r="CD82" i="116"/>
  <c r="J52" i="117" s="1"/>
  <c r="CA53" i="116"/>
  <c r="G34" i="117" s="1"/>
  <c r="CA104" i="162"/>
  <c r="CA104" i="116" s="1"/>
  <c r="G63" i="117" s="1"/>
  <c r="CA15" i="116"/>
  <c r="G13" i="117" s="1"/>
  <c r="CA66" i="162"/>
  <c r="CA66" i="116" s="1"/>
  <c r="G42" i="117" s="1"/>
  <c r="BY25" i="116"/>
  <c r="E20" i="117" s="1"/>
  <c r="CG25" i="162"/>
  <c r="BX25" i="162"/>
  <c r="BX25" i="116" s="1"/>
  <c r="D20" i="117" s="1"/>
  <c r="BY76" i="162"/>
  <c r="CG13" i="162"/>
  <c r="CG13" i="116" s="1"/>
  <c r="M15" i="117" s="1"/>
  <c r="BX13" i="162"/>
  <c r="BX13" i="116" s="1"/>
  <c r="D15" i="117" s="1"/>
  <c r="BY13" i="116"/>
  <c r="E15" i="117" s="1"/>
  <c r="BY64" i="162"/>
  <c r="BY78" i="116"/>
  <c r="E50" i="117" s="1"/>
  <c r="CG106" i="162"/>
  <c r="BY106" i="116"/>
  <c r="E64" i="117" s="1"/>
  <c r="BX106" i="162"/>
  <c r="BX106" i="116" s="1"/>
  <c r="D64" i="117" s="1"/>
  <c r="CC74" i="162" l="1"/>
  <c r="CC74" i="116" s="1"/>
  <c r="I48" i="117" s="1"/>
  <c r="CA86" i="162"/>
  <c r="CA86" i="116" s="1"/>
  <c r="G54" i="117" s="1"/>
  <c r="BX35" i="162"/>
  <c r="BX35" i="116" s="1"/>
  <c r="D25" i="117" s="1"/>
  <c r="CB86" i="162"/>
  <c r="CB86" i="116" s="1"/>
  <c r="H54" i="117" s="1"/>
  <c r="BY51" i="116"/>
  <c r="E33" i="117" s="1"/>
  <c r="CG35" i="162"/>
  <c r="CG35" i="116" s="1"/>
  <c r="M25" i="117" s="1"/>
  <c r="BY35" i="116"/>
  <c r="E25" i="117" s="1"/>
  <c r="CB84" i="162"/>
  <c r="CB84" i="116" s="1"/>
  <c r="H53" i="117" s="1"/>
  <c r="BX51" i="162"/>
  <c r="BX51" i="116" s="1"/>
  <c r="D33" i="117" s="1"/>
  <c r="BX82" i="162"/>
  <c r="BX82" i="116" s="1"/>
  <c r="D52" i="117" s="1"/>
  <c r="CB100" i="162"/>
  <c r="CB100" i="116" s="1"/>
  <c r="H61" i="117" s="1"/>
  <c r="CG51" i="162"/>
  <c r="CG51" i="116" s="1"/>
  <c r="M33" i="117" s="1"/>
  <c r="BY23" i="116"/>
  <c r="E19" i="117" s="1"/>
  <c r="CC84" i="162"/>
  <c r="CC84" i="116" s="1"/>
  <c r="I53" i="117" s="1"/>
  <c r="BX33" i="162"/>
  <c r="BX33" i="116" s="1"/>
  <c r="D24" i="117" s="1"/>
  <c r="CG33" i="162"/>
  <c r="CG33" i="116" s="1"/>
  <c r="M24" i="117" s="1"/>
  <c r="CG49" i="162"/>
  <c r="CG49" i="116" s="1"/>
  <c r="M32" i="117" s="1"/>
  <c r="CB102" i="162"/>
  <c r="CB102" i="116" s="1"/>
  <c r="H62" i="117" s="1"/>
  <c r="CA102" i="162"/>
  <c r="CA102" i="116" s="1"/>
  <c r="G62" i="117" s="1"/>
  <c r="BY84" i="162"/>
  <c r="BY84" i="116" s="1"/>
  <c r="E53" i="117" s="1"/>
  <c r="CA84" i="162"/>
  <c r="CA84" i="116" s="1"/>
  <c r="G53" i="117" s="1"/>
  <c r="BX49" i="162"/>
  <c r="BX49" i="116" s="1"/>
  <c r="D32" i="117" s="1"/>
  <c r="BY49" i="116"/>
  <c r="E32" i="117" s="1"/>
  <c r="CC49" i="116"/>
  <c r="I32" i="117" s="1"/>
  <c r="CC100" i="162"/>
  <c r="CC100" i="116" s="1"/>
  <c r="I61" i="117" s="1"/>
  <c r="BX23" i="162"/>
  <c r="BX23" i="116" s="1"/>
  <c r="D19" i="117" s="1"/>
  <c r="CG23" i="162"/>
  <c r="CG23" i="116" s="1"/>
  <c r="M19" i="117" s="1"/>
  <c r="CA74" i="162"/>
  <c r="CA74" i="116" s="1"/>
  <c r="G48" i="117" s="1"/>
  <c r="CB70" i="162"/>
  <c r="CB70" i="116" s="1"/>
  <c r="H46" i="117" s="1"/>
  <c r="CB68" i="162"/>
  <c r="CB68" i="116" s="1"/>
  <c r="H45" i="117" s="1"/>
  <c r="BY17" i="116"/>
  <c r="E16" i="117" s="1"/>
  <c r="BY19" i="116"/>
  <c r="E17" i="117" s="1"/>
  <c r="CC68" i="162"/>
  <c r="CC68" i="116" s="1"/>
  <c r="I45" i="117" s="1"/>
  <c r="CG90" i="162"/>
  <c r="CG90" i="116" s="1"/>
  <c r="M56" i="117" s="1"/>
  <c r="BX17" i="162"/>
  <c r="BX17" i="116" s="1"/>
  <c r="D16" i="117" s="1"/>
  <c r="CG19" i="162"/>
  <c r="CG19" i="116" s="1"/>
  <c r="M17" i="117" s="1"/>
  <c r="CA68" i="162"/>
  <c r="CA68" i="116" s="1"/>
  <c r="G45" i="117" s="1"/>
  <c r="CA70" i="162"/>
  <c r="CA70" i="116" s="1"/>
  <c r="G46" i="117" s="1"/>
  <c r="CC70" i="162"/>
  <c r="CC70" i="116" s="1"/>
  <c r="I46" i="117" s="1"/>
  <c r="BX19" i="162"/>
  <c r="BX19" i="116" s="1"/>
  <c r="D17" i="117" s="1"/>
  <c r="CG17" i="162"/>
  <c r="CG17" i="116" s="1"/>
  <c r="M16" i="117" s="1"/>
  <c r="BX90" i="162"/>
  <c r="BX90" i="116" s="1"/>
  <c r="D56" i="117" s="1"/>
  <c r="BX80" i="162"/>
  <c r="BX80" i="116" s="1"/>
  <c r="D51" i="117" s="1"/>
  <c r="CG80" i="162"/>
  <c r="CG80" i="116" s="1"/>
  <c r="M51" i="117" s="1"/>
  <c r="BX96" i="162"/>
  <c r="BX96" i="116" s="1"/>
  <c r="D59" i="117" s="1"/>
  <c r="CG96" i="162"/>
  <c r="CG96" i="116" s="1"/>
  <c r="M59" i="117" s="1"/>
  <c r="BX98" i="162"/>
  <c r="BX98" i="116" s="1"/>
  <c r="D60" i="117" s="1"/>
  <c r="CG82" i="162"/>
  <c r="CG82" i="116" s="1"/>
  <c r="M52" i="117" s="1"/>
  <c r="BY96" i="116"/>
  <c r="E59" i="117" s="1"/>
  <c r="BX60" i="162"/>
  <c r="BX60" i="116" s="1"/>
  <c r="D43" i="117" s="1"/>
  <c r="CG98" i="162"/>
  <c r="CG98" i="116" s="1"/>
  <c r="M60" i="117" s="1"/>
  <c r="CG60" i="162"/>
  <c r="CG60" i="116" s="1"/>
  <c r="M43" i="117" s="1"/>
  <c r="BX37" i="162"/>
  <c r="BX37" i="116" s="1"/>
  <c r="D26" i="117" s="1"/>
  <c r="CG37" i="162"/>
  <c r="CG37" i="116" s="1"/>
  <c r="M26" i="117" s="1"/>
  <c r="BY88" i="162"/>
  <c r="BY37" i="116"/>
  <c r="E26" i="117" s="1"/>
  <c r="BY43" i="116"/>
  <c r="E29" i="117" s="1"/>
  <c r="CG43" i="162"/>
  <c r="CG43" i="116" s="1"/>
  <c r="M29" i="117" s="1"/>
  <c r="BX43" i="162"/>
  <c r="BX43" i="116" s="1"/>
  <c r="D29" i="117" s="1"/>
  <c r="BY94" i="162"/>
  <c r="CC37" i="116"/>
  <c r="I26" i="117" s="1"/>
  <c r="CC88" i="162"/>
  <c r="CC88" i="116" s="1"/>
  <c r="I55" i="117" s="1"/>
  <c r="CB43" i="116"/>
  <c r="H29" i="117" s="1"/>
  <c r="CB94" i="162"/>
  <c r="CB94" i="116" s="1"/>
  <c r="H58" i="117" s="1"/>
  <c r="CA43" i="116"/>
  <c r="G29" i="117" s="1"/>
  <c r="CA94" i="162"/>
  <c r="CA94" i="116" s="1"/>
  <c r="G58" i="117" s="1"/>
  <c r="CA37" i="116"/>
  <c r="G26" i="117" s="1"/>
  <c r="CA88" i="162"/>
  <c r="CA88" i="116" s="1"/>
  <c r="G55" i="117" s="1"/>
  <c r="CB37" i="116"/>
  <c r="H26" i="117" s="1"/>
  <c r="CB88" i="162"/>
  <c r="CB88" i="116" s="1"/>
  <c r="H55" i="117" s="1"/>
  <c r="CC43" i="116"/>
  <c r="I29" i="117" s="1"/>
  <c r="CC94" i="162"/>
  <c r="CC94" i="116" s="1"/>
  <c r="I58" i="117" s="1"/>
  <c r="BX78" i="162"/>
  <c r="BX78" i="116" s="1"/>
  <c r="D50" i="117" s="1"/>
  <c r="BY41" i="116"/>
  <c r="E28" i="117" s="1"/>
  <c r="CG41" i="162"/>
  <c r="CG41" i="116" s="1"/>
  <c r="M28" i="117" s="1"/>
  <c r="BX41" i="162"/>
  <c r="BX41" i="116" s="1"/>
  <c r="D28" i="117" s="1"/>
  <c r="BY92" i="162"/>
  <c r="BX72" i="162"/>
  <c r="BX72" i="116" s="1"/>
  <c r="D47" i="117" s="1"/>
  <c r="CC41" i="116"/>
  <c r="I28" i="117" s="1"/>
  <c r="CC92" i="162"/>
  <c r="CC92" i="116" s="1"/>
  <c r="I57" i="117" s="1"/>
  <c r="CA41" i="116"/>
  <c r="G28" i="117" s="1"/>
  <c r="CA92" i="162"/>
  <c r="CA92" i="116" s="1"/>
  <c r="G57" i="117" s="1"/>
  <c r="CB41" i="116"/>
  <c r="H28" i="117" s="1"/>
  <c r="CB92" i="162"/>
  <c r="CB92" i="116" s="1"/>
  <c r="H57" i="117" s="1"/>
  <c r="BY72" i="116"/>
  <c r="E47" i="117" s="1"/>
  <c r="CG72" i="162"/>
  <c r="CG72" i="116" s="1"/>
  <c r="M47" i="117" s="1"/>
  <c r="CG78" i="162"/>
  <c r="CG78" i="116" s="1"/>
  <c r="M50" i="117" s="1"/>
  <c r="BY74" i="116"/>
  <c r="E48" i="117" s="1"/>
  <c r="CG25" i="116"/>
  <c r="M20" i="117" s="1"/>
  <c r="CG62" i="162"/>
  <c r="CG62" i="116" s="1"/>
  <c r="M41" i="117" s="1"/>
  <c r="BY62" i="116"/>
  <c r="E41" i="117" s="1"/>
  <c r="BX62" i="162"/>
  <c r="BX62" i="116" s="1"/>
  <c r="D41" i="117" s="1"/>
  <c r="CG64" i="162"/>
  <c r="CG64" i="116" s="1"/>
  <c r="M44" i="117" s="1"/>
  <c r="BX64" i="162"/>
  <c r="BX64" i="116" s="1"/>
  <c r="D44" i="117" s="1"/>
  <c r="BY64" i="116"/>
  <c r="E44" i="117" s="1"/>
  <c r="BY68" i="116"/>
  <c r="E45" i="117" s="1"/>
  <c r="BY66" i="116"/>
  <c r="E42" i="117" s="1"/>
  <c r="BX66" i="162"/>
  <c r="BX66" i="116" s="1"/>
  <c r="D42" i="117" s="1"/>
  <c r="CG66" i="162"/>
  <c r="CG66" i="116" s="1"/>
  <c r="M42" i="117" s="1"/>
  <c r="BY76" i="116"/>
  <c r="E49" i="117" s="1"/>
  <c r="BX76" i="162"/>
  <c r="BX76" i="116" s="1"/>
  <c r="D49" i="117" s="1"/>
  <c r="CG76" i="162"/>
  <c r="CG76" i="116" s="1"/>
  <c r="M49" i="117" s="1"/>
  <c r="CG104" i="162"/>
  <c r="CG104" i="116" s="1"/>
  <c r="M63" i="117" s="1"/>
  <c r="BX104" i="162"/>
  <c r="BX104" i="116" s="1"/>
  <c r="D63" i="117" s="1"/>
  <c r="BY104" i="116"/>
  <c r="E63" i="117" s="1"/>
  <c r="CG106" i="116"/>
  <c r="M64" i="117" s="1"/>
  <c r="CG86" i="162" l="1"/>
  <c r="CG86" i="116" s="1"/>
  <c r="M54" i="117" s="1"/>
  <c r="BX86" i="162"/>
  <c r="BX86" i="116" s="1"/>
  <c r="D54" i="117" s="1"/>
  <c r="BX102" i="162"/>
  <c r="BX102" i="116" s="1"/>
  <c r="D62" i="117" s="1"/>
  <c r="BX100" i="162"/>
  <c r="BX100" i="116" s="1"/>
  <c r="D61" i="117" s="1"/>
  <c r="CG100" i="162"/>
  <c r="CG100" i="116" s="1"/>
  <c r="M61" i="117" s="1"/>
  <c r="CG102" i="162"/>
  <c r="CG102" i="116" s="1"/>
  <c r="M62" i="117" s="1"/>
  <c r="CG84" i="162"/>
  <c r="CG84" i="116" s="1"/>
  <c r="M53" i="117" s="1"/>
  <c r="CG74" i="162"/>
  <c r="CG74" i="116" s="1"/>
  <c r="M48" i="117" s="1"/>
  <c r="BX84" i="162"/>
  <c r="BX84" i="116" s="1"/>
  <c r="D53" i="117" s="1"/>
  <c r="BX74" i="162"/>
  <c r="BX74" i="116" s="1"/>
  <c r="D48" i="117" s="1"/>
  <c r="BX68" i="162"/>
  <c r="BX68" i="116" s="1"/>
  <c r="D45" i="117" s="1"/>
  <c r="CG70" i="162"/>
  <c r="CG68" i="162"/>
  <c r="CG68" i="116" s="1"/>
  <c r="M45" i="117" s="1"/>
  <c r="CL17" i="162"/>
  <c r="BX70" i="162"/>
  <c r="BX70" i="116" s="1"/>
  <c r="D46" i="117" s="1"/>
  <c r="CS17" i="162"/>
  <c r="BY88" i="116"/>
  <c r="E55" i="117" s="1"/>
  <c r="BX88" i="162"/>
  <c r="BX88" i="116" s="1"/>
  <c r="D55" i="117" s="1"/>
  <c r="CG88" i="162"/>
  <c r="CG88" i="116" s="1"/>
  <c r="M55" i="117" s="1"/>
  <c r="CN17" i="162"/>
  <c r="CO15" i="162"/>
  <c r="BX94" i="162"/>
  <c r="BX94" i="116" s="1"/>
  <c r="D58" i="117" s="1"/>
  <c r="BY94" i="116"/>
  <c r="E58" i="117" s="1"/>
  <c r="CG94" i="162"/>
  <c r="CG94" i="116" s="1"/>
  <c r="M58" i="117" s="1"/>
  <c r="CM17" i="162"/>
  <c r="CP17" i="162"/>
  <c r="CT37" i="162"/>
  <c r="CP37" i="162"/>
  <c r="CL49" i="162"/>
  <c r="CS41" i="162"/>
  <c r="CO47" i="162"/>
  <c r="CN35" i="162"/>
  <c r="CO31" i="162"/>
  <c r="CP41" i="162"/>
  <c r="CN51" i="162"/>
  <c r="CO39" i="162"/>
  <c r="CO25" i="162"/>
  <c r="CT27" i="162"/>
  <c r="CO9" i="162"/>
  <c r="CN39" i="162"/>
  <c r="CL21" i="162"/>
  <c r="CN11" i="162"/>
  <c r="CT51" i="162"/>
  <c r="CN55" i="162"/>
  <c r="CM13" i="162"/>
  <c r="CO23" i="162"/>
  <c r="CM29" i="162"/>
  <c r="CL47" i="162"/>
  <c r="CL37" i="162"/>
  <c r="CN23" i="162"/>
  <c r="CO29" i="162"/>
  <c r="CN21" i="162"/>
  <c r="CT47" i="162"/>
  <c r="CL29" i="162"/>
  <c r="CP25" i="162"/>
  <c r="CP13" i="162"/>
  <c r="CL9" i="162"/>
  <c r="CO49" i="162"/>
  <c r="CO51" i="162"/>
  <c r="CP35" i="162"/>
  <c r="CS15" i="162"/>
  <c r="CL53" i="162"/>
  <c r="CN41" i="162"/>
  <c r="CS23" i="162"/>
  <c r="CO45" i="162"/>
  <c r="CT15" i="162"/>
  <c r="CN47" i="162"/>
  <c r="CM21" i="162"/>
  <c r="CO35" i="162"/>
  <c r="CT19" i="162"/>
  <c r="CO13" i="162"/>
  <c r="CM55" i="162"/>
  <c r="CO41" i="162"/>
  <c r="CT33" i="162"/>
  <c r="CS9" i="162"/>
  <c r="CO33" i="162"/>
  <c r="CL23" i="162"/>
  <c r="CT17" i="162"/>
  <c r="CP53" i="162"/>
  <c r="CN15" i="162"/>
  <c r="CS53" i="162"/>
  <c r="CN19" i="162"/>
  <c r="CL55" i="162"/>
  <c r="CT13" i="162"/>
  <c r="CL39" i="162"/>
  <c r="CT43" i="162"/>
  <c r="CL41" i="162"/>
  <c r="CS49" i="162"/>
  <c r="CO27" i="162"/>
  <c r="CT49" i="162"/>
  <c r="CM37" i="162"/>
  <c r="CM43" i="162"/>
  <c r="CM15" i="162"/>
  <c r="CN25" i="162"/>
  <c r="CS19" i="162"/>
  <c r="CT41" i="162"/>
  <c r="CN49" i="162"/>
  <c r="CN53" i="162"/>
  <c r="CL45" i="162"/>
  <c r="CM51" i="162"/>
  <c r="CL25" i="162"/>
  <c r="CP27" i="162"/>
  <c r="CP43" i="162"/>
  <c r="CM39" i="162"/>
  <c r="CM53" i="162"/>
  <c r="CM41" i="162"/>
  <c r="CT29" i="162"/>
  <c r="CL35" i="162"/>
  <c r="CS31" i="162"/>
  <c r="CO53" i="162"/>
  <c r="CS45" i="162"/>
  <c r="CL31" i="162"/>
  <c r="CS25" i="162"/>
  <c r="CN45" i="162"/>
  <c r="CO55" i="162"/>
  <c r="CS21" i="162"/>
  <c r="CM47" i="162"/>
  <c r="CS27" i="162"/>
  <c r="CM25" i="162"/>
  <c r="CM19" i="162"/>
  <c r="CS43" i="162"/>
  <c r="CT35" i="162"/>
  <c r="CP19" i="162"/>
  <c r="CP49" i="162"/>
  <c r="CS55" i="162"/>
  <c r="CT39" i="162"/>
  <c r="CL33" i="162"/>
  <c r="CO19" i="162"/>
  <c r="CM9" i="162"/>
  <c r="CL43" i="162"/>
  <c r="CM11" i="162"/>
  <c r="CS39" i="162"/>
  <c r="CP45" i="162"/>
  <c r="CO17" i="162"/>
  <c r="CT9" i="162"/>
  <c r="CJ9" i="162" s="1"/>
  <c r="CJ9" i="116" s="1"/>
  <c r="P14" i="117" s="1"/>
  <c r="CL11" i="162"/>
  <c r="CS29" i="162"/>
  <c r="CM33" i="162"/>
  <c r="CT31" i="162"/>
  <c r="CP31" i="162"/>
  <c r="CM45" i="162"/>
  <c r="CL15" i="162"/>
  <c r="CP55" i="162"/>
  <c r="CS47" i="162"/>
  <c r="CN33" i="162"/>
  <c r="CO43" i="162"/>
  <c r="CN27" i="162"/>
  <c r="CP47" i="162"/>
  <c r="CM27" i="162"/>
  <c r="CM49" i="162"/>
  <c r="CM35" i="162"/>
  <c r="CP9" i="162"/>
  <c r="CS51" i="162"/>
  <c r="CT23" i="162"/>
  <c r="CL51" i="162"/>
  <c r="CP15" i="162"/>
  <c r="CN37" i="162"/>
  <c r="CT21" i="162"/>
  <c r="CL19" i="162"/>
  <c r="CT45" i="162"/>
  <c r="CP51" i="162"/>
  <c r="CS33" i="162"/>
  <c r="CJ33" i="162" s="1"/>
  <c r="CJ33" i="116" s="1"/>
  <c r="P24" i="117" s="1"/>
  <c r="CP11" i="162"/>
  <c r="CT11" i="162"/>
  <c r="CN31" i="162"/>
  <c r="CP21" i="162"/>
  <c r="CN43" i="162"/>
  <c r="CP33" i="162"/>
  <c r="CO11" i="162"/>
  <c r="CT25" i="162"/>
  <c r="CL27" i="162"/>
  <c r="CN9" i="162"/>
  <c r="CO21" i="162"/>
  <c r="CL13" i="162"/>
  <c r="CO37" i="162"/>
  <c r="CT53" i="162"/>
  <c r="CS37" i="162"/>
  <c r="CN29" i="162"/>
  <c r="CS35" i="162"/>
  <c r="CM23" i="162"/>
  <c r="CT55" i="162"/>
  <c r="CN13" i="162"/>
  <c r="CM31" i="162"/>
  <c r="CS11" i="162"/>
  <c r="CP23" i="162"/>
  <c r="CS13" i="162"/>
  <c r="CP39" i="162"/>
  <c r="CP29" i="162"/>
  <c r="CG92" i="162"/>
  <c r="BY92" i="116"/>
  <c r="E57" i="117" s="1"/>
  <c r="BX92" i="162"/>
  <c r="BX92" i="116" s="1"/>
  <c r="D57" i="117" s="1"/>
  <c r="CG70" i="116"/>
  <c r="M46" i="117" s="1"/>
  <c r="CJ27" i="162" l="1"/>
  <c r="CJ27" i="116" s="1"/>
  <c r="P21" i="117" s="1"/>
  <c r="CJ17" i="162"/>
  <c r="CJ17" i="116" s="1"/>
  <c r="P16" i="117" s="1"/>
  <c r="CJ41" i="162"/>
  <c r="CJ41" i="116" s="1"/>
  <c r="P28" i="117" s="1"/>
  <c r="CJ37" i="162"/>
  <c r="CJ37" i="116" s="1"/>
  <c r="P26" i="117" s="1"/>
  <c r="CR64" i="162"/>
  <c r="CN78" i="162"/>
  <c r="CL104" i="162"/>
  <c r="CU82" i="162"/>
  <c r="CX94" i="162"/>
  <c r="CI17" i="162"/>
  <c r="CI17" i="116" s="1"/>
  <c r="O16" i="117" s="1"/>
  <c r="CY80" i="162"/>
  <c r="CW100" i="162"/>
  <c r="CU84" i="162"/>
  <c r="CS104" i="162"/>
  <c r="CR68" i="162"/>
  <c r="CP62" i="162"/>
  <c r="CX92" i="162"/>
  <c r="CX72" i="162"/>
  <c r="CN64" i="162"/>
  <c r="CO82" i="162"/>
  <c r="CN92" i="162"/>
  <c r="CR72" i="162"/>
  <c r="CW96" i="162"/>
  <c r="CY98" i="162"/>
  <c r="CQ72" i="162"/>
  <c r="CW80" i="162"/>
  <c r="CR78" i="162"/>
  <c r="CU74" i="162"/>
  <c r="CM76" i="162"/>
  <c r="CW90" i="162"/>
  <c r="CO98" i="162"/>
  <c r="CU88" i="162"/>
  <c r="CR84" i="162"/>
  <c r="CR60" i="162"/>
  <c r="CY72" i="162"/>
  <c r="CR62" i="162"/>
  <c r="CR82" i="162"/>
  <c r="CP66" i="162"/>
  <c r="CS96" i="162"/>
  <c r="CQ80" i="162"/>
  <c r="CM68" i="162"/>
  <c r="CN102" i="162"/>
  <c r="CW66" i="162"/>
  <c r="CZ92" i="162"/>
  <c r="CX96" i="162"/>
  <c r="CN100" i="162"/>
  <c r="CS106" i="162"/>
  <c r="CQ90" i="162"/>
  <c r="CO104" i="162"/>
  <c r="CR94" i="162"/>
  <c r="CT76" i="162"/>
  <c r="CN88" i="162"/>
  <c r="CY70" i="162"/>
  <c r="CM100" i="162"/>
  <c r="CP94" i="162"/>
  <c r="CN90" i="162"/>
  <c r="CQ100" i="162"/>
  <c r="CX78" i="162"/>
  <c r="CY90" i="162"/>
  <c r="CM62" i="162"/>
  <c r="CO84" i="162"/>
  <c r="CY88" i="162"/>
  <c r="CU92" i="162"/>
  <c r="CP60" i="162"/>
  <c r="CY78" i="162"/>
  <c r="CM84" i="162"/>
  <c r="CR102" i="162"/>
  <c r="CX74" i="162"/>
  <c r="CU100" i="162"/>
  <c r="CM64" i="162"/>
  <c r="CQ96" i="162"/>
  <c r="CL100" i="162"/>
  <c r="CX106" i="162"/>
  <c r="CT96" i="162"/>
  <c r="CL80" i="162"/>
  <c r="CP96" i="162"/>
  <c r="CQ94" i="162"/>
  <c r="CT66" i="162"/>
  <c r="CN84" i="162"/>
  <c r="CZ78" i="162"/>
  <c r="CN82" i="162"/>
  <c r="CP88" i="162"/>
  <c r="CW72" i="162"/>
  <c r="CL106" i="162"/>
  <c r="CO80" i="162"/>
  <c r="CT60" i="162"/>
  <c r="CW60" i="162"/>
  <c r="CN94" i="162"/>
  <c r="CX62" i="162"/>
  <c r="CL96" i="162"/>
  <c r="CQ86" i="162"/>
  <c r="CU76" i="162"/>
  <c r="CL78" i="162"/>
  <c r="CO62" i="162"/>
  <c r="CJ13" i="162"/>
  <c r="CJ13" i="116" s="1"/>
  <c r="P15" i="117" s="1"/>
  <c r="CJ23" i="162"/>
  <c r="CJ23" i="116" s="1"/>
  <c r="P19" i="117" s="1"/>
  <c r="CJ15" i="162"/>
  <c r="CJ15" i="116" s="1"/>
  <c r="P13" i="117" s="1"/>
  <c r="CJ51" i="162"/>
  <c r="CJ51" i="116" s="1"/>
  <c r="P33" i="117" s="1"/>
  <c r="CJ39" i="162"/>
  <c r="CJ39" i="116" s="1"/>
  <c r="P27" i="117" s="1"/>
  <c r="CJ49" i="162"/>
  <c r="CJ49" i="116" s="1"/>
  <c r="P32" i="117" s="1"/>
  <c r="CI47" i="162"/>
  <c r="CI47" i="116" s="1"/>
  <c r="O31" i="117" s="1"/>
  <c r="CI35" i="162"/>
  <c r="CI35" i="116" s="1"/>
  <c r="O25" i="117" s="1"/>
  <c r="CJ47" i="162"/>
  <c r="CJ47" i="116" s="1"/>
  <c r="P31" i="117" s="1"/>
  <c r="CI53" i="162"/>
  <c r="CI53" i="116" s="1"/>
  <c r="O34" i="117" s="1"/>
  <c r="CP72" i="162"/>
  <c r="CS90" i="162"/>
  <c r="CQ70" i="162"/>
  <c r="CT104" i="162"/>
  <c r="CZ102" i="162"/>
  <c r="CT74" i="162"/>
  <c r="CZ68" i="162"/>
  <c r="CR100" i="162"/>
  <c r="CP104" i="162"/>
  <c r="CL70" i="162"/>
  <c r="CO86" i="162"/>
  <c r="CX86" i="162"/>
  <c r="CZ66" i="162"/>
  <c r="CN70" i="162"/>
  <c r="CW102" i="162"/>
  <c r="CS94" i="162"/>
  <c r="CU78" i="162"/>
  <c r="CT82" i="162"/>
  <c r="CY60" i="162"/>
  <c r="CQ102" i="162"/>
  <c r="CQ60" i="162"/>
  <c r="CT100" i="162"/>
  <c r="CQ62" i="162"/>
  <c r="CQ106" i="162"/>
  <c r="CX76" i="162"/>
  <c r="CS80" i="162"/>
  <c r="CP82" i="162"/>
  <c r="CQ98" i="162"/>
  <c r="CM98" i="162"/>
  <c r="CM66" i="162"/>
  <c r="CZ80" i="162"/>
  <c r="CU102" i="162"/>
  <c r="CT70" i="162"/>
  <c r="CR98" i="162"/>
  <c r="CY84" i="162"/>
  <c r="CR86" i="162"/>
  <c r="CZ90" i="162"/>
  <c r="CZ106" i="162"/>
  <c r="CR76" i="162"/>
  <c r="CL74" i="162"/>
  <c r="CQ84" i="162"/>
  <c r="CQ74" i="162"/>
  <c r="CJ55" i="162"/>
  <c r="CJ55" i="116" s="1"/>
  <c r="P35" i="117" s="1"/>
  <c r="CZ74" i="162"/>
  <c r="CX104" i="162"/>
  <c r="CS74" i="162"/>
  <c r="CR90" i="162"/>
  <c r="CL88" i="162"/>
  <c r="CO90" i="162"/>
  <c r="CW74" i="162"/>
  <c r="CL66" i="162"/>
  <c r="CU106" i="162"/>
  <c r="CY76" i="162"/>
  <c r="CY104" i="162"/>
  <c r="CM90" i="162"/>
  <c r="CW88" i="162"/>
  <c r="CT88" i="162"/>
  <c r="CY68" i="162"/>
  <c r="CR104" i="162"/>
  <c r="CU72" i="162"/>
  <c r="CS76" i="162"/>
  <c r="CO100" i="162"/>
  <c r="CN76" i="162"/>
  <c r="CZ94" i="162"/>
  <c r="CW104" i="162"/>
  <c r="CX64" i="162"/>
  <c r="CL62" i="162"/>
  <c r="CM80" i="162"/>
  <c r="CP106" i="162"/>
  <c r="CY100" i="162"/>
  <c r="CZ84" i="162"/>
  <c r="CZ72" i="162"/>
  <c r="CM82" i="162"/>
  <c r="CP84" i="162"/>
  <c r="CT84" i="162"/>
  <c r="CO78" i="162"/>
  <c r="CL98" i="162"/>
  <c r="CY66" i="162"/>
  <c r="CO102" i="162"/>
  <c r="CQ88" i="162"/>
  <c r="CZ64" i="162"/>
  <c r="CT90" i="162"/>
  <c r="CP78" i="162"/>
  <c r="CL92" i="162"/>
  <c r="CM92" i="162"/>
  <c r="CO68" i="162"/>
  <c r="CT102" i="162"/>
  <c r="CI21" i="162"/>
  <c r="CI21" i="116" s="1"/>
  <c r="O18" i="117" s="1"/>
  <c r="CJ43" i="162"/>
  <c r="CJ43" i="116" s="1"/>
  <c r="P29" i="117" s="1"/>
  <c r="CI39" i="162"/>
  <c r="CI39" i="116" s="1"/>
  <c r="O27" i="117" s="1"/>
  <c r="CJ35" i="162"/>
  <c r="CJ35" i="116" s="1"/>
  <c r="P25" i="117" s="1"/>
  <c r="CI37" i="162"/>
  <c r="CI37" i="116" s="1"/>
  <c r="O26" i="117" s="1"/>
  <c r="CI27" i="162"/>
  <c r="CI27" i="116" s="1"/>
  <c r="O21" i="117" s="1"/>
  <c r="CI43" i="162"/>
  <c r="CI43" i="116" s="1"/>
  <c r="O29" i="117" s="1"/>
  <c r="CI25" i="162"/>
  <c r="CI25" i="116" s="1"/>
  <c r="O20" i="117" s="1"/>
  <c r="CI41" i="162"/>
  <c r="CI41" i="116" s="1"/>
  <c r="O28" i="117" s="1"/>
  <c r="CG92" i="116"/>
  <c r="M57" i="117" s="1"/>
  <c r="CW68" i="162"/>
  <c r="CT86" i="162"/>
  <c r="CP98" i="162"/>
  <c r="CU86" i="162"/>
  <c r="CS64" i="162"/>
  <c r="CL82" i="162"/>
  <c r="CP90" i="162"/>
  <c r="CO70" i="162"/>
  <c r="CN80" i="162"/>
  <c r="CY106" i="162"/>
  <c r="CT92" i="162"/>
  <c r="CZ70" i="162"/>
  <c r="CM88" i="162"/>
  <c r="CQ64" i="162"/>
  <c r="CM70" i="162"/>
  <c r="CS88" i="162"/>
  <c r="CN62" i="162"/>
  <c r="CX90" i="162"/>
  <c r="CM60" i="162"/>
  <c r="CR88" i="162"/>
  <c r="CU98" i="162"/>
  <c r="CM102" i="162"/>
  <c r="CS98" i="162"/>
  <c r="CL102" i="162"/>
  <c r="CP100" i="162"/>
  <c r="CZ100" i="162"/>
  <c r="CS68" i="162"/>
  <c r="CW92" i="162"/>
  <c r="CL90" i="162"/>
  <c r="CQ76" i="162"/>
  <c r="CT62" i="162"/>
  <c r="CQ68" i="162"/>
  <c r="CU80" i="162"/>
  <c r="CW94" i="162"/>
  <c r="CY96" i="162"/>
  <c r="CX68" i="162"/>
  <c r="CN106" i="162"/>
  <c r="CO94" i="162"/>
  <c r="CZ62" i="162"/>
  <c r="CX70" i="162"/>
  <c r="CR96" i="162"/>
  <c r="CW82" i="162"/>
  <c r="CN104" i="162"/>
  <c r="CZ82" i="162"/>
  <c r="CS60" i="162"/>
  <c r="CO96" i="162"/>
  <c r="CL64" i="162"/>
  <c r="CZ98" i="162"/>
  <c r="CS62" i="162"/>
  <c r="CU62" i="162"/>
  <c r="CO64" i="162"/>
  <c r="CN98" i="162"/>
  <c r="CX98" i="162"/>
  <c r="CU96" i="162"/>
  <c r="CQ66" i="162"/>
  <c r="CN86" i="162"/>
  <c r="CR92" i="162"/>
  <c r="CP68" i="162"/>
  <c r="CS92" i="162"/>
  <c r="CP92" i="162"/>
  <c r="CN72" i="162"/>
  <c r="CM106" i="162"/>
  <c r="CX100" i="162"/>
  <c r="CO88" i="162"/>
  <c r="CR70" i="162"/>
  <c r="CO66" i="162"/>
  <c r="CW76" i="162"/>
  <c r="CY74" i="162"/>
  <c r="CW98" i="162"/>
  <c r="CM72" i="162"/>
  <c r="CU64" i="162"/>
  <c r="CP86" i="162"/>
  <c r="CO60" i="162"/>
  <c r="CM74" i="162"/>
  <c r="CN74" i="162"/>
  <c r="CR74" i="162"/>
  <c r="CL94" i="162"/>
  <c r="CP102" i="162"/>
  <c r="CL84" i="162"/>
  <c r="CN68" i="162"/>
  <c r="CL86" i="162"/>
  <c r="CL76" i="162"/>
  <c r="CS78" i="162"/>
  <c r="CY92" i="162"/>
  <c r="CL60" i="162"/>
  <c r="CU68" i="162"/>
  <c r="CW64" i="162"/>
  <c r="CT80" i="162"/>
  <c r="CT68" i="162"/>
  <c r="CX102" i="162"/>
  <c r="CT64" i="162"/>
  <c r="CX66" i="162"/>
  <c r="CM78" i="162"/>
  <c r="CT98" i="162"/>
  <c r="CR106" i="162"/>
  <c r="CQ104" i="162"/>
  <c r="CS102" i="162"/>
  <c r="CZ76" i="162"/>
  <c r="CW84" i="162"/>
  <c r="CS70" i="162"/>
  <c r="CR80" i="162"/>
  <c r="CL72" i="162"/>
  <c r="CX60" i="162"/>
  <c r="CW106" i="162"/>
  <c r="CZ60" i="162"/>
  <c r="CM104" i="162"/>
  <c r="CY82" i="162"/>
  <c r="CP70" i="162"/>
  <c r="CW78" i="162"/>
  <c r="CP76" i="162"/>
  <c r="CO72" i="162"/>
  <c r="CW62" i="162"/>
  <c r="CU90" i="162"/>
  <c r="CX84" i="162"/>
  <c r="CS86" i="162"/>
  <c r="CS66" i="162"/>
  <c r="CT106" i="162"/>
  <c r="CW70" i="162"/>
  <c r="CR66" i="162"/>
  <c r="CS72" i="162"/>
  <c r="CS100" i="162"/>
  <c r="CM86" i="162"/>
  <c r="CM94" i="162"/>
  <c r="CN66" i="162"/>
  <c r="CU70" i="162"/>
  <c r="CX88" i="162"/>
  <c r="CN96" i="162"/>
  <c r="CY94" i="162"/>
  <c r="CW86" i="162"/>
  <c r="CQ92" i="162"/>
  <c r="CQ82" i="162"/>
  <c r="CX82" i="162"/>
  <c r="CY64" i="162"/>
  <c r="CO106" i="162"/>
  <c r="CY86" i="162"/>
  <c r="CT94" i="162"/>
  <c r="CO76" i="162"/>
  <c r="CP80" i="162"/>
  <c r="CS82" i="162"/>
  <c r="CX80" i="162"/>
  <c r="CP64" i="162"/>
  <c r="CQ78" i="162"/>
  <c r="CU66" i="162"/>
  <c r="CZ104" i="162"/>
  <c r="CT78" i="162"/>
  <c r="CY102" i="162"/>
  <c r="CS84" i="162"/>
  <c r="CZ88" i="162"/>
  <c r="CU94" i="162"/>
  <c r="CU60" i="162"/>
  <c r="CM96" i="162"/>
  <c r="CL68" i="162"/>
  <c r="CZ86" i="162"/>
  <c r="CP74" i="162"/>
  <c r="CO74" i="162"/>
  <c r="CT72" i="162"/>
  <c r="CY62" i="162"/>
  <c r="CZ96" i="162"/>
  <c r="CO92" i="162"/>
  <c r="CN60" i="162"/>
  <c r="CU104" i="162"/>
  <c r="CJ29" i="162"/>
  <c r="CJ29" i="116" s="1"/>
  <c r="P22" i="117" s="1"/>
  <c r="CI55" i="162"/>
  <c r="CI55" i="116" s="1"/>
  <c r="O35" i="117" s="1"/>
  <c r="CJ53" i="162"/>
  <c r="CJ53" i="116" s="1"/>
  <c r="P34" i="117" s="1"/>
  <c r="CI9" i="162"/>
  <c r="CI9" i="116" s="1"/>
  <c r="O14" i="117" s="1"/>
  <c r="CJ25" i="162"/>
  <c r="CJ25" i="116" s="1"/>
  <c r="P20" i="117" s="1"/>
  <c r="CJ19" i="162"/>
  <c r="CJ19" i="116" s="1"/>
  <c r="P17" i="117" s="1"/>
  <c r="CI33" i="162"/>
  <c r="CI33" i="116" s="1"/>
  <c r="O24" i="117" s="1"/>
  <c r="CI19" i="162"/>
  <c r="CI19" i="116" s="1"/>
  <c r="O17" i="117" s="1"/>
  <c r="CJ45" i="162"/>
  <c r="CJ45" i="116" s="1"/>
  <c r="P30" i="117" s="1"/>
  <c r="CI29" i="162"/>
  <c r="CI29" i="116" s="1"/>
  <c r="O22" i="117" s="1"/>
  <c r="CI13" i="162"/>
  <c r="CI13" i="116" s="1"/>
  <c r="O15" i="117" s="1"/>
  <c r="CJ21" i="162"/>
  <c r="CJ21" i="116" s="1"/>
  <c r="P18" i="117" s="1"/>
  <c r="CI49" i="162"/>
  <c r="CI49" i="116" s="1"/>
  <c r="O32" i="117" s="1"/>
  <c r="CI15" i="162"/>
  <c r="CI15" i="116" s="1"/>
  <c r="O13" i="117" s="1"/>
  <c r="CI45" i="162"/>
  <c r="CI45" i="116" s="1"/>
  <c r="O30" i="117" s="1"/>
  <c r="CI11" i="162"/>
  <c r="CI11" i="116" s="1"/>
  <c r="O12" i="117" s="1"/>
  <c r="CI23" i="162"/>
  <c r="CI23" i="116" s="1"/>
  <c r="O19" i="117" s="1"/>
  <c r="CI31" i="162"/>
  <c r="CI31" i="116" s="1"/>
  <c r="O23" i="117" s="1"/>
  <c r="CJ11" i="162"/>
  <c r="CJ11" i="116" s="1"/>
  <c r="P12" i="117" s="1"/>
  <c r="CJ31" i="162"/>
  <c r="CJ31" i="116" s="1"/>
  <c r="P23" i="117" s="1"/>
  <c r="CI51" i="162"/>
  <c r="CI51" i="116" s="1"/>
  <c r="O33" i="117" s="1"/>
  <c r="CJ72" i="162" l="1"/>
  <c r="CJ72" i="116" s="1"/>
  <c r="P47" i="117" s="1"/>
  <c r="CJ78" i="162"/>
  <c r="CJ78" i="116" s="1"/>
  <c r="P50" i="117" s="1"/>
  <c r="CJ62" i="162"/>
  <c r="CJ62" i="116" s="1"/>
  <c r="P41" i="117" s="1"/>
  <c r="CJ64" i="162"/>
  <c r="CJ64" i="116" s="1"/>
  <c r="P44" i="117" s="1"/>
  <c r="CJ98" i="162"/>
  <c r="CJ98" i="116" s="1"/>
  <c r="P60" i="117" s="1"/>
  <c r="CJ66" i="162"/>
  <c r="CJ66" i="116" s="1"/>
  <c r="P42" i="117" s="1"/>
  <c r="CJ92" i="162"/>
  <c r="CJ92" i="116" s="1"/>
  <c r="P57" i="117" s="1"/>
  <c r="CJ104" i="162"/>
  <c r="CJ104" i="116" s="1"/>
  <c r="P63" i="117" s="1"/>
  <c r="CI88" i="162"/>
  <c r="CI88" i="116" s="1"/>
  <c r="O55" i="117" s="1"/>
  <c r="CJ70" i="162"/>
  <c r="CJ70" i="116" s="1"/>
  <c r="P46" i="117" s="1"/>
  <c r="CJ90" i="162"/>
  <c r="CJ90" i="116" s="1"/>
  <c r="P56" i="117" s="1"/>
  <c r="CJ74" i="162"/>
  <c r="CJ74" i="116" s="1"/>
  <c r="P48" i="117" s="1"/>
  <c r="CJ88" i="162"/>
  <c r="CJ88" i="116" s="1"/>
  <c r="P55" i="117" s="1"/>
  <c r="CI104" i="162"/>
  <c r="CI104" i="116" s="1"/>
  <c r="O63" i="117" s="1"/>
  <c r="CJ76" i="162"/>
  <c r="CJ76" i="116" s="1"/>
  <c r="P49" i="117" s="1"/>
  <c r="CI74" i="162"/>
  <c r="CI74" i="116" s="1"/>
  <c r="O48" i="117" s="1"/>
  <c r="CJ94" i="162"/>
  <c r="CJ94" i="116" s="1"/>
  <c r="P58" i="117" s="1"/>
  <c r="CJ106" i="162"/>
  <c r="CJ106" i="116" s="1"/>
  <c r="P64" i="117" s="1"/>
  <c r="CJ80" i="162"/>
  <c r="CJ80" i="116" s="1"/>
  <c r="P51" i="117" s="1"/>
  <c r="CI96" i="162"/>
  <c r="CI96" i="116" s="1"/>
  <c r="O59" i="117" s="1"/>
  <c r="CJ102" i="162"/>
  <c r="CJ102" i="116" s="1"/>
  <c r="P62" i="117" s="1"/>
  <c r="CJ100" i="162"/>
  <c r="CJ100" i="116" s="1"/>
  <c r="P61" i="117" s="1"/>
  <c r="CI100" i="162"/>
  <c r="CI100" i="116" s="1"/>
  <c r="O61" i="117" s="1"/>
  <c r="CI76" i="162"/>
  <c r="CI76" i="116" s="1"/>
  <c r="O49" i="117" s="1"/>
  <c r="CI68" i="162"/>
  <c r="CI68" i="116" s="1"/>
  <c r="O45" i="117" s="1"/>
  <c r="CI94" i="162"/>
  <c r="CI94" i="116" s="1"/>
  <c r="O58" i="117" s="1"/>
  <c r="CI90" i="162"/>
  <c r="CI90" i="116" s="1"/>
  <c r="O56" i="117" s="1"/>
  <c r="CJ68" i="162"/>
  <c r="CJ68" i="116" s="1"/>
  <c r="P45" i="117" s="1"/>
  <c r="CI60" i="162"/>
  <c r="CI60" i="116" s="1"/>
  <c r="O43" i="117" s="1"/>
  <c r="CI106" i="162"/>
  <c r="CI106" i="116" s="1"/>
  <c r="O64" i="117" s="1"/>
  <c r="CI80" i="162"/>
  <c r="CI80" i="116" s="1"/>
  <c r="O51" i="117" s="1"/>
  <c r="CI102" i="162"/>
  <c r="CI102" i="116" s="1"/>
  <c r="O62" i="117" s="1"/>
  <c r="CI86" i="162"/>
  <c r="CI86" i="116" s="1"/>
  <c r="O54" i="117" s="1"/>
  <c r="CI72" i="162"/>
  <c r="CI72" i="116" s="1"/>
  <c r="O47" i="117" s="1"/>
  <c r="CI62" i="162"/>
  <c r="CI62" i="116" s="1"/>
  <c r="O41" i="117" s="1"/>
  <c r="CI92" i="162"/>
  <c r="CI92" i="116" s="1"/>
  <c r="O57" i="117" s="1"/>
  <c r="CJ86" i="162"/>
  <c r="CJ86" i="116" s="1"/>
  <c r="P54" i="117" s="1"/>
  <c r="CI82" i="162"/>
  <c r="CI82" i="116" s="1"/>
  <c r="O52" i="117" s="1"/>
  <c r="CI66" i="162"/>
  <c r="CI66" i="116" s="1"/>
  <c r="O42" i="117" s="1"/>
  <c r="CJ82" i="162"/>
  <c r="CJ82" i="116" s="1"/>
  <c r="P52" i="117" s="1"/>
  <c r="CJ60" i="162"/>
  <c r="CJ60" i="116" s="1"/>
  <c r="P43" i="117" s="1"/>
  <c r="CJ84" i="162"/>
  <c r="CJ84" i="116" s="1"/>
  <c r="P53" i="117" s="1"/>
  <c r="CI78" i="162"/>
  <c r="CI78" i="116" s="1"/>
  <c r="O50" i="117" s="1"/>
  <c r="CI84" i="162"/>
  <c r="CI84" i="116" s="1"/>
  <c r="O53" i="117" s="1"/>
  <c r="CI64" i="162"/>
  <c r="CI64" i="116" s="1"/>
  <c r="O44" i="117" s="1"/>
  <c r="CJ96" i="162"/>
  <c r="CJ96" i="116" s="1"/>
  <c r="P59" i="117" s="1"/>
  <c r="CI70" i="162"/>
  <c r="CI70" i="116" s="1"/>
  <c r="O46" i="117" s="1"/>
  <c r="CI98" i="162"/>
  <c r="CI98" i="116" s="1"/>
  <c r="O60" i="117" s="1"/>
</calcChain>
</file>

<file path=xl/sharedStrings.xml><?xml version="1.0" encoding="utf-8"?>
<sst xmlns="http://schemas.openxmlformats.org/spreadsheetml/2006/main" count="453" uniqueCount="194">
  <si>
    <t>JJ</t>
  </si>
  <si>
    <t>JG</t>
  </si>
  <si>
    <t>JE</t>
  </si>
  <si>
    <t>JP</t>
  </si>
  <si>
    <t>GF</t>
  </si>
  <si>
    <t>GC</t>
  </si>
  <si>
    <t>PTOS</t>
  </si>
  <si>
    <t>Ptos.</t>
  </si>
  <si>
    <t>1º</t>
  </si>
  <si>
    <t>2º</t>
  </si>
  <si>
    <t>3º</t>
  </si>
  <si>
    <t>4º</t>
  </si>
  <si>
    <t>5º</t>
  </si>
  <si>
    <t>6º</t>
  </si>
  <si>
    <t>Ave.</t>
  </si>
  <si>
    <t>Tabla de Posiciones</t>
  </si>
  <si>
    <t>7º</t>
  </si>
  <si>
    <t>Average</t>
  </si>
  <si>
    <t>PRIMERA VUELTA CLASIFICATORIA</t>
  </si>
  <si>
    <t>8º</t>
  </si>
  <si>
    <t>9º</t>
  </si>
  <si>
    <t>10º</t>
  </si>
  <si>
    <t>11º</t>
  </si>
  <si>
    <t>12º</t>
  </si>
  <si>
    <t>13º</t>
  </si>
  <si>
    <t>EQUIPOS</t>
  </si>
  <si>
    <t>RESULTADOS
1ª Vuelta</t>
  </si>
  <si>
    <t>RESULTADOS
2ª Vuelta</t>
  </si>
  <si>
    <t>14º</t>
  </si>
  <si>
    <t>15º</t>
  </si>
  <si>
    <t>16º</t>
  </si>
  <si>
    <t>17º</t>
  </si>
  <si>
    <t>18º</t>
  </si>
  <si>
    <t>19º</t>
  </si>
  <si>
    <t>20º</t>
  </si>
  <si>
    <t>JP DF</t>
  </si>
  <si>
    <t>JG DF</t>
  </si>
  <si>
    <t>JGDF</t>
  </si>
  <si>
    <t>JPDF</t>
  </si>
  <si>
    <t>No.</t>
  </si>
  <si>
    <t>1. Introduciendo Parámetros</t>
  </si>
  <si>
    <t>HOJA DE CALCULOS</t>
  </si>
  <si>
    <t>JUEGO</t>
  </si>
  <si>
    <t>PUNTOS</t>
  </si>
  <si>
    <t>Ganado</t>
  </si>
  <si>
    <t>Empatado</t>
  </si>
  <si>
    <t>Perdido</t>
  </si>
  <si>
    <t>Ganado por defoul</t>
  </si>
  <si>
    <t>Perdido por defoul</t>
  </si>
  <si>
    <t>-</t>
  </si>
  <si>
    <t>LISTA</t>
  </si>
  <si>
    <t>DF</t>
  </si>
  <si>
    <t xml:space="preserve">Elaborado por: Héctor Rosales Abarca
</t>
  </si>
  <si>
    <t>21º</t>
  </si>
  <si>
    <t>22º</t>
  </si>
  <si>
    <t>23º</t>
  </si>
  <si>
    <t>24º</t>
  </si>
  <si>
    <t>S.P. PUNTOS</t>
  </si>
  <si>
    <t>SERIE PARTICULAR
PUNTOS</t>
  </si>
  <si>
    <t>SERIE PARTICULAR AVERAGE</t>
  </si>
  <si>
    <t>S.P. AVERAGE</t>
  </si>
  <si>
    <t>e-mail: h.rosales@indes.gob.sv; abarcahector@hotmail.com</t>
  </si>
  <si>
    <t>S.P. Puntos</t>
  </si>
  <si>
    <t>S.P. Average</t>
  </si>
  <si>
    <t>Escribe los nombres de los equipos participantes, estos se copiaran automáticamente a las siguientes tablas.</t>
  </si>
  <si>
    <t>Departamento Deporte Estudiantil, INDES</t>
  </si>
  <si>
    <t>TOTAL DE JUEGOS</t>
  </si>
  <si>
    <t>CANCHA SEDE</t>
  </si>
  <si>
    <t>NOMBRE DE EQUIPO</t>
  </si>
  <si>
    <t>TOTAL DE JORNADAS</t>
  </si>
  <si>
    <t>CATEGORIA:</t>
  </si>
  <si>
    <t>DEPORTE:</t>
  </si>
  <si>
    <t>SISTEMA DE JUEGO</t>
  </si>
  <si>
    <t>GENERO:</t>
  </si>
  <si>
    <t>ETAPA:</t>
  </si>
  <si>
    <t>NUMERO DE EQUIPOS</t>
  </si>
  <si>
    <t>DEPARTAMENTO</t>
  </si>
  <si>
    <t>NOMBRE DE JUEGOS</t>
  </si>
  <si>
    <t>CANCHA</t>
  </si>
  <si>
    <t>VISITA</t>
  </si>
  <si>
    <t>RESULTADO</t>
  </si>
  <si>
    <t>LOCAL</t>
  </si>
  <si>
    <t>HORA</t>
  </si>
  <si>
    <t>FECHA</t>
  </si>
  <si>
    <t>JORNADA</t>
  </si>
  <si>
    <t xml:space="preserve"> </t>
  </si>
  <si>
    <t>2da. VUELTA</t>
  </si>
  <si>
    <t>cuanta juego</t>
  </si>
  <si>
    <t>2da VUELTA</t>
  </si>
  <si>
    <t xml:space="preserve">   =Si(esnod(función),"",función)</t>
  </si>
  <si>
    <t>UNE</t>
  </si>
  <si>
    <t>sinD</t>
  </si>
  <si>
    <t>desc</t>
  </si>
  <si>
    <t>ENCUENTRO</t>
  </si>
  <si>
    <t>CAMBIO</t>
  </si>
  <si>
    <t>NORMAL</t>
  </si>
  <si>
    <t>C</t>
  </si>
  <si>
    <t>N</t>
  </si>
  <si>
    <t>Nombre</t>
  </si>
  <si>
    <t>INSCRITOS</t>
  </si>
  <si>
    <t>Calendarizacion de los encuentros</t>
  </si>
  <si>
    <t>MAR EQ1</t>
  </si>
  <si>
    <t>EQUIPO J</t>
  </si>
  <si>
    <t>EQUIPO K</t>
  </si>
  <si>
    <t>EQUIPO L</t>
  </si>
  <si>
    <t>EQUIPO M</t>
  </si>
  <si>
    <t>EQUIPO N</t>
  </si>
  <si>
    <t>EQUIPO O</t>
  </si>
  <si>
    <t>EQUIPO P</t>
  </si>
  <si>
    <t>EQUIPO Q</t>
  </si>
  <si>
    <t>EQUIPO R</t>
  </si>
  <si>
    <t>EQUIPO S</t>
  </si>
  <si>
    <t>EQUIPO T</t>
  </si>
  <si>
    <t>EQUIPO U</t>
  </si>
  <si>
    <t>EQUIPO V</t>
  </si>
  <si>
    <t>EQUIPO W</t>
  </si>
  <si>
    <t>EQUIPO X</t>
  </si>
  <si>
    <t>CANCHA EQUIPO A</t>
  </si>
  <si>
    <t>CANCHA EQUIPO B</t>
  </si>
  <si>
    <t>CANCHA EQUIPO C</t>
  </si>
  <si>
    <t>CANCHA EQUIPO D</t>
  </si>
  <si>
    <t>CANCHA EQUIPO E</t>
  </si>
  <si>
    <t>CANCHA EQUIPO F</t>
  </si>
  <si>
    <t>CANCHA EQUIPO G</t>
  </si>
  <si>
    <t>CANCHA EQUIPO H</t>
  </si>
  <si>
    <t>CANCHA EQUIPO I</t>
  </si>
  <si>
    <t>CANCHA EQUIPO J</t>
  </si>
  <si>
    <t>CANCHA EQUIPO K</t>
  </si>
  <si>
    <t>CANCHA EQUIPO L</t>
  </si>
  <si>
    <t>CANCHA EQUIPO M</t>
  </si>
  <si>
    <t>CANCHA EQUIPO N</t>
  </si>
  <si>
    <t>CANCHA EQUIPO O</t>
  </si>
  <si>
    <t>CANCHA EQUIPO P</t>
  </si>
  <si>
    <t>CANCHA EQUIPO Q</t>
  </si>
  <si>
    <t>CANCHA EQUIPO R</t>
  </si>
  <si>
    <t>CANCHA EQUIPO S</t>
  </si>
  <si>
    <t>CANCHA EQUIPO T</t>
  </si>
  <si>
    <t>CANCHA EQUIPO U</t>
  </si>
  <si>
    <t>CANCHA EQUIPO V</t>
  </si>
  <si>
    <t>CANCHA EQUIPO W</t>
  </si>
  <si>
    <t>CANCHA EQUIPO X</t>
  </si>
  <si>
    <t>FINAL CRUZADA</t>
  </si>
  <si>
    <t>POSICION FINAL</t>
  </si>
  <si>
    <t>CAMPEÓN</t>
  </si>
  <si>
    <t>SUB-CAMPEÓN</t>
  </si>
  <si>
    <t>TERCER LUGAR</t>
  </si>
  <si>
    <t>Esta información se copiará automáticamente en las otras hojas.</t>
  </si>
  <si>
    <t>Introduce el número de equipos que jugaran en el torneo (de 2 a 24 equipos)</t>
  </si>
  <si>
    <t>El sistema de juego es UNO CONTRA TODOS, elige si es a 1 ó 2 vueltas.</t>
  </si>
  <si>
    <t>TOTAL DE JORNADAS, muestra el numero de jornadas a realizar</t>
  </si>
  <si>
    <t>2. Para Introducir fechas, horas y resultados</t>
  </si>
  <si>
    <t>3. PARA ORDENAR LA TABLA DE POSICIONES</t>
  </si>
  <si>
    <t>3.1 El primer cuadro ordena la tabla de posiciones por Puntos y luego por Average.</t>
  </si>
  <si>
    <t>3.2  El segundo cuadro ordena la tabla por puntos, sí hay empate en puntos la ordena por serie particular.</t>
  </si>
  <si>
    <t>4.  FINAL CRUZADA</t>
  </si>
  <si>
    <t>Los equipos son los que quedan en los primeros cuatro lugares</t>
  </si>
  <si>
    <t>2.2  Si el equipo tenia cancha sede esta será copiada, sino puedes ingresar tu la cancha de cada juego.</t>
  </si>
  <si>
    <t>2.3  Las  jornadas se diferenciaran por el color de fondo (blanco y celeste)</t>
  </si>
  <si>
    <t>NO INSERTAR NI ELIMINAR FILAS NI COLUMNAS</t>
  </si>
  <si>
    <t>YA QUE ESTO PUEDE ALTERAR LOS VALORES OBTENIDOS EN</t>
  </si>
  <si>
    <t xml:space="preserve"> LAS TABLAS DE POSICIONES</t>
  </si>
  <si>
    <t>HABILITAR MACROS</t>
  </si>
  <si>
    <t>DAR CLIC EN EL ICONO "Habilitar Contenido"</t>
  </si>
  <si>
    <t>5.   Sí la tabla se utiliza en otros deportes</t>
  </si>
  <si>
    <t xml:space="preserve">1.    Se puede cambiar los nombres de las casillas </t>
  </si>
  <si>
    <t>IMPORTANTE</t>
  </si>
  <si>
    <t>NO CAMBIAR NOMBRE A LAS HOJAS</t>
  </si>
  <si>
    <t>2.    Sí se utilizará para baloncesto se pueden ocultar columnas por ejemplo la de Juegos Empatados</t>
  </si>
  <si>
    <t>En las primeras 4 filas, se escribe la edición de los juegos, departamento, etapa, deporte, género y categoría.</t>
  </si>
  <si>
    <t>TOTAL DE JUEGOS, muestra el numero de juegos a jugar en el torneo</t>
  </si>
  <si>
    <t>Luego da clic en el cuadro verde.</t>
  </si>
  <si>
    <t>Sí el equipo tiene cancha sede, esta será copiada automáticamente cuando a él le toque juego como sede.</t>
  </si>
  <si>
    <t>2.1   Colocar las fechas y las horas de cada encuentro (estas se copiaran automáticamente a la tabla de resultados)</t>
  </si>
  <si>
    <t>2.4  Aquí coloca el resultado del encuentro (este resultado se copia automáticamente a la tabla de resultados)</t>
  </si>
  <si>
    <t>2.5  Sí un encuentro se da por DE FAUL, en donde de encuentra el guion "-", colocar "DF", y este encuentro será tomado como DE FAUL</t>
  </si>
  <si>
    <t>Sí en el torneo la final se realizará bajo el sistema de FINAL CRUZADA, puedes utilizar la hoja llamada así.</t>
  </si>
  <si>
    <t>Al igual que los anteriores solo tienen que colocar la fecha y horas de los encuentros y luego colocar el resultado de cada encuentro.</t>
  </si>
  <si>
    <t>Puedes cambiar la puntuación de los partidos dependiendo del deporte</t>
  </si>
  <si>
    <t>CF</t>
  </si>
  <si>
    <t>CC</t>
  </si>
  <si>
    <t>CLASIFICACIÓN DE GRUPO</t>
  </si>
  <si>
    <t>MVP</t>
  </si>
  <si>
    <t>COCODRILOS</t>
  </si>
  <si>
    <t>CANCHA CSJ</t>
  </si>
  <si>
    <t>GENERAL</t>
  </si>
  <si>
    <t>MASCULINO</t>
  </si>
  <si>
    <t>AGUILAS</t>
  </si>
  <si>
    <t>BALONCESTO                                  $13.00</t>
  </si>
  <si>
    <t>BALONCESTO</t>
  </si>
  <si>
    <t>TALENTO HUMANO</t>
  </si>
  <si>
    <t>DDTI</t>
  </si>
  <si>
    <t>CIVIL Y MERCANTIL</t>
  </si>
  <si>
    <t>RECICLADOS</t>
  </si>
  <si>
    <t>SANTA 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</si>
</sst>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440A]ddd\.\ dd&quot;-&quot;mmm;@"/>
    <numFmt numFmtId="165" formatCode="0\ &quot;jD&quot;"/>
    <numFmt numFmtId="166" formatCode="&quot;Fecha&quot;\ 0;;&quot;&quot;;"/>
    <numFmt numFmtId="167" formatCode="&quot;Juego   &quot;\ 0;;&quot;&quot;;"/>
    <numFmt numFmtId="168" formatCode="&quot;Encuentro&quot;\ 0;;&quot;&quot;;"/>
    <numFmt numFmtId="169" formatCode="0\ &quot;Libre&quot;;;&quot;&quot;;"/>
    <numFmt numFmtId="170" formatCode="0\ &quot;Inscritos&quot;"/>
  </numFmts>
  <fonts count="93" x14ac:knownFonts="1">
    <font>
      <sz val="12"/>
      <name val="Trebuchet MS"/>
    </font>
    <font>
      <u/>
      <sz val="8.4"/>
      <color indexed="12"/>
      <name val="Trebuchet MS"/>
      <family val="2"/>
    </font>
    <font>
      <sz val="12"/>
      <name val="Franklin Gothic Book"/>
      <family val="2"/>
    </font>
    <font>
      <sz val="12"/>
      <color indexed="16"/>
      <name val="Franklin Gothic Book"/>
      <family val="2"/>
    </font>
    <font>
      <sz val="10"/>
      <name val="Franklin Gothic Book"/>
      <family val="2"/>
    </font>
    <font>
      <sz val="12"/>
      <color indexed="59"/>
      <name val="Franklin Gothic Book"/>
      <family val="2"/>
    </font>
    <font>
      <sz val="12"/>
      <color indexed="62"/>
      <name val="Franklin Gothic Book"/>
      <family val="2"/>
    </font>
    <font>
      <sz val="11"/>
      <name val="Franklin Gothic Book"/>
      <family val="2"/>
    </font>
    <font>
      <sz val="10"/>
      <color indexed="58"/>
      <name val="Franklin Gothic Book"/>
      <family val="2"/>
    </font>
    <font>
      <sz val="12"/>
      <color indexed="20"/>
      <name val="Franklin Gothic Book"/>
      <family val="2"/>
    </font>
    <font>
      <sz val="12"/>
      <color indexed="10"/>
      <name val="Franklin Gothic Book"/>
      <family val="2"/>
    </font>
    <font>
      <sz val="12"/>
      <color indexed="58"/>
      <name val="Franklin Gothic Book"/>
      <family val="2"/>
    </font>
    <font>
      <sz val="9"/>
      <color indexed="58"/>
      <name val="Franklin Gothic Book"/>
      <family val="2"/>
    </font>
    <font>
      <b/>
      <sz val="10"/>
      <color indexed="12"/>
      <name val="Franklin Gothic Book"/>
      <family val="2"/>
    </font>
    <font>
      <b/>
      <sz val="10"/>
      <color indexed="60"/>
      <name val="Franklin Gothic Book"/>
      <family val="2"/>
    </font>
    <font>
      <b/>
      <sz val="10"/>
      <color indexed="59"/>
      <name val="Franklin Gothic Book"/>
      <family val="2"/>
    </font>
    <font>
      <b/>
      <sz val="10"/>
      <color indexed="62"/>
      <name val="Franklin Gothic Book"/>
      <family val="2"/>
    </font>
    <font>
      <b/>
      <sz val="10"/>
      <color indexed="20"/>
      <name val="Franklin Gothic Book"/>
      <family val="2"/>
    </font>
    <font>
      <b/>
      <sz val="10"/>
      <color indexed="10"/>
      <name val="Franklin Gothic Book"/>
      <family val="2"/>
    </font>
    <font>
      <b/>
      <sz val="10"/>
      <color indexed="58"/>
      <name val="Franklin Gothic Book"/>
      <family val="2"/>
    </font>
    <font>
      <sz val="10"/>
      <color indexed="10"/>
      <name val="Franklin Gothic Book"/>
      <family val="2"/>
    </font>
    <font>
      <sz val="10"/>
      <color indexed="60"/>
      <name val="Franklin Gothic Book"/>
      <family val="2"/>
    </font>
    <font>
      <sz val="10"/>
      <color indexed="59"/>
      <name val="Franklin Gothic Book"/>
      <family val="2"/>
    </font>
    <font>
      <sz val="10"/>
      <color indexed="62"/>
      <name val="Franklin Gothic Book"/>
      <family val="2"/>
    </font>
    <font>
      <sz val="10"/>
      <color indexed="20"/>
      <name val="Franklin Gothic Book"/>
      <family val="2"/>
    </font>
    <font>
      <sz val="10"/>
      <color indexed="16"/>
      <name val="Franklin Gothic Book"/>
      <family val="2"/>
    </font>
    <font>
      <sz val="10"/>
      <color indexed="12"/>
      <name val="Franklin Gothic Book"/>
      <family val="2"/>
    </font>
    <font>
      <b/>
      <i/>
      <sz val="12"/>
      <color indexed="12"/>
      <name val="Franklin Gothic Book"/>
      <family val="2"/>
    </font>
    <font>
      <b/>
      <sz val="16"/>
      <name val="Franklin Gothic Book"/>
      <family val="2"/>
    </font>
    <font>
      <b/>
      <sz val="14"/>
      <name val="Franklin Gothic Book"/>
      <family val="2"/>
    </font>
    <font>
      <sz val="12"/>
      <name val="Trebuchet MS"/>
      <family val="2"/>
    </font>
    <font>
      <sz val="20"/>
      <color indexed="9"/>
      <name val="Trebuchet MS"/>
      <family val="2"/>
    </font>
    <font>
      <b/>
      <sz val="11"/>
      <color indexed="12"/>
      <name val="Franklin Gothic Book"/>
      <family val="2"/>
    </font>
    <font>
      <sz val="12"/>
      <color indexed="57"/>
      <name val="Franklin Gothic Book"/>
      <family val="2"/>
    </font>
    <font>
      <b/>
      <i/>
      <sz val="12"/>
      <color indexed="57"/>
      <name val="Franklin Gothic Book"/>
      <family val="2"/>
    </font>
    <font>
      <b/>
      <sz val="10"/>
      <color indexed="57"/>
      <name val="Franklin Gothic Book"/>
      <family val="2"/>
    </font>
    <font>
      <sz val="10"/>
      <color indexed="57"/>
      <name val="Franklin Gothic Book"/>
      <family val="2"/>
    </font>
    <font>
      <b/>
      <sz val="12"/>
      <color indexed="62"/>
      <name val="Franklin Gothic Book"/>
      <family val="2"/>
    </font>
    <font>
      <b/>
      <sz val="12"/>
      <color indexed="57"/>
      <name val="Franklin Gothic Book"/>
      <family val="2"/>
    </font>
    <font>
      <b/>
      <sz val="8"/>
      <name val="Franklin Gothic Book"/>
      <family val="2"/>
    </font>
    <font>
      <sz val="9"/>
      <name val="Franklin Gothic Book"/>
      <family val="2"/>
    </font>
    <font>
      <sz val="9"/>
      <color indexed="60"/>
      <name val="Franklin Gothic Book"/>
      <family val="2"/>
    </font>
    <font>
      <sz val="11"/>
      <color theme="0"/>
      <name val="Franklin Gothic Book"/>
      <family val="2"/>
    </font>
    <font>
      <sz val="11"/>
      <color rgb="FF0000CC"/>
      <name val="Franklin Gothic Book"/>
      <family val="2"/>
    </font>
    <font>
      <sz val="12"/>
      <color rgb="FF0070C0"/>
      <name val="Franklin Gothic Book"/>
      <family val="2"/>
    </font>
    <font>
      <sz val="8"/>
      <color rgb="FF0000CC"/>
      <name val="Franklin Gothic Book"/>
      <family val="2"/>
    </font>
    <font>
      <sz val="10"/>
      <name val="Arial"/>
      <family val="2"/>
    </font>
    <font>
      <sz val="1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1"/>
      <color indexed="9"/>
      <name val="Calibri"/>
      <family val="2"/>
      <scheme val="minor"/>
    </font>
    <font>
      <u/>
      <sz val="10"/>
      <color indexed="12"/>
      <name val="Arial"/>
      <family val="2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4"/>
      <name val="Calibri"/>
      <family val="2"/>
      <scheme val="minor"/>
    </font>
    <font>
      <sz val="8"/>
      <name val="Arial"/>
      <family val="2"/>
    </font>
    <font>
      <sz val="8"/>
      <name val="Calibri"/>
      <family val="2"/>
      <scheme val="minor"/>
    </font>
    <font>
      <sz val="8"/>
      <color theme="9" tint="-0.249977111117893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name val="Calibri"/>
      <family val="2"/>
      <scheme val="minor"/>
    </font>
    <font>
      <b/>
      <u/>
      <sz val="8"/>
      <name val="Calibri"/>
      <family val="2"/>
      <scheme val="minor"/>
    </font>
    <font>
      <b/>
      <u/>
      <sz val="8"/>
      <color rgb="FF0000CC"/>
      <name val="Calibri"/>
      <family val="2"/>
      <scheme val="minor"/>
    </font>
    <font>
      <b/>
      <sz val="8"/>
      <color rgb="FFFFFF00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rgb="FFC00000"/>
      <name val="Calibri"/>
      <family val="2"/>
      <scheme val="minor"/>
    </font>
    <font>
      <sz val="8"/>
      <color rgb="FF0000CC"/>
      <name val="Calibri"/>
      <family val="2"/>
      <scheme val="minor"/>
    </font>
    <font>
      <sz val="6"/>
      <name val="Calibri"/>
      <family val="2"/>
      <scheme val="minor"/>
    </font>
    <font>
      <sz val="8"/>
      <color rgb="FF00B0F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9"/>
      <color rgb="FF0000CC"/>
      <name val="Franklin Gothic Book"/>
      <family val="2"/>
    </font>
    <font>
      <sz val="10"/>
      <color rgb="FFFF0000"/>
      <name val="Franklin Gothic Book"/>
      <family val="2"/>
    </font>
    <font>
      <sz val="9"/>
      <color rgb="FFFF0000"/>
      <name val="Franklin Gothic Book"/>
      <family val="2"/>
    </font>
    <font>
      <sz val="14"/>
      <name val="Franklin Gothic Book"/>
      <family val="2"/>
    </font>
    <font>
      <sz val="8"/>
      <name val="Franklin Gothic Book"/>
      <family val="2"/>
    </font>
    <font>
      <sz val="11"/>
      <color indexed="12"/>
      <name val="Franklin Gothic Book"/>
      <family val="2"/>
    </font>
    <font>
      <i/>
      <sz val="12"/>
      <name val="Franklin Gothic Book"/>
      <family val="2"/>
    </font>
    <font>
      <b/>
      <sz val="11"/>
      <name val="Calibri"/>
      <family val="2"/>
      <scheme val="minor"/>
    </font>
    <font>
      <b/>
      <sz val="18"/>
      <name val="Calibri"/>
      <family val="2"/>
      <scheme val="minor"/>
    </font>
    <font>
      <b/>
      <sz val="14"/>
      <color rgb="FF0000CC"/>
      <name val="Calibri"/>
      <family val="2"/>
      <scheme val="minor"/>
    </font>
    <font>
      <sz val="14"/>
      <color rgb="FF0000CC"/>
      <name val="Calibri"/>
      <family val="2"/>
      <scheme val="minor"/>
    </font>
    <font>
      <b/>
      <sz val="16"/>
      <color rgb="FF0000CC"/>
      <name val="Calibri"/>
      <family val="2"/>
      <scheme val="minor"/>
    </font>
    <font>
      <b/>
      <sz val="18"/>
      <color rgb="FF0000CC"/>
      <name val="Calibri"/>
      <family val="2"/>
      <scheme val="minor"/>
    </font>
    <font>
      <b/>
      <u/>
      <sz val="1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20"/>
      <color indexed="9"/>
      <name val="Trebuchet MS"/>
      <family val="2"/>
    </font>
    <font>
      <i/>
      <sz val="11"/>
      <name val="Calibri"/>
      <family val="2"/>
      <scheme val="minor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u/>
      <sz val="16"/>
      <name val="Calibri"/>
      <family val="2"/>
      <scheme val="minor"/>
    </font>
    <font>
      <sz val="1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mediumGray">
        <fgColor indexed="9"/>
        <bgColor indexed="44"/>
      </patternFill>
    </fill>
    <fill>
      <patternFill patternType="mediumGray">
        <fgColor indexed="9"/>
        <bgColor indexed="9"/>
      </patternFill>
    </fill>
    <fill>
      <patternFill patternType="solid">
        <fgColor indexed="9"/>
        <bgColor indexed="64"/>
      </patternFill>
    </fill>
    <fill>
      <patternFill patternType="mediumGray">
        <fgColor indexed="9"/>
        <bgColor indexed="31"/>
      </patternFill>
    </fill>
    <fill>
      <patternFill patternType="solid">
        <fgColor indexed="8"/>
        <bgColor indexed="64"/>
      </patternFill>
    </fill>
    <fill>
      <patternFill patternType="mediumGray">
        <fgColor theme="0"/>
        <bgColor theme="9" tint="0.79998168889431442"/>
      </patternFill>
    </fill>
    <fill>
      <patternFill patternType="mediumGray">
        <fgColor theme="0"/>
        <bgColor theme="8" tint="0.79998168889431442"/>
      </patternFill>
    </fill>
    <fill>
      <patternFill patternType="mediumGray">
        <fgColor theme="0"/>
        <bgColor theme="6" tint="0.79998168889431442"/>
      </patternFill>
    </fill>
    <fill>
      <patternFill patternType="mediumGray">
        <fgColor theme="0"/>
        <bgColor theme="7" tint="0.79998168889431442"/>
      </patternFill>
    </fill>
    <fill>
      <patternFill patternType="mediumGray">
        <fgColor theme="0"/>
        <bgColor theme="4" tint="0.79998168889431442"/>
      </patternFill>
    </fill>
    <fill>
      <patternFill patternType="mediumGray">
        <fgColor theme="0"/>
        <bgColor theme="9" tint="0.59996337778862885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9FF66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 style="medium">
        <color indexed="56"/>
      </top>
      <bottom style="medium">
        <color indexed="56"/>
      </bottom>
      <diagonal/>
    </border>
    <border>
      <left/>
      <right/>
      <top style="medium">
        <color indexed="56"/>
      </top>
      <bottom style="thin">
        <color indexed="56"/>
      </bottom>
      <diagonal/>
    </border>
    <border>
      <left/>
      <right/>
      <top style="thin">
        <color indexed="56"/>
      </top>
      <bottom style="thin">
        <color indexed="56"/>
      </bottom>
      <diagonal/>
    </border>
    <border>
      <left/>
      <right/>
      <top style="thin">
        <color indexed="56"/>
      </top>
      <bottom style="medium">
        <color indexed="56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0000CC"/>
      </left>
      <right style="thin">
        <color rgb="FF0000CC"/>
      </right>
      <top style="thin">
        <color rgb="FF0000CC"/>
      </top>
      <bottom style="thin">
        <color rgb="FF0000CC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46" fillId="0" borderId="0"/>
    <xf numFmtId="0" fontId="50" fillId="0" borderId="0" applyNumberFormat="0" applyFill="0" applyBorder="0" applyAlignment="0" applyProtection="0">
      <alignment vertical="top"/>
      <protection locked="0"/>
    </xf>
    <xf numFmtId="0" fontId="58" fillId="0" borderId="0"/>
  </cellStyleXfs>
  <cellXfs count="488">
    <xf numFmtId="0" fontId="0" fillId="0" borderId="0" xfId="0"/>
    <xf numFmtId="0" fontId="28" fillId="2" borderId="1" xfId="0" applyFont="1" applyFill="1" applyBorder="1" applyAlignment="1">
      <alignment horizontal="center" vertical="center" wrapText="1"/>
    </xf>
    <xf numFmtId="0" fontId="32" fillId="0" borderId="0" xfId="0" applyFont="1" applyAlignment="1">
      <alignment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 applyAlignment="1">
      <alignment horizontal="right" vertical="center"/>
    </xf>
    <xf numFmtId="0" fontId="4" fillId="2" borderId="4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right" vertical="center"/>
    </xf>
    <xf numFmtId="0" fontId="11" fillId="0" borderId="0" xfId="0" applyFont="1" applyAlignment="1">
      <alignment horizontal="left" vertical="center" wrapText="1"/>
    </xf>
    <xf numFmtId="0" fontId="4" fillId="0" borderId="0" xfId="0" applyFont="1" applyAlignment="1">
      <alignment horizontal="right" vertical="center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1" fontId="3" fillId="0" borderId="0" xfId="0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33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vertical="center"/>
      <protection locked="0"/>
    </xf>
    <xf numFmtId="1" fontId="26" fillId="0" borderId="0" xfId="0" applyNumberFormat="1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center" vertical="center"/>
      <protection locked="0"/>
    </xf>
    <xf numFmtId="0" fontId="14" fillId="5" borderId="6" xfId="0" applyFont="1" applyFill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1" fillId="0" borderId="7" xfId="0" applyFont="1" applyBorder="1" applyAlignment="1">
      <alignment vertical="center"/>
    </xf>
    <xf numFmtId="1" fontId="22" fillId="0" borderId="7" xfId="0" applyNumberFormat="1" applyFont="1" applyBorder="1" applyAlignment="1">
      <alignment horizontal="center" vertical="center"/>
    </xf>
    <xf numFmtId="1" fontId="23" fillId="0" borderId="7" xfId="0" applyNumberFormat="1" applyFont="1" applyBorder="1" applyAlignment="1">
      <alignment horizontal="center" vertical="center"/>
    </xf>
    <xf numFmtId="1" fontId="36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0" fontId="21" fillId="0" borderId="8" xfId="0" applyFont="1" applyBorder="1" applyAlignment="1">
      <alignment vertical="center"/>
    </xf>
    <xf numFmtId="1" fontId="22" fillId="0" borderId="8" xfId="0" applyNumberFormat="1" applyFont="1" applyBorder="1" applyAlignment="1">
      <alignment horizontal="center" vertical="center"/>
    </xf>
    <xf numFmtId="1" fontId="23" fillId="0" borderId="8" xfId="0" applyNumberFormat="1" applyFont="1" applyBorder="1" applyAlignment="1">
      <alignment horizontal="center" vertical="center"/>
    </xf>
    <xf numFmtId="1" fontId="36" fillId="0" borderId="8" xfId="0" applyNumberFormat="1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21" fillId="0" borderId="9" xfId="0" applyFont="1" applyBorder="1" applyAlignment="1">
      <alignment vertical="center"/>
    </xf>
    <xf numFmtId="1" fontId="22" fillId="0" borderId="9" xfId="0" applyNumberFormat="1" applyFont="1" applyBorder="1" applyAlignment="1">
      <alignment horizontal="center" vertical="center"/>
    </xf>
    <xf numFmtId="1" fontId="23" fillId="0" borderId="9" xfId="0" applyNumberFormat="1" applyFont="1" applyBorder="1" applyAlignment="1">
      <alignment horizontal="center" vertical="center"/>
    </xf>
    <xf numFmtId="1" fontId="36" fillId="0" borderId="9" xfId="0" applyNumberFormat="1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0" fillId="0" borderId="0" xfId="0" applyFont="1"/>
    <xf numFmtId="0" fontId="4" fillId="0" borderId="3" xfId="0" applyFont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2" fillId="0" borderId="0" xfId="0" applyFont="1" applyAlignment="1">
      <alignment vertical="center"/>
    </xf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horizontal="right" vertical="center"/>
    </xf>
    <xf numFmtId="0" fontId="28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0" applyFont="1" applyAlignment="1">
      <alignment horizontal="right" vertical="center"/>
    </xf>
    <xf numFmtId="0" fontId="29" fillId="0" borderId="0" xfId="0" applyFont="1" applyAlignment="1">
      <alignment vertical="center"/>
    </xf>
    <xf numFmtId="0" fontId="10" fillId="0" borderId="0" xfId="0" applyFont="1" applyAlignment="1">
      <alignment horizontal="center" vertical="center" textRotation="90"/>
    </xf>
    <xf numFmtId="0" fontId="10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7" fillId="4" borderId="11" xfId="0" applyFont="1" applyFill="1" applyBorder="1" applyAlignment="1">
      <alignment horizontal="center" vertical="center"/>
    </xf>
    <xf numFmtId="0" fontId="38" fillId="4" borderId="11" xfId="0" applyFont="1" applyFill="1" applyBorder="1" applyAlignment="1">
      <alignment horizontal="center" vertical="center"/>
    </xf>
    <xf numFmtId="0" fontId="37" fillId="4" borderId="12" xfId="0" applyFont="1" applyFill="1" applyBorder="1" applyAlignment="1">
      <alignment horizontal="center" vertical="center"/>
    </xf>
    <xf numFmtId="0" fontId="38" fillId="4" borderId="13" xfId="0" applyFont="1" applyFill="1" applyBorder="1" applyAlignment="1">
      <alignment horizontal="center" vertical="center"/>
    </xf>
    <xf numFmtId="0" fontId="3" fillId="7" borderId="12" xfId="0" applyFont="1" applyFill="1" applyBorder="1" applyAlignment="1">
      <alignment horizontal="center" vertical="center" textRotation="90"/>
    </xf>
    <xf numFmtId="0" fontId="3" fillId="7" borderId="14" xfId="0" applyFont="1" applyFill="1" applyBorder="1" applyAlignment="1">
      <alignment horizontal="center" vertical="center" textRotation="90"/>
    </xf>
    <xf numFmtId="1" fontId="3" fillId="7" borderId="15" xfId="0" applyNumberFormat="1" applyFont="1" applyFill="1" applyBorder="1" applyAlignment="1">
      <alignment horizontal="center" vertical="center"/>
    </xf>
    <xf numFmtId="0" fontId="6" fillId="8" borderId="11" xfId="0" applyFont="1" applyFill="1" applyBorder="1" applyAlignment="1">
      <alignment horizontal="center" vertical="center" textRotation="90"/>
    </xf>
    <xf numFmtId="0" fontId="6" fillId="8" borderId="16" xfId="0" applyFont="1" applyFill="1" applyBorder="1" applyAlignment="1">
      <alignment horizontal="center" vertical="center" textRotation="90"/>
    </xf>
    <xf numFmtId="1" fontId="6" fillId="8" borderId="17" xfId="0" applyNumberFormat="1" applyFont="1" applyFill="1" applyBorder="1" applyAlignment="1">
      <alignment horizontal="center" vertical="center"/>
    </xf>
    <xf numFmtId="0" fontId="6" fillId="8" borderId="18" xfId="0" applyFont="1" applyFill="1" applyBorder="1" applyAlignment="1">
      <alignment horizontal="center" vertical="center" textRotation="90"/>
    </xf>
    <xf numFmtId="0" fontId="33" fillId="9" borderId="11" xfId="0" applyFont="1" applyFill="1" applyBorder="1" applyAlignment="1">
      <alignment horizontal="center" vertical="center" textRotation="90"/>
    </xf>
    <xf numFmtId="0" fontId="33" fillId="9" borderId="16" xfId="0" applyFont="1" applyFill="1" applyBorder="1" applyAlignment="1">
      <alignment horizontal="center" vertical="center" textRotation="90"/>
    </xf>
    <xf numFmtId="1" fontId="33" fillId="9" borderId="17" xfId="0" applyNumberFormat="1" applyFont="1" applyFill="1" applyBorder="1" applyAlignment="1">
      <alignment horizontal="center" vertical="center"/>
    </xf>
    <xf numFmtId="0" fontId="33" fillId="9" borderId="18" xfId="0" applyFont="1" applyFill="1" applyBorder="1" applyAlignment="1">
      <alignment horizontal="center" vertical="center" textRotation="90"/>
    </xf>
    <xf numFmtId="0" fontId="9" fillId="10" borderId="11" xfId="0" applyFont="1" applyFill="1" applyBorder="1" applyAlignment="1">
      <alignment horizontal="center" vertical="center" textRotation="90"/>
    </xf>
    <xf numFmtId="0" fontId="9" fillId="10" borderId="16" xfId="0" applyFont="1" applyFill="1" applyBorder="1" applyAlignment="1">
      <alignment horizontal="center" vertical="center" textRotation="90"/>
    </xf>
    <xf numFmtId="0" fontId="9" fillId="10" borderId="17" xfId="0" applyFont="1" applyFill="1" applyBorder="1" applyAlignment="1">
      <alignment horizontal="center" vertical="center"/>
    </xf>
    <xf numFmtId="0" fontId="9" fillId="10" borderId="18" xfId="0" applyFont="1" applyFill="1" applyBorder="1" applyAlignment="1">
      <alignment horizontal="center" vertical="center" textRotation="90"/>
    </xf>
    <xf numFmtId="0" fontId="3" fillId="11" borderId="13" xfId="0" applyFont="1" applyFill="1" applyBorder="1" applyAlignment="1">
      <alignment horizontal="center" vertical="center" textRotation="90"/>
    </xf>
    <xf numFmtId="0" fontId="3" fillId="11" borderId="19" xfId="0" applyFont="1" applyFill="1" applyBorder="1" applyAlignment="1">
      <alignment horizontal="center" vertical="center" textRotation="90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 textRotation="90"/>
    </xf>
    <xf numFmtId="0" fontId="10" fillId="12" borderId="1" xfId="0" applyFont="1" applyFill="1" applyBorder="1" applyAlignment="1">
      <alignment horizontal="center" vertical="center" textRotation="90"/>
    </xf>
    <xf numFmtId="0" fontId="10" fillId="12" borderId="22" xfId="0" applyFont="1" applyFill="1" applyBorder="1" applyAlignment="1">
      <alignment horizontal="center" vertical="center" textRotation="90"/>
    </xf>
    <xf numFmtId="0" fontId="10" fillId="12" borderId="23" xfId="0" applyFont="1" applyFill="1" applyBorder="1" applyAlignment="1">
      <alignment horizontal="center" vertical="center"/>
    </xf>
    <xf numFmtId="0" fontId="10" fillId="12" borderId="24" xfId="0" applyFont="1" applyFill="1" applyBorder="1" applyAlignment="1">
      <alignment horizontal="center" vertical="center" textRotation="90"/>
    </xf>
    <xf numFmtId="0" fontId="10" fillId="12" borderId="25" xfId="0" applyFont="1" applyFill="1" applyBorder="1" applyAlignment="1">
      <alignment horizontal="center" vertical="center"/>
    </xf>
    <xf numFmtId="0" fontId="10" fillId="12" borderId="26" xfId="0" applyFont="1" applyFill="1" applyBorder="1" applyAlignment="1">
      <alignment horizontal="center" vertical="center" textRotation="90"/>
    </xf>
    <xf numFmtId="0" fontId="4" fillId="2" borderId="3" xfId="0" applyFont="1" applyFill="1" applyBorder="1" applyAlignment="1">
      <alignment horizontal="right" vertical="center"/>
    </xf>
    <xf numFmtId="0" fontId="3" fillId="7" borderId="28" xfId="0" applyFont="1" applyFill="1" applyBorder="1" applyAlignment="1">
      <alignment horizontal="center" vertical="center" textRotation="90"/>
    </xf>
    <xf numFmtId="1" fontId="3" fillId="7" borderId="5" xfId="0" applyNumberFormat="1" applyFont="1" applyFill="1" applyBorder="1" applyAlignment="1">
      <alignment horizontal="center" vertical="center"/>
    </xf>
    <xf numFmtId="0" fontId="3" fillId="7" borderId="29" xfId="0" applyFont="1" applyFill="1" applyBorder="1" applyAlignment="1">
      <alignment horizontal="center" vertical="center" textRotation="90"/>
    </xf>
    <xf numFmtId="0" fontId="8" fillId="0" borderId="13" xfId="0" applyFont="1" applyBorder="1" applyAlignment="1">
      <alignment horizontal="center" vertical="center" textRotation="90" wrapText="1"/>
    </xf>
    <xf numFmtId="0" fontId="4" fillId="2" borderId="2" xfId="0" applyFont="1" applyFill="1" applyBorder="1" applyAlignment="1">
      <alignment vertical="center"/>
    </xf>
    <xf numFmtId="0" fontId="39" fillId="2" borderId="3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vertical="center"/>
    </xf>
    <xf numFmtId="0" fontId="1" fillId="0" borderId="0" xfId="1" applyAlignment="1" applyProtection="1">
      <alignment horizontal="left" vertical="center"/>
    </xf>
    <xf numFmtId="0" fontId="43" fillId="0" borderId="30" xfId="0" applyFont="1" applyBorder="1" applyAlignment="1">
      <alignment vertical="center"/>
    </xf>
    <xf numFmtId="0" fontId="43" fillId="0" borderId="31" xfId="0" applyFont="1" applyBorder="1" applyAlignment="1">
      <alignment vertical="center"/>
    </xf>
    <xf numFmtId="0" fontId="43" fillId="0" borderId="32" xfId="0" applyFont="1" applyBorder="1" applyAlignment="1">
      <alignment vertical="center"/>
    </xf>
    <xf numFmtId="0" fontId="3" fillId="11" borderId="22" xfId="0" applyFont="1" applyFill="1" applyBorder="1" applyAlignment="1">
      <alignment horizontal="center" vertical="center" textRotation="90"/>
    </xf>
    <xf numFmtId="0" fontId="3" fillId="11" borderId="23" xfId="0" applyFont="1" applyFill="1" applyBorder="1" applyAlignment="1">
      <alignment horizontal="center" vertical="center"/>
    </xf>
    <xf numFmtId="1" fontId="6" fillId="0" borderId="17" xfId="0" applyNumberFormat="1" applyFont="1" applyBorder="1" applyAlignment="1">
      <alignment horizontal="center" vertical="center"/>
    </xf>
    <xf numFmtId="1" fontId="33" fillId="0" borderId="17" xfId="0" applyNumberFormat="1" applyFont="1" applyBorder="1" applyAlignment="1">
      <alignment horizontal="center" vertical="center"/>
    </xf>
    <xf numFmtId="1" fontId="6" fillId="0" borderId="15" xfId="0" applyNumberFormat="1" applyFont="1" applyBorder="1" applyAlignment="1">
      <alignment horizontal="center" vertical="center"/>
    </xf>
    <xf numFmtId="1" fontId="33" fillId="0" borderId="20" xfId="0" applyNumberFormat="1" applyFont="1" applyBorder="1" applyAlignment="1">
      <alignment horizontal="center" vertical="center"/>
    </xf>
    <xf numFmtId="0" fontId="6" fillId="0" borderId="44" xfId="0" applyFont="1" applyBorder="1" applyAlignment="1">
      <alignment horizontal="left" vertical="center"/>
    </xf>
    <xf numFmtId="1" fontId="3" fillId="11" borderId="23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 textRotation="90" wrapText="1"/>
    </xf>
    <xf numFmtId="0" fontId="6" fillId="0" borderId="0" xfId="0" applyFont="1" applyAlignment="1">
      <alignment horizontal="center" vertical="center" wrapText="1"/>
    </xf>
    <xf numFmtId="0" fontId="6" fillId="0" borderId="14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33" fillId="0" borderId="16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1" fontId="2" fillId="0" borderId="15" xfId="0" applyNumberFormat="1" applyFont="1" applyBorder="1" applyAlignment="1">
      <alignment horizontal="center" vertical="center"/>
    </xf>
    <xf numFmtId="1" fontId="2" fillId="0" borderId="17" xfId="0" applyNumberFormat="1" applyFont="1" applyBorder="1" applyAlignment="1">
      <alignment horizontal="center" vertical="center"/>
    </xf>
    <xf numFmtId="1" fontId="2" fillId="0" borderId="20" xfId="0" applyNumberFormat="1" applyFont="1" applyBorder="1" applyAlignment="1">
      <alignment horizontal="center" vertical="center"/>
    </xf>
    <xf numFmtId="0" fontId="44" fillId="0" borderId="14" xfId="0" applyFont="1" applyBorder="1" applyAlignment="1">
      <alignment horizontal="center" vertical="center"/>
    </xf>
    <xf numFmtId="0" fontId="44" fillId="0" borderId="16" xfId="0" applyFont="1" applyBorder="1" applyAlignment="1">
      <alignment horizontal="center" vertical="center"/>
    </xf>
    <xf numFmtId="0" fontId="44" fillId="0" borderId="19" xfId="0" applyFont="1" applyBorder="1" applyAlignment="1">
      <alignment horizontal="center" vertical="center"/>
    </xf>
    <xf numFmtId="1" fontId="44" fillId="0" borderId="15" xfId="0" applyNumberFormat="1" applyFont="1" applyBorder="1" applyAlignment="1">
      <alignment horizontal="center" vertical="center"/>
    </xf>
    <xf numFmtId="1" fontId="44" fillId="0" borderId="3" xfId="0" applyNumberFormat="1" applyFont="1" applyBorder="1" applyAlignment="1">
      <alignment horizontal="center" vertical="center"/>
    </xf>
    <xf numFmtId="0" fontId="44" fillId="0" borderId="10" xfId="0" applyFont="1" applyBorder="1" applyAlignment="1">
      <alignment horizontal="center" vertical="center"/>
    </xf>
    <xf numFmtId="0" fontId="3" fillId="11" borderId="24" xfId="0" applyFont="1" applyFill="1" applyBorder="1" applyAlignment="1">
      <alignment horizontal="center" vertical="center" textRotation="90"/>
    </xf>
    <xf numFmtId="0" fontId="10" fillId="0" borderId="45" xfId="0" applyFont="1" applyBorder="1" applyAlignment="1">
      <alignment horizontal="center" vertical="center"/>
    </xf>
    <xf numFmtId="0" fontId="10" fillId="0" borderId="43" xfId="0" applyFont="1" applyBorder="1" applyAlignment="1">
      <alignment horizontal="center" vertical="center"/>
    </xf>
    <xf numFmtId="0" fontId="10" fillId="0" borderId="46" xfId="0" applyFont="1" applyBorder="1" applyAlignment="1">
      <alignment horizontal="center" vertical="center"/>
    </xf>
    <xf numFmtId="0" fontId="10" fillId="0" borderId="42" xfId="0" applyFont="1" applyBorder="1" applyAlignment="1">
      <alignment horizontal="center" vertical="center"/>
    </xf>
    <xf numFmtId="0" fontId="10" fillId="0" borderId="45" xfId="0" applyFont="1" applyBorder="1" applyAlignment="1">
      <alignment horizontal="center" vertical="center" textRotation="90"/>
    </xf>
    <xf numFmtId="0" fontId="10" fillId="0" borderId="43" xfId="0" applyFont="1" applyBorder="1" applyAlignment="1">
      <alignment horizontal="center" vertical="center" textRotation="90"/>
    </xf>
    <xf numFmtId="0" fontId="10" fillId="0" borderId="2" xfId="0" applyFont="1" applyBorder="1" applyAlignment="1">
      <alignment horizontal="center" vertical="center"/>
    </xf>
    <xf numFmtId="0" fontId="44" fillId="0" borderId="46" xfId="0" applyFont="1" applyBorder="1" applyAlignment="1">
      <alignment horizontal="center" vertical="center"/>
    </xf>
    <xf numFmtId="0" fontId="44" fillId="0" borderId="42" xfId="0" applyFont="1" applyBorder="1" applyAlignment="1">
      <alignment horizontal="center" vertical="center"/>
    </xf>
    <xf numFmtId="0" fontId="44" fillId="0" borderId="2" xfId="0" applyFont="1" applyBorder="1" applyAlignment="1">
      <alignment horizontal="center" vertical="center"/>
    </xf>
    <xf numFmtId="0" fontId="44" fillId="0" borderId="45" xfId="0" applyFont="1" applyBorder="1" applyAlignment="1">
      <alignment horizontal="center" vertical="center" textRotation="90"/>
    </xf>
    <xf numFmtId="0" fontId="44" fillId="0" borderId="43" xfId="0" applyFont="1" applyBorder="1" applyAlignment="1">
      <alignment horizontal="center" vertical="center" textRotation="90"/>
    </xf>
    <xf numFmtId="0" fontId="12" fillId="0" borderId="19" xfId="0" applyFont="1" applyBorder="1" applyAlignment="1">
      <alignment horizontal="center" vertical="center" wrapText="1"/>
    </xf>
    <xf numFmtId="0" fontId="4" fillId="0" borderId="20" xfId="0" applyFont="1" applyBorder="1" applyAlignment="1">
      <alignment horizontal="right" vertical="center"/>
    </xf>
    <xf numFmtId="0" fontId="12" fillId="0" borderId="21" xfId="0" applyFont="1" applyBorder="1" applyAlignment="1">
      <alignment horizontal="center" vertical="center" wrapText="1"/>
    </xf>
    <xf numFmtId="0" fontId="40" fillId="0" borderId="0" xfId="0" applyFont="1" applyAlignment="1" applyProtection="1">
      <alignment vertical="center"/>
      <protection locked="0"/>
    </xf>
    <xf numFmtId="1" fontId="45" fillId="0" borderId="0" xfId="0" applyNumberFormat="1" applyFont="1" applyAlignment="1" applyProtection="1">
      <alignment horizontal="left" vertical="center"/>
      <protection locked="0"/>
    </xf>
    <xf numFmtId="0" fontId="39" fillId="0" borderId="3" xfId="0" applyFont="1" applyBorder="1" applyAlignment="1">
      <alignment horizontal="left" vertical="center"/>
    </xf>
    <xf numFmtId="0" fontId="39" fillId="2" borderId="3" xfId="0" applyFont="1" applyFill="1" applyBorder="1" applyAlignment="1">
      <alignment horizontal="left" vertical="center"/>
    </xf>
    <xf numFmtId="0" fontId="45" fillId="0" borderId="0" xfId="0" applyFont="1" applyAlignment="1" applyProtection="1">
      <alignment horizontal="center" vertical="center"/>
      <protection locked="0"/>
    </xf>
    <xf numFmtId="1" fontId="45" fillId="0" borderId="0" xfId="0" applyNumberFormat="1" applyFont="1" applyAlignment="1" applyProtection="1">
      <alignment horizontal="center" vertical="center"/>
      <protection locked="0"/>
    </xf>
    <xf numFmtId="0" fontId="47" fillId="0" borderId="0" xfId="2" applyFont="1" applyAlignment="1" applyProtection="1">
      <alignment vertical="center"/>
      <protection locked="0"/>
    </xf>
    <xf numFmtId="0" fontId="47" fillId="0" borderId="0" xfId="2" applyFont="1" applyAlignment="1" applyProtection="1">
      <alignment horizontal="left" vertical="center"/>
      <protection locked="0"/>
    </xf>
    <xf numFmtId="0" fontId="47" fillId="0" borderId="0" xfId="2" applyFont="1" applyAlignment="1" applyProtection="1">
      <alignment horizontal="center" vertical="center"/>
      <protection locked="0"/>
    </xf>
    <xf numFmtId="0" fontId="47" fillId="15" borderId="0" xfId="2" applyFont="1" applyFill="1" applyAlignment="1" applyProtection="1">
      <alignment horizontal="left" vertical="center"/>
      <protection locked="0"/>
    </xf>
    <xf numFmtId="0" fontId="47" fillId="0" borderId="0" xfId="2" applyFont="1" applyAlignment="1" applyProtection="1">
      <alignment horizontal="center" vertical="center"/>
      <protection hidden="1"/>
    </xf>
    <xf numFmtId="0" fontId="47" fillId="0" borderId="38" xfId="2" applyFont="1" applyBorder="1" applyAlignment="1" applyProtection="1">
      <alignment horizontal="center" vertical="center" wrapText="1"/>
      <protection locked="0"/>
    </xf>
    <xf numFmtId="0" fontId="47" fillId="0" borderId="37" xfId="2" applyFont="1" applyBorder="1" applyAlignment="1">
      <alignment horizontal="center" vertical="center" wrapText="1"/>
    </xf>
    <xf numFmtId="0" fontId="47" fillId="0" borderId="36" xfId="2" applyFont="1" applyBorder="1" applyAlignment="1" applyProtection="1">
      <alignment horizontal="center" vertical="center" wrapText="1"/>
      <protection locked="0"/>
    </xf>
    <xf numFmtId="0" fontId="47" fillId="0" borderId="35" xfId="2" applyFont="1" applyBorder="1" applyAlignment="1">
      <alignment horizontal="center" vertical="center" wrapText="1"/>
    </xf>
    <xf numFmtId="0" fontId="47" fillId="0" borderId="34" xfId="2" applyFont="1" applyBorder="1" applyAlignment="1" applyProtection="1">
      <alignment horizontal="center" vertical="center" wrapText="1"/>
      <protection locked="0"/>
    </xf>
    <xf numFmtId="0" fontId="47" fillId="0" borderId="33" xfId="2" applyFont="1" applyBorder="1" applyAlignment="1">
      <alignment horizontal="center" vertical="center" wrapText="1"/>
    </xf>
    <xf numFmtId="0" fontId="48" fillId="16" borderId="40" xfId="2" applyFont="1" applyFill="1" applyBorder="1" applyAlignment="1">
      <alignment horizontal="center" vertical="center"/>
    </xf>
    <xf numFmtId="0" fontId="48" fillId="16" borderId="39" xfId="2" applyFont="1" applyFill="1" applyBorder="1" applyAlignment="1">
      <alignment horizontal="center" vertical="center"/>
    </xf>
    <xf numFmtId="0" fontId="47" fillId="17" borderId="54" xfId="2" applyFont="1" applyFill="1" applyBorder="1" applyAlignment="1" applyProtection="1">
      <alignment horizontal="center" vertical="center"/>
      <protection hidden="1"/>
    </xf>
    <xf numFmtId="0" fontId="48" fillId="16" borderId="39" xfId="2" applyFont="1" applyFill="1" applyBorder="1" applyAlignment="1">
      <alignment horizontal="right" vertical="center"/>
    </xf>
    <xf numFmtId="0" fontId="48" fillId="0" borderId="0" xfId="3" applyFont="1" applyFill="1" applyBorder="1" applyAlignment="1" applyProtection="1">
      <alignment horizontal="center" vertical="center" wrapText="1"/>
      <protection locked="0"/>
    </xf>
    <xf numFmtId="0" fontId="47" fillId="0" borderId="0" xfId="2" applyFont="1" applyAlignment="1" applyProtection="1">
      <alignment horizontal="right" vertical="center"/>
      <protection locked="0"/>
    </xf>
    <xf numFmtId="0" fontId="47" fillId="0" borderId="3" xfId="2" applyFont="1" applyBorder="1" applyAlignment="1" applyProtection="1">
      <alignment horizontal="left" vertical="center"/>
      <protection locked="0"/>
    </xf>
    <xf numFmtId="0" fontId="47" fillId="17" borderId="54" xfId="2" applyFont="1" applyFill="1" applyBorder="1" applyAlignment="1" applyProtection="1">
      <alignment horizontal="center" vertical="center"/>
      <protection locked="0"/>
    </xf>
    <xf numFmtId="0" fontId="48" fillId="0" borderId="0" xfId="3" applyFont="1" applyFill="1" applyBorder="1" applyAlignment="1" applyProtection="1">
      <alignment vertical="center"/>
      <protection locked="0"/>
    </xf>
    <xf numFmtId="0" fontId="47" fillId="0" borderId="0" xfId="2" applyFont="1" applyAlignment="1">
      <alignment horizontal="left" vertical="center" wrapText="1"/>
    </xf>
    <xf numFmtId="0" fontId="47" fillId="0" borderId="0" xfId="2" applyFont="1" applyAlignment="1">
      <alignment horizontal="right" vertical="center" wrapText="1"/>
    </xf>
    <xf numFmtId="18" fontId="47" fillId="0" borderId="0" xfId="2" applyNumberFormat="1" applyFont="1" applyAlignment="1" applyProtection="1">
      <alignment horizontal="center" vertical="center"/>
      <protection locked="0"/>
    </xf>
    <xf numFmtId="164" fontId="47" fillId="0" borderId="0" xfId="2" applyNumberFormat="1" applyFont="1" applyAlignment="1" applyProtection="1">
      <alignment horizontal="center" vertical="center"/>
      <protection locked="0"/>
    </xf>
    <xf numFmtId="0" fontId="47" fillId="0" borderId="0" xfId="2" applyFont="1" applyAlignment="1">
      <alignment horizontal="center" vertical="center"/>
    </xf>
    <xf numFmtId="18" fontId="53" fillId="18" borderId="1" xfId="2" applyNumberFormat="1" applyFont="1" applyFill="1" applyBorder="1" applyAlignment="1">
      <alignment horizontal="center" vertical="center"/>
    </xf>
    <xf numFmtId="0" fontId="53" fillId="18" borderId="41" xfId="2" applyFont="1" applyFill="1" applyBorder="1" applyAlignment="1">
      <alignment vertical="center"/>
    </xf>
    <xf numFmtId="0" fontId="53" fillId="18" borderId="44" xfId="2" applyFont="1" applyFill="1" applyBorder="1" applyAlignment="1">
      <alignment horizontal="right" vertical="center"/>
    </xf>
    <xf numFmtId="0" fontId="53" fillId="18" borderId="1" xfId="2" applyFont="1" applyFill="1" applyBorder="1" applyAlignment="1">
      <alignment horizontal="center" vertical="center"/>
    </xf>
    <xf numFmtId="0" fontId="47" fillId="0" borderId="3" xfId="2" applyFont="1" applyBorder="1" applyAlignment="1" applyProtection="1">
      <alignment horizontal="right" vertical="center"/>
      <protection locked="0"/>
    </xf>
    <xf numFmtId="0" fontId="47" fillId="0" borderId="0" xfId="2" applyFont="1" applyAlignment="1">
      <alignment vertical="center"/>
    </xf>
    <xf numFmtId="0" fontId="47" fillId="0" borderId="0" xfId="2" applyFont="1" applyAlignment="1">
      <alignment horizontal="left" vertical="center"/>
    </xf>
    <xf numFmtId="0" fontId="56" fillId="0" borderId="1" xfId="2" applyFont="1" applyBorder="1" applyAlignment="1">
      <alignment horizontal="center" vertical="center"/>
    </xf>
    <xf numFmtId="18" fontId="47" fillId="0" borderId="1" xfId="2" applyNumberFormat="1" applyFont="1" applyBorder="1" applyAlignment="1">
      <alignment horizontal="left" vertical="center"/>
    </xf>
    <xf numFmtId="0" fontId="47" fillId="0" borderId="41" xfId="2" applyFont="1" applyBorder="1" applyAlignment="1">
      <alignment horizontal="left" vertical="center" wrapText="1"/>
    </xf>
    <xf numFmtId="0" fontId="47" fillId="13" borderId="47" xfId="2" applyFont="1" applyFill="1" applyBorder="1" applyAlignment="1">
      <alignment horizontal="center" vertical="center"/>
    </xf>
    <xf numFmtId="0" fontId="47" fillId="0" borderId="44" xfId="2" applyFont="1" applyBorder="1" applyAlignment="1">
      <alignment horizontal="right" vertical="center" wrapText="1"/>
    </xf>
    <xf numFmtId="18" fontId="47" fillId="19" borderId="1" xfId="2" applyNumberFormat="1" applyFont="1" applyFill="1" applyBorder="1" applyAlignment="1">
      <alignment horizontal="center" vertical="center"/>
    </xf>
    <xf numFmtId="164" fontId="47" fillId="19" borderId="1" xfId="2" applyNumberFormat="1" applyFont="1" applyFill="1" applyBorder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0" fontId="57" fillId="0" borderId="3" xfId="2" applyFont="1" applyBorder="1" applyAlignment="1">
      <alignment vertical="center"/>
    </xf>
    <xf numFmtId="0" fontId="55" fillId="0" borderId="0" xfId="2" applyFont="1" applyAlignment="1">
      <alignment horizontal="center" vertical="center"/>
    </xf>
    <xf numFmtId="0" fontId="48" fillId="0" borderId="0" xfId="3" applyFont="1" applyFill="1" applyBorder="1" applyAlignment="1" applyProtection="1">
      <alignment horizontal="center" vertical="center" wrapText="1"/>
    </xf>
    <xf numFmtId="0" fontId="48" fillId="0" borderId="0" xfId="3" applyFont="1" applyFill="1" applyBorder="1" applyAlignment="1" applyProtection="1">
      <alignment vertical="center" wrapText="1"/>
    </xf>
    <xf numFmtId="0" fontId="47" fillId="0" borderId="0" xfId="2" applyFont="1" applyAlignment="1">
      <alignment horizontal="right" vertical="center"/>
    </xf>
    <xf numFmtId="0" fontId="48" fillId="0" borderId="0" xfId="3" applyFont="1" applyFill="1" applyBorder="1" applyAlignment="1" applyProtection="1">
      <alignment vertical="center"/>
    </xf>
    <xf numFmtId="0" fontId="51" fillId="0" borderId="0" xfId="2" applyFont="1" applyAlignment="1">
      <alignment horizontal="center" vertical="center"/>
    </xf>
    <xf numFmtId="0" fontId="52" fillId="0" borderId="0" xfId="2" applyFont="1" applyAlignment="1">
      <alignment horizontal="center" vertical="center"/>
    </xf>
    <xf numFmtId="0" fontId="59" fillId="0" borderId="0" xfId="4" applyFont="1"/>
    <xf numFmtId="0" fontId="59" fillId="0" borderId="0" xfId="4" applyFont="1" applyAlignment="1">
      <alignment horizontal="center" vertical="center"/>
    </xf>
    <xf numFmtId="0" fontId="60" fillId="0" borderId="55" xfId="4" applyFont="1" applyBorder="1" applyAlignment="1">
      <alignment horizontal="center"/>
    </xf>
    <xf numFmtId="0" fontId="59" fillId="0" borderId="55" xfId="4" applyFont="1" applyBorder="1" applyAlignment="1">
      <alignment horizontal="center" vertical="center"/>
    </xf>
    <xf numFmtId="0" fontId="61" fillId="0" borderId="55" xfId="4" applyFont="1" applyBorder="1"/>
    <xf numFmtId="0" fontId="61" fillId="0" borderId="55" xfId="4" applyFont="1" applyBorder="1" applyAlignment="1">
      <alignment horizontal="center" vertical="center"/>
    </xf>
    <xf numFmtId="0" fontId="59" fillId="0" borderId="55" xfId="4" applyFont="1" applyBorder="1" applyAlignment="1">
      <alignment horizontal="center"/>
    </xf>
    <xf numFmtId="165" fontId="61" fillId="0" borderId="55" xfId="4" applyNumberFormat="1" applyFont="1" applyBorder="1" applyAlignment="1">
      <alignment horizontal="center"/>
    </xf>
    <xf numFmtId="0" fontId="60" fillId="0" borderId="0" xfId="4" applyFont="1" applyAlignment="1">
      <alignment horizontal="center"/>
    </xf>
    <xf numFmtId="0" fontId="61" fillId="0" borderId="0" xfId="4" applyFont="1"/>
    <xf numFmtId="0" fontId="61" fillId="0" borderId="0" xfId="4" applyFont="1" applyAlignment="1">
      <alignment horizontal="center" vertical="center"/>
    </xf>
    <xf numFmtId="0" fontId="59" fillId="0" borderId="0" xfId="4" applyFont="1" applyAlignment="1">
      <alignment horizontal="center"/>
    </xf>
    <xf numFmtId="165" fontId="61" fillId="0" borderId="0" xfId="4" applyNumberFormat="1" applyFont="1" applyAlignment="1">
      <alignment horizontal="center"/>
    </xf>
    <xf numFmtId="0" fontId="61" fillId="0" borderId="49" xfId="4" applyFont="1" applyBorder="1"/>
    <xf numFmtId="0" fontId="61" fillId="0" borderId="49" xfId="4" applyFont="1" applyBorder="1" applyAlignment="1">
      <alignment horizontal="center" vertical="center"/>
    </xf>
    <xf numFmtId="0" fontId="59" fillId="0" borderId="49" xfId="4" applyFont="1" applyBorder="1" applyAlignment="1">
      <alignment horizontal="center"/>
    </xf>
    <xf numFmtId="0" fontId="61" fillId="0" borderId="0" xfId="4" applyFont="1" applyAlignment="1">
      <alignment horizontal="center"/>
    </xf>
    <xf numFmtId="0" fontId="62" fillId="14" borderId="0" xfId="4" applyFont="1" applyFill="1" applyAlignment="1">
      <alignment horizontal="center"/>
    </xf>
    <xf numFmtId="0" fontId="62" fillId="0" borderId="0" xfId="4" applyFont="1" applyAlignment="1">
      <alignment horizontal="center" vertical="center"/>
    </xf>
    <xf numFmtId="0" fontId="59" fillId="0" borderId="0" xfId="2" applyFont="1" applyAlignment="1">
      <alignment horizontal="center"/>
    </xf>
    <xf numFmtId="0" fontId="59" fillId="20" borderId="43" xfId="4" applyFont="1" applyFill="1" applyBorder="1" applyAlignment="1">
      <alignment horizontal="center"/>
    </xf>
    <xf numFmtId="0" fontId="59" fillId="20" borderId="10" xfId="4" applyFont="1" applyFill="1" applyBorder="1" applyAlignment="1">
      <alignment horizontal="center"/>
    </xf>
    <xf numFmtId="0" fontId="59" fillId="20" borderId="3" xfId="4" applyFont="1" applyFill="1" applyBorder="1" applyAlignment="1">
      <alignment horizontal="center"/>
    </xf>
    <xf numFmtId="0" fontId="59" fillId="20" borderId="45" xfId="4" applyFont="1" applyFill="1" applyBorder="1" applyAlignment="1">
      <alignment horizontal="center" vertical="center"/>
    </xf>
    <xf numFmtId="0" fontId="59" fillId="20" borderId="0" xfId="4" applyFont="1" applyFill="1" applyAlignment="1">
      <alignment horizontal="center" vertical="center"/>
    </xf>
    <xf numFmtId="166" fontId="59" fillId="20" borderId="45" xfId="4" applyNumberFormat="1" applyFont="1" applyFill="1" applyBorder="1" applyAlignment="1">
      <alignment horizontal="center" vertical="center"/>
    </xf>
    <xf numFmtId="167" fontId="59" fillId="20" borderId="0" xfId="4" applyNumberFormat="1" applyFont="1" applyFill="1" applyAlignment="1">
      <alignment horizontal="center" vertical="center"/>
    </xf>
    <xf numFmtId="0" fontId="59" fillId="20" borderId="0" xfId="4" applyFont="1" applyFill="1" applyAlignment="1">
      <alignment horizontal="center"/>
    </xf>
    <xf numFmtId="166" fontId="59" fillId="20" borderId="0" xfId="4" applyNumberFormat="1" applyFont="1" applyFill="1" applyAlignment="1">
      <alignment horizontal="center" vertical="center"/>
    </xf>
    <xf numFmtId="0" fontId="59" fillId="20" borderId="0" xfId="2" applyFont="1" applyFill="1" applyAlignment="1">
      <alignment horizontal="center"/>
    </xf>
    <xf numFmtId="0" fontId="59" fillId="0" borderId="43" xfId="4" applyFont="1" applyBorder="1" applyAlignment="1">
      <alignment horizontal="center"/>
    </xf>
    <xf numFmtId="0" fontId="59" fillId="0" borderId="45" xfId="4" applyFont="1" applyBorder="1" applyAlignment="1">
      <alignment horizontal="center" vertical="center"/>
    </xf>
    <xf numFmtId="166" fontId="59" fillId="0" borderId="45" xfId="4" applyNumberFormat="1" applyFont="1" applyBorder="1" applyAlignment="1">
      <alignment horizontal="center" vertical="center"/>
    </xf>
    <xf numFmtId="167" fontId="59" fillId="0" borderId="0" xfId="4" applyNumberFormat="1" applyFont="1" applyAlignment="1">
      <alignment horizontal="center" vertical="center"/>
    </xf>
    <xf numFmtId="0" fontId="59" fillId="21" borderId="43" xfId="4" applyFont="1" applyFill="1" applyBorder="1" applyAlignment="1">
      <alignment horizontal="center"/>
    </xf>
    <xf numFmtId="0" fontId="59" fillId="21" borderId="0" xfId="4" applyFont="1" applyFill="1" applyAlignment="1">
      <alignment horizontal="center"/>
    </xf>
    <xf numFmtId="166" fontId="59" fillId="0" borderId="0" xfId="4" applyNumberFormat="1" applyFont="1" applyAlignment="1">
      <alignment horizontal="center" vertical="center"/>
    </xf>
    <xf numFmtId="0" fontId="63" fillId="0" borderId="43" xfId="4" applyFont="1" applyBorder="1" applyAlignment="1">
      <alignment horizontal="center"/>
    </xf>
    <xf numFmtId="0" fontId="63" fillId="0" borderId="0" xfId="4" applyFont="1" applyAlignment="1">
      <alignment horizontal="center"/>
    </xf>
    <xf numFmtId="0" fontId="63" fillId="0" borderId="45" xfId="4" applyFont="1" applyBorder="1" applyAlignment="1">
      <alignment horizontal="center"/>
    </xf>
    <xf numFmtId="0" fontId="63" fillId="0" borderId="0" xfId="4" applyFont="1" applyAlignment="1">
      <alignment horizontal="center" vertical="center"/>
    </xf>
    <xf numFmtId="0" fontId="64" fillId="0" borderId="43" xfId="4" applyFont="1" applyBorder="1" applyAlignment="1">
      <alignment horizontal="center"/>
    </xf>
    <xf numFmtId="0" fontId="64" fillId="0" borderId="0" xfId="4" applyFont="1" applyAlignment="1">
      <alignment horizontal="center"/>
    </xf>
    <xf numFmtId="0" fontId="64" fillId="0" borderId="45" xfId="4" applyFont="1" applyBorder="1" applyAlignment="1">
      <alignment horizontal="center"/>
    </xf>
    <xf numFmtId="0" fontId="65" fillId="22" borderId="42" xfId="4" applyFont="1" applyFill="1" applyBorder="1" applyAlignment="1">
      <alignment horizontal="center"/>
    </xf>
    <xf numFmtId="0" fontId="65" fillId="22" borderId="49" xfId="4" applyFont="1" applyFill="1" applyBorder="1" applyAlignment="1">
      <alignment horizontal="center"/>
    </xf>
    <xf numFmtId="0" fontId="59" fillId="0" borderId="46" xfId="4" applyFont="1" applyBorder="1" applyAlignment="1">
      <alignment horizontal="center"/>
    </xf>
    <xf numFmtId="0" fontId="66" fillId="0" borderId="46" xfId="4" applyFont="1" applyBorder="1"/>
    <xf numFmtId="0" fontId="66" fillId="0" borderId="0" xfId="4" applyFont="1"/>
    <xf numFmtId="0" fontId="64" fillId="0" borderId="0" xfId="4" applyFont="1"/>
    <xf numFmtId="0" fontId="67" fillId="0" borderId="10" xfId="4" applyFont="1" applyBorder="1" applyAlignment="1">
      <alignment horizontal="left"/>
    </xf>
    <xf numFmtId="0" fontId="68" fillId="0" borderId="2" xfId="4" applyFont="1" applyBorder="1" applyAlignment="1">
      <alignment horizontal="right"/>
    </xf>
    <xf numFmtId="0" fontId="67" fillId="0" borderId="0" xfId="4" applyFont="1" applyAlignment="1">
      <alignment horizontal="left"/>
    </xf>
    <xf numFmtId="0" fontId="69" fillId="23" borderId="1" xfId="4" applyFont="1" applyFill="1" applyBorder="1" applyAlignment="1">
      <alignment horizontal="center"/>
    </xf>
    <xf numFmtId="0" fontId="59" fillId="0" borderId="56" xfId="4" applyFont="1" applyBorder="1" applyAlignment="1">
      <alignment horizontal="center"/>
    </xf>
    <xf numFmtId="166" fontId="59" fillId="0" borderId="56" xfId="4" applyNumberFormat="1" applyFont="1" applyBorder="1" applyAlignment="1">
      <alignment horizontal="center" vertical="center"/>
    </xf>
    <xf numFmtId="0" fontId="70" fillId="0" borderId="56" xfId="4" applyFont="1" applyBorder="1"/>
    <xf numFmtId="0" fontId="59" fillId="0" borderId="56" xfId="4" applyFont="1" applyBorder="1"/>
    <xf numFmtId="0" fontId="67" fillId="0" borderId="43" xfId="4" applyFont="1" applyBorder="1" applyAlignment="1">
      <alignment horizontal="left"/>
    </xf>
    <xf numFmtId="0" fontId="68" fillId="0" borderId="45" xfId="4" applyFont="1" applyBorder="1" applyAlignment="1">
      <alignment horizontal="right"/>
    </xf>
    <xf numFmtId="0" fontId="69" fillId="0" borderId="0" xfId="4" applyFont="1" applyAlignment="1">
      <alignment horizontal="center"/>
    </xf>
    <xf numFmtId="0" fontId="69" fillId="0" borderId="56" xfId="4" applyFont="1" applyBorder="1" applyAlignment="1">
      <alignment horizontal="center"/>
    </xf>
    <xf numFmtId="0" fontId="67" fillId="0" borderId="42" xfId="4" applyFont="1" applyBorder="1" applyAlignment="1">
      <alignment horizontal="left"/>
    </xf>
    <xf numFmtId="0" fontId="68" fillId="0" borderId="46" xfId="4" applyFont="1" applyBorder="1" applyAlignment="1">
      <alignment horizontal="right"/>
    </xf>
    <xf numFmtId="0" fontId="59" fillId="23" borderId="1" xfId="4" applyFont="1" applyFill="1" applyBorder="1"/>
    <xf numFmtId="0" fontId="59" fillId="0" borderId="56" xfId="4" applyFont="1" applyBorder="1" applyAlignment="1">
      <alignment horizontal="center" vertical="center"/>
    </xf>
    <xf numFmtId="168" fontId="59" fillId="0" borderId="0" xfId="4" applyNumberFormat="1" applyFont="1" applyAlignment="1">
      <alignment horizontal="center"/>
    </xf>
    <xf numFmtId="168" fontId="59" fillId="23" borderId="1" xfId="4" applyNumberFormat="1" applyFont="1" applyFill="1" applyBorder="1" applyAlignment="1">
      <alignment horizontal="center"/>
    </xf>
    <xf numFmtId="168" fontId="59" fillId="0" borderId="56" xfId="4" applyNumberFormat="1" applyFont="1" applyBorder="1" applyAlignment="1">
      <alignment horizontal="center"/>
    </xf>
    <xf numFmtId="0" fontId="59" fillId="0" borderId="56" xfId="4" applyFont="1" applyBorder="1" applyAlignment="1">
      <alignment horizontal="right"/>
    </xf>
    <xf numFmtId="0" fontId="59" fillId="0" borderId="42" xfId="4" applyFont="1" applyBorder="1"/>
    <xf numFmtId="0" fontId="59" fillId="0" borderId="46" xfId="4" applyFont="1" applyBorder="1"/>
    <xf numFmtId="0" fontId="59" fillId="0" borderId="43" xfId="4" applyFont="1" applyBorder="1"/>
    <xf numFmtId="0" fontId="59" fillId="0" borderId="45" xfId="4" applyFont="1" applyBorder="1"/>
    <xf numFmtId="0" fontId="71" fillId="0" borderId="3" xfId="4" applyFont="1" applyBorder="1" applyAlignment="1">
      <alignment horizontal="center"/>
    </xf>
    <xf numFmtId="0" fontId="71" fillId="0" borderId="41" xfId="4" applyFont="1" applyBorder="1" applyAlignment="1">
      <alignment horizontal="center"/>
    </xf>
    <xf numFmtId="0" fontId="71" fillId="0" borderId="44" xfId="4" applyFont="1" applyBorder="1" applyAlignment="1">
      <alignment horizontal="center"/>
    </xf>
    <xf numFmtId="0" fontId="71" fillId="23" borderId="1" xfId="4" applyFont="1" applyFill="1" applyBorder="1" applyAlignment="1">
      <alignment horizontal="left"/>
    </xf>
    <xf numFmtId="1" fontId="71" fillId="23" borderId="1" xfId="4" applyNumberFormat="1" applyFont="1" applyFill="1" applyBorder="1" applyAlignment="1">
      <alignment horizontal="left"/>
    </xf>
    <xf numFmtId="0" fontId="62" fillId="0" borderId="0" xfId="4" applyFont="1"/>
    <xf numFmtId="169" fontId="59" fillId="0" borderId="0" xfId="4" applyNumberFormat="1" applyFont="1" applyAlignment="1">
      <alignment horizontal="center" vertical="center"/>
    </xf>
    <xf numFmtId="165" fontId="59" fillId="0" borderId="0" xfId="4" applyNumberFormat="1" applyFont="1"/>
    <xf numFmtId="170" fontId="59" fillId="0" borderId="0" xfId="4" applyNumberFormat="1" applyFont="1" applyAlignment="1">
      <alignment horizontal="center"/>
    </xf>
    <xf numFmtId="0" fontId="47" fillId="0" borderId="57" xfId="2" applyFont="1" applyBorder="1" applyAlignment="1">
      <alignment vertical="center"/>
    </xf>
    <xf numFmtId="0" fontId="47" fillId="0" borderId="57" xfId="2" applyFont="1" applyBorder="1" applyAlignment="1">
      <alignment horizontal="center" vertical="center"/>
    </xf>
    <xf numFmtId="0" fontId="47" fillId="0" borderId="59" xfId="2" applyFont="1" applyBorder="1" applyAlignment="1">
      <alignment vertical="center"/>
    </xf>
    <xf numFmtId="0" fontId="47" fillId="0" borderId="59" xfId="2" applyFont="1" applyBorder="1" applyAlignment="1">
      <alignment horizontal="center" vertical="center"/>
    </xf>
    <xf numFmtId="0" fontId="47" fillId="0" borderId="58" xfId="2" applyFont="1" applyBorder="1" applyAlignment="1">
      <alignment horizontal="center" vertical="center"/>
    </xf>
    <xf numFmtId="0" fontId="47" fillId="0" borderId="58" xfId="2" applyFont="1" applyBorder="1" applyAlignment="1">
      <alignment horizontal="left" vertical="center"/>
    </xf>
    <xf numFmtId="0" fontId="47" fillId="0" borderId="60" xfId="2" applyFont="1" applyBorder="1" applyAlignment="1">
      <alignment horizontal="center" vertical="center"/>
    </xf>
    <xf numFmtId="0" fontId="47" fillId="24" borderId="1" xfId="2" applyFont="1" applyFill="1" applyBorder="1" applyAlignment="1">
      <alignment horizontal="center" vertical="center"/>
    </xf>
    <xf numFmtId="0" fontId="55" fillId="24" borderId="1" xfId="2" applyFont="1" applyFill="1" applyBorder="1" applyAlignment="1">
      <alignment horizontal="center" vertical="center"/>
    </xf>
    <xf numFmtId="0" fontId="47" fillId="0" borderId="61" xfId="2" applyFont="1" applyBorder="1" applyAlignment="1">
      <alignment vertical="center"/>
    </xf>
    <xf numFmtId="0" fontId="47" fillId="0" borderId="62" xfId="2" applyFont="1" applyBorder="1" applyAlignment="1">
      <alignment horizontal="center" vertical="center"/>
    </xf>
    <xf numFmtId="0" fontId="55" fillId="24" borderId="22" xfId="2" applyFont="1" applyFill="1" applyBorder="1" applyAlignment="1">
      <alignment horizontal="center" vertical="center"/>
    </xf>
    <xf numFmtId="164" fontId="47" fillId="0" borderId="57" xfId="2" applyNumberFormat="1" applyFont="1" applyBorder="1" applyAlignment="1">
      <alignment horizontal="center" vertical="center"/>
    </xf>
    <xf numFmtId="164" fontId="47" fillId="0" borderId="58" xfId="2" applyNumberFormat="1" applyFont="1" applyBorder="1" applyAlignment="1">
      <alignment horizontal="center" vertical="center"/>
    </xf>
    <xf numFmtId="0" fontId="73" fillId="0" borderId="3" xfId="0" applyFont="1" applyBorder="1" applyAlignment="1">
      <alignment horizontal="left" vertical="center"/>
    </xf>
    <xf numFmtId="0" fontId="73" fillId="0" borderId="5" xfId="0" applyFont="1" applyBorder="1" applyAlignment="1">
      <alignment horizontal="right" vertical="center"/>
    </xf>
    <xf numFmtId="0" fontId="4" fillId="0" borderId="3" xfId="0" applyFont="1" applyBorder="1" applyAlignment="1">
      <alignment vertical="center"/>
    </xf>
    <xf numFmtId="0" fontId="39" fillId="0" borderId="3" xfId="0" applyFont="1" applyBorder="1" applyAlignment="1">
      <alignment horizontal="center" vertical="center"/>
    </xf>
    <xf numFmtId="0" fontId="4" fillId="0" borderId="5" xfId="0" applyFont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4" fillId="0" borderId="10" xfId="0" applyFont="1" applyBorder="1" applyAlignment="1">
      <alignment horizontal="right" vertical="center"/>
    </xf>
    <xf numFmtId="0" fontId="12" fillId="0" borderId="43" xfId="0" applyFont="1" applyBorder="1" applyAlignment="1">
      <alignment horizontal="center" vertical="center" wrapText="1"/>
    </xf>
    <xf numFmtId="0" fontId="74" fillId="0" borderId="3" xfId="0" applyFont="1" applyBorder="1" applyAlignment="1">
      <alignment horizontal="left" vertical="center"/>
    </xf>
    <xf numFmtId="0" fontId="74" fillId="0" borderId="5" xfId="0" applyFont="1" applyBorder="1" applyAlignment="1">
      <alignment horizontal="right" vertical="center"/>
    </xf>
    <xf numFmtId="0" fontId="40" fillId="2" borderId="2" xfId="0" applyFont="1" applyFill="1" applyBorder="1" applyAlignment="1">
      <alignment horizontal="left" vertical="center"/>
    </xf>
    <xf numFmtId="0" fontId="40" fillId="2" borderId="3" xfId="0" applyFont="1" applyFill="1" applyBorder="1" applyAlignment="1">
      <alignment horizontal="left" vertical="center"/>
    </xf>
    <xf numFmtId="0" fontId="40" fillId="2" borderId="5" xfId="0" applyFont="1" applyFill="1" applyBorder="1" applyAlignment="1">
      <alignment horizontal="right" vertical="center"/>
    </xf>
    <xf numFmtId="0" fontId="40" fillId="0" borderId="2" xfId="0" applyFont="1" applyBorder="1" applyAlignment="1">
      <alignment horizontal="left" vertical="center"/>
    </xf>
    <xf numFmtId="0" fontId="40" fillId="0" borderId="3" xfId="0" applyFont="1" applyBorder="1" applyAlignment="1">
      <alignment horizontal="left" vertical="center"/>
    </xf>
    <xf numFmtId="0" fontId="40" fillId="0" borderId="5" xfId="0" applyFont="1" applyBorder="1" applyAlignment="1">
      <alignment horizontal="right" vertical="center"/>
    </xf>
    <xf numFmtId="0" fontId="40" fillId="0" borderId="4" xfId="0" applyFont="1" applyBorder="1" applyAlignment="1">
      <alignment horizontal="left" vertical="center"/>
    </xf>
    <xf numFmtId="0" fontId="40" fillId="0" borderId="3" xfId="0" applyFont="1" applyBorder="1" applyAlignment="1">
      <alignment horizontal="right" vertical="center"/>
    </xf>
    <xf numFmtId="0" fontId="40" fillId="2" borderId="4" xfId="0" applyFont="1" applyFill="1" applyBorder="1" applyAlignment="1">
      <alignment horizontal="left" vertical="center"/>
    </xf>
    <xf numFmtId="0" fontId="40" fillId="2" borderId="3" xfId="0" applyFont="1" applyFill="1" applyBorder="1" applyAlignment="1">
      <alignment horizontal="right" vertical="center"/>
    </xf>
    <xf numFmtId="0" fontId="12" fillId="0" borderId="42" xfId="0" applyFont="1" applyBorder="1" applyAlignment="1">
      <alignment horizontal="center" vertical="center" wrapText="1"/>
    </xf>
    <xf numFmtId="0" fontId="8" fillId="0" borderId="41" xfId="0" applyFont="1" applyBorder="1" applyAlignment="1">
      <alignment horizontal="center" vertical="center" textRotation="90" wrapText="1"/>
    </xf>
    <xf numFmtId="0" fontId="55" fillId="0" borderId="3" xfId="3" applyFont="1" applyFill="1" applyBorder="1" applyAlignment="1" applyProtection="1">
      <alignment vertical="center" wrapText="1"/>
      <protection locked="0"/>
    </xf>
    <xf numFmtId="0" fontId="78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28" fillId="0" borderId="0" xfId="0" applyFont="1" applyAlignment="1" applyProtection="1">
      <alignment horizontal="left" vertical="center"/>
      <protection locked="0"/>
    </xf>
    <xf numFmtId="0" fontId="39" fillId="0" borderId="0" xfId="0" applyFont="1" applyAlignment="1" applyProtection="1">
      <alignment horizontal="left" vertical="center"/>
      <protection locked="0"/>
    </xf>
    <xf numFmtId="0" fontId="4" fillId="0" borderId="0" xfId="0" applyFont="1" applyAlignment="1" applyProtection="1">
      <alignment horizontal="right" vertical="center"/>
      <protection locked="0"/>
    </xf>
    <xf numFmtId="0" fontId="28" fillId="0" borderId="0" xfId="0" applyFont="1" applyAlignment="1" applyProtection="1">
      <alignment horizontal="right" vertical="center"/>
      <protection locked="0"/>
    </xf>
    <xf numFmtId="0" fontId="39" fillId="0" borderId="0" xfId="0" applyFont="1" applyAlignment="1" applyProtection="1">
      <alignment horizontal="right" vertical="center"/>
      <protection locked="0"/>
    </xf>
    <xf numFmtId="0" fontId="28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32" fillId="0" borderId="0" xfId="0" applyFont="1" applyAlignment="1" applyProtection="1">
      <alignment vertical="center"/>
      <protection locked="0"/>
    </xf>
    <xf numFmtId="0" fontId="43" fillId="0" borderId="0" xfId="0" applyFont="1" applyAlignment="1" applyProtection="1">
      <alignment vertical="center"/>
      <protection locked="0"/>
    </xf>
    <xf numFmtId="0" fontId="29" fillId="0" borderId="0" xfId="0" applyFont="1" applyAlignment="1" applyProtection="1">
      <alignment horizontal="left" vertical="center"/>
      <protection locked="0"/>
    </xf>
    <xf numFmtId="0" fontId="29" fillId="0" borderId="0" xfId="0" applyFont="1" applyAlignment="1" applyProtection="1">
      <alignment horizontal="righ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75" fillId="0" borderId="0" xfId="0" applyFont="1" applyAlignment="1" applyProtection="1">
      <alignment horizontal="left" vertical="center"/>
      <protection locked="0"/>
    </xf>
    <xf numFmtId="0" fontId="76" fillId="0" borderId="0" xfId="0" applyFont="1" applyAlignment="1" applyProtection="1">
      <alignment horizontal="left" vertical="center"/>
      <protection locked="0"/>
    </xf>
    <xf numFmtId="0" fontId="75" fillId="0" borderId="0" xfId="0" applyFont="1" applyAlignment="1" applyProtection="1">
      <alignment horizontal="right" vertical="center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76" fillId="0" borderId="0" xfId="0" applyFont="1" applyAlignment="1" applyProtection="1">
      <alignment horizontal="right" vertical="center"/>
      <protection locked="0"/>
    </xf>
    <xf numFmtId="0" fontId="75" fillId="0" borderId="0" xfId="0" applyFont="1" applyAlignment="1" applyProtection="1">
      <alignment vertical="center"/>
      <protection locked="0"/>
    </xf>
    <xf numFmtId="0" fontId="77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vertical="center"/>
      <protection locked="0"/>
    </xf>
    <xf numFmtId="0" fontId="28" fillId="2" borderId="1" xfId="0" applyFont="1" applyFill="1" applyBorder="1" applyAlignment="1" applyProtection="1">
      <alignment horizontal="center" vertical="center" wrapText="1"/>
      <protection locked="0"/>
    </xf>
    <xf numFmtId="0" fontId="11" fillId="0" borderId="0" xfId="0" applyFont="1" applyAlignment="1" applyProtection="1">
      <alignment horizontal="left" vertical="center" wrapText="1"/>
      <protection locked="0"/>
    </xf>
    <xf numFmtId="0" fontId="4" fillId="3" borderId="0" xfId="0" applyFont="1" applyFill="1" applyAlignment="1" applyProtection="1">
      <alignment horizontal="left" vertical="center"/>
      <protection locked="0"/>
    </xf>
    <xf numFmtId="0" fontId="39" fillId="3" borderId="0" xfId="0" applyFont="1" applyFill="1" applyAlignment="1" applyProtection="1">
      <alignment horizontal="left" vertical="center"/>
      <protection locked="0"/>
    </xf>
    <xf numFmtId="0" fontId="4" fillId="3" borderId="0" xfId="0" applyFont="1" applyFill="1" applyAlignment="1" applyProtection="1">
      <alignment horizontal="right" vertical="center"/>
      <protection locked="0"/>
    </xf>
    <xf numFmtId="0" fontId="39" fillId="3" borderId="0" xfId="0" applyFont="1" applyFill="1" applyAlignment="1" applyProtection="1">
      <alignment horizontal="right" vertical="center"/>
      <protection locked="0"/>
    </xf>
    <xf numFmtId="1" fontId="3" fillId="0" borderId="0" xfId="0" applyNumberFormat="1" applyFont="1" applyAlignment="1" applyProtection="1">
      <alignment horizontal="center" vertical="center"/>
      <protection locked="0"/>
    </xf>
    <xf numFmtId="1" fontId="6" fillId="0" borderId="0" xfId="0" applyNumberFormat="1" applyFont="1" applyAlignment="1" applyProtection="1">
      <alignment horizontal="center" vertical="center"/>
      <protection locked="0"/>
    </xf>
    <xf numFmtId="1" fontId="33" fillId="0" borderId="0" xfId="0" applyNumberFormat="1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0" fillId="4" borderId="0" xfId="0" applyFont="1" applyFill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vertical="center"/>
      <protection locked="0"/>
    </xf>
    <xf numFmtId="18" fontId="47" fillId="0" borderId="0" xfId="2" applyNumberFormat="1" applyFont="1" applyAlignment="1" applyProtection="1">
      <alignment horizontal="left" vertical="center"/>
      <protection locked="0"/>
    </xf>
    <xf numFmtId="0" fontId="55" fillId="0" borderId="0" xfId="2" applyFont="1" applyAlignment="1" applyProtection="1">
      <alignment horizontal="right" vertical="center"/>
      <protection locked="0"/>
    </xf>
    <xf numFmtId="164" fontId="47" fillId="0" borderId="1" xfId="2" applyNumberFormat="1" applyFont="1" applyBorder="1" applyAlignment="1" applyProtection="1">
      <alignment horizontal="center" vertical="center"/>
      <protection locked="0"/>
    </xf>
    <xf numFmtId="18" fontId="47" fillId="0" borderId="1" xfId="2" applyNumberFormat="1" applyFont="1" applyBorder="1" applyAlignment="1" applyProtection="1">
      <alignment horizontal="center" vertical="center"/>
      <protection locked="0"/>
    </xf>
    <xf numFmtId="18" fontId="47" fillId="0" borderId="1" xfId="2" applyNumberFormat="1" applyFont="1" applyBorder="1" applyAlignment="1" applyProtection="1">
      <alignment horizontal="left" vertical="center"/>
      <protection locked="0"/>
    </xf>
    <xf numFmtId="0" fontId="47" fillId="0" borderId="47" xfId="2" applyFont="1" applyBorder="1" applyAlignment="1" applyProtection="1">
      <alignment horizontal="center" vertical="center"/>
      <protection locked="0"/>
    </xf>
    <xf numFmtId="0" fontId="79" fillId="0" borderId="0" xfId="2" applyFont="1" applyAlignment="1" applyProtection="1">
      <alignment horizontal="right" vertical="center"/>
      <protection locked="0"/>
    </xf>
    <xf numFmtId="0" fontId="82" fillId="0" borderId="0" xfId="2" applyFont="1" applyAlignment="1" applyProtection="1">
      <alignment vertical="center"/>
      <protection locked="0"/>
    </xf>
    <xf numFmtId="0" fontId="82" fillId="0" borderId="0" xfId="2" applyFont="1" applyAlignment="1">
      <alignment horizontal="left" vertical="center"/>
    </xf>
    <xf numFmtId="0" fontId="85" fillId="0" borderId="0" xfId="2" applyFont="1" applyAlignment="1" applyProtection="1">
      <alignment horizontal="center" vertical="center"/>
      <protection locked="0"/>
    </xf>
    <xf numFmtId="0" fontId="84" fillId="0" borderId="0" xfId="2" applyFont="1" applyAlignment="1">
      <alignment horizontal="right" vertical="center"/>
    </xf>
    <xf numFmtId="0" fontId="83" fillId="0" borderId="0" xfId="2" applyFont="1" applyAlignment="1">
      <alignment horizontal="right" vertical="center"/>
    </xf>
    <xf numFmtId="0" fontId="81" fillId="0" borderId="0" xfId="2" applyFont="1" applyAlignment="1">
      <alignment horizontal="right" vertical="center"/>
    </xf>
    <xf numFmtId="0" fontId="14" fillId="5" borderId="6" xfId="0" applyFont="1" applyFill="1" applyBorder="1" applyAlignment="1" applyProtection="1">
      <alignment horizontal="center" vertical="center"/>
      <protection locked="0"/>
    </xf>
    <xf numFmtId="0" fontId="15" fillId="5" borderId="6" xfId="0" applyFont="1" applyFill="1" applyBorder="1" applyAlignment="1" applyProtection="1">
      <alignment horizontal="center" vertical="center"/>
      <protection locked="0"/>
    </xf>
    <xf numFmtId="0" fontId="16" fillId="5" borderId="6" xfId="0" applyFont="1" applyFill="1" applyBorder="1" applyAlignment="1" applyProtection="1">
      <alignment horizontal="center" vertical="center"/>
      <protection locked="0"/>
    </xf>
    <xf numFmtId="0" fontId="35" fillId="5" borderId="6" xfId="0" applyFont="1" applyFill="1" applyBorder="1" applyAlignment="1" applyProtection="1">
      <alignment horizontal="center" vertical="center"/>
      <protection locked="0"/>
    </xf>
    <xf numFmtId="0" fontId="17" fillId="5" borderId="6" xfId="0" applyFont="1" applyFill="1" applyBorder="1" applyAlignment="1" applyProtection="1">
      <alignment horizontal="center" vertical="center"/>
      <protection locked="0"/>
    </xf>
    <xf numFmtId="0" fontId="18" fillId="5" borderId="6" xfId="0" applyFont="1" applyFill="1" applyBorder="1" applyAlignment="1" applyProtection="1">
      <alignment horizontal="center" vertical="center"/>
      <protection locked="0"/>
    </xf>
    <xf numFmtId="0" fontId="41" fillId="5" borderId="6" xfId="0" applyFont="1" applyFill="1" applyBorder="1" applyAlignment="1" applyProtection="1">
      <alignment horizontal="center" vertical="center" wrapText="1"/>
      <protection locked="0"/>
    </xf>
    <xf numFmtId="0" fontId="3" fillId="7" borderId="27" xfId="0" applyFont="1" applyFill="1" applyBorder="1" applyAlignment="1" applyProtection="1">
      <alignment horizontal="center" vertical="center" textRotation="90"/>
      <protection locked="0"/>
    </xf>
    <xf numFmtId="0" fontId="6" fillId="8" borderId="11" xfId="0" applyFont="1" applyFill="1" applyBorder="1" applyAlignment="1" applyProtection="1">
      <alignment horizontal="center" vertical="center" textRotation="90"/>
      <protection locked="0"/>
    </xf>
    <xf numFmtId="0" fontId="33" fillId="9" borderId="11" xfId="0" applyFont="1" applyFill="1" applyBorder="1" applyAlignment="1" applyProtection="1">
      <alignment horizontal="center" vertical="center" textRotation="90"/>
      <protection locked="0"/>
    </xf>
    <xf numFmtId="0" fontId="9" fillId="10" borderId="11" xfId="0" applyFont="1" applyFill="1" applyBorder="1" applyAlignment="1" applyProtection="1">
      <alignment horizontal="center" vertical="center" textRotation="90"/>
      <protection locked="0"/>
    </xf>
    <xf numFmtId="0" fontId="3" fillId="11" borderId="13" xfId="0" applyFont="1" applyFill="1" applyBorder="1" applyAlignment="1" applyProtection="1">
      <alignment horizontal="center" vertical="center" textRotation="90"/>
      <protection locked="0"/>
    </xf>
    <xf numFmtId="0" fontId="10" fillId="12" borderId="1" xfId="0" applyFont="1" applyFill="1" applyBorder="1" applyAlignment="1" applyProtection="1">
      <alignment horizontal="center" vertical="center" textRotation="90"/>
      <protection locked="0"/>
    </xf>
    <xf numFmtId="0" fontId="10" fillId="0" borderId="0" xfId="0" applyFont="1" applyAlignment="1" applyProtection="1">
      <alignment horizontal="center" vertical="center" textRotation="90"/>
      <protection locked="0"/>
    </xf>
    <xf numFmtId="0" fontId="3" fillId="11" borderId="1" xfId="0" applyFont="1" applyFill="1" applyBorder="1" applyAlignment="1" applyProtection="1">
      <alignment horizontal="center" vertical="center" textRotation="90" wrapText="1"/>
      <protection locked="0"/>
    </xf>
    <xf numFmtId="0" fontId="3" fillId="7" borderId="12" xfId="0" applyFont="1" applyFill="1" applyBorder="1" applyAlignment="1" applyProtection="1">
      <alignment horizontal="center" vertical="center" textRotation="90"/>
      <protection locked="0"/>
    </xf>
    <xf numFmtId="0" fontId="55" fillId="0" borderId="0" xfId="2" applyFont="1" applyAlignment="1">
      <alignment horizontal="right" vertical="center" wrapText="1"/>
    </xf>
    <xf numFmtId="0" fontId="55" fillId="0" borderId="0" xfId="2" applyFont="1" applyAlignment="1">
      <alignment horizontal="left" vertical="center" wrapText="1"/>
    </xf>
    <xf numFmtId="0" fontId="55" fillId="0" borderId="0" xfId="2" applyFont="1" applyAlignment="1" applyProtection="1">
      <alignment horizontal="center" vertical="center"/>
      <protection locked="0"/>
    </xf>
    <xf numFmtId="0" fontId="88" fillId="0" borderId="0" xfId="2" applyFont="1" applyAlignment="1">
      <alignment horizontal="center" vertical="center"/>
    </xf>
    <xf numFmtId="0" fontId="88" fillId="0" borderId="0" xfId="2" applyFont="1" applyAlignment="1" applyProtection="1">
      <alignment horizontal="center" vertical="center"/>
      <protection locked="0"/>
    </xf>
    <xf numFmtId="18" fontId="89" fillId="0" borderId="0" xfId="2" applyNumberFormat="1" applyFont="1" applyAlignment="1" applyProtection="1">
      <alignment horizontal="center" vertical="center"/>
      <protection locked="0"/>
    </xf>
    <xf numFmtId="0" fontId="89" fillId="0" borderId="0" xfId="2" applyFont="1" applyAlignment="1" applyProtection="1">
      <alignment horizontal="center" vertical="center"/>
      <protection locked="0"/>
    </xf>
    <xf numFmtId="164" fontId="90" fillId="0" borderId="0" xfId="2" applyNumberFormat="1" applyFont="1" applyAlignment="1" applyProtection="1">
      <alignment horizontal="center" vertical="center"/>
      <protection locked="0"/>
    </xf>
    <xf numFmtId="164" fontId="55" fillId="0" borderId="0" xfId="2" applyNumberFormat="1" applyFont="1" applyAlignment="1" applyProtection="1">
      <alignment horizontal="center" vertical="center"/>
      <protection locked="0"/>
    </xf>
    <xf numFmtId="0" fontId="91" fillId="0" borderId="0" xfId="2" applyFont="1" applyAlignment="1">
      <alignment horizontal="center" vertical="center"/>
    </xf>
    <xf numFmtId="0" fontId="55" fillId="0" borderId="0" xfId="2" applyFont="1" applyAlignment="1" applyProtection="1">
      <alignment vertical="center"/>
      <protection locked="0"/>
    </xf>
    <xf numFmtId="18" fontId="55" fillId="0" borderId="0" xfId="2" applyNumberFormat="1" applyFont="1" applyAlignment="1" applyProtection="1">
      <alignment vertical="center"/>
      <protection locked="0"/>
    </xf>
    <xf numFmtId="164" fontId="92" fillId="0" borderId="0" xfId="2" applyNumberFormat="1" applyFont="1" applyAlignment="1" applyProtection="1">
      <alignment horizontal="center" vertical="center"/>
      <protection locked="0"/>
    </xf>
    <xf numFmtId="164" fontId="79" fillId="0" borderId="0" xfId="2" applyNumberFormat="1" applyFont="1" applyAlignment="1" applyProtection="1">
      <alignment horizontal="center" vertical="center"/>
      <protection locked="0"/>
    </xf>
    <xf numFmtId="0" fontId="87" fillId="6" borderId="0" xfId="0" applyFont="1" applyFill="1" applyAlignment="1">
      <alignment horizontal="center"/>
    </xf>
    <xf numFmtId="0" fontId="31" fillId="6" borderId="0" xfId="0" applyFont="1" applyFill="1" applyAlignment="1">
      <alignment horizontal="center"/>
    </xf>
    <xf numFmtId="0" fontId="49" fillId="18" borderId="0" xfId="2" applyFont="1" applyFill="1" applyAlignment="1">
      <alignment horizontal="left" vertical="center"/>
    </xf>
    <xf numFmtId="0" fontId="57" fillId="0" borderId="0" xfId="2" applyFont="1" applyAlignment="1" applyProtection="1">
      <alignment horizontal="center" wrapText="1"/>
      <protection locked="0"/>
    </xf>
    <xf numFmtId="0" fontId="51" fillId="0" borderId="0" xfId="2" applyFont="1" applyAlignment="1" applyProtection="1">
      <alignment horizontal="center" vertical="center"/>
      <protection locked="0"/>
    </xf>
    <xf numFmtId="0" fontId="86" fillId="18" borderId="47" xfId="2" applyFont="1" applyFill="1" applyBorder="1" applyAlignment="1">
      <alignment horizontal="center" vertical="center" shrinkToFit="1"/>
    </xf>
    <xf numFmtId="0" fontId="55" fillId="0" borderId="0" xfId="2" applyFont="1" applyAlignment="1" applyProtection="1">
      <alignment horizontal="center" wrapText="1"/>
      <protection locked="0"/>
    </xf>
    <xf numFmtId="0" fontId="47" fillId="0" borderId="0" xfId="2" applyFont="1" applyAlignment="1" applyProtection="1">
      <alignment horizontal="center" vertical="center"/>
      <protection locked="0"/>
    </xf>
    <xf numFmtId="16" fontId="12" fillId="0" borderId="16" xfId="0" applyNumberFormat="1" applyFont="1" applyBorder="1" applyAlignment="1">
      <alignment horizontal="center" vertical="center" wrapText="1"/>
    </xf>
    <xf numFmtId="0" fontId="11" fillId="0" borderId="25" xfId="0" applyFont="1" applyBorder="1" applyAlignment="1">
      <alignment horizontal="left" vertical="center" wrapText="1"/>
    </xf>
    <xf numFmtId="0" fontId="11" fillId="0" borderId="51" xfId="0" applyFont="1" applyBorder="1" applyAlignment="1">
      <alignment horizontal="left" vertical="center" wrapText="1"/>
    </xf>
    <xf numFmtId="16" fontId="12" fillId="0" borderId="14" xfId="0" applyNumberFormat="1" applyFont="1" applyBorder="1" applyAlignment="1">
      <alignment horizontal="center" vertical="center" wrapText="1"/>
    </xf>
    <xf numFmtId="16" fontId="12" fillId="0" borderId="50" xfId="0" applyNumberFormat="1" applyFont="1" applyBorder="1" applyAlignment="1">
      <alignment horizontal="center" vertical="center" wrapText="1"/>
    </xf>
    <xf numFmtId="16" fontId="12" fillId="0" borderId="49" xfId="0" applyNumberFormat="1" applyFont="1" applyBorder="1" applyAlignment="1">
      <alignment horizontal="center" vertical="center" wrapText="1"/>
    </xf>
    <xf numFmtId="0" fontId="12" fillId="0" borderId="49" xfId="0" applyFont="1" applyBorder="1" applyAlignment="1">
      <alignment horizontal="center" vertical="center" wrapText="1"/>
    </xf>
    <xf numFmtId="16" fontId="12" fillId="2" borderId="52" xfId="0" applyNumberFormat="1" applyFont="1" applyFill="1" applyBorder="1" applyAlignment="1">
      <alignment horizontal="center" vertical="center" wrapText="1"/>
    </xf>
    <xf numFmtId="16" fontId="12" fillId="2" borderId="0" xfId="0" applyNumberFormat="1" applyFont="1" applyFill="1" applyAlignment="1">
      <alignment horizontal="center" vertical="center" wrapText="1"/>
    </xf>
    <xf numFmtId="0" fontId="12" fillId="2" borderId="29" xfId="0" applyFont="1" applyFill="1" applyBorder="1" applyAlignment="1">
      <alignment horizontal="center" vertical="center" wrapText="1"/>
    </xf>
    <xf numFmtId="0" fontId="12" fillId="0" borderId="42" xfId="0" applyFont="1" applyBorder="1" applyAlignment="1">
      <alignment horizontal="center" vertical="center" wrapText="1"/>
    </xf>
    <xf numFmtId="0" fontId="8" fillId="0" borderId="48" xfId="0" applyFont="1" applyBorder="1" applyAlignment="1">
      <alignment horizontal="center" vertical="center" textRotation="90" wrapText="1"/>
    </xf>
    <xf numFmtId="0" fontId="8" fillId="0" borderId="47" xfId="0" applyFont="1" applyBorder="1" applyAlignment="1">
      <alignment horizontal="center" vertical="center" textRotation="90" wrapText="1"/>
    </xf>
    <xf numFmtId="0" fontId="8" fillId="0" borderId="41" xfId="0" applyFont="1" applyBorder="1" applyAlignment="1">
      <alignment horizontal="center" vertical="center" textRotation="90" wrapText="1"/>
    </xf>
    <xf numFmtId="0" fontId="12" fillId="0" borderId="28" xfId="0" applyFont="1" applyBorder="1" applyAlignment="1">
      <alignment horizontal="center" vertical="center" wrapText="1"/>
    </xf>
    <xf numFmtId="16" fontId="12" fillId="2" borderId="50" xfId="0" applyNumberFormat="1" applyFont="1" applyFill="1" applyBorder="1" applyAlignment="1">
      <alignment horizontal="center" vertical="center" wrapText="1"/>
    </xf>
    <xf numFmtId="16" fontId="12" fillId="2" borderId="49" xfId="0" applyNumberFormat="1" applyFont="1" applyFill="1" applyBorder="1" applyAlignment="1">
      <alignment horizontal="center" vertical="center" wrapText="1"/>
    </xf>
    <xf numFmtId="0" fontId="12" fillId="2" borderId="28" xfId="0" applyFont="1" applyFill="1" applyBorder="1" applyAlignment="1">
      <alignment horizontal="center" vertical="center" wrapText="1"/>
    </xf>
    <xf numFmtId="0" fontId="11" fillId="0" borderId="22" xfId="0" applyFont="1" applyBorder="1" applyAlignment="1">
      <alignment horizontal="left" vertical="center" wrapText="1"/>
    </xf>
    <xf numFmtId="0" fontId="11" fillId="0" borderId="23" xfId="0" applyFont="1" applyBorder="1" applyAlignment="1">
      <alignment horizontal="left" vertical="center" wrapText="1"/>
    </xf>
    <xf numFmtId="0" fontId="8" fillId="0" borderId="27" xfId="0" applyFont="1" applyBorder="1" applyAlignment="1">
      <alignment horizontal="center" vertical="center" textRotation="90" wrapText="1"/>
    </xf>
    <xf numFmtId="0" fontId="11" fillId="0" borderId="53" xfId="0" applyFont="1" applyBorder="1" applyAlignment="1">
      <alignment horizontal="left" vertical="center" wrapText="1"/>
    </xf>
    <xf numFmtId="0" fontId="11" fillId="0" borderId="24" xfId="0" applyFont="1" applyBorder="1" applyAlignment="1">
      <alignment horizontal="left" vertical="center" wrapText="1"/>
    </xf>
    <xf numFmtId="0" fontId="8" fillId="0" borderId="44" xfId="0" applyFont="1" applyBorder="1" applyAlignment="1">
      <alignment horizontal="center" vertical="center" textRotation="90" wrapText="1"/>
    </xf>
    <xf numFmtId="16" fontId="12" fillId="2" borderId="46" xfId="0" applyNumberFormat="1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27" fillId="0" borderId="0" xfId="0" applyFont="1" applyAlignment="1" applyProtection="1">
      <alignment horizontal="center" wrapText="1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>
      <alignment horizontal="center" vertical="center"/>
    </xf>
    <xf numFmtId="0" fontId="52" fillId="0" borderId="0" xfId="2" applyFont="1" applyAlignment="1">
      <alignment horizontal="center" vertical="center"/>
    </xf>
    <xf numFmtId="0" fontId="51" fillId="0" borderId="0" xfId="2" applyFont="1" applyAlignment="1">
      <alignment horizontal="center" vertical="center"/>
    </xf>
    <xf numFmtId="0" fontId="54" fillId="18" borderId="47" xfId="2" applyFont="1" applyFill="1" applyBorder="1" applyAlignment="1">
      <alignment horizontal="center" vertical="center"/>
    </xf>
    <xf numFmtId="16" fontId="12" fillId="0" borderId="28" xfId="0" applyNumberFormat="1" applyFont="1" applyBorder="1" applyAlignment="1">
      <alignment horizontal="center" vertical="center" wrapText="1"/>
    </xf>
    <xf numFmtId="0" fontId="6" fillId="0" borderId="44" xfId="0" applyFont="1" applyBorder="1" applyAlignment="1">
      <alignment horizontal="center" vertical="center" wrapText="1"/>
    </xf>
    <xf numFmtId="0" fontId="6" fillId="0" borderId="47" xfId="0" applyFont="1" applyBorder="1" applyAlignment="1">
      <alignment horizontal="center" vertical="center" wrapText="1"/>
    </xf>
    <xf numFmtId="0" fontId="6" fillId="0" borderId="41" xfId="0" applyFont="1" applyBorder="1" applyAlignment="1">
      <alignment horizontal="center" vertical="center" wrapText="1"/>
    </xf>
    <xf numFmtId="0" fontId="6" fillId="0" borderId="46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42" xfId="0" applyFont="1" applyBorder="1" applyAlignment="1">
      <alignment horizontal="center" vertical="center" wrapText="1"/>
    </xf>
    <xf numFmtId="0" fontId="6" fillId="0" borderId="45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6" fontId="72" fillId="25" borderId="50" xfId="0" applyNumberFormat="1" applyFont="1" applyFill="1" applyBorder="1" applyAlignment="1">
      <alignment horizontal="center" vertical="center" wrapText="1"/>
    </xf>
    <xf numFmtId="16" fontId="72" fillId="25" borderId="49" xfId="0" applyNumberFormat="1" applyFont="1" applyFill="1" applyBorder="1" applyAlignment="1">
      <alignment horizontal="center" vertical="center" wrapText="1"/>
    </xf>
    <xf numFmtId="16" fontId="72" fillId="25" borderId="28" xfId="0" applyNumberFormat="1" applyFont="1" applyFill="1" applyBorder="1" applyAlignment="1">
      <alignment horizontal="center" vertical="center" wrapText="1"/>
    </xf>
    <xf numFmtId="16" fontId="12" fillId="0" borderId="45" xfId="0" applyNumberFormat="1" applyFont="1" applyBorder="1" applyAlignment="1">
      <alignment horizontal="center" vertical="center" wrapText="1"/>
    </xf>
    <xf numFmtId="16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2" borderId="0" xfId="0" applyFont="1" applyFill="1" applyAlignment="1">
      <alignment horizontal="center" vertical="center" wrapText="1"/>
    </xf>
    <xf numFmtId="0" fontId="8" fillId="14" borderId="48" xfId="0" applyFont="1" applyFill="1" applyBorder="1" applyAlignment="1">
      <alignment horizontal="center" vertical="center" textRotation="90" wrapText="1"/>
    </xf>
    <xf numFmtId="0" fontId="8" fillId="14" borderId="47" xfId="0" applyFont="1" applyFill="1" applyBorder="1" applyAlignment="1">
      <alignment horizontal="center" vertical="center" textRotation="90" wrapText="1"/>
    </xf>
    <xf numFmtId="0" fontId="8" fillId="14" borderId="27" xfId="0" applyFont="1" applyFill="1" applyBorder="1" applyAlignment="1">
      <alignment horizontal="center" vertical="center" textRotation="90" wrapText="1"/>
    </xf>
    <xf numFmtId="16" fontId="12" fillId="2" borderId="28" xfId="0" applyNumberFormat="1" applyFont="1" applyFill="1" applyBorder="1" applyAlignment="1">
      <alignment horizontal="center" vertical="center" wrapText="1"/>
    </xf>
    <xf numFmtId="16" fontId="12" fillId="0" borderId="46" xfId="0" applyNumberFormat="1" applyFont="1" applyBorder="1" applyAlignment="1">
      <alignment horizontal="center" vertical="center" wrapText="1"/>
    </xf>
    <xf numFmtId="0" fontId="8" fillId="14" borderId="44" xfId="0" applyFont="1" applyFill="1" applyBorder="1" applyAlignment="1">
      <alignment horizontal="center" vertical="center" textRotation="90" wrapText="1"/>
    </xf>
    <xf numFmtId="0" fontId="80" fillId="0" borderId="0" xfId="2" applyFont="1" applyAlignment="1">
      <alignment horizontal="center" vertical="center" wrapText="1"/>
    </xf>
    <xf numFmtId="0" fontId="57" fillId="0" borderId="0" xfId="2" applyFont="1" applyAlignment="1" applyProtection="1">
      <alignment horizontal="center" vertical="center" wrapText="1"/>
      <protection locked="0"/>
    </xf>
    <xf numFmtId="0" fontId="90" fillId="0" borderId="0" xfId="2" applyFont="1" applyAlignment="1">
      <alignment horizontal="left" vertical="center" wrapText="1"/>
    </xf>
    <xf numFmtId="0" fontId="90" fillId="0" borderId="0" xfId="2" applyFont="1" applyAlignment="1">
      <alignment horizontal="right" vertical="center" wrapText="1"/>
    </xf>
  </cellXfs>
  <cellStyles count="5">
    <cellStyle name="Hipervínculo" xfId="1" builtinId="8"/>
    <cellStyle name="Hipervínculo 2" xfId="3" xr:uid="{00000000-0005-0000-0000-000001000000}"/>
    <cellStyle name="Normal" xfId="0" builtinId="0"/>
    <cellStyle name="Normal 2" xfId="2" xr:uid="{00000000-0005-0000-0000-000003000000}"/>
    <cellStyle name="Normal 2 2" xfId="4" xr:uid="{00000000-0005-0000-0000-000004000000}"/>
  </cellStyles>
  <dxfs count="237">
    <dxf>
      <font>
        <b/>
        <i val="0"/>
        <color rgb="FF0000CC"/>
      </font>
    </dxf>
    <dxf>
      <font>
        <b/>
        <i val="0"/>
        <color rgb="FF0000CC"/>
      </font>
    </dxf>
    <dxf>
      <font>
        <b/>
        <i val="0"/>
        <color rgb="FF0000CC"/>
      </font>
    </dxf>
    <dxf>
      <font>
        <b/>
        <i val="0"/>
        <color rgb="FF0000CC"/>
      </font>
    </dxf>
    <dxf>
      <font>
        <b/>
        <i val="0"/>
      </font>
    </dxf>
    <dxf>
      <font>
        <b/>
        <i val="0"/>
        <color rgb="FF0000CC"/>
      </font>
    </dxf>
    <dxf>
      <font>
        <b/>
        <i val="0"/>
        <color rgb="FF0000CC"/>
      </font>
    </dxf>
    <dxf>
      <font>
        <b/>
        <i val="0"/>
        <color rgb="FF0000CC"/>
      </font>
    </dxf>
    <dxf>
      <font>
        <b/>
        <i val="0"/>
        <color rgb="FF0000CC"/>
      </font>
    </dxf>
    <dxf>
      <font>
        <b/>
        <i val="0"/>
      </font>
    </dxf>
    <dxf>
      <font>
        <b/>
        <i val="0"/>
        <color rgb="FF0000CC"/>
      </font>
    </dxf>
    <dxf>
      <font>
        <b/>
        <i val="0"/>
      </font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b/>
        <i val="0"/>
        <color rgb="FF0000CC"/>
      </font>
    </dxf>
    <dxf>
      <font>
        <b/>
        <i val="0"/>
      </font>
    </dxf>
    <dxf>
      <font>
        <b/>
        <i val="0"/>
        <color rgb="FF0000CC"/>
      </font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3"/>
      </font>
      <fill>
        <patternFill>
          <bgColor indexed="1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3"/>
      </font>
      <fill>
        <patternFill>
          <bgColor indexed="1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3"/>
      </font>
      <fill>
        <patternFill>
          <bgColor indexed="1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strike val="0"/>
        <u/>
      </font>
    </dxf>
    <dxf>
      <fill>
        <patternFill>
          <bgColor theme="8" tint="0.59996337778862885"/>
        </patternFill>
      </fill>
    </dxf>
    <dxf>
      <font>
        <b/>
        <i val="0"/>
      </font>
    </dxf>
    <dxf>
      <font>
        <b/>
        <i val="0"/>
      </font>
    </dxf>
    <dxf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</dxf>
    <dxf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strike val="0"/>
        <u/>
      </font>
    </dxf>
    <dxf>
      <fill>
        <patternFill>
          <bgColor theme="8" tint="0.59996337778862885"/>
        </patternFill>
      </fill>
    </dxf>
    <dxf>
      <font>
        <b/>
        <i val="0"/>
      </font>
    </dxf>
    <dxf>
      <font>
        <b/>
        <i val="0"/>
      </font>
    </dxf>
    <dxf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</dxf>
    <dxf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</dxfs>
  <tableStyles count="0" defaultTableStyle="TableStyleMedium9" defaultPivotStyle="PivotStyleLight16"/>
  <colors>
    <mruColors>
      <color rgb="FF0000CC"/>
      <color rgb="FFFF9900"/>
      <color rgb="FF9900CC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514350</xdr:colOff>
      <xdr:row>45</xdr:row>
      <xdr:rowOff>0</xdr:rowOff>
    </xdr:from>
    <xdr:to>
      <xdr:col>19</xdr:col>
      <xdr:colOff>678732</xdr:colOff>
      <xdr:row>76</xdr:row>
      <xdr:rowOff>140601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4811"/>
        <a:stretch/>
      </xdr:blipFill>
      <xdr:spPr>
        <a:xfrm>
          <a:off x="514350" y="3750469"/>
          <a:ext cx="12320663" cy="7153382"/>
        </a:xfrm>
        <a:prstGeom prst="rect">
          <a:avLst/>
        </a:prstGeom>
      </xdr:spPr>
    </xdr:pic>
    <xdr:clientData/>
  </xdr:twoCellAnchor>
  <xdr:twoCellAnchor>
    <xdr:from>
      <xdr:col>1</xdr:col>
      <xdr:colOff>238124</xdr:colOff>
      <xdr:row>52</xdr:row>
      <xdr:rowOff>147638</xdr:rowOff>
    </xdr:from>
    <xdr:to>
      <xdr:col>11</xdr:col>
      <xdr:colOff>11906</xdr:colOff>
      <xdr:row>59</xdr:row>
      <xdr:rowOff>47626</xdr:rowOff>
    </xdr:to>
    <xdr:sp macro="" textlink="">
      <xdr:nvSpPr>
        <xdr:cNvPr id="9048" name="11 Llamada con línea 3">
          <a:extLst>
            <a:ext uri="{FF2B5EF4-FFF2-40B4-BE49-F238E27FC236}">
              <a16:creationId xmlns:a16="http://schemas.microsoft.com/office/drawing/2014/main" id="{00000000-0008-0000-0000-000058230000}"/>
            </a:ext>
          </a:extLst>
        </xdr:cNvPr>
        <xdr:cNvSpPr>
          <a:spLocks/>
        </xdr:cNvSpPr>
      </xdr:nvSpPr>
      <xdr:spPr bwMode="auto">
        <a:xfrm>
          <a:off x="1069397" y="5672138"/>
          <a:ext cx="5298282" cy="1475943"/>
        </a:xfrm>
        <a:prstGeom prst="borderCallout3">
          <a:avLst>
            <a:gd name="adj1" fmla="val 18750"/>
            <a:gd name="adj2" fmla="val 0"/>
            <a:gd name="adj3" fmla="val 18750"/>
            <a:gd name="adj4" fmla="val -14514"/>
            <a:gd name="adj5" fmla="val -134907"/>
            <a:gd name="adj6" fmla="val -15056"/>
            <a:gd name="adj7" fmla="val -319180"/>
            <a:gd name="adj8" fmla="val 6544"/>
          </a:avLst>
        </a:prstGeom>
        <a:noFill/>
        <a:ln w="2857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359568</xdr:colOff>
      <xdr:row>61</xdr:row>
      <xdr:rowOff>152401</xdr:rowOff>
    </xdr:from>
    <xdr:to>
      <xdr:col>16</xdr:col>
      <xdr:colOff>345281</xdr:colOff>
      <xdr:row>68</xdr:row>
      <xdr:rowOff>47626</xdr:rowOff>
    </xdr:to>
    <xdr:sp macro="" textlink="">
      <xdr:nvSpPr>
        <xdr:cNvPr id="9049" name="13 Llamada con línea 3">
          <a:extLst>
            <a:ext uri="{FF2B5EF4-FFF2-40B4-BE49-F238E27FC236}">
              <a16:creationId xmlns:a16="http://schemas.microsoft.com/office/drawing/2014/main" id="{00000000-0008-0000-0000-000059230000}"/>
            </a:ext>
          </a:extLst>
        </xdr:cNvPr>
        <xdr:cNvSpPr>
          <a:spLocks/>
        </xdr:cNvSpPr>
      </xdr:nvSpPr>
      <xdr:spPr bwMode="auto">
        <a:xfrm>
          <a:off x="7408068" y="14734310"/>
          <a:ext cx="2479531" cy="1471180"/>
        </a:xfrm>
        <a:prstGeom prst="borderCallout3">
          <a:avLst>
            <a:gd name="adj1" fmla="val 41075"/>
            <a:gd name="adj2" fmla="val 99589"/>
            <a:gd name="adj3" fmla="val -191773"/>
            <a:gd name="adj4" fmla="val 156995"/>
            <a:gd name="adj5" fmla="val -292954"/>
            <a:gd name="adj6" fmla="val 155778"/>
            <a:gd name="adj7" fmla="val -322546"/>
            <a:gd name="adj8" fmla="val -23159"/>
          </a:avLst>
        </a:prstGeom>
        <a:noFill/>
        <a:ln w="28575" algn="ctr">
          <a:solidFill>
            <a:srgbClr val="4F622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345283</xdr:colOff>
      <xdr:row>55</xdr:row>
      <xdr:rowOff>142875</xdr:rowOff>
    </xdr:from>
    <xdr:to>
      <xdr:col>16</xdr:col>
      <xdr:colOff>416719</xdr:colOff>
      <xdr:row>61</xdr:row>
      <xdr:rowOff>71438</xdr:rowOff>
    </xdr:to>
    <xdr:sp macro="" textlink="">
      <xdr:nvSpPr>
        <xdr:cNvPr id="9050" name="13 Llamada con línea 3">
          <a:extLst>
            <a:ext uri="{FF2B5EF4-FFF2-40B4-BE49-F238E27FC236}">
              <a16:creationId xmlns:a16="http://schemas.microsoft.com/office/drawing/2014/main" id="{00000000-0008-0000-0000-00005A230000}"/>
            </a:ext>
          </a:extLst>
        </xdr:cNvPr>
        <xdr:cNvSpPr>
          <a:spLocks/>
        </xdr:cNvSpPr>
      </xdr:nvSpPr>
      <xdr:spPr bwMode="auto">
        <a:xfrm>
          <a:off x="7393783" y="6342784"/>
          <a:ext cx="2565254" cy="1279381"/>
        </a:xfrm>
        <a:prstGeom prst="borderCallout3">
          <a:avLst>
            <a:gd name="adj1" fmla="val -2403"/>
            <a:gd name="adj2" fmla="val 88741"/>
            <a:gd name="adj3" fmla="val -37227"/>
            <a:gd name="adj4" fmla="val 97097"/>
            <a:gd name="adj5" fmla="val -258331"/>
            <a:gd name="adj6" fmla="val 97166"/>
            <a:gd name="adj7" fmla="val -372629"/>
            <a:gd name="adj8" fmla="val -15224"/>
          </a:avLst>
        </a:prstGeom>
        <a:noFill/>
        <a:ln w="28575" algn="ctr">
          <a:solidFill>
            <a:srgbClr val="984807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</xdr:col>
      <xdr:colOff>238124</xdr:colOff>
      <xdr:row>59</xdr:row>
      <xdr:rowOff>114300</xdr:rowOff>
    </xdr:from>
    <xdr:to>
      <xdr:col>11</xdr:col>
      <xdr:colOff>19050</xdr:colOff>
      <xdr:row>74</xdr:row>
      <xdr:rowOff>190500</xdr:rowOff>
    </xdr:to>
    <xdr:sp macro="" textlink="">
      <xdr:nvSpPr>
        <xdr:cNvPr id="9051" name="11 Llamada con línea 3">
          <a:extLst>
            <a:ext uri="{FF2B5EF4-FFF2-40B4-BE49-F238E27FC236}">
              <a16:creationId xmlns:a16="http://schemas.microsoft.com/office/drawing/2014/main" id="{00000000-0008-0000-0000-00005B230000}"/>
            </a:ext>
          </a:extLst>
        </xdr:cNvPr>
        <xdr:cNvSpPr>
          <a:spLocks/>
        </xdr:cNvSpPr>
      </xdr:nvSpPr>
      <xdr:spPr bwMode="auto">
        <a:xfrm>
          <a:off x="1081767" y="7407729"/>
          <a:ext cx="5387069" cy="3546021"/>
        </a:xfrm>
        <a:prstGeom prst="borderCallout3">
          <a:avLst>
            <a:gd name="adj1" fmla="val 18750"/>
            <a:gd name="adj2" fmla="val 0"/>
            <a:gd name="adj3" fmla="val 18207"/>
            <a:gd name="adj4" fmla="val -13078"/>
            <a:gd name="adj5" fmla="val -97967"/>
            <a:gd name="adj6" fmla="val -13496"/>
            <a:gd name="adj7" fmla="val -110149"/>
            <a:gd name="adj8" fmla="val 4341"/>
          </a:avLst>
        </a:prstGeom>
        <a:noFill/>
        <a:ln w="28575" algn="ctr">
          <a:solidFill>
            <a:srgbClr val="0000CC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571500</xdr:colOff>
      <xdr:row>89</xdr:row>
      <xdr:rowOff>202407</xdr:rowOff>
    </xdr:from>
    <xdr:to>
      <xdr:col>20</xdr:col>
      <xdr:colOff>19806</xdr:colOff>
      <xdr:row>122</xdr:row>
      <xdr:rowOff>51474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l="4393"/>
        <a:stretch/>
      </xdr:blipFill>
      <xdr:spPr>
        <a:xfrm>
          <a:off x="571500" y="11775282"/>
          <a:ext cx="12438025" cy="7314286"/>
        </a:xfrm>
        <a:prstGeom prst="rect">
          <a:avLst/>
        </a:prstGeom>
      </xdr:spPr>
    </xdr:pic>
    <xdr:clientData/>
  </xdr:twoCellAnchor>
  <xdr:twoCellAnchor>
    <xdr:from>
      <xdr:col>2</xdr:col>
      <xdr:colOff>178594</xdr:colOff>
      <xdr:row>104</xdr:row>
      <xdr:rowOff>142875</xdr:rowOff>
    </xdr:from>
    <xdr:to>
      <xdr:col>3</xdr:col>
      <xdr:colOff>750093</xdr:colOff>
      <xdr:row>117</xdr:row>
      <xdr:rowOff>0</xdr:rowOff>
    </xdr:to>
    <xdr:sp macro="" textlink="">
      <xdr:nvSpPr>
        <xdr:cNvPr id="18" name="11 Llamada con línea 3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/>
        </xdr:cNvSpPr>
      </xdr:nvSpPr>
      <xdr:spPr bwMode="auto">
        <a:xfrm>
          <a:off x="1841139" y="17495693"/>
          <a:ext cx="1402772" cy="2783898"/>
        </a:xfrm>
        <a:prstGeom prst="borderCallout3">
          <a:avLst>
            <a:gd name="adj1" fmla="val 18750"/>
            <a:gd name="adj2" fmla="val 0"/>
            <a:gd name="adj3" fmla="val 6835"/>
            <a:gd name="adj4" fmla="val -107705"/>
            <a:gd name="adj5" fmla="val -162992"/>
            <a:gd name="adj6" fmla="val -108916"/>
            <a:gd name="adj7" fmla="val -170434"/>
            <a:gd name="adj8" fmla="val -67609"/>
          </a:avLst>
        </a:prstGeom>
        <a:noFill/>
        <a:ln w="2857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</xdr:col>
      <xdr:colOff>104747</xdr:colOff>
      <xdr:row>104</xdr:row>
      <xdr:rowOff>140497</xdr:rowOff>
    </xdr:from>
    <xdr:to>
      <xdr:col>8</xdr:col>
      <xdr:colOff>345283</xdr:colOff>
      <xdr:row>116</xdr:row>
      <xdr:rowOff>223840</xdr:rowOff>
    </xdr:to>
    <xdr:sp macro="" textlink="">
      <xdr:nvSpPr>
        <xdr:cNvPr id="19" name="11 Llamada con línea 3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/>
        </xdr:cNvSpPr>
      </xdr:nvSpPr>
      <xdr:spPr bwMode="auto">
        <a:xfrm>
          <a:off x="5075065" y="17493315"/>
          <a:ext cx="586900" cy="2784980"/>
        </a:xfrm>
        <a:prstGeom prst="borderCallout3">
          <a:avLst>
            <a:gd name="adj1" fmla="val 3856"/>
            <a:gd name="adj2" fmla="val 97605"/>
            <a:gd name="adj3" fmla="val -25931"/>
            <a:gd name="adj4" fmla="val 928099"/>
            <a:gd name="adj5" fmla="val -99162"/>
            <a:gd name="adj6" fmla="val 930872"/>
            <a:gd name="adj7" fmla="val -144543"/>
            <a:gd name="adj8" fmla="val 630298"/>
          </a:avLst>
        </a:prstGeom>
        <a:noFill/>
        <a:ln w="28575" algn="ctr">
          <a:solidFill>
            <a:srgbClr val="9900CC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132</xdr:row>
      <xdr:rowOff>23811</xdr:rowOff>
    </xdr:from>
    <xdr:to>
      <xdr:col>19</xdr:col>
      <xdr:colOff>293650</xdr:colOff>
      <xdr:row>164</xdr:row>
      <xdr:rowOff>99094</xdr:rowOff>
    </xdr:to>
    <xdr:pic>
      <xdr:nvPicPr>
        <xdr:cNvPr id="6" name="5 Image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/>
        <a:srcRect l="4301"/>
        <a:stretch/>
      </xdr:blipFill>
      <xdr:spPr>
        <a:xfrm>
          <a:off x="0" y="23491030"/>
          <a:ext cx="12449931" cy="7314286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148</xdr:row>
      <xdr:rowOff>166687</xdr:rowOff>
    </xdr:from>
    <xdr:to>
      <xdr:col>15</xdr:col>
      <xdr:colOff>202407</xdr:colOff>
      <xdr:row>152</xdr:row>
      <xdr:rowOff>35720</xdr:rowOff>
    </xdr:to>
    <xdr:sp macro="" textlink="">
      <xdr:nvSpPr>
        <xdr:cNvPr id="22" name="11 Llamada con línea 3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/>
        </xdr:cNvSpPr>
      </xdr:nvSpPr>
      <xdr:spPr bwMode="auto">
        <a:xfrm>
          <a:off x="7191374" y="27546732"/>
          <a:ext cx="1722078" cy="769579"/>
        </a:xfrm>
        <a:prstGeom prst="borderCallout3">
          <a:avLst>
            <a:gd name="adj1" fmla="val 18750"/>
            <a:gd name="adj2" fmla="val 0"/>
            <a:gd name="adj3" fmla="val -23934"/>
            <a:gd name="adj4" fmla="val -398050"/>
            <a:gd name="adj5" fmla="val -539914"/>
            <a:gd name="adj6" fmla="val -397881"/>
            <a:gd name="adj7" fmla="val -598201"/>
            <a:gd name="adj8" fmla="val -365760"/>
          </a:avLst>
        </a:prstGeom>
        <a:noFill/>
        <a:ln w="2857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154782</xdr:colOff>
      <xdr:row>152</xdr:row>
      <xdr:rowOff>71437</xdr:rowOff>
    </xdr:from>
    <xdr:to>
      <xdr:col>15</xdr:col>
      <xdr:colOff>202407</xdr:colOff>
      <xdr:row>157</xdr:row>
      <xdr:rowOff>83343</xdr:rowOff>
    </xdr:to>
    <xdr:sp macro="" textlink="">
      <xdr:nvSpPr>
        <xdr:cNvPr id="24" name="11 Llamada con línea 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/>
        </xdr:cNvSpPr>
      </xdr:nvSpPr>
      <xdr:spPr bwMode="auto">
        <a:xfrm>
          <a:off x="7203282" y="28352028"/>
          <a:ext cx="1710170" cy="1137588"/>
        </a:xfrm>
        <a:prstGeom prst="borderCallout3">
          <a:avLst>
            <a:gd name="adj1" fmla="val 31981"/>
            <a:gd name="adj2" fmla="val 101077"/>
            <a:gd name="adj3" fmla="val 26153"/>
            <a:gd name="adj4" fmla="val 125321"/>
            <a:gd name="adj5" fmla="val -425204"/>
            <a:gd name="adj6" fmla="val 120455"/>
            <a:gd name="adj7" fmla="val -441893"/>
            <a:gd name="adj8" fmla="val 61063"/>
          </a:avLst>
        </a:prstGeom>
        <a:noFill/>
        <a:ln w="28575" algn="ctr">
          <a:solidFill>
            <a:srgbClr val="9900CC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202873</xdr:colOff>
      <xdr:row>174</xdr:row>
      <xdr:rowOff>181840</xdr:rowOff>
    </xdr:from>
    <xdr:to>
      <xdr:col>19</xdr:col>
      <xdr:colOff>421685</xdr:colOff>
      <xdr:row>206</xdr:row>
      <xdr:rowOff>93842</xdr:rowOff>
    </xdr:to>
    <xdr:pic>
      <xdr:nvPicPr>
        <xdr:cNvPr id="7" name="6 Ima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4393"/>
        <a:stretch/>
      </xdr:blipFill>
      <xdr:spPr>
        <a:xfrm>
          <a:off x="202873" y="33536658"/>
          <a:ext cx="12254948" cy="7116365"/>
        </a:xfrm>
        <a:prstGeom prst="rect">
          <a:avLst/>
        </a:prstGeom>
      </xdr:spPr>
    </xdr:pic>
    <xdr:clientData/>
  </xdr:twoCellAnchor>
  <xdr:twoCellAnchor>
    <xdr:from>
      <xdr:col>13</xdr:col>
      <xdr:colOff>424051</xdr:colOff>
      <xdr:row>104</xdr:row>
      <xdr:rowOff>205441</xdr:rowOff>
    </xdr:from>
    <xdr:to>
      <xdr:col>15</xdr:col>
      <xdr:colOff>744682</xdr:colOff>
      <xdr:row>117</xdr:row>
      <xdr:rowOff>63648</xdr:rowOff>
    </xdr:to>
    <xdr:sp macro="" textlink="">
      <xdr:nvSpPr>
        <xdr:cNvPr id="26" name="11 Llamada con línea 3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/>
        </xdr:cNvSpPr>
      </xdr:nvSpPr>
      <xdr:spPr bwMode="auto">
        <a:xfrm>
          <a:off x="7472551" y="17558259"/>
          <a:ext cx="1983176" cy="2784980"/>
        </a:xfrm>
        <a:prstGeom prst="borderCallout3">
          <a:avLst>
            <a:gd name="adj1" fmla="val 3856"/>
            <a:gd name="adj2" fmla="val 97605"/>
            <a:gd name="adj3" fmla="val -59511"/>
            <a:gd name="adj4" fmla="val 97634"/>
            <a:gd name="adj5" fmla="val -159481"/>
            <a:gd name="adj6" fmla="val 96914"/>
            <a:gd name="adj7" fmla="val -163198"/>
            <a:gd name="adj8" fmla="val 31106"/>
          </a:avLst>
        </a:prstGeom>
        <a:noFill/>
        <a:ln w="28575" algn="ctr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207818</xdr:colOff>
      <xdr:row>15</xdr:row>
      <xdr:rowOff>51956</xdr:rowOff>
    </xdr:from>
    <xdr:to>
      <xdr:col>19</xdr:col>
      <xdr:colOff>609708</xdr:colOff>
      <xdr:row>24</xdr:row>
      <xdr:rowOff>190501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/>
        <a:srcRect l="4393" b="70404"/>
        <a:stretch/>
      </xdr:blipFill>
      <xdr:spPr>
        <a:xfrm>
          <a:off x="207818" y="1524001"/>
          <a:ext cx="12438026" cy="2164772"/>
        </a:xfrm>
        <a:prstGeom prst="rect">
          <a:avLst/>
        </a:prstGeom>
      </xdr:spPr>
    </xdr:pic>
    <xdr:clientData/>
  </xdr:twoCellAnchor>
  <xdr:twoCellAnchor>
    <xdr:from>
      <xdr:col>3</xdr:col>
      <xdr:colOff>1143000</xdr:colOff>
      <xdr:row>20</xdr:row>
      <xdr:rowOff>224116</xdr:rowOff>
    </xdr:from>
    <xdr:to>
      <xdr:col>7</xdr:col>
      <xdr:colOff>34637</xdr:colOff>
      <xdr:row>22</xdr:row>
      <xdr:rowOff>190500</xdr:rowOff>
    </xdr:to>
    <xdr:sp macro="" textlink="">
      <xdr:nvSpPr>
        <xdr:cNvPr id="16" name="11 Llamada con línea 3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/>
        </xdr:cNvSpPr>
      </xdr:nvSpPr>
      <xdr:spPr bwMode="auto">
        <a:xfrm>
          <a:off x="3636818" y="5454207"/>
          <a:ext cx="1368137" cy="416657"/>
        </a:xfrm>
        <a:prstGeom prst="borderCallout3">
          <a:avLst>
            <a:gd name="adj1" fmla="val 51162"/>
            <a:gd name="adj2" fmla="val 98139"/>
            <a:gd name="adj3" fmla="val 47397"/>
            <a:gd name="adj4" fmla="val 149074"/>
            <a:gd name="adj5" fmla="val -406512"/>
            <a:gd name="adj6" fmla="val 147315"/>
            <a:gd name="adj7" fmla="val -404402"/>
            <a:gd name="adj8" fmla="val 113502"/>
          </a:avLst>
        </a:prstGeom>
        <a:noFill/>
        <a:ln w="2857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714375</xdr:colOff>
      <xdr:row>216</xdr:row>
      <xdr:rowOff>127000</xdr:rowOff>
    </xdr:from>
    <xdr:to>
      <xdr:col>20</xdr:col>
      <xdr:colOff>150775</xdr:colOff>
      <xdr:row>249</xdr:row>
      <xdr:rowOff>107036</xdr:rowOff>
    </xdr:to>
    <xdr:pic>
      <xdr:nvPicPr>
        <xdr:cNvPr id="4" name="3 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/>
        <a:srcRect l="4393"/>
        <a:stretch/>
      </xdr:blipFill>
      <xdr:spPr>
        <a:xfrm>
          <a:off x="714375" y="48609250"/>
          <a:ext cx="12438025" cy="7314286"/>
        </a:xfrm>
        <a:prstGeom prst="rect">
          <a:avLst/>
        </a:prstGeom>
      </xdr:spPr>
    </xdr:pic>
    <xdr:clientData/>
  </xdr:twoCellAnchor>
  <xdr:twoCellAnchor>
    <xdr:from>
      <xdr:col>6</xdr:col>
      <xdr:colOff>329045</xdr:colOff>
      <xdr:row>233</xdr:row>
      <xdr:rowOff>121227</xdr:rowOff>
    </xdr:from>
    <xdr:to>
      <xdr:col>10</xdr:col>
      <xdr:colOff>311728</xdr:colOff>
      <xdr:row>235</xdr:row>
      <xdr:rowOff>87611</xdr:rowOff>
    </xdr:to>
    <xdr:sp macro="" textlink="">
      <xdr:nvSpPr>
        <xdr:cNvPr id="20" name="11 Llamada con línea 3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/>
        </xdr:cNvSpPr>
      </xdr:nvSpPr>
      <xdr:spPr bwMode="auto">
        <a:xfrm>
          <a:off x="4953000" y="52993636"/>
          <a:ext cx="1368137" cy="416657"/>
        </a:xfrm>
        <a:prstGeom prst="borderCallout3">
          <a:avLst>
            <a:gd name="adj1" fmla="val 51162"/>
            <a:gd name="adj2" fmla="val 98139"/>
            <a:gd name="adj3" fmla="val 47397"/>
            <a:gd name="adj4" fmla="val 149074"/>
            <a:gd name="adj5" fmla="val -1142206"/>
            <a:gd name="adj6" fmla="val 148580"/>
            <a:gd name="adj7" fmla="val -1135939"/>
            <a:gd name="adj8" fmla="val -27005"/>
          </a:avLst>
        </a:prstGeom>
        <a:noFill/>
        <a:ln w="2857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1201882</xdr:colOff>
      <xdr:row>223</xdr:row>
      <xdr:rowOff>38099</xdr:rowOff>
    </xdr:from>
    <xdr:to>
      <xdr:col>4</xdr:col>
      <xdr:colOff>169718</xdr:colOff>
      <xdr:row>245</xdr:row>
      <xdr:rowOff>90054</xdr:rowOff>
    </xdr:to>
    <xdr:sp macro="" textlink="">
      <xdr:nvSpPr>
        <xdr:cNvPr id="21" name="11 Llamada con línea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/>
        </xdr:cNvSpPr>
      </xdr:nvSpPr>
      <xdr:spPr bwMode="auto">
        <a:xfrm>
          <a:off x="3695700" y="51577008"/>
          <a:ext cx="405245" cy="5004955"/>
        </a:xfrm>
        <a:prstGeom prst="borderCallout3">
          <a:avLst>
            <a:gd name="adj1" fmla="val 7217"/>
            <a:gd name="adj2" fmla="val 98139"/>
            <a:gd name="adj3" fmla="val 7259"/>
            <a:gd name="adj4" fmla="val 1207408"/>
            <a:gd name="adj5" fmla="val -42969"/>
            <a:gd name="adj6" fmla="val 1201637"/>
            <a:gd name="adj7" fmla="val -43391"/>
            <a:gd name="adj8" fmla="val 1053081"/>
          </a:avLst>
        </a:prstGeom>
        <a:noFill/>
        <a:ln w="28575" algn="ctr">
          <a:solidFill>
            <a:srgbClr val="0000CC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</xdr:colOff>
      <xdr:row>14</xdr:row>
      <xdr:rowOff>0</xdr:rowOff>
    </xdr:from>
    <xdr:to>
      <xdr:col>8</xdr:col>
      <xdr:colOff>923926</xdr:colOff>
      <xdr:row>16</xdr:row>
      <xdr:rowOff>64433</xdr:rowOff>
    </xdr:to>
    <xdr:sp macro="[0]!numero_de_equipos" textlink="">
      <xdr:nvSpPr>
        <xdr:cNvPr id="2" name="1 Redondear rectángulo de esquina diagonal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829426" y="3743325"/>
          <a:ext cx="2286000" cy="521633"/>
        </a:xfrm>
        <a:prstGeom prst="round2Diag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rgbClr val="0000CC"/>
          </a:solidFill>
        </a:ln>
        <a:effectLst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lIns="0" tIns="0" rIns="0" bIns="0" rtlCol="0" anchor="ctr" anchorCtr="1"/>
        <a:lstStyle/>
        <a:p>
          <a:pPr algn="ctr"/>
          <a:r>
            <a:rPr lang="es-SV" sz="1100" b="1">
              <a:solidFill>
                <a:sysClr val="windowText" lastClr="000000"/>
              </a:solidFill>
            </a:rPr>
            <a:t>LUEGO DE COLOCAR LA CANTIDAD DE EQUIPOS DAR CLICK AQUI</a:t>
          </a:r>
        </a:p>
      </xdr:txBody>
    </xdr:sp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2</xdr:col>
      <xdr:colOff>741688</xdr:colOff>
      <xdr:row>0</xdr:row>
      <xdr:rowOff>495300</xdr:rowOff>
    </xdr:to>
    <xdr:pic>
      <xdr:nvPicPr>
        <xdr:cNvPr id="4" name="3 Imagen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627513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63498</xdr:rowOff>
    </xdr:from>
    <xdr:to>
      <xdr:col>2</xdr:col>
      <xdr:colOff>101383</xdr:colOff>
      <xdr:row>0</xdr:row>
      <xdr:rowOff>492123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143"/>
        <a:stretch/>
      </xdr:blipFill>
      <xdr:spPr>
        <a:xfrm>
          <a:off x="0" y="63498"/>
          <a:ext cx="1265550" cy="42862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68313</xdr:colOff>
      <xdr:row>0</xdr:row>
      <xdr:rowOff>147201</xdr:rowOff>
    </xdr:from>
    <xdr:to>
      <xdr:col>1</xdr:col>
      <xdr:colOff>1755789</xdr:colOff>
      <xdr:row>2</xdr:row>
      <xdr:rowOff>215201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143"/>
        <a:stretch/>
      </xdr:blipFill>
      <xdr:spPr>
        <a:xfrm>
          <a:off x="163563" y="147201"/>
          <a:ext cx="1687476" cy="576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550481</xdr:colOff>
      <xdr:row>9</xdr:row>
      <xdr:rowOff>184887</xdr:rowOff>
    </xdr:from>
    <xdr:to>
      <xdr:col>19</xdr:col>
      <xdr:colOff>133062</xdr:colOff>
      <xdr:row>12</xdr:row>
      <xdr:rowOff>226209</xdr:rowOff>
    </xdr:to>
    <xdr:sp macro="[0]!ordena_puntos_average" textlink="" fLocksText="0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8872950" y="2613762"/>
          <a:ext cx="1916206" cy="815228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38100" cap="flat" cmpd="sng" algn="ctr">
          <a:solidFill>
            <a:srgbClr val="0000CC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SV" sz="1100" b="1"/>
            <a:t>CLICK PARA OREDAR POR</a:t>
          </a:r>
          <a:r>
            <a:rPr lang="es-SV" sz="1100" b="1" baseline="0"/>
            <a:t>:</a:t>
          </a:r>
        </a:p>
        <a:p>
          <a:pPr algn="l"/>
          <a:r>
            <a:rPr lang="es-SV" sz="1100" baseline="0"/>
            <a:t>1º Puntos</a:t>
          </a:r>
        </a:p>
        <a:p>
          <a:pPr algn="l"/>
          <a:r>
            <a:rPr lang="es-SV" sz="1100" baseline="0"/>
            <a:t>2º Average</a:t>
          </a:r>
          <a:endParaRPr lang="es-SV" sz="1100"/>
        </a:p>
      </xdr:txBody>
    </xdr:sp>
    <xdr:clientData fLocksWithSheet="0"/>
  </xdr:twoCellAnchor>
  <xdr:twoCellAnchor editAs="absolute">
    <xdr:from>
      <xdr:col>18</xdr:col>
      <xdr:colOff>550481</xdr:colOff>
      <xdr:row>13</xdr:row>
      <xdr:rowOff>156172</xdr:rowOff>
    </xdr:from>
    <xdr:to>
      <xdr:col>19</xdr:col>
      <xdr:colOff>133062</xdr:colOff>
      <xdr:row>37</xdr:row>
      <xdr:rowOff>107146</xdr:rowOff>
    </xdr:to>
    <xdr:sp macro="[0]!ordena_puntos_serie_particular" textlink="" fLocksText="0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8872950" y="3585172"/>
          <a:ext cx="1916206" cy="1308287"/>
        </a:xfrm>
        <a:prstGeom prst="roundRect">
          <a:avLst>
            <a:gd name="adj" fmla="val 8901"/>
          </a:avLst>
        </a:prstGeom>
        <a:solidFill>
          <a:schemeClr val="accent5">
            <a:lumMod val="20000"/>
            <a:lumOff val="80000"/>
          </a:schemeClr>
        </a:solidFill>
        <a:ln w="38100" cap="flat" cmpd="sng" algn="ctr">
          <a:solidFill>
            <a:srgbClr val="0000CC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SV" sz="1100" b="1"/>
            <a:t>CLICK PARA OREDAR POR</a:t>
          </a:r>
          <a:r>
            <a:rPr lang="es-SV" sz="1100" b="1" baseline="0"/>
            <a:t> </a:t>
          </a:r>
        </a:p>
        <a:p>
          <a:pPr algn="l"/>
          <a:r>
            <a:rPr lang="es-SV" sz="1100" baseline="0"/>
            <a:t>1º Puntos</a:t>
          </a:r>
        </a:p>
        <a:p>
          <a:pPr algn="l"/>
          <a:r>
            <a:rPr lang="es-SV" sz="1100" b="1" baseline="0"/>
            <a:t>Si hay empate por</a:t>
          </a:r>
        </a:p>
        <a:p>
          <a:pPr algn="l"/>
          <a:r>
            <a:rPr lang="es-SV" sz="1100" baseline="0"/>
            <a:t>1º Serie particular puntos</a:t>
          </a:r>
        </a:p>
        <a:p>
          <a:pPr algn="l"/>
          <a:r>
            <a:rPr lang="es-SV" sz="1100"/>
            <a:t>2º Serie particular average</a:t>
          </a:r>
        </a:p>
        <a:p>
          <a:pPr algn="l"/>
          <a:r>
            <a:rPr lang="es-SV" sz="1100"/>
            <a:t>3º Average general</a:t>
          </a:r>
        </a:p>
      </xdr:txBody>
    </xdr:sp>
    <xdr:clientData fLock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991706</xdr:colOff>
      <xdr:row>0</xdr:row>
      <xdr:rowOff>428625</xdr:rowOff>
    </xdr:to>
    <xdr:pic>
      <xdr:nvPicPr>
        <xdr:cNvPr id="5" name="4 Imagen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143"/>
        <a:stretch/>
      </xdr:blipFill>
      <xdr:spPr>
        <a:xfrm>
          <a:off x="47625" y="0"/>
          <a:ext cx="1265550" cy="42862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545883</xdr:colOff>
      <xdr:row>0</xdr:row>
      <xdr:rowOff>428625</xdr:rowOff>
    </xdr:to>
    <xdr:pic>
      <xdr:nvPicPr>
        <xdr:cNvPr id="4" name="3 Image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143"/>
        <a:stretch/>
      </xdr:blipFill>
      <xdr:spPr>
        <a:xfrm>
          <a:off x="0" y="0"/>
          <a:ext cx="1265550" cy="42862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1"/>
  </sheetPr>
  <dimension ref="B2:P214"/>
  <sheetViews>
    <sheetView showGridLines="0" topLeftCell="A166" zoomScale="55" zoomScaleNormal="55" zoomScaleSheetLayoutView="55" workbookViewId="0">
      <selection activeCell="S10" sqref="S10"/>
    </sheetView>
  </sheetViews>
  <sheetFormatPr baseColWidth="10" defaultRowHeight="16.2" x14ac:dyDescent="0.35"/>
  <cols>
    <col min="4" max="4" width="18.8984375" customWidth="1"/>
    <col min="5" max="13" width="4.59765625" customWidth="1"/>
  </cols>
  <sheetData>
    <row r="2" spans="2:16" ht="25.8" x14ac:dyDescent="0.5">
      <c r="B2" s="422" t="s">
        <v>165</v>
      </c>
      <c r="C2" s="422"/>
      <c r="D2" s="422"/>
      <c r="E2" s="422"/>
      <c r="F2" s="422"/>
      <c r="G2" s="422"/>
      <c r="H2" s="422"/>
      <c r="I2" s="422"/>
      <c r="J2" s="422"/>
      <c r="K2" s="422"/>
      <c r="L2" s="422"/>
      <c r="M2" s="422"/>
      <c r="N2" s="422"/>
      <c r="O2" s="422"/>
      <c r="P2" s="422"/>
    </row>
    <row r="3" spans="2:16" ht="25.8" x14ac:dyDescent="0.5">
      <c r="B3" s="422" t="s">
        <v>166</v>
      </c>
      <c r="C3" s="422"/>
      <c r="D3" s="422"/>
      <c r="E3" s="422"/>
      <c r="F3" s="422"/>
      <c r="G3" s="422"/>
      <c r="H3" s="422"/>
      <c r="I3" s="422"/>
      <c r="J3" s="422"/>
      <c r="K3" s="422"/>
      <c r="L3" s="422"/>
      <c r="M3" s="422"/>
      <c r="N3" s="422"/>
      <c r="O3" s="422"/>
      <c r="P3" s="422"/>
    </row>
    <row r="6" spans="2:16" ht="25.8" x14ac:dyDescent="0.5">
      <c r="B6" s="423" t="s">
        <v>158</v>
      </c>
      <c r="C6" s="423"/>
      <c r="D6" s="423"/>
      <c r="E6" s="423"/>
      <c r="F6" s="423"/>
      <c r="G6" s="423"/>
      <c r="H6" s="423"/>
      <c r="I6" s="423"/>
      <c r="J6" s="423"/>
      <c r="K6" s="423"/>
      <c r="L6" s="423"/>
      <c r="M6" s="423"/>
      <c r="N6" s="423"/>
      <c r="O6" s="423"/>
      <c r="P6" s="423"/>
    </row>
    <row r="7" spans="2:16" ht="25.8" x14ac:dyDescent="0.5">
      <c r="B7" s="423" t="s">
        <v>159</v>
      </c>
      <c r="C7" s="423"/>
      <c r="D7" s="423"/>
      <c r="E7" s="423"/>
      <c r="F7" s="423"/>
      <c r="G7" s="423"/>
      <c r="H7" s="423"/>
      <c r="I7" s="423"/>
      <c r="J7" s="423"/>
      <c r="K7" s="423"/>
      <c r="L7" s="423"/>
      <c r="M7" s="423"/>
      <c r="N7" s="423"/>
      <c r="O7" s="423"/>
      <c r="P7" s="423"/>
    </row>
    <row r="8" spans="2:16" ht="25.8" x14ac:dyDescent="0.5">
      <c r="B8" s="423" t="s">
        <v>160</v>
      </c>
      <c r="C8" s="423"/>
      <c r="D8" s="423"/>
      <c r="E8" s="423"/>
      <c r="F8" s="423"/>
      <c r="G8" s="423"/>
      <c r="H8" s="423"/>
      <c r="I8" s="423"/>
      <c r="J8" s="423"/>
      <c r="K8" s="423"/>
      <c r="L8" s="423"/>
      <c r="M8" s="423"/>
      <c r="N8" s="423"/>
      <c r="O8" s="423"/>
      <c r="P8" s="423"/>
    </row>
    <row r="12" spans="2:16" ht="25.8" x14ac:dyDescent="0.5">
      <c r="B12" s="423" t="s">
        <v>161</v>
      </c>
      <c r="C12" s="423"/>
      <c r="D12" s="423"/>
      <c r="E12" s="423"/>
      <c r="F12" s="423"/>
      <c r="G12" s="423"/>
      <c r="H12" s="423"/>
      <c r="I12" s="423"/>
      <c r="J12" s="423"/>
      <c r="K12" s="423"/>
      <c r="L12" s="423"/>
      <c r="M12" s="423"/>
    </row>
    <row r="14" spans="2:16" x14ac:dyDescent="0.35">
      <c r="C14" t="s">
        <v>162</v>
      </c>
    </row>
    <row r="30" spans="2:13" ht="25.8" x14ac:dyDescent="0.5">
      <c r="B30" s="423" t="s">
        <v>40</v>
      </c>
      <c r="C30" s="423"/>
      <c r="D30" s="423"/>
      <c r="E30" s="423"/>
      <c r="F30" s="423"/>
      <c r="G30" s="423"/>
      <c r="H30" s="423"/>
      <c r="I30" s="423"/>
      <c r="J30" s="423"/>
      <c r="K30" s="423"/>
      <c r="L30" s="423"/>
      <c r="M30" s="423"/>
    </row>
    <row r="32" spans="2:13" x14ac:dyDescent="0.35">
      <c r="B32">
        <v>1.1000000000000001</v>
      </c>
      <c r="C32" s="61" t="s">
        <v>168</v>
      </c>
    </row>
    <row r="33" spans="2:3" x14ac:dyDescent="0.35">
      <c r="C33" s="61" t="s">
        <v>146</v>
      </c>
    </row>
    <row r="35" spans="2:3" x14ac:dyDescent="0.35">
      <c r="B35">
        <v>1.2</v>
      </c>
      <c r="C35" s="61" t="s">
        <v>147</v>
      </c>
    </row>
    <row r="36" spans="2:3" x14ac:dyDescent="0.35">
      <c r="C36" s="61" t="s">
        <v>148</v>
      </c>
    </row>
    <row r="37" spans="2:3" x14ac:dyDescent="0.35">
      <c r="C37" s="61" t="s">
        <v>149</v>
      </c>
    </row>
    <row r="38" spans="2:3" x14ac:dyDescent="0.35">
      <c r="C38" s="61" t="s">
        <v>169</v>
      </c>
    </row>
    <row r="39" spans="2:3" x14ac:dyDescent="0.35">
      <c r="C39" s="61" t="s">
        <v>170</v>
      </c>
    </row>
    <row r="41" spans="2:3" x14ac:dyDescent="0.35">
      <c r="B41">
        <v>1.3</v>
      </c>
      <c r="C41" s="61" t="s">
        <v>177</v>
      </c>
    </row>
    <row r="43" spans="2:3" x14ac:dyDescent="0.35">
      <c r="B43">
        <v>1.4</v>
      </c>
      <c r="C43" t="s">
        <v>64</v>
      </c>
    </row>
    <row r="44" spans="2:3" x14ac:dyDescent="0.35">
      <c r="C44" s="61" t="s">
        <v>171</v>
      </c>
    </row>
    <row r="82" spans="2:13" ht="25.8" x14ac:dyDescent="0.5">
      <c r="B82" s="423" t="s">
        <v>150</v>
      </c>
      <c r="C82" s="423"/>
      <c r="D82" s="423"/>
      <c r="E82" s="423"/>
      <c r="F82" s="423"/>
      <c r="G82" s="423"/>
      <c r="H82" s="423"/>
      <c r="I82" s="423"/>
      <c r="J82" s="423"/>
      <c r="K82" s="423"/>
      <c r="L82" s="423"/>
      <c r="M82" s="423"/>
    </row>
    <row r="83" spans="2:13" x14ac:dyDescent="0.35">
      <c r="C83" s="61"/>
    </row>
    <row r="84" spans="2:13" x14ac:dyDescent="0.35">
      <c r="B84" s="61" t="s">
        <v>172</v>
      </c>
      <c r="C84" s="61"/>
    </row>
    <row r="85" spans="2:13" x14ac:dyDescent="0.35">
      <c r="B85" s="61" t="s">
        <v>156</v>
      </c>
      <c r="C85" s="61"/>
    </row>
    <row r="86" spans="2:13" x14ac:dyDescent="0.35">
      <c r="B86" s="61" t="s">
        <v>157</v>
      </c>
      <c r="C86" s="61"/>
    </row>
    <row r="87" spans="2:13" x14ac:dyDescent="0.35">
      <c r="B87" s="61" t="s">
        <v>173</v>
      </c>
      <c r="C87" s="61"/>
    </row>
    <row r="88" spans="2:13" x14ac:dyDescent="0.35">
      <c r="B88" s="61" t="s">
        <v>174</v>
      </c>
      <c r="C88" s="61"/>
    </row>
    <row r="89" spans="2:13" x14ac:dyDescent="0.35">
      <c r="C89" s="61"/>
    </row>
    <row r="90" spans="2:13" x14ac:dyDescent="0.35">
      <c r="C90" s="61"/>
    </row>
    <row r="127" spans="2:13" ht="25.8" x14ac:dyDescent="0.5">
      <c r="B127" s="423" t="s">
        <v>151</v>
      </c>
      <c r="C127" s="423"/>
      <c r="D127" s="423"/>
      <c r="E127" s="423"/>
      <c r="F127" s="423"/>
      <c r="G127" s="423"/>
      <c r="H127" s="423"/>
      <c r="I127" s="423"/>
      <c r="J127" s="423"/>
      <c r="K127" s="423"/>
      <c r="L127" s="423"/>
      <c r="M127" s="423"/>
    </row>
    <row r="129" spans="2:2" x14ac:dyDescent="0.35">
      <c r="B129" t="s">
        <v>152</v>
      </c>
    </row>
    <row r="130" spans="2:2" x14ac:dyDescent="0.35">
      <c r="B130" t="s">
        <v>153</v>
      </c>
    </row>
    <row r="169" spans="2:16" ht="25.8" x14ac:dyDescent="0.5">
      <c r="B169" s="423" t="s">
        <v>154</v>
      </c>
      <c r="C169" s="423"/>
      <c r="D169" s="423"/>
      <c r="E169" s="423"/>
      <c r="F169" s="423"/>
      <c r="G169" s="423"/>
      <c r="H169" s="423"/>
      <c r="I169" s="423"/>
      <c r="J169" s="423"/>
      <c r="K169" s="423"/>
      <c r="L169" s="423"/>
      <c r="M169" s="423"/>
      <c r="N169" s="423"/>
      <c r="O169" s="423"/>
      <c r="P169" s="423"/>
    </row>
    <row r="171" spans="2:16" x14ac:dyDescent="0.35">
      <c r="C171" s="61"/>
    </row>
    <row r="172" spans="2:16" x14ac:dyDescent="0.35">
      <c r="B172" s="61" t="s">
        <v>175</v>
      </c>
    </row>
    <row r="173" spans="2:16" x14ac:dyDescent="0.35">
      <c r="B173" s="61" t="s">
        <v>155</v>
      </c>
      <c r="C173" s="61"/>
    </row>
    <row r="174" spans="2:16" x14ac:dyDescent="0.35">
      <c r="B174" s="61" t="s">
        <v>176</v>
      </c>
    </row>
    <row r="175" spans="2:16" x14ac:dyDescent="0.35">
      <c r="C175" s="61"/>
    </row>
    <row r="176" spans="2:16" x14ac:dyDescent="0.35">
      <c r="C176" s="61"/>
    </row>
    <row r="211" spans="2:16" ht="25.8" x14ac:dyDescent="0.5">
      <c r="B211" s="423" t="s">
        <v>163</v>
      </c>
      <c r="C211" s="423"/>
      <c r="D211" s="423"/>
      <c r="E211" s="423"/>
      <c r="F211" s="423"/>
      <c r="G211" s="423"/>
      <c r="H211" s="423"/>
      <c r="I211" s="423"/>
      <c r="J211" s="423"/>
      <c r="K211" s="423"/>
      <c r="L211" s="423"/>
      <c r="M211" s="423"/>
      <c r="N211" s="423"/>
      <c r="O211" s="423"/>
      <c r="P211" s="423"/>
    </row>
    <row r="213" spans="2:16" x14ac:dyDescent="0.35">
      <c r="B213" s="61" t="s">
        <v>164</v>
      </c>
    </row>
    <row r="214" spans="2:16" x14ac:dyDescent="0.35">
      <c r="B214" s="61" t="s">
        <v>167</v>
      </c>
    </row>
  </sheetData>
  <sheetProtection password="F0A8" sheet="1" objects="1" scenarios="1" selectLockedCells="1" selectUnlockedCells="1"/>
  <mergeCells count="11">
    <mergeCell ref="B2:P2"/>
    <mergeCell ref="B3:P3"/>
    <mergeCell ref="B211:P211"/>
    <mergeCell ref="B12:M12"/>
    <mergeCell ref="B6:P6"/>
    <mergeCell ref="B7:P7"/>
    <mergeCell ref="B8:P8"/>
    <mergeCell ref="B30:M30"/>
    <mergeCell ref="B82:M82"/>
    <mergeCell ref="B127:M127"/>
    <mergeCell ref="B169:P169"/>
  </mergeCells>
  <phoneticPr fontId="0" type="noConversion"/>
  <printOptions horizontalCentered="1"/>
  <pageMargins left="0.59055118110236227" right="0.59055118110236227" top="0.59055118110236227" bottom="0.59055118110236227" header="0.31496062992125984" footer="0.31496062992125984"/>
  <pageSetup scale="65" orientation="portrait" horizontalDpi="300" verticalDpi="300" r:id="rId1"/>
  <rowBreaks count="1" manualBreakCount="1">
    <brk id="166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FFFF00"/>
    <pageSetUpPr fitToPage="1"/>
  </sheetPr>
  <dimension ref="B1:Q46"/>
  <sheetViews>
    <sheetView showGridLines="0" topLeftCell="B1" zoomScale="80" zoomScaleNormal="80" workbookViewId="0">
      <selection activeCell="C13" sqref="C13"/>
    </sheetView>
  </sheetViews>
  <sheetFormatPr baseColWidth="10" defaultColWidth="8" defaultRowHeight="18" customHeight="1" x14ac:dyDescent="0.35"/>
  <cols>
    <col min="1" max="1" width="4.09765625" style="171" customWidth="1"/>
    <col min="2" max="2" width="7.5" style="173" bestFit="1" customWidth="1"/>
    <col min="3" max="3" width="31.19921875" style="172" customWidth="1"/>
    <col min="4" max="4" width="15.5" style="171" customWidth="1"/>
    <col min="5" max="5" width="15.19921875" style="171" customWidth="1"/>
    <col min="6" max="7" width="8" style="171"/>
    <col min="8" max="8" width="17.8984375" style="171" customWidth="1"/>
    <col min="9" max="9" width="12.19921875" style="171" bestFit="1" customWidth="1"/>
    <col min="10" max="16384" width="8" style="171"/>
  </cols>
  <sheetData>
    <row r="1" spans="2:17" ht="60.75" customHeight="1" thickBot="1" x14ac:dyDescent="0.4">
      <c r="B1" s="425" t="s">
        <v>77</v>
      </c>
      <c r="C1" s="425"/>
      <c r="D1" s="425"/>
      <c r="E1" s="425"/>
    </row>
    <row r="2" spans="2:17" ht="18" customHeight="1" thickBot="1" x14ac:dyDescent="0.4">
      <c r="B2" s="426" t="s">
        <v>76</v>
      </c>
      <c r="C2" s="426"/>
      <c r="D2" s="426"/>
      <c r="E2" s="426"/>
      <c r="F2" s="186"/>
      <c r="H2" s="185" t="s">
        <v>75</v>
      </c>
      <c r="I2" s="189">
        <v>7</v>
      </c>
      <c r="J2" s="216">
        <f>IF(I3=1,25,0)</f>
        <v>0</v>
      </c>
      <c r="M2" s="190"/>
      <c r="N2" s="190"/>
      <c r="O2" s="190"/>
      <c r="P2" s="190"/>
      <c r="Q2" s="190"/>
    </row>
    <row r="3" spans="2:17" ht="18" customHeight="1" thickBot="1" x14ac:dyDescent="0.4">
      <c r="B3" s="187" t="s">
        <v>74</v>
      </c>
      <c r="C3" s="188" t="s">
        <v>180</v>
      </c>
      <c r="D3" s="187" t="s">
        <v>73</v>
      </c>
      <c r="E3" s="338" t="s">
        <v>185</v>
      </c>
      <c r="F3" s="186"/>
      <c r="H3" s="185" t="s">
        <v>72</v>
      </c>
      <c r="I3" s="189">
        <v>2</v>
      </c>
    </row>
    <row r="4" spans="2:17" ht="18" customHeight="1" thickBot="1" x14ac:dyDescent="0.4">
      <c r="B4" s="187" t="s">
        <v>71</v>
      </c>
      <c r="C4" s="188" t="s">
        <v>188</v>
      </c>
      <c r="D4" s="187" t="s">
        <v>70</v>
      </c>
      <c r="E4" s="338" t="s">
        <v>184</v>
      </c>
      <c r="F4" s="186"/>
    </row>
    <row r="5" spans="2:17" ht="18" customHeight="1" thickBot="1" x14ac:dyDescent="0.4">
      <c r="H5" s="185" t="s">
        <v>69</v>
      </c>
      <c r="I5" s="184">
        <f>IF(ISODD(I2),IF(I3=1,I2,(I2*2)),IF(I3=1,(I2-1),((I2-1)*2)))</f>
        <v>14</v>
      </c>
    </row>
    <row r="6" spans="2:17" ht="18" customHeight="1" thickBot="1" x14ac:dyDescent="0.4">
      <c r="B6" s="424" t="s">
        <v>68</v>
      </c>
      <c r="C6" s="424"/>
      <c r="D6" s="424" t="s">
        <v>67</v>
      </c>
      <c r="E6" s="424"/>
      <c r="H6" s="185" t="s">
        <v>66</v>
      </c>
      <c r="I6" s="184">
        <f>IF(I3=1,((I2)*(I2-1)/2),((I2)*(I2-1)/1))</f>
        <v>42</v>
      </c>
    </row>
    <row r="7" spans="2:17" ht="18" customHeight="1" thickBot="1" x14ac:dyDescent="0.4">
      <c r="B7" s="175">
        <v>1</v>
      </c>
      <c r="C7" s="172" t="s">
        <v>182</v>
      </c>
      <c r="D7" s="172" t="s">
        <v>117</v>
      </c>
      <c r="E7" s="172"/>
    </row>
    <row r="8" spans="2:17" ht="18" customHeight="1" thickBot="1" x14ac:dyDescent="0.4">
      <c r="B8" s="175">
        <f t="shared" ref="B8:B30" si="0">IF(OR(B7=$I$2,B7=""),"",B7+1)</f>
        <v>2</v>
      </c>
      <c r="C8" s="172" t="s">
        <v>189</v>
      </c>
      <c r="D8" s="172" t="s">
        <v>118</v>
      </c>
      <c r="E8" s="172"/>
      <c r="H8" s="183" t="s">
        <v>42</v>
      </c>
      <c r="I8" s="182" t="s">
        <v>43</v>
      </c>
    </row>
    <row r="9" spans="2:17" ht="18" customHeight="1" x14ac:dyDescent="0.35">
      <c r="B9" s="175">
        <f t="shared" si="0"/>
        <v>3</v>
      </c>
      <c r="C9" s="172" t="s">
        <v>190</v>
      </c>
      <c r="D9" s="172" t="s">
        <v>119</v>
      </c>
      <c r="E9" s="172"/>
      <c r="H9" s="181" t="s">
        <v>44</v>
      </c>
      <c r="I9" s="180">
        <v>2</v>
      </c>
    </row>
    <row r="10" spans="2:17" ht="18" customHeight="1" x14ac:dyDescent="0.35">
      <c r="B10" s="175">
        <f t="shared" si="0"/>
        <v>4</v>
      </c>
      <c r="C10" s="172" t="s">
        <v>181</v>
      </c>
      <c r="D10" s="172" t="s">
        <v>120</v>
      </c>
      <c r="E10" s="172"/>
      <c r="H10" s="179" t="s">
        <v>45</v>
      </c>
      <c r="I10" s="178">
        <v>0</v>
      </c>
    </row>
    <row r="11" spans="2:17" ht="18" customHeight="1" x14ac:dyDescent="0.35">
      <c r="B11" s="175">
        <f t="shared" si="0"/>
        <v>5</v>
      </c>
      <c r="C11" s="172" t="s">
        <v>191</v>
      </c>
      <c r="D11" s="172" t="s">
        <v>121</v>
      </c>
      <c r="E11" s="172"/>
      <c r="H11" s="179" t="s">
        <v>46</v>
      </c>
      <c r="I11" s="178">
        <v>1</v>
      </c>
    </row>
    <row r="12" spans="2:17" ht="18" customHeight="1" x14ac:dyDescent="0.35">
      <c r="B12" s="175">
        <f t="shared" si="0"/>
        <v>6</v>
      </c>
      <c r="C12" s="172" t="s">
        <v>192</v>
      </c>
      <c r="D12" s="172" t="s">
        <v>122</v>
      </c>
      <c r="E12" s="172"/>
      <c r="H12" s="179" t="s">
        <v>47</v>
      </c>
      <c r="I12" s="178">
        <v>2</v>
      </c>
    </row>
    <row r="13" spans="2:17" ht="18" customHeight="1" thickBot="1" x14ac:dyDescent="0.4">
      <c r="B13" s="175">
        <f t="shared" si="0"/>
        <v>7</v>
      </c>
      <c r="C13" s="172" t="s">
        <v>193</v>
      </c>
      <c r="D13" s="172" t="s">
        <v>123</v>
      </c>
      <c r="E13" s="172"/>
      <c r="H13" s="177" t="s">
        <v>48</v>
      </c>
      <c r="I13" s="176">
        <v>0</v>
      </c>
    </row>
    <row r="14" spans="2:17" ht="18" customHeight="1" x14ac:dyDescent="0.35">
      <c r="B14" s="175" t="str">
        <f t="shared" si="0"/>
        <v/>
      </c>
      <c r="C14" s="172" t="s">
        <v>186</v>
      </c>
      <c r="D14" s="172" t="s">
        <v>124</v>
      </c>
      <c r="E14" s="172"/>
    </row>
    <row r="15" spans="2:17" ht="18" customHeight="1" x14ac:dyDescent="0.35">
      <c r="B15" s="175" t="str">
        <f t="shared" si="0"/>
        <v/>
      </c>
      <c r="C15" s="172" t="s">
        <v>182</v>
      </c>
      <c r="D15" s="172" t="s">
        <v>125</v>
      </c>
      <c r="E15" s="172"/>
    </row>
    <row r="16" spans="2:17" ht="18" customHeight="1" x14ac:dyDescent="0.35">
      <c r="B16" s="175" t="str">
        <f t="shared" si="0"/>
        <v/>
      </c>
      <c r="C16" s="172" t="s">
        <v>102</v>
      </c>
      <c r="D16" s="172" t="s">
        <v>126</v>
      </c>
      <c r="E16" s="172"/>
    </row>
    <row r="17" spans="2:5" ht="18" customHeight="1" x14ac:dyDescent="0.35">
      <c r="B17" s="175" t="str">
        <f t="shared" si="0"/>
        <v/>
      </c>
      <c r="C17" s="172" t="s">
        <v>103</v>
      </c>
      <c r="D17" s="172" t="s">
        <v>127</v>
      </c>
      <c r="E17" s="172"/>
    </row>
    <row r="18" spans="2:5" ht="18" customHeight="1" x14ac:dyDescent="0.35">
      <c r="B18" s="175" t="str">
        <f t="shared" si="0"/>
        <v/>
      </c>
      <c r="C18" s="172" t="s">
        <v>104</v>
      </c>
      <c r="D18" s="172" t="s">
        <v>128</v>
      </c>
      <c r="E18" s="172"/>
    </row>
    <row r="19" spans="2:5" ht="18" customHeight="1" x14ac:dyDescent="0.35">
      <c r="B19" s="175" t="str">
        <f t="shared" si="0"/>
        <v/>
      </c>
      <c r="C19" s="172" t="s">
        <v>105</v>
      </c>
      <c r="D19" s="172" t="s">
        <v>129</v>
      </c>
      <c r="E19" s="172"/>
    </row>
    <row r="20" spans="2:5" ht="18" customHeight="1" x14ac:dyDescent="0.35">
      <c r="B20" s="175" t="str">
        <f t="shared" si="0"/>
        <v/>
      </c>
      <c r="C20" s="172" t="s">
        <v>106</v>
      </c>
      <c r="D20" s="172" t="s">
        <v>130</v>
      </c>
      <c r="E20" s="172"/>
    </row>
    <row r="21" spans="2:5" ht="18" customHeight="1" x14ac:dyDescent="0.35">
      <c r="B21" s="175" t="str">
        <f t="shared" si="0"/>
        <v/>
      </c>
      <c r="C21" s="172" t="s">
        <v>107</v>
      </c>
      <c r="D21" s="172" t="s">
        <v>131</v>
      </c>
      <c r="E21" s="172"/>
    </row>
    <row r="22" spans="2:5" ht="18" customHeight="1" x14ac:dyDescent="0.35">
      <c r="B22" s="175" t="str">
        <f t="shared" si="0"/>
        <v/>
      </c>
      <c r="C22" s="172" t="s">
        <v>108</v>
      </c>
      <c r="D22" s="172" t="s">
        <v>132</v>
      </c>
      <c r="E22" s="172"/>
    </row>
    <row r="23" spans="2:5" ht="18" customHeight="1" x14ac:dyDescent="0.35">
      <c r="B23" s="175" t="str">
        <f t="shared" si="0"/>
        <v/>
      </c>
      <c r="C23" s="172" t="s">
        <v>109</v>
      </c>
      <c r="D23" s="172" t="s">
        <v>133</v>
      </c>
      <c r="E23" s="172"/>
    </row>
    <row r="24" spans="2:5" ht="18" customHeight="1" x14ac:dyDescent="0.35">
      <c r="B24" s="175" t="str">
        <f t="shared" si="0"/>
        <v/>
      </c>
      <c r="C24" s="172" t="s">
        <v>110</v>
      </c>
      <c r="D24" s="172" t="s">
        <v>134</v>
      </c>
      <c r="E24" s="172"/>
    </row>
    <row r="25" spans="2:5" ht="18" customHeight="1" x14ac:dyDescent="0.35">
      <c r="B25" s="175" t="str">
        <f t="shared" si="0"/>
        <v/>
      </c>
      <c r="C25" s="172" t="s">
        <v>111</v>
      </c>
      <c r="D25" s="172" t="s">
        <v>135</v>
      </c>
      <c r="E25" s="172"/>
    </row>
    <row r="26" spans="2:5" ht="18" customHeight="1" x14ac:dyDescent="0.35">
      <c r="B26" s="175" t="str">
        <f t="shared" si="0"/>
        <v/>
      </c>
      <c r="C26" s="172" t="s">
        <v>112</v>
      </c>
      <c r="D26" s="172" t="s">
        <v>136</v>
      </c>
      <c r="E26" s="172"/>
    </row>
    <row r="27" spans="2:5" ht="18" customHeight="1" x14ac:dyDescent="0.35">
      <c r="B27" s="175" t="str">
        <f t="shared" si="0"/>
        <v/>
      </c>
      <c r="C27" s="172" t="s">
        <v>113</v>
      </c>
      <c r="D27" s="172" t="s">
        <v>137</v>
      </c>
      <c r="E27" s="172"/>
    </row>
    <row r="28" spans="2:5" ht="18" customHeight="1" x14ac:dyDescent="0.35">
      <c r="B28" s="175" t="str">
        <f t="shared" si="0"/>
        <v/>
      </c>
      <c r="C28" s="172" t="s">
        <v>114</v>
      </c>
      <c r="D28" s="172" t="s">
        <v>138</v>
      </c>
      <c r="E28" s="172"/>
    </row>
    <row r="29" spans="2:5" ht="18" customHeight="1" x14ac:dyDescent="0.35">
      <c r="B29" s="175" t="str">
        <f t="shared" si="0"/>
        <v/>
      </c>
      <c r="C29" s="172" t="s">
        <v>115</v>
      </c>
      <c r="D29" s="172" t="s">
        <v>139</v>
      </c>
      <c r="E29" s="172"/>
    </row>
    <row r="30" spans="2:5" ht="18" customHeight="1" x14ac:dyDescent="0.35">
      <c r="B30" s="175" t="str">
        <f t="shared" si="0"/>
        <v/>
      </c>
      <c r="C30" s="172" t="s">
        <v>116</v>
      </c>
      <c r="D30" s="172" t="s">
        <v>140</v>
      </c>
      <c r="E30" s="172"/>
    </row>
    <row r="31" spans="2:5" ht="18" customHeight="1" x14ac:dyDescent="0.35">
      <c r="C31" s="174"/>
    </row>
    <row r="32" spans="2:5" ht="18" customHeight="1" x14ac:dyDescent="0.35">
      <c r="C32" s="174"/>
    </row>
    <row r="33" spans="3:3" s="171" customFormat="1" ht="18" customHeight="1" x14ac:dyDescent="0.35">
      <c r="C33" s="174"/>
    </row>
    <row r="34" spans="3:3" s="171" customFormat="1" ht="18" customHeight="1" x14ac:dyDescent="0.35">
      <c r="C34" s="174"/>
    </row>
    <row r="35" spans="3:3" s="171" customFormat="1" ht="18" customHeight="1" x14ac:dyDescent="0.35">
      <c r="C35" s="174"/>
    </row>
    <row r="36" spans="3:3" s="171" customFormat="1" ht="18" customHeight="1" x14ac:dyDescent="0.35">
      <c r="C36" s="174"/>
    </row>
    <row r="37" spans="3:3" s="171" customFormat="1" ht="18" customHeight="1" x14ac:dyDescent="0.35">
      <c r="C37" s="174"/>
    </row>
    <row r="38" spans="3:3" s="171" customFormat="1" ht="18" customHeight="1" x14ac:dyDescent="0.35">
      <c r="C38" s="174"/>
    </row>
    <row r="39" spans="3:3" s="171" customFormat="1" ht="18" customHeight="1" x14ac:dyDescent="0.35">
      <c r="C39" s="174"/>
    </row>
    <row r="40" spans="3:3" s="171" customFormat="1" ht="18" customHeight="1" x14ac:dyDescent="0.35">
      <c r="C40" s="174"/>
    </row>
    <row r="41" spans="3:3" s="171" customFormat="1" ht="18" customHeight="1" x14ac:dyDescent="0.35">
      <c r="C41" s="174"/>
    </row>
    <row r="42" spans="3:3" s="171" customFormat="1" ht="18" customHeight="1" x14ac:dyDescent="0.35">
      <c r="C42" s="174"/>
    </row>
    <row r="43" spans="3:3" s="171" customFormat="1" ht="18" customHeight="1" x14ac:dyDescent="0.35">
      <c r="C43" s="174"/>
    </row>
    <row r="44" spans="3:3" s="171" customFormat="1" ht="18" customHeight="1" x14ac:dyDescent="0.35">
      <c r="C44" s="174"/>
    </row>
    <row r="45" spans="3:3" s="171" customFormat="1" ht="18" customHeight="1" x14ac:dyDescent="0.35">
      <c r="C45" s="174"/>
    </row>
    <row r="46" spans="3:3" s="171" customFormat="1" ht="18" customHeight="1" x14ac:dyDescent="0.35">
      <c r="C46" s="174"/>
    </row>
  </sheetData>
  <sheetProtection password="D0A9" sheet="1" objects="1" scenarios="1" formatCells="0" formatColumns="0" formatRows="0"/>
  <mergeCells count="4">
    <mergeCell ref="B6:C6"/>
    <mergeCell ref="D6:E6"/>
    <mergeCell ref="B1:E1"/>
    <mergeCell ref="B2:E2"/>
  </mergeCells>
  <conditionalFormatting sqref="C7:C46 D7:E30">
    <cfRule type="expression" dxfId="236" priority="1" stopIfTrue="1">
      <formula>$B7=""</formula>
    </cfRule>
  </conditionalFormatting>
  <dataValidations count="1">
    <dataValidation type="whole" allowBlank="1" showInputMessage="1" showErrorMessage="1" sqref="I9:I13" xr:uid="{00000000-0002-0000-0100-000000000000}">
      <formula1>0</formula1>
      <formula2>3</formula2>
    </dataValidation>
  </dataValidations>
  <printOptions horizontalCentered="1"/>
  <pageMargins left="0.39370078740157483" right="0.39370078740157483" top="0.78740157480314965" bottom="0.78740157480314965" header="0.51181102362204722" footer="0.51181102362204722"/>
  <pageSetup scale="93" orientation="landscape" horizontalDpi="300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'1CONTRATO2'!$BS$7:$BS$29</xm:f>
          </x14:formula1>
          <xm:sqref>I2</xm:sqref>
        </x14:dataValidation>
        <x14:dataValidation type="list" allowBlank="1" showInputMessage="1" showErrorMessage="1" xr:uid="{00000000-0002-0000-0100-000002000000}">
          <x14:formula1>
            <xm:f>'1CONTRATO2'!$BT$6:$BT$7</xm:f>
          </x14:formula1>
          <xm:sqref>I3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rgb="FFFFFF00"/>
  </sheetPr>
  <dimension ref="A1:M560"/>
  <sheetViews>
    <sheetView showGridLines="0" tabSelected="1" zoomScale="80" zoomScaleNormal="80" workbookViewId="0">
      <selection activeCell="E69" sqref="E69"/>
    </sheetView>
  </sheetViews>
  <sheetFormatPr baseColWidth="10" defaultColWidth="8" defaultRowHeight="18" customHeight="1" x14ac:dyDescent="0.35"/>
  <cols>
    <col min="1" max="1" width="10" style="173" bestFit="1" customWidth="1"/>
    <col min="2" max="2" width="5.19921875" style="171" customWidth="1"/>
    <col min="3" max="3" width="15.5" style="173" customWidth="1"/>
    <col min="4" max="4" width="11" style="172" customWidth="1"/>
    <col min="5" max="5" width="21" style="171" customWidth="1"/>
    <col min="6" max="8" width="2.59765625" style="171" customWidth="1"/>
    <col min="9" max="9" width="18.8984375" style="171" customWidth="1"/>
    <col min="10" max="10" width="11.8984375" style="171" customWidth="1"/>
    <col min="11" max="11" width="2.09765625" style="171" customWidth="1"/>
    <col min="12" max="12" width="10" style="171" customWidth="1"/>
    <col min="13" max="13" width="9.19921875" style="171" customWidth="1"/>
    <col min="14" max="18" width="8" style="171"/>
    <col min="19" max="19" width="30.59765625" style="171" customWidth="1"/>
    <col min="20" max="16384" width="8" style="171"/>
  </cols>
  <sheetData>
    <row r="1" spans="1:13" ht="54.75" customHeight="1" x14ac:dyDescent="0.3">
      <c r="A1" s="428" t="str">
        <f>INICIO!B1</f>
        <v>NOMBRE DE JUEGOS</v>
      </c>
      <c r="B1" s="428"/>
      <c r="C1" s="428"/>
      <c r="D1" s="428"/>
      <c r="E1" s="428"/>
      <c r="F1" s="428"/>
      <c r="G1" s="428"/>
      <c r="H1" s="428"/>
      <c r="I1" s="428"/>
      <c r="J1" s="428"/>
    </row>
    <row r="2" spans="1:13" ht="18" customHeight="1" x14ac:dyDescent="0.35">
      <c r="A2" s="429"/>
      <c r="B2" s="429"/>
      <c r="C2" s="429"/>
      <c r="D2" s="429"/>
      <c r="E2" s="429"/>
      <c r="F2" s="429"/>
      <c r="G2" s="429"/>
      <c r="H2" s="429"/>
      <c r="I2" s="429"/>
      <c r="J2" s="429"/>
      <c r="K2" s="190"/>
    </row>
    <row r="3" spans="1:13" ht="18" customHeight="1" x14ac:dyDescent="0.35">
      <c r="J3" s="187"/>
      <c r="K3" s="187"/>
    </row>
    <row r="4" spans="1:13" ht="18" customHeight="1" x14ac:dyDescent="0.35">
      <c r="B4" s="380" t="str">
        <f>IF(INICIO!B3="","",INICIO!B3)</f>
        <v>ETAPA:</v>
      </c>
      <c r="C4" s="188" t="str">
        <f>IF(INICIO!C3="","",INICIO!C3)</f>
        <v>CLASIFICACIÓN DE GRUPO</v>
      </c>
      <c r="D4" s="200"/>
      <c r="H4" s="380" t="str">
        <f>IF(INICIO!D3="","",INICIO!D3)</f>
        <v>GENERO:</v>
      </c>
      <c r="I4" s="188" t="s">
        <v>185</v>
      </c>
      <c r="J4" s="187"/>
      <c r="K4" s="187"/>
    </row>
    <row r="5" spans="1:13" ht="18" customHeight="1" x14ac:dyDescent="0.35">
      <c r="A5" s="187"/>
      <c r="B5" s="380" t="str">
        <f>IF(INICIO!B4="","",INICIO!B4)</f>
        <v>DEPORTE:</v>
      </c>
      <c r="C5" s="188" t="s">
        <v>187</v>
      </c>
      <c r="D5" s="200"/>
      <c r="H5" s="380" t="str">
        <f>IF(INICIO!D4="","",INICIO!D4)</f>
        <v>CATEGORIA:</v>
      </c>
      <c r="I5" s="188" t="s">
        <v>184</v>
      </c>
    </row>
    <row r="6" spans="1:13" ht="8.25" customHeight="1" x14ac:dyDescent="0.35">
      <c r="A6" s="187"/>
      <c r="B6" s="187"/>
      <c r="C6" s="187"/>
      <c r="D6" s="187"/>
      <c r="E6" s="187"/>
      <c r="F6" s="187"/>
      <c r="G6" s="187"/>
      <c r="H6" s="187"/>
      <c r="I6" s="187"/>
      <c r="J6" s="187"/>
    </row>
    <row r="7" spans="1:13" ht="18" customHeight="1" x14ac:dyDescent="0.35">
      <c r="A7" s="199" t="s">
        <v>84</v>
      </c>
      <c r="B7" s="199" t="s">
        <v>42</v>
      </c>
      <c r="C7" s="199" t="s">
        <v>83</v>
      </c>
      <c r="D7" s="196" t="s">
        <v>82</v>
      </c>
      <c r="E7" s="198" t="s">
        <v>81</v>
      </c>
      <c r="F7" s="427" t="s">
        <v>80</v>
      </c>
      <c r="G7" s="427"/>
      <c r="H7" s="427"/>
      <c r="I7" s="197" t="s">
        <v>79</v>
      </c>
      <c r="J7" s="196" t="s">
        <v>78</v>
      </c>
    </row>
    <row r="8" spans="1:13" ht="18" customHeight="1" x14ac:dyDescent="0.35">
      <c r="A8" s="195">
        <f>IF('P&amp;R'!B8="","",'P&amp;R'!B8)</f>
        <v>1</v>
      </c>
      <c r="B8" s="195">
        <f>IF('P&amp;R'!C8="","",'P&amp;R'!C8)</f>
        <v>1</v>
      </c>
      <c r="C8" s="194"/>
      <c r="D8" s="193"/>
      <c r="E8" s="192" t="str">
        <f>IF('P&amp;R'!F8="","",'P&amp;R'!F8)</f>
        <v>COCODRILOS</v>
      </c>
      <c r="F8" s="173"/>
      <c r="G8" s="173" t="str">
        <f>IF(A8="", "", "-")</f>
        <v>-</v>
      </c>
      <c r="H8" s="173"/>
      <c r="I8" s="191" t="str">
        <f>IF('P&amp;R'!J8="","",'P&amp;R'!J8)</f>
        <v>CIVIL Y MERCANTIL</v>
      </c>
      <c r="J8" s="379" t="s">
        <v>183</v>
      </c>
    </row>
    <row r="9" spans="1:13" ht="18" customHeight="1" x14ac:dyDescent="0.35">
      <c r="A9" s="195">
        <f>IF('P&amp;R'!B9="","",'P&amp;R'!B9)</f>
        <v>1</v>
      </c>
      <c r="B9" s="195">
        <f>IF('P&amp;R'!C9="","",'P&amp;R'!C9)</f>
        <v>2</v>
      </c>
      <c r="C9" s="194"/>
      <c r="D9" s="193"/>
      <c r="E9" s="192" t="str">
        <f>IF('P&amp;R'!F9="","",'P&amp;R'!F9)</f>
        <v>RECICLADOS</v>
      </c>
      <c r="F9" s="173"/>
      <c r="G9" s="173" t="str">
        <f t="shared" ref="G9:G72" si="0">IF(A9="", "", "-")</f>
        <v>-</v>
      </c>
      <c r="H9" s="173"/>
      <c r="I9" s="191" t="str">
        <f>IF('P&amp;R'!J9="","",'P&amp;R'!J9)</f>
        <v>MVP</v>
      </c>
      <c r="J9" s="379" t="s">
        <v>183</v>
      </c>
    </row>
    <row r="10" spans="1:13" ht="18" customHeight="1" x14ac:dyDescent="0.35">
      <c r="A10" s="195">
        <f>IF('P&amp;R'!B10="","",'P&amp;R'!B10)</f>
        <v>1</v>
      </c>
      <c r="B10" s="195">
        <f>IF('P&amp;R'!C10="","",'P&amp;R'!C10)</f>
        <v>3</v>
      </c>
      <c r="C10" s="194"/>
      <c r="D10" s="193"/>
      <c r="E10" s="192" t="str">
        <f>IF('P&amp;R'!F10="","",'P&amp;R'!F10)</f>
        <v>SANTA ANA</v>
      </c>
      <c r="F10" s="173"/>
      <c r="G10" s="173" t="s">
        <v>49</v>
      </c>
      <c r="H10" s="173"/>
      <c r="I10" s="191" t="str">
        <f>IF('P&amp;R'!J10="","",'P&amp;R'!J10)</f>
        <v>DDTI</v>
      </c>
      <c r="J10" s="379" t="s">
        <v>183</v>
      </c>
    </row>
    <row r="11" spans="1:13" ht="18" customHeight="1" x14ac:dyDescent="0.35">
      <c r="A11" s="195">
        <f>IF('P&amp;R'!B11="","",'P&amp;R'!B11)</f>
        <v>1</v>
      </c>
      <c r="B11" s="195" t="str">
        <f>IF('P&amp;R'!C11="","",'P&amp;R'!C11)</f>
        <v/>
      </c>
      <c r="C11" s="194"/>
      <c r="D11" s="193"/>
      <c r="E11" s="408" t="str">
        <f>IF('P&amp;R'!F11="","",'P&amp;R'!F11)</f>
        <v>DESCANSA</v>
      </c>
      <c r="F11" s="173"/>
      <c r="G11" s="173" t="str">
        <f t="shared" si="0"/>
        <v>-</v>
      </c>
      <c r="H11" s="173"/>
      <c r="I11" s="409" t="str">
        <f>IF('P&amp;R'!J11="","",'P&amp;R'!J11)</f>
        <v>TALENTO HUMANO</v>
      </c>
      <c r="J11" s="379" t="s">
        <v>183</v>
      </c>
    </row>
    <row r="12" spans="1:13" ht="18" customHeight="1" x14ac:dyDescent="0.35">
      <c r="A12" s="195">
        <f>IF('P&amp;R'!B12="","",'P&amp;R'!B12)</f>
        <v>2</v>
      </c>
      <c r="B12" s="195">
        <f>IF('P&amp;R'!C12="","",'P&amp;R'!C12)</f>
        <v>4</v>
      </c>
      <c r="C12" s="194"/>
      <c r="D12" s="193"/>
      <c r="E12" s="192" t="str">
        <f>IF('P&amp;R'!F12="","",'P&amp;R'!F12)</f>
        <v>TALENTO HUMANO</v>
      </c>
      <c r="F12" s="173"/>
      <c r="G12" s="173" t="str">
        <f t="shared" si="0"/>
        <v>-</v>
      </c>
      <c r="H12" s="173"/>
      <c r="I12" s="191" t="str">
        <f>IF('P&amp;R'!J12="","",'P&amp;R'!J12)</f>
        <v>SANTA ANA</v>
      </c>
      <c r="J12" s="379" t="s">
        <v>183</v>
      </c>
    </row>
    <row r="13" spans="1:13" ht="18" customHeight="1" x14ac:dyDescent="0.35">
      <c r="A13" s="195">
        <f>IF('P&amp;R'!B13="","",'P&amp;R'!B13)</f>
        <v>2</v>
      </c>
      <c r="B13" s="195">
        <f>IF('P&amp;R'!C13="","",'P&amp;R'!C13)</f>
        <v>5</v>
      </c>
      <c r="C13" s="194"/>
      <c r="D13" s="193"/>
      <c r="E13" s="192" t="str">
        <f>IF('P&amp;R'!F13="","",'P&amp;R'!F13)</f>
        <v>DDTI</v>
      </c>
      <c r="F13" s="173"/>
      <c r="G13" s="173" t="str">
        <f t="shared" si="0"/>
        <v>-</v>
      </c>
      <c r="H13" s="173"/>
      <c r="I13" s="191" t="str">
        <f>IF('P&amp;R'!J13="","",'P&amp;R'!J13)</f>
        <v>RECICLADOS</v>
      </c>
      <c r="J13" s="379" t="s">
        <v>183</v>
      </c>
      <c r="K13" s="418"/>
      <c r="L13" s="418"/>
      <c r="M13" s="419"/>
    </row>
    <row r="14" spans="1:13" ht="18" customHeight="1" x14ac:dyDescent="0.35">
      <c r="A14" s="195">
        <f>IF('P&amp;R'!B14="","",'P&amp;R'!B14)</f>
        <v>2</v>
      </c>
      <c r="B14" s="195">
        <f>IF('P&amp;R'!C14="","",'P&amp;R'!C14)</f>
        <v>6</v>
      </c>
      <c r="C14" s="194"/>
      <c r="D14" s="193"/>
      <c r="E14" s="192" t="str">
        <f>IF('P&amp;R'!F14="","",'P&amp;R'!F14)</f>
        <v>MVP</v>
      </c>
      <c r="F14" s="173"/>
      <c r="G14" s="173" t="str">
        <f t="shared" si="0"/>
        <v>-</v>
      </c>
      <c r="H14" s="173"/>
      <c r="I14" s="191" t="str">
        <f>IF('P&amp;R'!J14="","",'P&amp;R'!J14)</f>
        <v>CIVIL Y MERCANTIL</v>
      </c>
      <c r="J14" s="379" t="s">
        <v>183</v>
      </c>
    </row>
    <row r="15" spans="1:13" ht="18" customHeight="1" x14ac:dyDescent="0.35">
      <c r="A15" s="195">
        <f>IF('P&amp;R'!B15="","",'P&amp;R'!B15)</f>
        <v>2</v>
      </c>
      <c r="B15" s="195" t="str">
        <f>IF('P&amp;R'!C15="","",'P&amp;R'!C15)</f>
        <v/>
      </c>
      <c r="C15" s="194"/>
      <c r="D15" s="193"/>
      <c r="E15" s="408" t="str">
        <f>IF('P&amp;R'!F15="","",'P&amp;R'!F15)</f>
        <v>DESCANSA</v>
      </c>
      <c r="F15" s="173"/>
      <c r="G15" s="173" t="str">
        <f t="shared" si="0"/>
        <v>-</v>
      </c>
      <c r="H15" s="173"/>
      <c r="I15" s="409" t="str">
        <f>IF('P&amp;R'!J15="","",'P&amp;R'!J15)</f>
        <v>COCODRILOS</v>
      </c>
      <c r="J15" s="379" t="s">
        <v>183</v>
      </c>
    </row>
    <row r="16" spans="1:13" ht="18" customHeight="1" x14ac:dyDescent="0.35">
      <c r="A16" s="195">
        <f>IF('P&amp;R'!B16="","",'P&amp;R'!B16)</f>
        <v>3</v>
      </c>
      <c r="B16" s="195">
        <f>IF('P&amp;R'!C16="","",'P&amp;R'!C16)</f>
        <v>7</v>
      </c>
      <c r="C16" s="194"/>
      <c r="D16" s="193"/>
      <c r="E16" s="192" t="str">
        <f>IF('P&amp;R'!F16="","",'P&amp;R'!F16)</f>
        <v>COCODRILOS</v>
      </c>
      <c r="F16" s="173"/>
      <c r="G16" s="173" t="str">
        <f t="shared" si="0"/>
        <v>-</v>
      </c>
      <c r="H16" s="173"/>
      <c r="I16" s="409" t="str">
        <f>IF('P&amp;R'!J16="","",'P&amp;R'!J16)</f>
        <v>MVP</v>
      </c>
      <c r="J16" s="379" t="s">
        <v>183</v>
      </c>
    </row>
    <row r="17" spans="1:13" ht="18" customHeight="1" x14ac:dyDescent="0.35">
      <c r="A17" s="195">
        <f>IF('P&amp;R'!B17="","",'P&amp;R'!B17)</f>
        <v>3</v>
      </c>
      <c r="B17" s="195">
        <f>IF('P&amp;R'!C17="","",'P&amp;R'!C17)</f>
        <v>8</v>
      </c>
      <c r="C17" s="194"/>
      <c r="D17" s="193"/>
      <c r="E17" s="192" t="str">
        <f>IF('P&amp;R'!F17="","",'P&amp;R'!F17)</f>
        <v>CIVIL Y MERCANTIL</v>
      </c>
      <c r="F17" s="410"/>
      <c r="G17" s="410" t="str">
        <f t="shared" si="0"/>
        <v>-</v>
      </c>
      <c r="H17" s="410"/>
      <c r="I17" s="409" t="str">
        <f>IF('P&amp;R'!J17="","",'P&amp;R'!J17)</f>
        <v>DDTI</v>
      </c>
      <c r="J17" s="379" t="s">
        <v>183</v>
      </c>
    </row>
    <row r="18" spans="1:13" ht="18" customHeight="1" x14ac:dyDescent="0.35">
      <c r="A18" s="195">
        <f>IF('P&amp;R'!B18="","",'P&amp;R'!B18)</f>
        <v>3</v>
      </c>
      <c r="B18" s="195">
        <f>IF('P&amp;R'!C18="","",'P&amp;R'!C18)</f>
        <v>9</v>
      </c>
      <c r="C18" s="194"/>
      <c r="D18" s="193"/>
      <c r="E18" s="192" t="str">
        <f>IF('P&amp;R'!F18="","",'P&amp;R'!F18)</f>
        <v>RECICLADOS</v>
      </c>
      <c r="F18" s="173"/>
      <c r="G18" s="173" t="str">
        <f t="shared" si="0"/>
        <v>-</v>
      </c>
      <c r="H18" s="173"/>
      <c r="I18" s="191" t="str">
        <f>IF('P&amp;R'!J18="","",'P&amp;R'!J18)</f>
        <v>TALENTO HUMANO</v>
      </c>
      <c r="J18" s="379" t="s">
        <v>183</v>
      </c>
    </row>
    <row r="19" spans="1:13" ht="18" customHeight="1" x14ac:dyDescent="0.35">
      <c r="A19" s="417">
        <f>IF('P&amp;R'!B19="","",'P&amp;R'!B19)</f>
        <v>3</v>
      </c>
      <c r="B19" s="195" t="str">
        <f>IF('P&amp;R'!C19="","",'P&amp;R'!C19)</f>
        <v/>
      </c>
      <c r="C19" s="194"/>
      <c r="D19" s="193"/>
      <c r="E19" s="408" t="str">
        <f>IF('P&amp;R'!F19="","",'P&amp;R'!F19)</f>
        <v>SANTA ANA</v>
      </c>
      <c r="F19" s="173"/>
      <c r="G19" s="173" t="str">
        <f t="shared" si="0"/>
        <v>-</v>
      </c>
      <c r="H19" s="173"/>
      <c r="I19" s="409" t="str">
        <f>IF('P&amp;R'!J19="","",'P&amp;R'!J19)</f>
        <v>DESCANSA</v>
      </c>
      <c r="J19" s="379" t="s">
        <v>183</v>
      </c>
      <c r="K19" s="418"/>
      <c r="L19" s="418"/>
      <c r="M19" s="419"/>
    </row>
    <row r="20" spans="1:13" ht="18" customHeight="1" x14ac:dyDescent="0.35">
      <c r="A20" s="195">
        <f>IF('P&amp;R'!B20="","",'P&amp;R'!B20)</f>
        <v>4</v>
      </c>
      <c r="B20" s="195">
        <f>IF('P&amp;R'!C20="","",'P&amp;R'!C20)</f>
        <v>10</v>
      </c>
      <c r="C20" s="194"/>
      <c r="D20" s="193"/>
      <c r="E20" s="192" t="str">
        <f>IF('P&amp;R'!F20="","",'P&amp;R'!F20)</f>
        <v>SANTA ANA</v>
      </c>
      <c r="F20" s="173"/>
      <c r="G20" s="173" t="str">
        <f t="shared" si="0"/>
        <v>-</v>
      </c>
      <c r="H20" s="173"/>
      <c r="I20" s="191" t="str">
        <f>IF('P&amp;R'!J20="","",'P&amp;R'!J20)</f>
        <v>COCODRILOS</v>
      </c>
      <c r="J20" s="379" t="s">
        <v>183</v>
      </c>
    </row>
    <row r="21" spans="1:13" ht="18" customHeight="1" x14ac:dyDescent="0.35">
      <c r="A21" s="195">
        <f>IF('P&amp;R'!B21="","",'P&amp;R'!B21)</f>
        <v>4</v>
      </c>
      <c r="B21" s="195">
        <f>IF('P&amp;R'!C21="","",'P&amp;R'!C21)</f>
        <v>11</v>
      </c>
      <c r="C21" s="194"/>
      <c r="D21" s="193"/>
      <c r="E21" s="192" t="str">
        <f>IF('P&amp;R'!F21="","",'P&amp;R'!F21)</f>
        <v>TALENTO HUMANO</v>
      </c>
      <c r="F21" s="173"/>
      <c r="G21" s="173" t="str">
        <f t="shared" si="0"/>
        <v>-</v>
      </c>
      <c r="H21" s="173"/>
      <c r="I21" s="191" t="str">
        <f>IF('P&amp;R'!J21="","",'P&amp;R'!J21)</f>
        <v>CIVIL Y MERCANTIL</v>
      </c>
      <c r="J21" s="379" t="s">
        <v>183</v>
      </c>
      <c r="K21" s="418"/>
      <c r="L21" s="418"/>
      <c r="M21" s="419"/>
    </row>
    <row r="22" spans="1:13" ht="18" customHeight="1" x14ac:dyDescent="0.35">
      <c r="A22" s="195">
        <f>IF('P&amp;R'!B22="","",'P&amp;R'!B22)</f>
        <v>4</v>
      </c>
      <c r="B22" s="195">
        <f>IF('P&amp;R'!C22="","",'P&amp;R'!C22)</f>
        <v>12</v>
      </c>
      <c r="C22" s="416"/>
      <c r="D22" s="193"/>
      <c r="E22" s="192" t="str">
        <f>IF('P&amp;R'!F22="","",'P&amp;R'!F22)</f>
        <v>DDTI</v>
      </c>
      <c r="F22" s="173"/>
      <c r="G22" s="173" t="str">
        <f t="shared" si="0"/>
        <v>-</v>
      </c>
      <c r="H22" s="173"/>
      <c r="I22" s="191" t="str">
        <f>IF('P&amp;R'!J22="","",'P&amp;R'!J22)</f>
        <v>MVP</v>
      </c>
      <c r="J22" s="379" t="s">
        <v>183</v>
      </c>
    </row>
    <row r="23" spans="1:13" ht="18" customHeight="1" x14ac:dyDescent="0.35">
      <c r="A23" s="195">
        <f>IF('P&amp;R'!B23="","",'P&amp;R'!B23)</f>
        <v>4</v>
      </c>
      <c r="B23" s="195" t="str">
        <f>IF('P&amp;R'!C23="","",'P&amp;R'!C23)</f>
        <v/>
      </c>
      <c r="C23" s="416"/>
      <c r="D23" s="193"/>
      <c r="E23" s="408" t="str">
        <f>IF('P&amp;R'!F23="","",'P&amp;R'!F23)</f>
        <v>DESCANSA</v>
      </c>
      <c r="F23" s="173"/>
      <c r="G23" s="173" t="str">
        <f t="shared" si="0"/>
        <v>-</v>
      </c>
      <c r="H23" s="173"/>
      <c r="I23" s="409" t="str">
        <f>IF('P&amp;R'!J23="","",'P&amp;R'!J23)</f>
        <v>RECICLADOS</v>
      </c>
      <c r="J23" s="379" t="s">
        <v>183</v>
      </c>
    </row>
    <row r="24" spans="1:13" ht="18" customHeight="1" x14ac:dyDescent="0.35">
      <c r="A24" s="195">
        <f>IF('P&amp;R'!B24="","",'P&amp;R'!B24)</f>
        <v>5</v>
      </c>
      <c r="B24" s="195">
        <f>IF('P&amp;R'!C24="","",'P&amp;R'!C24)</f>
        <v>13</v>
      </c>
      <c r="C24" s="194"/>
      <c r="D24" s="193"/>
      <c r="E24" s="192" t="str">
        <f>IF('P&amp;R'!F24="","",'P&amp;R'!F24)</f>
        <v>COCODRILOS</v>
      </c>
      <c r="F24" s="173"/>
      <c r="G24" s="173" t="str">
        <f t="shared" si="0"/>
        <v>-</v>
      </c>
      <c r="H24" s="173"/>
      <c r="I24" s="409" t="str">
        <f>IF('P&amp;R'!J24="","",'P&amp;R'!J24)</f>
        <v>DDTI</v>
      </c>
      <c r="J24" s="379" t="s">
        <v>183</v>
      </c>
    </row>
    <row r="25" spans="1:13" ht="18" customHeight="1" x14ac:dyDescent="0.35">
      <c r="A25" s="195">
        <f>IF('P&amp;R'!B25="","",'P&amp;R'!B25)</f>
        <v>5</v>
      </c>
      <c r="B25" s="195">
        <f>IF('P&amp;R'!C25="","",'P&amp;R'!C25)</f>
        <v>14</v>
      </c>
      <c r="C25" s="194"/>
      <c r="D25" s="193"/>
      <c r="E25" s="192" t="str">
        <f>IF('P&amp;R'!F25="","",'P&amp;R'!F25)</f>
        <v>MVP</v>
      </c>
      <c r="F25" s="173"/>
      <c r="G25" s="173" t="str">
        <f t="shared" si="0"/>
        <v>-</v>
      </c>
      <c r="H25" s="173"/>
      <c r="I25" s="191" t="str">
        <f>IF('P&amp;R'!J25="","",'P&amp;R'!J25)</f>
        <v>TALENTO HUMANO</v>
      </c>
      <c r="J25" s="379" t="s">
        <v>183</v>
      </c>
    </row>
    <row r="26" spans="1:13" ht="18" customHeight="1" x14ac:dyDescent="0.35">
      <c r="A26" s="195">
        <f>IF('P&amp;R'!B26="","",'P&amp;R'!B26)</f>
        <v>5</v>
      </c>
      <c r="B26" s="195">
        <f>IF('P&amp;R'!C26="","",'P&amp;R'!C26)</f>
        <v>15</v>
      </c>
      <c r="C26" s="194"/>
      <c r="D26" s="193"/>
      <c r="E26" s="192" t="str">
        <f>IF('P&amp;R'!F26="","",'P&amp;R'!F26)</f>
        <v>RECICLADOS</v>
      </c>
      <c r="F26" s="173"/>
      <c r="G26" s="173" t="str">
        <f t="shared" si="0"/>
        <v>-</v>
      </c>
      <c r="H26" s="173"/>
      <c r="I26" s="191" t="str">
        <f>IF('P&amp;R'!J26="","",'P&amp;R'!J26)</f>
        <v>SANTA ANA</v>
      </c>
      <c r="J26" s="379" t="s">
        <v>183</v>
      </c>
    </row>
    <row r="27" spans="1:13" ht="18" customHeight="1" x14ac:dyDescent="0.35">
      <c r="A27" s="195">
        <f>IF('P&amp;R'!B27="","",'P&amp;R'!B27)</f>
        <v>5</v>
      </c>
      <c r="B27" s="195" t="str">
        <f>IF('P&amp;R'!C27="","",'P&amp;R'!C27)</f>
        <v/>
      </c>
      <c r="C27" s="194"/>
      <c r="D27" s="193"/>
      <c r="E27" s="408" t="str">
        <f>IF('P&amp;R'!F27="","",'P&amp;R'!F27)</f>
        <v>CIVIL Y MERCANTIL</v>
      </c>
      <c r="F27" s="410"/>
      <c r="G27" s="410" t="str">
        <f t="shared" si="0"/>
        <v>-</v>
      </c>
      <c r="H27" s="410"/>
      <c r="I27" s="409" t="str">
        <f>IF('P&amp;R'!J27="","",'P&amp;R'!J27)</f>
        <v>DESCANSA</v>
      </c>
      <c r="J27" s="379" t="s">
        <v>183</v>
      </c>
    </row>
    <row r="28" spans="1:13" ht="18" customHeight="1" x14ac:dyDescent="0.35">
      <c r="A28" s="195">
        <f>IF('P&amp;R'!B28="","",'P&amp;R'!B28)</f>
        <v>6</v>
      </c>
      <c r="B28" s="195">
        <f>IF('P&amp;R'!C28="","",'P&amp;R'!C28)</f>
        <v>16</v>
      </c>
      <c r="C28" s="194"/>
      <c r="D28" s="193"/>
      <c r="E28" s="192" t="str">
        <f>IF('P&amp;R'!F28="","",'P&amp;R'!F28)</f>
        <v>RECICLADOS</v>
      </c>
      <c r="F28" s="173"/>
      <c r="G28" s="173" t="str">
        <f t="shared" si="0"/>
        <v>-</v>
      </c>
      <c r="H28" s="173"/>
      <c r="I28" s="191" t="str">
        <f>IF('P&amp;R'!J28="","",'P&amp;R'!J28)</f>
        <v>COCODRILOS</v>
      </c>
      <c r="J28" s="379" t="s">
        <v>183</v>
      </c>
    </row>
    <row r="29" spans="1:13" ht="18" customHeight="1" x14ac:dyDescent="0.35">
      <c r="A29" s="411">
        <f>IF('P&amp;R'!B29="","",'P&amp;R'!B29)</f>
        <v>6</v>
      </c>
      <c r="B29" s="411">
        <f>IF('P&amp;R'!C29="","",'P&amp;R'!C29)</f>
        <v>17</v>
      </c>
      <c r="C29" s="420"/>
      <c r="D29" s="193"/>
      <c r="E29" s="192" t="str">
        <f>IF('P&amp;R'!F29="","",'P&amp;R'!F29)</f>
        <v>SANTA ANA</v>
      </c>
      <c r="F29" s="412"/>
      <c r="G29" s="412" t="str">
        <f t="shared" si="0"/>
        <v>-</v>
      </c>
      <c r="H29" s="412"/>
      <c r="I29" s="191" t="str">
        <f>IF('P&amp;R'!J29="","",'P&amp;R'!J29)</f>
        <v>CIVIL Y MERCANTIL</v>
      </c>
      <c r="J29" s="379" t="s">
        <v>183</v>
      </c>
      <c r="K29" s="418"/>
      <c r="L29" s="418"/>
      <c r="M29" s="419"/>
    </row>
    <row r="30" spans="1:13" ht="18" customHeight="1" x14ac:dyDescent="0.35">
      <c r="A30" s="195">
        <f>IF('P&amp;R'!B30="","",'P&amp;R'!B30)</f>
        <v>6</v>
      </c>
      <c r="B30" s="195">
        <f>IF('P&amp;R'!C30="","",'P&amp;R'!C30)</f>
        <v>18</v>
      </c>
      <c r="C30" s="194"/>
      <c r="D30" s="193"/>
      <c r="E30" s="192" t="str">
        <f>IF('P&amp;R'!F30="","",'P&amp;R'!F30)</f>
        <v>TALENTO HUMANO</v>
      </c>
      <c r="F30" s="173"/>
      <c r="G30" s="173" t="str">
        <f t="shared" si="0"/>
        <v>-</v>
      </c>
      <c r="H30" s="173"/>
      <c r="I30" s="191" t="str">
        <f>IF('P&amp;R'!J30="","",'P&amp;R'!J30)</f>
        <v>DDTI</v>
      </c>
      <c r="J30" s="379" t="s">
        <v>183</v>
      </c>
    </row>
    <row r="31" spans="1:13" ht="18" customHeight="1" x14ac:dyDescent="0.35">
      <c r="A31" s="195">
        <f>IF('P&amp;R'!B31="","",'P&amp;R'!B31)</f>
        <v>6</v>
      </c>
      <c r="B31" s="195" t="str">
        <f>IF('P&amp;R'!C31="","",'P&amp;R'!C31)</f>
        <v/>
      </c>
      <c r="C31" s="421"/>
      <c r="D31" s="193"/>
      <c r="E31" s="408" t="str">
        <f>IF('P&amp;R'!F31="","",'P&amp;R'!F31)</f>
        <v>DESCANSA</v>
      </c>
      <c r="F31" s="173"/>
      <c r="G31" s="173" t="str">
        <f t="shared" si="0"/>
        <v>-</v>
      </c>
      <c r="H31" s="173"/>
      <c r="I31" s="409" t="str">
        <f>IF('P&amp;R'!J31="","",'P&amp;R'!J31)</f>
        <v>MVP</v>
      </c>
      <c r="J31" s="379" t="s">
        <v>183</v>
      </c>
    </row>
    <row r="32" spans="1:13" ht="18" customHeight="1" x14ac:dyDescent="0.35">
      <c r="A32" s="195">
        <f>IF('P&amp;R'!B32="","",'P&amp;R'!B32)</f>
        <v>7</v>
      </c>
      <c r="B32" s="195">
        <f>IF('P&amp;R'!C32="","",'P&amp;R'!C32)</f>
        <v>19</v>
      </c>
      <c r="C32" s="194"/>
      <c r="D32" s="193"/>
      <c r="E32" s="192" t="str">
        <f>IF('P&amp;R'!F32="","",'P&amp;R'!F32)</f>
        <v>COCODRILOS</v>
      </c>
      <c r="F32" s="173"/>
      <c r="G32" s="173" t="str">
        <f t="shared" si="0"/>
        <v>-</v>
      </c>
      <c r="H32" s="173"/>
      <c r="I32" s="191" t="str">
        <f>IF('P&amp;R'!J32="","",'P&amp;R'!J32)</f>
        <v>TALENTO HUMANO</v>
      </c>
      <c r="J32" s="379" t="s">
        <v>183</v>
      </c>
    </row>
    <row r="33" spans="1:13" ht="18" customHeight="1" x14ac:dyDescent="0.35">
      <c r="A33" s="195">
        <f>IF('P&amp;R'!B33="","",'P&amp;R'!B33)</f>
        <v>7</v>
      </c>
      <c r="B33" s="195">
        <f>IF('P&amp;R'!C33="","",'P&amp;R'!C33)</f>
        <v>20</v>
      </c>
      <c r="C33" s="194"/>
      <c r="D33" s="193"/>
      <c r="E33" s="192" t="str">
        <f>IF('P&amp;R'!F33="","",'P&amp;R'!F33)</f>
        <v>MVP</v>
      </c>
      <c r="F33" s="173"/>
      <c r="G33" s="173" t="str">
        <f t="shared" si="0"/>
        <v>-</v>
      </c>
      <c r="H33" s="173"/>
      <c r="I33" s="191" t="str">
        <f>IF('P&amp;R'!J33="","",'P&amp;R'!J33)</f>
        <v>SANTA ANA</v>
      </c>
      <c r="J33" s="379" t="s">
        <v>183</v>
      </c>
    </row>
    <row r="34" spans="1:13" ht="18" customHeight="1" x14ac:dyDescent="0.35">
      <c r="A34" s="195">
        <f>IF('P&amp;R'!B34="","",'P&amp;R'!B34)</f>
        <v>7</v>
      </c>
      <c r="B34" s="195">
        <f>IF('P&amp;R'!C34="","",'P&amp;R'!C34)</f>
        <v>21</v>
      </c>
      <c r="C34" s="194"/>
      <c r="D34" s="193"/>
      <c r="E34" s="192" t="str">
        <f>IF('P&amp;R'!F34="","",'P&amp;R'!F34)</f>
        <v>CIVIL Y MERCANTIL</v>
      </c>
      <c r="F34" s="173"/>
      <c r="G34" s="173" t="str">
        <f t="shared" si="0"/>
        <v>-</v>
      </c>
      <c r="H34" s="173"/>
      <c r="I34" s="191" t="str">
        <f>IF('P&amp;R'!J34="","",'P&amp;R'!J34)</f>
        <v>RECICLADOS</v>
      </c>
      <c r="J34" s="379" t="s">
        <v>183</v>
      </c>
    </row>
    <row r="35" spans="1:13" ht="18" customHeight="1" x14ac:dyDescent="0.35">
      <c r="A35" s="195">
        <f>IF('P&amp;R'!B35="","",'P&amp;R'!B35)</f>
        <v>7</v>
      </c>
      <c r="B35" s="195" t="str">
        <f>IF('P&amp;R'!C35="","",'P&amp;R'!C35)</f>
        <v/>
      </c>
      <c r="C35" s="194"/>
      <c r="D35" s="193"/>
      <c r="E35" s="408" t="str">
        <f>IF('P&amp;R'!F35="","",'P&amp;R'!F35)</f>
        <v>DDTI</v>
      </c>
      <c r="F35" s="173"/>
      <c r="G35" s="173" t="str">
        <f t="shared" si="0"/>
        <v>-</v>
      </c>
      <c r="H35" s="173"/>
      <c r="I35" s="409" t="str">
        <f>IF('P&amp;R'!J35="","",'P&amp;R'!J35)</f>
        <v>DESCANSA</v>
      </c>
      <c r="J35" s="379" t="s">
        <v>183</v>
      </c>
      <c r="K35" s="418"/>
      <c r="L35" s="418"/>
      <c r="M35" s="419"/>
    </row>
    <row r="36" spans="1:13" ht="18" customHeight="1" x14ac:dyDescent="0.35">
      <c r="A36" s="195" t="str">
        <f>IF('P&amp;R'!B36="","",'P&amp;R'!B36)</f>
        <v>2da. VUELTA</v>
      </c>
      <c r="B36" s="195" t="str">
        <f>IF('P&amp;R'!C36="","",'P&amp;R'!C36)</f>
        <v xml:space="preserve"> </v>
      </c>
      <c r="C36" s="194"/>
      <c r="D36" s="193"/>
      <c r="E36" s="192" t="str">
        <f>IF('P&amp;R'!F36="","",'P&amp;R'!F36)</f>
        <v xml:space="preserve"> </v>
      </c>
      <c r="F36" s="173"/>
      <c r="G36" s="173" t="str">
        <f t="shared" si="0"/>
        <v>-</v>
      </c>
      <c r="H36" s="173"/>
      <c r="I36" s="191" t="str">
        <f>IF('P&amp;R'!J36="","",'P&amp;R'!J36)</f>
        <v xml:space="preserve"> </v>
      </c>
      <c r="J36" s="379"/>
    </row>
    <row r="37" spans="1:13" ht="18" customHeight="1" x14ac:dyDescent="0.35">
      <c r="A37" s="195">
        <f>IF('P&amp;R'!B37="","",'P&amp;R'!B37)</f>
        <v>8</v>
      </c>
      <c r="B37" s="195">
        <f>IF('P&amp;R'!C37="","",'P&amp;R'!C37)</f>
        <v>22</v>
      </c>
      <c r="C37" s="194"/>
      <c r="D37" s="193"/>
      <c r="E37" s="192" t="str">
        <f>IF('P&amp;R'!F37="","",'P&amp;R'!F37)</f>
        <v>CIVIL Y MERCANTIL</v>
      </c>
      <c r="F37" s="173"/>
      <c r="G37" s="173" t="str">
        <f t="shared" si="0"/>
        <v>-</v>
      </c>
      <c r="H37" s="173"/>
      <c r="I37" s="191" t="str">
        <f>IF('P&amp;R'!J37="","",'P&amp;R'!J37)</f>
        <v>COCODRILOS</v>
      </c>
      <c r="J37" s="379" t="s">
        <v>183</v>
      </c>
    </row>
    <row r="38" spans="1:13" ht="18" customHeight="1" x14ac:dyDescent="0.35">
      <c r="A38" s="195">
        <f>IF('P&amp;R'!B38="","",'P&amp;R'!B38)</f>
        <v>8</v>
      </c>
      <c r="B38" s="195">
        <f>IF('P&amp;R'!C38="","",'P&amp;R'!C38)</f>
        <v>23</v>
      </c>
      <c r="C38" s="194"/>
      <c r="D38" s="193"/>
      <c r="E38" s="192" t="str">
        <f>IF('P&amp;R'!F38="","",'P&amp;R'!F38)</f>
        <v>MVP</v>
      </c>
      <c r="F38" s="173"/>
      <c r="G38" s="173" t="str">
        <f t="shared" si="0"/>
        <v>-</v>
      </c>
      <c r="H38" s="173"/>
      <c r="I38" s="191" t="str">
        <f>IF('P&amp;R'!J38="","",'P&amp;R'!J38)</f>
        <v>RECICLADOS</v>
      </c>
      <c r="J38" s="379" t="s">
        <v>183</v>
      </c>
    </row>
    <row r="39" spans="1:13" ht="18" customHeight="1" x14ac:dyDescent="0.35">
      <c r="A39" s="195">
        <f>IF('P&amp;R'!B39="","",'P&amp;R'!B39)</f>
        <v>8</v>
      </c>
      <c r="B39" s="195">
        <f>IF('P&amp;R'!C39="","",'P&amp;R'!C39)</f>
        <v>24</v>
      </c>
      <c r="C39" s="194"/>
      <c r="D39" s="193"/>
      <c r="E39" s="192" t="str">
        <f>IF('P&amp;R'!F39="","",'P&amp;R'!F39)</f>
        <v>DDTI</v>
      </c>
      <c r="F39" s="173"/>
      <c r="G39" s="173" t="str">
        <f t="shared" si="0"/>
        <v>-</v>
      </c>
      <c r="H39" s="173"/>
      <c r="I39" s="191" t="str">
        <f>IF('P&amp;R'!J39="","",'P&amp;R'!J39)</f>
        <v>SANTA ANA</v>
      </c>
      <c r="J39" s="379" t="s">
        <v>183</v>
      </c>
    </row>
    <row r="40" spans="1:13" ht="18" customHeight="1" x14ac:dyDescent="0.35">
      <c r="A40" s="195">
        <f>IF('P&amp;R'!B40="","",'P&amp;R'!B40)</f>
        <v>8</v>
      </c>
      <c r="B40" s="195" t="str">
        <f>IF('P&amp;R'!C40="","",'P&amp;R'!C40)</f>
        <v/>
      </c>
      <c r="C40" s="194"/>
      <c r="D40" s="413"/>
      <c r="E40" s="408" t="str">
        <f>IF('P&amp;R'!F40="","",'P&amp;R'!F40)</f>
        <v>TALENTO HUMANO</v>
      </c>
      <c r="F40" s="414"/>
      <c r="G40" s="414" t="str">
        <f t="shared" si="0"/>
        <v>-</v>
      </c>
      <c r="H40" s="414"/>
      <c r="I40" s="486" t="str">
        <f>IF('P&amp;R'!J40="","",'P&amp;R'!J40)</f>
        <v>DESCANSA</v>
      </c>
      <c r="J40" s="379" t="s">
        <v>183</v>
      </c>
    </row>
    <row r="41" spans="1:13" ht="18" customHeight="1" x14ac:dyDescent="0.35">
      <c r="A41" s="195">
        <f>IF('P&amp;R'!B41="","",'P&amp;R'!B41)</f>
        <v>9</v>
      </c>
      <c r="B41" s="195">
        <f>IF('P&amp;R'!C41="","",'P&amp;R'!C41)</f>
        <v>25</v>
      </c>
      <c r="C41" s="416"/>
      <c r="D41" s="193"/>
      <c r="E41" s="192" t="str">
        <f>IF('P&amp;R'!F41="","",'P&amp;R'!F41)</f>
        <v>SANTA ANA</v>
      </c>
      <c r="F41" s="173"/>
      <c r="G41" s="173"/>
      <c r="H41" s="173"/>
      <c r="I41" s="191" t="str">
        <f>IF('P&amp;R'!J41="","",'P&amp;R'!J41)</f>
        <v>TALENTO HUMANO</v>
      </c>
      <c r="J41" s="379" t="s">
        <v>183</v>
      </c>
    </row>
    <row r="42" spans="1:13" ht="18" customHeight="1" x14ac:dyDescent="0.35">
      <c r="A42" s="195">
        <f>IF('P&amp;R'!B42="","",'P&amp;R'!B42)</f>
        <v>9</v>
      </c>
      <c r="B42" s="195">
        <f>IF('P&amp;R'!C42="","",'P&amp;R'!C42)</f>
        <v>26</v>
      </c>
      <c r="C42" s="416"/>
      <c r="D42" s="193"/>
      <c r="E42" s="192" t="str">
        <f>IF('P&amp;R'!F42="","",'P&amp;R'!F42)</f>
        <v>RECICLADOS</v>
      </c>
      <c r="F42" s="173"/>
      <c r="G42" s="173" t="str">
        <f t="shared" si="0"/>
        <v>-</v>
      </c>
      <c r="H42" s="173"/>
      <c r="I42" s="191" t="str">
        <f>IF('P&amp;R'!J42="","",'P&amp;R'!J42)</f>
        <v>DDTI</v>
      </c>
      <c r="J42" s="379" t="s">
        <v>183</v>
      </c>
    </row>
    <row r="43" spans="1:13" ht="18" customHeight="1" x14ac:dyDescent="0.35">
      <c r="A43" s="195">
        <f>IF('P&amp;R'!B43="","",'P&amp;R'!B43)</f>
        <v>9</v>
      </c>
      <c r="B43" s="195">
        <f>IF('P&amp;R'!C43="","",'P&amp;R'!C43)</f>
        <v>27</v>
      </c>
      <c r="C43" s="194"/>
      <c r="D43" s="193"/>
      <c r="E43" s="192" t="str">
        <f>IF('P&amp;R'!F43="","",'P&amp;R'!F43)</f>
        <v>CIVIL Y MERCANTIL</v>
      </c>
      <c r="F43" s="173"/>
      <c r="G43" s="173" t="str">
        <f t="shared" si="0"/>
        <v>-</v>
      </c>
      <c r="H43" s="173"/>
      <c r="I43" s="191" t="str">
        <f>IF('P&amp;R'!J43="","",'P&amp;R'!J43)</f>
        <v>MVP</v>
      </c>
      <c r="J43" s="379" t="s">
        <v>183</v>
      </c>
    </row>
    <row r="44" spans="1:13" ht="18" customHeight="1" x14ac:dyDescent="0.35">
      <c r="A44" s="195">
        <f>IF('P&amp;R'!B44="","",'P&amp;R'!B44)</f>
        <v>9</v>
      </c>
      <c r="B44" s="195" t="str">
        <f>IF('P&amp;R'!C44="","",'P&amp;R'!C44)</f>
        <v/>
      </c>
      <c r="C44" s="194"/>
      <c r="D44" s="193"/>
      <c r="E44" s="408" t="str">
        <f>IF('P&amp;R'!F44="","",'P&amp;R'!F44)</f>
        <v>COCODRILOS</v>
      </c>
      <c r="F44" s="173"/>
      <c r="G44" s="173" t="str">
        <f t="shared" si="0"/>
        <v>-</v>
      </c>
      <c r="H44" s="173"/>
      <c r="I44" s="486" t="str">
        <f>IF('P&amp;R'!J44="","",'P&amp;R'!J44)</f>
        <v>DESCANSA</v>
      </c>
      <c r="J44" s="379" t="s">
        <v>183</v>
      </c>
    </row>
    <row r="45" spans="1:13" ht="18" customHeight="1" x14ac:dyDescent="0.35">
      <c r="A45" s="195">
        <f>IF('P&amp;R'!B45="","",'P&amp;R'!B45)</f>
        <v>10</v>
      </c>
      <c r="B45" s="195">
        <f>IF('P&amp;R'!C45="","",'P&amp;R'!C45)</f>
        <v>28</v>
      </c>
      <c r="C45" s="194"/>
      <c r="D45" s="193"/>
      <c r="E45" s="192" t="str">
        <f>IF('P&amp;R'!F45="","",'P&amp;R'!F45)</f>
        <v>MVP</v>
      </c>
      <c r="F45" s="173"/>
      <c r="G45" s="173" t="str">
        <f t="shared" si="0"/>
        <v>-</v>
      </c>
      <c r="H45" s="173"/>
      <c r="I45" s="191" t="str">
        <f>IF('P&amp;R'!J45="","",'P&amp;R'!J45)</f>
        <v>COCODRILOS</v>
      </c>
      <c r="J45" s="379" t="s">
        <v>183</v>
      </c>
    </row>
    <row r="46" spans="1:13" ht="18" customHeight="1" x14ac:dyDescent="0.35">
      <c r="A46" s="195">
        <f>IF('P&amp;R'!B46="","",'P&amp;R'!B46)</f>
        <v>10</v>
      </c>
      <c r="B46" s="195">
        <f>IF('P&amp;R'!C46="","",'P&amp;R'!C46)</f>
        <v>29</v>
      </c>
      <c r="C46" s="415"/>
      <c r="D46" s="413"/>
      <c r="E46" s="192" t="str">
        <f>IF('P&amp;R'!F46="","",'P&amp;R'!F46)</f>
        <v>DDTI</v>
      </c>
      <c r="F46" s="414"/>
      <c r="G46" s="414" t="str">
        <f t="shared" si="0"/>
        <v>-</v>
      </c>
      <c r="H46" s="414"/>
      <c r="I46" s="191" t="str">
        <f>IF('P&amp;R'!J46="","",'P&amp;R'!J46)</f>
        <v>CIVIL Y MERCANTIL</v>
      </c>
      <c r="J46" s="379" t="s">
        <v>183</v>
      </c>
    </row>
    <row r="47" spans="1:13" ht="18" customHeight="1" x14ac:dyDescent="0.35">
      <c r="A47" s="195">
        <f>IF('P&amp;R'!B47="","",'P&amp;R'!B47)</f>
        <v>10</v>
      </c>
      <c r="B47" s="195">
        <f>IF('P&amp;R'!C47="","",'P&amp;R'!C47)</f>
        <v>30</v>
      </c>
      <c r="C47" s="194"/>
      <c r="D47" s="193"/>
      <c r="E47" s="192" t="str">
        <f>IF('P&amp;R'!F47="","",'P&amp;R'!F47)</f>
        <v>TALENTO HUMANO</v>
      </c>
      <c r="F47" s="173"/>
      <c r="G47" s="173" t="str">
        <f t="shared" si="0"/>
        <v>-</v>
      </c>
      <c r="H47" s="173"/>
      <c r="I47" s="191" t="str">
        <f>IF('P&amp;R'!J47="","",'P&amp;R'!J47)</f>
        <v>RECICLADOS</v>
      </c>
      <c r="J47" s="379" t="s">
        <v>183</v>
      </c>
    </row>
    <row r="48" spans="1:13" ht="18" customHeight="1" x14ac:dyDescent="0.35">
      <c r="A48" s="195">
        <f>IF('P&amp;R'!B48="","",'P&amp;R'!B48)</f>
        <v>10</v>
      </c>
      <c r="B48" s="195" t="str">
        <f>IF('P&amp;R'!C48="","",'P&amp;R'!C48)</f>
        <v/>
      </c>
      <c r="C48" s="194"/>
      <c r="D48" s="193"/>
      <c r="E48" s="487" t="str">
        <f>IF('P&amp;R'!F48="","",'P&amp;R'!F48)</f>
        <v>DESCANSA</v>
      </c>
      <c r="F48" s="173"/>
      <c r="G48" s="173" t="str">
        <f t="shared" si="0"/>
        <v>-</v>
      </c>
      <c r="H48" s="173"/>
      <c r="I48" s="409" t="str">
        <f>IF('P&amp;R'!J48="","",'P&amp;R'!J48)</f>
        <v>SANTA ANA</v>
      </c>
      <c r="J48" s="379" t="s">
        <v>183</v>
      </c>
    </row>
    <row r="49" spans="1:10" ht="18" customHeight="1" x14ac:dyDescent="0.35">
      <c r="A49" s="195">
        <f>IF('P&amp;R'!B49="","",'P&amp;R'!B49)</f>
        <v>11</v>
      </c>
      <c r="B49" s="195">
        <f>IF('P&amp;R'!C49="","",'P&amp;R'!C49)</f>
        <v>31</v>
      </c>
      <c r="C49" s="194"/>
      <c r="D49" s="193"/>
      <c r="E49" s="192" t="str">
        <f>IF('P&amp;R'!F49="","",'P&amp;R'!F49)</f>
        <v>COCODRILOS</v>
      </c>
      <c r="F49" s="173"/>
      <c r="G49" s="173" t="str">
        <f t="shared" si="0"/>
        <v>-</v>
      </c>
      <c r="H49" s="173"/>
      <c r="I49" s="191" t="str">
        <f>IF('P&amp;R'!J49="","",'P&amp;R'!J49)</f>
        <v>SANTA ANA</v>
      </c>
      <c r="J49" s="379" t="s">
        <v>183</v>
      </c>
    </row>
    <row r="50" spans="1:10" ht="18" customHeight="1" x14ac:dyDescent="0.35">
      <c r="A50" s="195">
        <f>IF('P&amp;R'!B50="","",'P&amp;R'!B50)</f>
        <v>11</v>
      </c>
      <c r="B50" s="195">
        <f>IF('P&amp;R'!C50="","",'P&amp;R'!C50)</f>
        <v>32</v>
      </c>
      <c r="C50" s="194"/>
      <c r="D50" s="193"/>
      <c r="E50" s="192" t="str">
        <f>IF('P&amp;R'!F50="","",'P&amp;R'!F50)</f>
        <v>CIVIL Y MERCANTIL</v>
      </c>
      <c r="F50" s="173"/>
      <c r="G50" s="173" t="str">
        <f t="shared" si="0"/>
        <v>-</v>
      </c>
      <c r="H50" s="173"/>
      <c r="I50" s="191" t="str">
        <f>IF('P&amp;R'!J50="","",'P&amp;R'!J50)</f>
        <v>TALENTO HUMANO</v>
      </c>
      <c r="J50" s="379" t="s">
        <v>183</v>
      </c>
    </row>
    <row r="51" spans="1:10" ht="18" customHeight="1" x14ac:dyDescent="0.35">
      <c r="A51" s="195">
        <f>IF('P&amp;R'!B51="","",'P&amp;R'!B51)</f>
        <v>11</v>
      </c>
      <c r="B51" s="195">
        <f>IF('P&amp;R'!C51="","",'P&amp;R'!C51)</f>
        <v>33</v>
      </c>
      <c r="C51" s="415"/>
      <c r="D51" s="413"/>
      <c r="E51" s="192" t="str">
        <f>IF('P&amp;R'!F51="","",'P&amp;R'!F51)</f>
        <v>MVP</v>
      </c>
      <c r="F51" s="173"/>
      <c r="G51" s="173" t="str">
        <f t="shared" si="0"/>
        <v>-</v>
      </c>
      <c r="H51" s="173"/>
      <c r="I51" s="191" t="str">
        <f>IF('P&amp;R'!J51="","",'P&amp;R'!J51)</f>
        <v>DDTI</v>
      </c>
      <c r="J51" s="379" t="s">
        <v>183</v>
      </c>
    </row>
    <row r="52" spans="1:10" ht="18" customHeight="1" x14ac:dyDescent="0.35">
      <c r="A52" s="195">
        <f>IF('P&amp;R'!B52="","",'P&amp;R'!B52)</f>
        <v>11</v>
      </c>
      <c r="B52" s="195" t="str">
        <f>IF('P&amp;R'!C52="","",'P&amp;R'!C52)</f>
        <v/>
      </c>
      <c r="C52" s="194"/>
      <c r="D52" s="193"/>
      <c r="E52" s="408" t="str">
        <f>IF('P&amp;R'!F52="","",'P&amp;R'!F52)</f>
        <v>RECICLADOS</v>
      </c>
      <c r="F52" s="173"/>
      <c r="G52" s="173" t="str">
        <f t="shared" si="0"/>
        <v>-</v>
      </c>
      <c r="H52" s="173"/>
      <c r="I52" s="486" t="str">
        <f>IF('P&amp;R'!J52="","",'P&amp;R'!J52)</f>
        <v>DESCANSA</v>
      </c>
      <c r="J52" s="379" t="s">
        <v>183</v>
      </c>
    </row>
    <row r="53" spans="1:10" ht="18" customHeight="1" x14ac:dyDescent="0.35">
      <c r="A53" s="195">
        <f>IF('P&amp;R'!B53="","",'P&amp;R'!B53)</f>
        <v>12</v>
      </c>
      <c r="B53" s="195">
        <f>IF('P&amp;R'!C53="","",'P&amp;R'!C53)</f>
        <v>34</v>
      </c>
      <c r="C53" s="194"/>
      <c r="D53" s="193"/>
      <c r="E53" s="192" t="str">
        <f>IF('P&amp;R'!F53="","",'P&amp;R'!F53)</f>
        <v>DDTI</v>
      </c>
      <c r="F53" s="173"/>
      <c r="G53" s="173" t="str">
        <f t="shared" si="0"/>
        <v>-</v>
      </c>
      <c r="H53" s="173"/>
      <c r="I53" s="191" t="str">
        <f>IF('P&amp;R'!J53="","",'P&amp;R'!J53)</f>
        <v>COCODRILOS</v>
      </c>
      <c r="J53" s="379" t="s">
        <v>183</v>
      </c>
    </row>
    <row r="54" spans="1:10" ht="18" customHeight="1" x14ac:dyDescent="0.35">
      <c r="A54" s="195">
        <f>IF('P&amp;R'!B54="","",'P&amp;R'!B54)</f>
        <v>12</v>
      </c>
      <c r="B54" s="195">
        <f>IF('P&amp;R'!C54="","",'P&amp;R'!C54)</f>
        <v>35</v>
      </c>
      <c r="C54" s="194"/>
      <c r="D54" s="193"/>
      <c r="E54" s="192" t="str">
        <f>IF('P&amp;R'!F54="","",'P&amp;R'!F54)</f>
        <v>TALENTO HUMANO</v>
      </c>
      <c r="F54" s="173"/>
      <c r="G54" s="173" t="str">
        <f t="shared" si="0"/>
        <v>-</v>
      </c>
      <c r="H54" s="173"/>
      <c r="I54" s="191" t="str">
        <f>IF('P&amp;R'!J54="","",'P&amp;R'!J54)</f>
        <v>MVP</v>
      </c>
      <c r="J54" s="379" t="s">
        <v>183</v>
      </c>
    </row>
    <row r="55" spans="1:10" ht="18" customHeight="1" x14ac:dyDescent="0.35">
      <c r="A55" s="195">
        <f>IF('P&amp;R'!B55="","",'P&amp;R'!B55)</f>
        <v>12</v>
      </c>
      <c r="B55" s="195">
        <f>IF('P&amp;R'!C55="","",'P&amp;R'!C55)</f>
        <v>36</v>
      </c>
      <c r="C55" s="194"/>
      <c r="D55" s="193"/>
      <c r="E55" s="192" t="str">
        <f>IF('P&amp;R'!F55="","",'P&amp;R'!F55)</f>
        <v>SANTA ANA</v>
      </c>
      <c r="F55" s="173"/>
      <c r="G55" s="173" t="str">
        <f t="shared" si="0"/>
        <v>-</v>
      </c>
      <c r="H55" s="173"/>
      <c r="I55" s="191" t="str">
        <f>IF('P&amp;R'!J55="","",'P&amp;R'!J55)</f>
        <v>RECICLADOS</v>
      </c>
      <c r="J55" s="379" t="s">
        <v>183</v>
      </c>
    </row>
    <row r="56" spans="1:10" ht="18" customHeight="1" x14ac:dyDescent="0.35">
      <c r="A56" s="195">
        <f>IF('P&amp;R'!B56="","",'P&amp;R'!B56)</f>
        <v>12</v>
      </c>
      <c r="B56" s="195" t="str">
        <f>IF('P&amp;R'!C56="","",'P&amp;R'!C56)</f>
        <v/>
      </c>
      <c r="C56" s="194"/>
      <c r="D56" s="193"/>
      <c r="E56" s="487" t="str">
        <f>IF('P&amp;R'!F56="","",'P&amp;R'!F56)</f>
        <v>DESCANSA</v>
      </c>
      <c r="F56" s="173"/>
      <c r="G56" s="173" t="str">
        <f t="shared" si="0"/>
        <v>-</v>
      </c>
      <c r="H56" s="173"/>
      <c r="I56" s="409" t="str">
        <f>IF('P&amp;R'!J56="","",'P&amp;R'!J56)</f>
        <v>CIVIL Y MERCANTIL</v>
      </c>
      <c r="J56" s="379" t="s">
        <v>183</v>
      </c>
    </row>
    <row r="57" spans="1:10" ht="18" customHeight="1" x14ac:dyDescent="0.35">
      <c r="A57" s="195">
        <f>IF('P&amp;R'!B57="","",'P&amp;R'!B57)</f>
        <v>13</v>
      </c>
      <c r="B57" s="195">
        <f>IF('P&amp;R'!C57="","",'P&amp;R'!C57)</f>
        <v>37</v>
      </c>
      <c r="C57" s="194"/>
      <c r="D57" s="193"/>
      <c r="E57" s="192" t="str">
        <f>IF('P&amp;R'!F57="","",'P&amp;R'!F57)</f>
        <v>COCODRILOS</v>
      </c>
      <c r="F57" s="173"/>
      <c r="G57" s="173" t="str">
        <f t="shared" si="0"/>
        <v>-</v>
      </c>
      <c r="H57" s="173"/>
      <c r="I57" s="191" t="str">
        <f>IF('P&amp;R'!J57="","",'P&amp;R'!J57)</f>
        <v>RECICLADOS</v>
      </c>
      <c r="J57" s="379" t="s">
        <v>183</v>
      </c>
    </row>
    <row r="58" spans="1:10" ht="18" customHeight="1" x14ac:dyDescent="0.35">
      <c r="A58" s="195">
        <f>IF('P&amp;R'!B58="","",'P&amp;R'!B58)</f>
        <v>13</v>
      </c>
      <c r="B58" s="195">
        <f>IF('P&amp;R'!C58="","",'P&amp;R'!C58)</f>
        <v>38</v>
      </c>
      <c r="C58" s="194"/>
      <c r="D58" s="193"/>
      <c r="E58" s="192" t="str">
        <f>IF('P&amp;R'!F58="","",'P&amp;R'!F58)</f>
        <v>CIVIL Y MERCANTIL</v>
      </c>
      <c r="F58" s="173"/>
      <c r="G58" s="173" t="str">
        <f t="shared" si="0"/>
        <v>-</v>
      </c>
      <c r="H58" s="173"/>
      <c r="I58" s="191" t="str">
        <f>IF('P&amp;R'!J58="","",'P&amp;R'!J58)</f>
        <v>SANTA ANA</v>
      </c>
      <c r="J58" s="379" t="s">
        <v>183</v>
      </c>
    </row>
    <row r="59" spans="1:10" ht="18" customHeight="1" x14ac:dyDescent="0.35">
      <c r="A59" s="195">
        <f>IF('P&amp;R'!B59="","",'P&amp;R'!B59)</f>
        <v>13</v>
      </c>
      <c r="B59" s="195">
        <f>IF('P&amp;R'!C59="","",'P&amp;R'!C59)</f>
        <v>39</v>
      </c>
      <c r="C59" s="194"/>
      <c r="D59" s="193"/>
      <c r="E59" s="192" t="str">
        <f>IF('P&amp;R'!F59="","",'P&amp;R'!F59)</f>
        <v>DDTI</v>
      </c>
      <c r="F59" s="173"/>
      <c r="G59" s="173" t="str">
        <f t="shared" si="0"/>
        <v>-</v>
      </c>
      <c r="H59" s="173"/>
      <c r="I59" s="191" t="str">
        <f>IF('P&amp;R'!J59="","",'P&amp;R'!J59)</f>
        <v>TALENTO HUMANO</v>
      </c>
      <c r="J59" s="379" t="s">
        <v>183</v>
      </c>
    </row>
    <row r="60" spans="1:10" ht="18" customHeight="1" x14ac:dyDescent="0.35">
      <c r="A60" s="195">
        <f>IF('P&amp;R'!B60="","",'P&amp;R'!B60)</f>
        <v>13</v>
      </c>
      <c r="B60" s="195" t="str">
        <f>IF('P&amp;R'!C60="","",'P&amp;R'!C60)</f>
        <v/>
      </c>
      <c r="C60" s="194"/>
      <c r="D60" s="193"/>
      <c r="E60" s="408" t="str">
        <f>IF('P&amp;R'!F60="","",'P&amp;R'!F60)</f>
        <v>MVP</v>
      </c>
      <c r="F60" s="173"/>
      <c r="G60" s="173" t="str">
        <f t="shared" si="0"/>
        <v>-</v>
      </c>
      <c r="H60" s="173"/>
      <c r="I60" s="486" t="str">
        <f>IF('P&amp;R'!J60="","",'P&amp;R'!J60)</f>
        <v>DESCANSA</v>
      </c>
      <c r="J60" s="379" t="s">
        <v>183</v>
      </c>
    </row>
    <row r="61" spans="1:10" ht="18" customHeight="1" x14ac:dyDescent="0.35">
      <c r="A61" s="195">
        <f>IF('P&amp;R'!B61="","",'P&amp;R'!B61)</f>
        <v>14</v>
      </c>
      <c r="B61" s="195">
        <f>IF('P&amp;R'!C61="","",'P&amp;R'!C61)</f>
        <v>40</v>
      </c>
      <c r="C61" s="194"/>
      <c r="D61" s="193"/>
      <c r="E61" s="192" t="str">
        <f>IF('P&amp;R'!F61="","",'P&amp;R'!F61)</f>
        <v>TALENTO HUMANO</v>
      </c>
      <c r="F61" s="173"/>
      <c r="G61" s="173" t="str">
        <f t="shared" si="0"/>
        <v>-</v>
      </c>
      <c r="H61" s="173"/>
      <c r="I61" s="191" t="str">
        <f>IF('P&amp;R'!J61="","",'P&amp;R'!J61)</f>
        <v>COCODRILOS</v>
      </c>
      <c r="J61" s="379" t="s">
        <v>183</v>
      </c>
    </row>
    <row r="62" spans="1:10" ht="18" customHeight="1" x14ac:dyDescent="0.35">
      <c r="A62" s="195">
        <f>IF('P&amp;R'!B62="","",'P&amp;R'!B62)</f>
        <v>14</v>
      </c>
      <c r="B62" s="195">
        <f>IF('P&amp;R'!C62="","",'P&amp;R'!C62)</f>
        <v>41</v>
      </c>
      <c r="C62" s="194"/>
      <c r="D62" s="193"/>
      <c r="E62" s="192" t="str">
        <f>IF('P&amp;R'!F62="","",'P&amp;R'!F62)</f>
        <v>SANTA ANA</v>
      </c>
      <c r="F62" s="173"/>
      <c r="G62" s="173" t="str">
        <f t="shared" si="0"/>
        <v>-</v>
      </c>
      <c r="H62" s="173"/>
      <c r="I62" s="191" t="str">
        <f>IF('P&amp;R'!J62="","",'P&amp;R'!J62)</f>
        <v>MVP</v>
      </c>
      <c r="J62" s="379" t="s">
        <v>183</v>
      </c>
    </row>
    <row r="63" spans="1:10" ht="18" customHeight="1" x14ac:dyDescent="0.35">
      <c r="A63" s="195">
        <f>IF('P&amp;R'!B63="","",'P&amp;R'!B63)</f>
        <v>14</v>
      </c>
      <c r="B63" s="195">
        <f>IF('P&amp;R'!C63="","",'P&amp;R'!C63)</f>
        <v>42</v>
      </c>
      <c r="C63" s="194"/>
      <c r="D63" s="193"/>
      <c r="E63" s="192" t="str">
        <f>IF('P&amp;R'!F63="","",'P&amp;R'!F63)</f>
        <v>RECICLADOS</v>
      </c>
      <c r="F63" s="173"/>
      <c r="G63" s="173" t="str">
        <f t="shared" si="0"/>
        <v>-</v>
      </c>
      <c r="H63" s="173"/>
      <c r="I63" s="191" t="str">
        <f>IF('P&amp;R'!J63="","",'P&amp;R'!J63)</f>
        <v>CIVIL Y MERCANTIL</v>
      </c>
      <c r="J63" s="379" t="s">
        <v>183</v>
      </c>
    </row>
    <row r="64" spans="1:10" ht="18" customHeight="1" x14ac:dyDescent="0.35">
      <c r="A64" s="195">
        <f>IF('P&amp;R'!B64="","",'P&amp;R'!B64)</f>
        <v>14</v>
      </c>
      <c r="B64" s="195" t="str">
        <f>IF('P&amp;R'!C64="","",'P&amp;R'!C64)</f>
        <v/>
      </c>
      <c r="C64" s="194"/>
      <c r="D64" s="193"/>
      <c r="E64" s="487" t="str">
        <f>IF('P&amp;R'!F64="","",'P&amp;R'!F64)</f>
        <v>DESCANSA</v>
      </c>
      <c r="F64" s="173"/>
      <c r="G64" s="173" t="str">
        <f t="shared" si="0"/>
        <v>-</v>
      </c>
      <c r="H64" s="173"/>
      <c r="I64" s="409" t="str">
        <f>IF('P&amp;R'!J64="","",'P&amp;R'!J64)</f>
        <v>DDTI</v>
      </c>
      <c r="J64" s="379" t="s">
        <v>183</v>
      </c>
    </row>
    <row r="65" spans="1:10" ht="18" customHeight="1" x14ac:dyDescent="0.35">
      <c r="A65" s="195" t="str">
        <f>IF('P&amp;R'!B65="","",'P&amp;R'!B65)</f>
        <v/>
      </c>
      <c r="B65" s="195" t="str">
        <f>IF('P&amp;R'!C65="","",'P&amp;R'!C65)</f>
        <v/>
      </c>
      <c r="C65" s="194"/>
      <c r="D65" s="193"/>
      <c r="E65" s="192" t="str">
        <f>IF('P&amp;R'!F65="","",'P&amp;R'!F65)</f>
        <v/>
      </c>
      <c r="F65" s="173"/>
      <c r="G65" s="173" t="str">
        <f t="shared" si="0"/>
        <v/>
      </c>
      <c r="H65" s="173"/>
      <c r="I65" s="191" t="str">
        <f>IF('P&amp;R'!J65="","",'P&amp;R'!J65)</f>
        <v/>
      </c>
      <c r="J65" s="379" t="str">
        <f>IF('P&amp;R'!K65="","",'P&amp;R'!K65)</f>
        <v/>
      </c>
    </row>
    <row r="66" spans="1:10" ht="18" customHeight="1" x14ac:dyDescent="0.35">
      <c r="A66" s="195" t="str">
        <f>IF('P&amp;R'!B66="","",'P&amp;R'!B66)</f>
        <v/>
      </c>
      <c r="B66" s="195" t="str">
        <f>IF('P&amp;R'!C66="","",'P&amp;R'!C66)</f>
        <v/>
      </c>
      <c r="C66" s="194"/>
      <c r="D66" s="193"/>
      <c r="E66" s="192" t="str">
        <f>IF('P&amp;R'!F66="","",'P&amp;R'!F66)</f>
        <v/>
      </c>
      <c r="F66" s="173"/>
      <c r="G66" s="173" t="str">
        <f t="shared" si="0"/>
        <v/>
      </c>
      <c r="H66" s="173"/>
      <c r="I66" s="191" t="str">
        <f>IF('P&amp;R'!J66="","",'P&amp;R'!J66)</f>
        <v/>
      </c>
      <c r="J66" s="379" t="str">
        <f>IF('P&amp;R'!K66="","",'P&amp;R'!K66)</f>
        <v/>
      </c>
    </row>
    <row r="67" spans="1:10" ht="18" customHeight="1" x14ac:dyDescent="0.35">
      <c r="A67" s="195" t="str">
        <f>IF('P&amp;R'!B67="","",'P&amp;R'!B67)</f>
        <v/>
      </c>
      <c r="B67" s="195" t="str">
        <f>IF('P&amp;R'!C67="","",'P&amp;R'!C67)</f>
        <v/>
      </c>
      <c r="C67" s="194"/>
      <c r="D67" s="193"/>
      <c r="E67" s="192" t="str">
        <f>IF('P&amp;R'!F67="","",'P&amp;R'!F67)</f>
        <v/>
      </c>
      <c r="F67" s="173"/>
      <c r="G67" s="173" t="str">
        <f t="shared" si="0"/>
        <v/>
      </c>
      <c r="H67" s="173"/>
      <c r="I67" s="191" t="str">
        <f>IF('P&amp;R'!J67="","",'P&amp;R'!J67)</f>
        <v/>
      </c>
      <c r="J67" s="379" t="str">
        <f>IF('P&amp;R'!K67="","",'P&amp;R'!K67)</f>
        <v/>
      </c>
    </row>
    <row r="68" spans="1:10" ht="18" customHeight="1" x14ac:dyDescent="0.35">
      <c r="A68" s="195" t="str">
        <f>IF('P&amp;R'!B68="","",'P&amp;R'!B68)</f>
        <v/>
      </c>
      <c r="B68" s="195" t="str">
        <f>IF('P&amp;R'!C68="","",'P&amp;R'!C68)</f>
        <v/>
      </c>
      <c r="C68" s="194"/>
      <c r="D68" s="193"/>
      <c r="E68" s="192" t="str">
        <f>IF('P&amp;R'!F68="","",'P&amp;R'!F68)</f>
        <v/>
      </c>
      <c r="F68" s="173"/>
      <c r="G68" s="173" t="str">
        <f t="shared" si="0"/>
        <v/>
      </c>
      <c r="H68" s="173"/>
      <c r="I68" s="191" t="str">
        <f>IF('P&amp;R'!J68="","",'P&amp;R'!J68)</f>
        <v/>
      </c>
      <c r="J68" s="379" t="str">
        <f>IF('P&amp;R'!K68="","",'P&amp;R'!K68)</f>
        <v/>
      </c>
    </row>
    <row r="69" spans="1:10" ht="18" customHeight="1" x14ac:dyDescent="0.35">
      <c r="A69" s="195" t="str">
        <f>IF('P&amp;R'!B69="","",'P&amp;R'!B69)</f>
        <v/>
      </c>
      <c r="B69" s="195" t="str">
        <f>IF('P&amp;R'!C69="","",'P&amp;R'!C69)</f>
        <v/>
      </c>
      <c r="C69" s="194"/>
      <c r="D69" s="193"/>
      <c r="E69" s="192" t="str">
        <f>IF('P&amp;R'!F69="","",'P&amp;R'!F69)</f>
        <v/>
      </c>
      <c r="F69" s="173"/>
      <c r="G69" s="173" t="str">
        <f t="shared" si="0"/>
        <v/>
      </c>
      <c r="H69" s="173"/>
      <c r="I69" s="191" t="str">
        <f>IF('P&amp;R'!J69="","",'P&amp;R'!J69)</f>
        <v/>
      </c>
      <c r="J69" s="379" t="str">
        <f>IF('P&amp;R'!K69="","",'P&amp;R'!K69)</f>
        <v/>
      </c>
    </row>
    <row r="70" spans="1:10" ht="18" customHeight="1" x14ac:dyDescent="0.35">
      <c r="A70" s="195" t="str">
        <f>IF('P&amp;R'!B70="","",'P&amp;R'!B70)</f>
        <v/>
      </c>
      <c r="B70" s="195" t="str">
        <f>IF('P&amp;R'!C70="","",'P&amp;R'!C70)</f>
        <v/>
      </c>
      <c r="C70" s="194"/>
      <c r="D70" s="193"/>
      <c r="E70" s="192" t="str">
        <f>IF('P&amp;R'!F70="","",'P&amp;R'!F70)</f>
        <v/>
      </c>
      <c r="F70" s="173"/>
      <c r="G70" s="173" t="str">
        <f t="shared" si="0"/>
        <v/>
      </c>
      <c r="H70" s="173"/>
      <c r="I70" s="191" t="str">
        <f>IF('P&amp;R'!J70="","",'P&amp;R'!J70)</f>
        <v/>
      </c>
      <c r="J70" s="379" t="str">
        <f>IF('P&amp;R'!K70="","",'P&amp;R'!K70)</f>
        <v/>
      </c>
    </row>
    <row r="71" spans="1:10" ht="18" customHeight="1" x14ac:dyDescent="0.35">
      <c r="A71" s="195" t="str">
        <f>IF('P&amp;R'!B71="","",'P&amp;R'!B71)</f>
        <v/>
      </c>
      <c r="B71" s="195" t="str">
        <f>IF('P&amp;R'!C71="","",'P&amp;R'!C71)</f>
        <v/>
      </c>
      <c r="C71" s="194"/>
      <c r="D71" s="193"/>
      <c r="E71" s="192" t="str">
        <f>IF('P&amp;R'!F71="","",'P&amp;R'!F71)</f>
        <v/>
      </c>
      <c r="F71" s="173"/>
      <c r="G71" s="173" t="str">
        <f t="shared" si="0"/>
        <v/>
      </c>
      <c r="H71" s="173"/>
      <c r="I71" s="191" t="str">
        <f>IF('P&amp;R'!J71="","",'P&amp;R'!J71)</f>
        <v/>
      </c>
      <c r="J71" s="379" t="str">
        <f>IF('P&amp;R'!K71="","",'P&amp;R'!K71)</f>
        <v/>
      </c>
    </row>
    <row r="72" spans="1:10" ht="18" customHeight="1" x14ac:dyDescent="0.35">
      <c r="A72" s="195" t="str">
        <f>IF('P&amp;R'!B72="","",'P&amp;R'!B72)</f>
        <v/>
      </c>
      <c r="B72" s="195" t="str">
        <f>IF('P&amp;R'!C72="","",'P&amp;R'!C72)</f>
        <v/>
      </c>
      <c r="C72" s="194"/>
      <c r="D72" s="193"/>
      <c r="E72" s="192" t="str">
        <f>IF('P&amp;R'!F72="","",'P&amp;R'!F72)</f>
        <v/>
      </c>
      <c r="F72" s="173"/>
      <c r="G72" s="173" t="str">
        <f t="shared" si="0"/>
        <v/>
      </c>
      <c r="H72" s="173"/>
      <c r="I72" s="191" t="str">
        <f>IF('P&amp;R'!J72="","",'P&amp;R'!J72)</f>
        <v/>
      </c>
      <c r="J72" s="379" t="str">
        <f>IF('P&amp;R'!K72="","",'P&amp;R'!K72)</f>
        <v/>
      </c>
    </row>
    <row r="73" spans="1:10" ht="18" customHeight="1" x14ac:dyDescent="0.35">
      <c r="A73" s="195" t="str">
        <f>IF('P&amp;R'!B73="","",'P&amp;R'!B73)</f>
        <v/>
      </c>
      <c r="B73" s="195" t="str">
        <f>IF('P&amp;R'!C73="","",'P&amp;R'!C73)</f>
        <v/>
      </c>
      <c r="C73" s="194"/>
      <c r="D73" s="193"/>
      <c r="E73" s="192" t="str">
        <f>IF('P&amp;R'!F73="","",'P&amp;R'!F73)</f>
        <v/>
      </c>
      <c r="F73" s="173"/>
      <c r="G73" s="173" t="str">
        <f t="shared" ref="G73:G136" si="1">IF(A73="", "", "-")</f>
        <v/>
      </c>
      <c r="H73" s="173"/>
      <c r="I73" s="191" t="str">
        <f>IF('P&amp;R'!J73="","",'P&amp;R'!J73)</f>
        <v/>
      </c>
      <c r="J73" s="379" t="str">
        <f>IF('P&amp;R'!K73="","",'P&amp;R'!K73)</f>
        <v/>
      </c>
    </row>
    <row r="74" spans="1:10" ht="18" customHeight="1" x14ac:dyDescent="0.35">
      <c r="A74" s="195" t="str">
        <f>IF('P&amp;R'!B74="","",'P&amp;R'!B74)</f>
        <v/>
      </c>
      <c r="B74" s="195" t="str">
        <f>IF('P&amp;R'!C74="","",'P&amp;R'!C74)</f>
        <v/>
      </c>
      <c r="C74" s="194"/>
      <c r="D74" s="193"/>
      <c r="E74" s="192" t="str">
        <f>IF('P&amp;R'!F74="","",'P&amp;R'!F74)</f>
        <v/>
      </c>
      <c r="F74" s="173"/>
      <c r="G74" s="173" t="str">
        <f t="shared" si="1"/>
        <v/>
      </c>
      <c r="H74" s="173"/>
      <c r="I74" s="191" t="str">
        <f>IF('P&amp;R'!J74="","",'P&amp;R'!J74)</f>
        <v/>
      </c>
      <c r="J74" s="379" t="str">
        <f>IF('P&amp;R'!K74="","",'P&amp;R'!K74)</f>
        <v/>
      </c>
    </row>
    <row r="75" spans="1:10" ht="18" customHeight="1" x14ac:dyDescent="0.35">
      <c r="A75" s="195" t="str">
        <f>IF('P&amp;R'!B75="","",'P&amp;R'!B75)</f>
        <v/>
      </c>
      <c r="B75" s="195" t="str">
        <f>IF('P&amp;R'!C75="","",'P&amp;R'!C75)</f>
        <v/>
      </c>
      <c r="C75" s="194"/>
      <c r="D75" s="193"/>
      <c r="E75" s="192" t="str">
        <f>IF('P&amp;R'!F75="","",'P&amp;R'!F75)</f>
        <v/>
      </c>
      <c r="F75" s="173"/>
      <c r="G75" s="173" t="str">
        <f t="shared" si="1"/>
        <v/>
      </c>
      <c r="H75" s="173"/>
      <c r="I75" s="191" t="str">
        <f>IF('P&amp;R'!J75="","",'P&amp;R'!J75)</f>
        <v/>
      </c>
      <c r="J75" s="379" t="str">
        <f>IF('P&amp;R'!K75="","",'P&amp;R'!K75)</f>
        <v/>
      </c>
    </row>
    <row r="76" spans="1:10" ht="18" customHeight="1" x14ac:dyDescent="0.35">
      <c r="A76" s="195" t="str">
        <f>IF('P&amp;R'!B76="","",'P&amp;R'!B76)</f>
        <v/>
      </c>
      <c r="B76" s="195" t="str">
        <f>IF('P&amp;R'!C76="","",'P&amp;R'!C76)</f>
        <v/>
      </c>
      <c r="C76" s="194"/>
      <c r="D76" s="193"/>
      <c r="E76" s="192" t="str">
        <f>IF('P&amp;R'!F76="","",'P&amp;R'!F76)</f>
        <v/>
      </c>
      <c r="F76" s="173"/>
      <c r="G76" s="173" t="str">
        <f t="shared" si="1"/>
        <v/>
      </c>
      <c r="H76" s="173"/>
      <c r="I76" s="191" t="str">
        <f>IF('P&amp;R'!J76="","",'P&amp;R'!J76)</f>
        <v/>
      </c>
      <c r="J76" s="379" t="str">
        <f>IF('P&amp;R'!K76="","",'P&amp;R'!K76)</f>
        <v/>
      </c>
    </row>
    <row r="77" spans="1:10" ht="18" customHeight="1" x14ac:dyDescent="0.35">
      <c r="A77" s="195" t="str">
        <f>IF('P&amp;R'!B77="","",'P&amp;R'!B77)</f>
        <v/>
      </c>
      <c r="B77" s="195" t="str">
        <f>IF('P&amp;R'!C77="","",'P&amp;R'!C77)</f>
        <v/>
      </c>
      <c r="C77" s="194"/>
      <c r="D77" s="193"/>
      <c r="E77" s="192" t="str">
        <f>IF('P&amp;R'!F77="","",'P&amp;R'!F77)</f>
        <v/>
      </c>
      <c r="F77" s="173"/>
      <c r="G77" s="173" t="str">
        <f t="shared" si="1"/>
        <v/>
      </c>
      <c r="H77" s="173"/>
      <c r="I77" s="191" t="str">
        <f>IF('P&amp;R'!J77="","",'P&amp;R'!J77)</f>
        <v/>
      </c>
      <c r="J77" s="379" t="str">
        <f>IF('P&amp;R'!K77="","",'P&amp;R'!K77)</f>
        <v/>
      </c>
    </row>
    <row r="78" spans="1:10" ht="18" customHeight="1" x14ac:dyDescent="0.35">
      <c r="A78" s="195" t="str">
        <f>IF('P&amp;R'!B78="","",'P&amp;R'!B78)</f>
        <v/>
      </c>
      <c r="B78" s="195" t="str">
        <f>IF('P&amp;R'!C78="","",'P&amp;R'!C78)</f>
        <v/>
      </c>
      <c r="C78" s="194"/>
      <c r="D78" s="193"/>
      <c r="E78" s="192" t="str">
        <f>IF('P&amp;R'!F78="","",'P&amp;R'!F78)</f>
        <v/>
      </c>
      <c r="F78" s="173"/>
      <c r="G78" s="173" t="str">
        <f t="shared" si="1"/>
        <v/>
      </c>
      <c r="H78" s="173"/>
      <c r="I78" s="191" t="str">
        <f>IF('P&amp;R'!J78="","",'P&amp;R'!J78)</f>
        <v/>
      </c>
      <c r="J78" s="379" t="str">
        <f>IF('P&amp;R'!K78="","",'P&amp;R'!K78)</f>
        <v/>
      </c>
    </row>
    <row r="79" spans="1:10" ht="18" customHeight="1" x14ac:dyDescent="0.35">
      <c r="A79" s="195" t="str">
        <f>IF('P&amp;R'!B79="","",'P&amp;R'!B79)</f>
        <v/>
      </c>
      <c r="B79" s="195" t="str">
        <f>IF('P&amp;R'!C79="","",'P&amp;R'!C79)</f>
        <v/>
      </c>
      <c r="C79" s="194"/>
      <c r="D79" s="193"/>
      <c r="E79" s="192" t="str">
        <f>IF('P&amp;R'!F79="","",'P&amp;R'!F79)</f>
        <v/>
      </c>
      <c r="F79" s="173"/>
      <c r="G79" s="173" t="str">
        <f t="shared" si="1"/>
        <v/>
      </c>
      <c r="H79" s="173"/>
      <c r="I79" s="191" t="str">
        <f>IF('P&amp;R'!J79="","",'P&amp;R'!J79)</f>
        <v/>
      </c>
      <c r="J79" s="379" t="str">
        <f>IF('P&amp;R'!K79="","",'P&amp;R'!K79)</f>
        <v/>
      </c>
    </row>
    <row r="80" spans="1:10" ht="18" customHeight="1" x14ac:dyDescent="0.35">
      <c r="A80" s="195" t="str">
        <f>IF('P&amp;R'!B80="","",'P&amp;R'!B80)</f>
        <v/>
      </c>
      <c r="B80" s="195" t="str">
        <f>IF('P&amp;R'!C80="","",'P&amp;R'!C80)</f>
        <v/>
      </c>
      <c r="C80" s="194"/>
      <c r="D80" s="193"/>
      <c r="E80" s="192" t="str">
        <f>IF('P&amp;R'!F80="","",'P&amp;R'!F80)</f>
        <v/>
      </c>
      <c r="F80" s="173"/>
      <c r="G80" s="173" t="str">
        <f t="shared" si="1"/>
        <v/>
      </c>
      <c r="H80" s="173"/>
      <c r="I80" s="191" t="str">
        <f>IF('P&amp;R'!J80="","",'P&amp;R'!J80)</f>
        <v/>
      </c>
      <c r="J80" s="379" t="str">
        <f>IF('P&amp;R'!K80="","",'P&amp;R'!K80)</f>
        <v/>
      </c>
    </row>
    <row r="81" spans="1:10" ht="18" customHeight="1" x14ac:dyDescent="0.35">
      <c r="A81" s="195" t="str">
        <f>IF('P&amp;R'!B81="","",'P&amp;R'!B81)</f>
        <v/>
      </c>
      <c r="B81" s="195" t="str">
        <f>IF('P&amp;R'!C81="","",'P&amp;R'!C81)</f>
        <v/>
      </c>
      <c r="C81" s="194"/>
      <c r="D81" s="193"/>
      <c r="E81" s="192" t="str">
        <f>IF('P&amp;R'!F81="","",'P&amp;R'!F81)</f>
        <v/>
      </c>
      <c r="F81" s="173"/>
      <c r="G81" s="173" t="str">
        <f t="shared" si="1"/>
        <v/>
      </c>
      <c r="H81" s="173"/>
      <c r="I81" s="191" t="str">
        <f>IF('P&amp;R'!J81="","",'P&amp;R'!J81)</f>
        <v/>
      </c>
      <c r="J81" s="379" t="str">
        <f>IF('P&amp;R'!K81="","",'P&amp;R'!K81)</f>
        <v/>
      </c>
    </row>
    <row r="82" spans="1:10" ht="18" customHeight="1" x14ac:dyDescent="0.35">
      <c r="A82" s="195" t="str">
        <f>IF('P&amp;R'!B82="","",'P&amp;R'!B82)</f>
        <v/>
      </c>
      <c r="B82" s="195" t="str">
        <f>IF('P&amp;R'!C82="","",'P&amp;R'!C82)</f>
        <v/>
      </c>
      <c r="C82" s="194"/>
      <c r="D82" s="193"/>
      <c r="E82" s="192" t="str">
        <f>IF('P&amp;R'!F82="","",'P&amp;R'!F82)</f>
        <v/>
      </c>
      <c r="F82" s="173"/>
      <c r="G82" s="173" t="str">
        <f t="shared" si="1"/>
        <v/>
      </c>
      <c r="H82" s="173"/>
      <c r="I82" s="191" t="str">
        <f>IF('P&amp;R'!J82="","",'P&amp;R'!J82)</f>
        <v/>
      </c>
      <c r="J82" s="379" t="str">
        <f>IF('P&amp;R'!K82="","",'P&amp;R'!K82)</f>
        <v/>
      </c>
    </row>
    <row r="83" spans="1:10" ht="18" customHeight="1" x14ac:dyDescent="0.35">
      <c r="A83" s="195" t="str">
        <f>IF('P&amp;R'!B83="","",'P&amp;R'!B83)</f>
        <v/>
      </c>
      <c r="B83" s="195" t="str">
        <f>IF('P&amp;R'!C83="","",'P&amp;R'!C83)</f>
        <v/>
      </c>
      <c r="C83" s="194"/>
      <c r="D83" s="193"/>
      <c r="E83" s="192" t="str">
        <f>IF('P&amp;R'!F83="","",'P&amp;R'!F83)</f>
        <v/>
      </c>
      <c r="F83" s="173"/>
      <c r="G83" s="173" t="str">
        <f t="shared" si="1"/>
        <v/>
      </c>
      <c r="H83" s="173"/>
      <c r="I83" s="191" t="str">
        <f>IF('P&amp;R'!J83="","",'P&amp;R'!J83)</f>
        <v/>
      </c>
      <c r="J83" s="379" t="str">
        <f>IF('P&amp;R'!K83="","",'P&amp;R'!K83)</f>
        <v/>
      </c>
    </row>
    <row r="84" spans="1:10" ht="18" customHeight="1" x14ac:dyDescent="0.35">
      <c r="A84" s="195" t="str">
        <f>IF('P&amp;R'!B84="","",'P&amp;R'!B84)</f>
        <v/>
      </c>
      <c r="B84" s="195" t="str">
        <f>IF('P&amp;R'!C84="","",'P&amp;R'!C84)</f>
        <v/>
      </c>
      <c r="C84" s="194"/>
      <c r="D84" s="193"/>
      <c r="E84" s="192" t="str">
        <f>IF('P&amp;R'!F84="","",'P&amp;R'!F84)</f>
        <v/>
      </c>
      <c r="F84" s="173"/>
      <c r="G84" s="173" t="str">
        <f t="shared" si="1"/>
        <v/>
      </c>
      <c r="H84" s="173"/>
      <c r="I84" s="191" t="str">
        <f>IF('P&amp;R'!J84="","",'P&amp;R'!J84)</f>
        <v/>
      </c>
      <c r="J84" s="379" t="str">
        <f>IF('P&amp;R'!K84="","",'P&amp;R'!K84)</f>
        <v/>
      </c>
    </row>
    <row r="85" spans="1:10" ht="18" customHeight="1" x14ac:dyDescent="0.35">
      <c r="A85" s="195" t="str">
        <f>IF('P&amp;R'!B85="","",'P&amp;R'!B85)</f>
        <v/>
      </c>
      <c r="B85" s="195" t="str">
        <f>IF('P&amp;R'!C85="","",'P&amp;R'!C85)</f>
        <v/>
      </c>
      <c r="C85" s="194"/>
      <c r="D85" s="193"/>
      <c r="E85" s="192" t="str">
        <f>IF('P&amp;R'!F85="","",'P&amp;R'!F85)</f>
        <v/>
      </c>
      <c r="F85" s="173"/>
      <c r="G85" s="173" t="str">
        <f t="shared" si="1"/>
        <v/>
      </c>
      <c r="H85" s="173"/>
      <c r="I85" s="191" t="str">
        <f>IF('P&amp;R'!J85="","",'P&amp;R'!J85)</f>
        <v/>
      </c>
      <c r="J85" s="379" t="str">
        <f>IF('P&amp;R'!K85="","",'P&amp;R'!K85)</f>
        <v/>
      </c>
    </row>
    <row r="86" spans="1:10" ht="18" customHeight="1" x14ac:dyDescent="0.35">
      <c r="A86" s="195" t="str">
        <f>IF('P&amp;R'!B86="","",'P&amp;R'!B86)</f>
        <v/>
      </c>
      <c r="B86" s="195" t="str">
        <f>IF('P&amp;R'!C86="","",'P&amp;R'!C86)</f>
        <v/>
      </c>
      <c r="C86" s="194"/>
      <c r="D86" s="193"/>
      <c r="E86" s="192" t="str">
        <f>IF('P&amp;R'!F86="","",'P&amp;R'!F86)</f>
        <v/>
      </c>
      <c r="F86" s="173"/>
      <c r="G86" s="173" t="str">
        <f t="shared" si="1"/>
        <v/>
      </c>
      <c r="H86" s="173"/>
      <c r="I86" s="191" t="str">
        <f>IF('P&amp;R'!J86="","",'P&amp;R'!J86)</f>
        <v/>
      </c>
      <c r="J86" s="379" t="str">
        <f>IF('P&amp;R'!K86="","",'P&amp;R'!K86)</f>
        <v/>
      </c>
    </row>
    <row r="87" spans="1:10" ht="18" customHeight="1" x14ac:dyDescent="0.35">
      <c r="A87" s="195" t="str">
        <f>IF('P&amp;R'!B87="","",'P&amp;R'!B87)</f>
        <v/>
      </c>
      <c r="B87" s="195" t="str">
        <f>IF('P&amp;R'!C87="","",'P&amp;R'!C87)</f>
        <v/>
      </c>
      <c r="C87" s="194"/>
      <c r="D87" s="193"/>
      <c r="E87" s="192" t="str">
        <f>IF('P&amp;R'!F87="","",'P&amp;R'!F87)</f>
        <v/>
      </c>
      <c r="F87" s="173"/>
      <c r="G87" s="173" t="str">
        <f t="shared" si="1"/>
        <v/>
      </c>
      <c r="H87" s="173"/>
      <c r="I87" s="191" t="str">
        <f>IF('P&amp;R'!J87="","",'P&amp;R'!J87)</f>
        <v/>
      </c>
      <c r="J87" s="379" t="str">
        <f>IF('P&amp;R'!K87="","",'P&amp;R'!K87)</f>
        <v/>
      </c>
    </row>
    <row r="88" spans="1:10" ht="18" customHeight="1" x14ac:dyDescent="0.35">
      <c r="A88" s="195" t="str">
        <f>IF('P&amp;R'!B88="","",'P&amp;R'!B88)</f>
        <v/>
      </c>
      <c r="B88" s="195" t="str">
        <f>IF('P&amp;R'!C88="","",'P&amp;R'!C88)</f>
        <v/>
      </c>
      <c r="C88" s="194"/>
      <c r="D88" s="193"/>
      <c r="E88" s="192" t="str">
        <f>IF('P&amp;R'!F88="","",'P&amp;R'!F88)</f>
        <v/>
      </c>
      <c r="F88" s="173"/>
      <c r="G88" s="173" t="str">
        <f t="shared" si="1"/>
        <v/>
      </c>
      <c r="H88" s="173"/>
      <c r="I88" s="191" t="str">
        <f>IF('P&amp;R'!J88="","",'P&amp;R'!J88)</f>
        <v/>
      </c>
      <c r="J88" s="379" t="str">
        <f>IF('P&amp;R'!K88="","",'P&amp;R'!K88)</f>
        <v/>
      </c>
    </row>
    <row r="89" spans="1:10" ht="18" customHeight="1" x14ac:dyDescent="0.35">
      <c r="A89" s="195" t="str">
        <f>IF('P&amp;R'!B89="","",'P&amp;R'!B89)</f>
        <v/>
      </c>
      <c r="B89" s="195" t="str">
        <f>IF('P&amp;R'!C89="","",'P&amp;R'!C89)</f>
        <v/>
      </c>
      <c r="C89" s="194"/>
      <c r="D89" s="193"/>
      <c r="E89" s="192" t="str">
        <f>IF('P&amp;R'!F89="","",'P&amp;R'!F89)</f>
        <v/>
      </c>
      <c r="F89" s="173"/>
      <c r="G89" s="173" t="str">
        <f t="shared" si="1"/>
        <v/>
      </c>
      <c r="H89" s="173"/>
      <c r="I89" s="191" t="str">
        <f>IF('P&amp;R'!J89="","",'P&amp;R'!J89)</f>
        <v/>
      </c>
      <c r="J89" s="379" t="str">
        <f>IF('P&amp;R'!K89="","",'P&amp;R'!K89)</f>
        <v/>
      </c>
    </row>
    <row r="90" spans="1:10" ht="18" customHeight="1" x14ac:dyDescent="0.35">
      <c r="A90" s="195" t="str">
        <f>IF('P&amp;R'!B90="","",'P&amp;R'!B90)</f>
        <v/>
      </c>
      <c r="B90" s="195" t="str">
        <f>IF('P&amp;R'!C90="","",'P&amp;R'!C90)</f>
        <v/>
      </c>
      <c r="C90" s="194"/>
      <c r="D90" s="193"/>
      <c r="E90" s="192" t="str">
        <f>IF('P&amp;R'!F90="","",'P&amp;R'!F90)</f>
        <v/>
      </c>
      <c r="F90" s="173"/>
      <c r="G90" s="173" t="str">
        <f t="shared" si="1"/>
        <v/>
      </c>
      <c r="H90" s="173"/>
      <c r="I90" s="191" t="str">
        <f>IF('P&amp;R'!J90="","",'P&amp;R'!J90)</f>
        <v/>
      </c>
      <c r="J90" s="379" t="str">
        <f>IF('P&amp;R'!K90="","",'P&amp;R'!K90)</f>
        <v/>
      </c>
    </row>
    <row r="91" spans="1:10" ht="18" customHeight="1" x14ac:dyDescent="0.35">
      <c r="A91" s="195" t="str">
        <f>IF('P&amp;R'!B91="","",'P&amp;R'!B91)</f>
        <v/>
      </c>
      <c r="B91" s="195" t="str">
        <f>IF('P&amp;R'!C91="","",'P&amp;R'!C91)</f>
        <v/>
      </c>
      <c r="C91" s="194"/>
      <c r="D91" s="193"/>
      <c r="E91" s="192" t="str">
        <f>IF('P&amp;R'!F91="","",'P&amp;R'!F91)</f>
        <v/>
      </c>
      <c r="F91" s="173"/>
      <c r="G91" s="173" t="str">
        <f t="shared" si="1"/>
        <v/>
      </c>
      <c r="H91" s="173"/>
      <c r="I91" s="191" t="str">
        <f>IF('P&amp;R'!J91="","",'P&amp;R'!J91)</f>
        <v/>
      </c>
      <c r="J91" s="379" t="str">
        <f>IF('P&amp;R'!K91="","",'P&amp;R'!K91)</f>
        <v/>
      </c>
    </row>
    <row r="92" spans="1:10" ht="18" customHeight="1" x14ac:dyDescent="0.35">
      <c r="A92" s="195" t="str">
        <f>IF('P&amp;R'!B92="","",'P&amp;R'!B92)</f>
        <v/>
      </c>
      <c r="B92" s="195" t="str">
        <f>IF('P&amp;R'!C92="","",'P&amp;R'!C92)</f>
        <v/>
      </c>
      <c r="C92" s="194"/>
      <c r="D92" s="193"/>
      <c r="E92" s="192" t="str">
        <f>IF('P&amp;R'!F92="","",'P&amp;R'!F92)</f>
        <v/>
      </c>
      <c r="F92" s="173"/>
      <c r="G92" s="173" t="str">
        <f t="shared" si="1"/>
        <v/>
      </c>
      <c r="H92" s="173"/>
      <c r="I92" s="191" t="str">
        <f>IF('P&amp;R'!J92="","",'P&amp;R'!J92)</f>
        <v/>
      </c>
      <c r="J92" s="379" t="str">
        <f>IF('P&amp;R'!K92="","",'P&amp;R'!K92)</f>
        <v/>
      </c>
    </row>
    <row r="93" spans="1:10" ht="18" customHeight="1" x14ac:dyDescent="0.35">
      <c r="A93" s="195" t="str">
        <f>IF('P&amp;R'!B93="","",'P&amp;R'!B93)</f>
        <v/>
      </c>
      <c r="B93" s="195" t="str">
        <f>IF('P&amp;R'!C93="","",'P&amp;R'!C93)</f>
        <v/>
      </c>
      <c r="C93" s="194"/>
      <c r="D93" s="193"/>
      <c r="E93" s="192" t="str">
        <f>IF('P&amp;R'!F93="","",'P&amp;R'!F93)</f>
        <v/>
      </c>
      <c r="F93" s="173"/>
      <c r="G93" s="173" t="str">
        <f t="shared" si="1"/>
        <v/>
      </c>
      <c r="H93" s="173"/>
      <c r="I93" s="191" t="str">
        <f>IF('P&amp;R'!J93="","",'P&amp;R'!J93)</f>
        <v/>
      </c>
      <c r="J93" s="379" t="str">
        <f>IF('P&amp;R'!K93="","",'P&amp;R'!K93)</f>
        <v/>
      </c>
    </row>
    <row r="94" spans="1:10" ht="18" customHeight="1" x14ac:dyDescent="0.35">
      <c r="A94" s="195" t="str">
        <f>IF('P&amp;R'!B94="","",'P&amp;R'!B94)</f>
        <v/>
      </c>
      <c r="B94" s="195" t="str">
        <f>IF('P&amp;R'!C94="","",'P&amp;R'!C94)</f>
        <v/>
      </c>
      <c r="C94" s="194"/>
      <c r="D94" s="193"/>
      <c r="E94" s="192" t="str">
        <f>IF('P&amp;R'!F94="","",'P&amp;R'!F94)</f>
        <v/>
      </c>
      <c r="F94" s="173"/>
      <c r="G94" s="173" t="str">
        <f t="shared" si="1"/>
        <v/>
      </c>
      <c r="H94" s="173"/>
      <c r="I94" s="191" t="str">
        <f>IF('P&amp;R'!J94="","",'P&amp;R'!J94)</f>
        <v/>
      </c>
      <c r="J94" s="379" t="str">
        <f>IF('P&amp;R'!K94="","",'P&amp;R'!K94)</f>
        <v/>
      </c>
    </row>
    <row r="95" spans="1:10" ht="18" customHeight="1" x14ac:dyDescent="0.35">
      <c r="A95" s="195" t="str">
        <f>IF('P&amp;R'!B95="","",'P&amp;R'!B95)</f>
        <v/>
      </c>
      <c r="B95" s="195" t="str">
        <f>IF('P&amp;R'!C95="","",'P&amp;R'!C95)</f>
        <v/>
      </c>
      <c r="C95" s="194"/>
      <c r="D95" s="193"/>
      <c r="E95" s="192" t="str">
        <f>IF('P&amp;R'!F95="","",'P&amp;R'!F95)</f>
        <v/>
      </c>
      <c r="F95" s="173"/>
      <c r="G95" s="173" t="str">
        <f t="shared" si="1"/>
        <v/>
      </c>
      <c r="H95" s="173"/>
      <c r="I95" s="191" t="str">
        <f>IF('P&amp;R'!J95="","",'P&amp;R'!J95)</f>
        <v/>
      </c>
      <c r="J95" s="379" t="str">
        <f>IF('P&amp;R'!K95="","",'P&amp;R'!K95)</f>
        <v/>
      </c>
    </row>
    <row r="96" spans="1:10" ht="18" customHeight="1" x14ac:dyDescent="0.35">
      <c r="A96" s="195" t="str">
        <f>IF('P&amp;R'!B96="","",'P&amp;R'!B96)</f>
        <v/>
      </c>
      <c r="B96" s="195" t="str">
        <f>IF('P&amp;R'!C96="","",'P&amp;R'!C96)</f>
        <v/>
      </c>
      <c r="C96" s="194"/>
      <c r="D96" s="193"/>
      <c r="E96" s="192" t="str">
        <f>IF('P&amp;R'!F96="","",'P&amp;R'!F96)</f>
        <v/>
      </c>
      <c r="F96" s="173"/>
      <c r="G96" s="173" t="str">
        <f t="shared" si="1"/>
        <v/>
      </c>
      <c r="H96" s="173"/>
      <c r="I96" s="191" t="str">
        <f>IF('P&amp;R'!J96="","",'P&amp;R'!J96)</f>
        <v/>
      </c>
      <c r="J96" s="379" t="str">
        <f>IF('P&amp;R'!K96="","",'P&amp;R'!K96)</f>
        <v/>
      </c>
    </row>
    <row r="97" spans="1:10" ht="18" customHeight="1" x14ac:dyDescent="0.35">
      <c r="A97" s="195" t="str">
        <f>IF('P&amp;R'!B97="","",'P&amp;R'!B97)</f>
        <v/>
      </c>
      <c r="B97" s="195" t="str">
        <f>IF('P&amp;R'!C97="","",'P&amp;R'!C97)</f>
        <v/>
      </c>
      <c r="C97" s="194"/>
      <c r="D97" s="193"/>
      <c r="E97" s="192" t="str">
        <f>IF('P&amp;R'!F97="","",'P&amp;R'!F97)</f>
        <v/>
      </c>
      <c r="F97" s="173"/>
      <c r="G97" s="173" t="str">
        <f t="shared" si="1"/>
        <v/>
      </c>
      <c r="H97" s="173"/>
      <c r="I97" s="191" t="str">
        <f>IF('P&amp;R'!J97="","",'P&amp;R'!J97)</f>
        <v/>
      </c>
      <c r="J97" s="379" t="str">
        <f>IF('P&amp;R'!K97="","",'P&amp;R'!K97)</f>
        <v/>
      </c>
    </row>
    <row r="98" spans="1:10" ht="18" customHeight="1" x14ac:dyDescent="0.35">
      <c r="A98" s="195" t="str">
        <f>IF('P&amp;R'!B98="","",'P&amp;R'!B98)</f>
        <v/>
      </c>
      <c r="B98" s="195" t="str">
        <f>IF('P&amp;R'!C98="","",'P&amp;R'!C98)</f>
        <v/>
      </c>
      <c r="C98" s="194"/>
      <c r="D98" s="193"/>
      <c r="E98" s="192" t="str">
        <f>IF('P&amp;R'!F98="","",'P&amp;R'!F98)</f>
        <v/>
      </c>
      <c r="F98" s="173"/>
      <c r="G98" s="173" t="str">
        <f t="shared" si="1"/>
        <v/>
      </c>
      <c r="H98" s="173"/>
      <c r="I98" s="191" t="str">
        <f>IF('P&amp;R'!J98="","",'P&amp;R'!J98)</f>
        <v/>
      </c>
      <c r="J98" s="379" t="str">
        <f>IF('P&amp;R'!K98="","",'P&amp;R'!K98)</f>
        <v/>
      </c>
    </row>
    <row r="99" spans="1:10" ht="18" customHeight="1" x14ac:dyDescent="0.35">
      <c r="A99" s="195" t="str">
        <f>IF('P&amp;R'!B99="","",'P&amp;R'!B99)</f>
        <v/>
      </c>
      <c r="B99" s="195" t="str">
        <f>IF('P&amp;R'!C99="","",'P&amp;R'!C99)</f>
        <v/>
      </c>
      <c r="C99" s="194"/>
      <c r="D99" s="193"/>
      <c r="E99" s="192" t="str">
        <f>IF('P&amp;R'!F99="","",'P&amp;R'!F99)</f>
        <v/>
      </c>
      <c r="F99" s="173"/>
      <c r="G99" s="173" t="str">
        <f t="shared" si="1"/>
        <v/>
      </c>
      <c r="H99" s="173"/>
      <c r="I99" s="191" t="str">
        <f>IF('P&amp;R'!J99="","",'P&amp;R'!J99)</f>
        <v/>
      </c>
      <c r="J99" s="379" t="str">
        <f>IF('P&amp;R'!K99="","",'P&amp;R'!K99)</f>
        <v/>
      </c>
    </row>
    <row r="100" spans="1:10" ht="18" customHeight="1" x14ac:dyDescent="0.35">
      <c r="A100" s="195" t="str">
        <f>IF('P&amp;R'!B100="","",'P&amp;R'!B100)</f>
        <v/>
      </c>
      <c r="B100" s="195" t="str">
        <f>IF('P&amp;R'!C100="","",'P&amp;R'!C100)</f>
        <v/>
      </c>
      <c r="C100" s="194"/>
      <c r="D100" s="193"/>
      <c r="E100" s="192" t="str">
        <f>IF('P&amp;R'!F100="","",'P&amp;R'!F100)</f>
        <v/>
      </c>
      <c r="F100" s="173"/>
      <c r="G100" s="173" t="str">
        <f t="shared" si="1"/>
        <v/>
      </c>
      <c r="H100" s="173"/>
      <c r="I100" s="191" t="str">
        <f>IF('P&amp;R'!J100="","",'P&amp;R'!J100)</f>
        <v/>
      </c>
      <c r="J100" s="379" t="str">
        <f>IF('P&amp;R'!K100="","",'P&amp;R'!K100)</f>
        <v/>
      </c>
    </row>
    <row r="101" spans="1:10" ht="18" customHeight="1" x14ac:dyDescent="0.35">
      <c r="A101" s="195" t="str">
        <f>IF('P&amp;R'!B101="","",'P&amp;R'!B101)</f>
        <v/>
      </c>
      <c r="B101" s="195" t="str">
        <f>IF('P&amp;R'!C101="","",'P&amp;R'!C101)</f>
        <v/>
      </c>
      <c r="C101" s="194"/>
      <c r="D101" s="193"/>
      <c r="E101" s="192" t="str">
        <f>IF('P&amp;R'!F101="","",'P&amp;R'!F101)</f>
        <v/>
      </c>
      <c r="F101" s="173"/>
      <c r="G101" s="173" t="str">
        <f t="shared" si="1"/>
        <v/>
      </c>
      <c r="H101" s="173"/>
      <c r="I101" s="191" t="str">
        <f>IF('P&amp;R'!J101="","",'P&amp;R'!J101)</f>
        <v/>
      </c>
      <c r="J101" s="379" t="str">
        <f>IF('P&amp;R'!K101="","",'P&amp;R'!K101)</f>
        <v/>
      </c>
    </row>
    <row r="102" spans="1:10" ht="18" customHeight="1" x14ac:dyDescent="0.35">
      <c r="A102" s="195" t="str">
        <f>IF('P&amp;R'!B102="","",'P&amp;R'!B102)</f>
        <v/>
      </c>
      <c r="B102" s="195" t="str">
        <f>IF('P&amp;R'!C102="","",'P&amp;R'!C102)</f>
        <v/>
      </c>
      <c r="C102" s="194"/>
      <c r="D102" s="193"/>
      <c r="E102" s="192" t="str">
        <f>IF('P&amp;R'!F102="","",'P&amp;R'!F102)</f>
        <v/>
      </c>
      <c r="F102" s="173"/>
      <c r="G102" s="173" t="str">
        <f t="shared" si="1"/>
        <v/>
      </c>
      <c r="H102" s="173"/>
      <c r="I102" s="191" t="str">
        <f>IF('P&amp;R'!J102="","",'P&amp;R'!J102)</f>
        <v/>
      </c>
      <c r="J102" s="379" t="str">
        <f>IF('P&amp;R'!K102="","",'P&amp;R'!K102)</f>
        <v/>
      </c>
    </row>
    <row r="103" spans="1:10" ht="18" customHeight="1" x14ac:dyDescent="0.35">
      <c r="A103" s="195" t="str">
        <f>IF('P&amp;R'!B103="","",'P&amp;R'!B103)</f>
        <v/>
      </c>
      <c r="B103" s="195" t="str">
        <f>IF('P&amp;R'!C103="","",'P&amp;R'!C103)</f>
        <v/>
      </c>
      <c r="C103" s="194"/>
      <c r="D103" s="193"/>
      <c r="E103" s="192" t="str">
        <f>IF('P&amp;R'!F103="","",'P&amp;R'!F103)</f>
        <v/>
      </c>
      <c r="F103" s="173"/>
      <c r="G103" s="173" t="str">
        <f t="shared" si="1"/>
        <v/>
      </c>
      <c r="H103" s="173"/>
      <c r="I103" s="191" t="str">
        <f>IF('P&amp;R'!J103="","",'P&amp;R'!J103)</f>
        <v/>
      </c>
      <c r="J103" s="379" t="str">
        <f>IF('P&amp;R'!K103="","",'P&amp;R'!K103)</f>
        <v/>
      </c>
    </row>
    <row r="104" spans="1:10" ht="18" customHeight="1" x14ac:dyDescent="0.35">
      <c r="A104" s="195" t="str">
        <f>IF('P&amp;R'!B104="","",'P&amp;R'!B104)</f>
        <v/>
      </c>
      <c r="B104" s="195" t="str">
        <f>IF('P&amp;R'!C104="","",'P&amp;R'!C104)</f>
        <v/>
      </c>
      <c r="C104" s="194"/>
      <c r="D104" s="193"/>
      <c r="E104" s="192" t="str">
        <f>IF('P&amp;R'!F104="","",'P&amp;R'!F104)</f>
        <v/>
      </c>
      <c r="F104" s="173"/>
      <c r="G104" s="173" t="str">
        <f t="shared" si="1"/>
        <v/>
      </c>
      <c r="H104" s="173"/>
      <c r="I104" s="191" t="str">
        <f>IF('P&amp;R'!J104="","",'P&amp;R'!J104)</f>
        <v/>
      </c>
      <c r="J104" s="379" t="str">
        <f>IF('P&amp;R'!K104="","",'P&amp;R'!K104)</f>
        <v/>
      </c>
    </row>
    <row r="105" spans="1:10" ht="18" customHeight="1" x14ac:dyDescent="0.35">
      <c r="A105" s="195" t="str">
        <f>IF('P&amp;R'!B105="","",'P&amp;R'!B105)</f>
        <v/>
      </c>
      <c r="B105" s="195" t="str">
        <f>IF('P&amp;R'!C105="","",'P&amp;R'!C105)</f>
        <v/>
      </c>
      <c r="C105" s="194"/>
      <c r="D105" s="193"/>
      <c r="E105" s="192" t="str">
        <f>IF('P&amp;R'!F105="","",'P&amp;R'!F105)</f>
        <v/>
      </c>
      <c r="F105" s="173"/>
      <c r="G105" s="173" t="str">
        <f t="shared" si="1"/>
        <v/>
      </c>
      <c r="H105" s="173"/>
      <c r="I105" s="191" t="str">
        <f>IF('P&amp;R'!J105="","",'P&amp;R'!J105)</f>
        <v/>
      </c>
      <c r="J105" s="379" t="str">
        <f>IF('P&amp;R'!K105="","",'P&amp;R'!K105)</f>
        <v/>
      </c>
    </row>
    <row r="106" spans="1:10" ht="18" customHeight="1" x14ac:dyDescent="0.35">
      <c r="A106" s="195" t="str">
        <f>IF('P&amp;R'!B106="","",'P&amp;R'!B106)</f>
        <v/>
      </c>
      <c r="B106" s="195" t="str">
        <f>IF('P&amp;R'!C106="","",'P&amp;R'!C106)</f>
        <v/>
      </c>
      <c r="C106" s="194"/>
      <c r="D106" s="193"/>
      <c r="E106" s="192" t="str">
        <f>IF('P&amp;R'!F106="","",'P&amp;R'!F106)</f>
        <v/>
      </c>
      <c r="F106" s="173"/>
      <c r="G106" s="173" t="str">
        <f t="shared" si="1"/>
        <v/>
      </c>
      <c r="H106" s="173"/>
      <c r="I106" s="191" t="str">
        <f>IF('P&amp;R'!J106="","",'P&amp;R'!J106)</f>
        <v/>
      </c>
      <c r="J106" s="379" t="str">
        <f>IF('P&amp;R'!K106="","",'P&amp;R'!K106)</f>
        <v/>
      </c>
    </row>
    <row r="107" spans="1:10" ht="18" customHeight="1" x14ac:dyDescent="0.35">
      <c r="A107" s="195" t="str">
        <f>IF('P&amp;R'!B107="","",'P&amp;R'!B107)</f>
        <v/>
      </c>
      <c r="B107" s="195" t="str">
        <f>IF('P&amp;R'!C107="","",'P&amp;R'!C107)</f>
        <v/>
      </c>
      <c r="C107" s="194"/>
      <c r="D107" s="193"/>
      <c r="E107" s="192" t="str">
        <f>IF('P&amp;R'!F107="","",'P&amp;R'!F107)</f>
        <v/>
      </c>
      <c r="F107" s="173"/>
      <c r="G107" s="173" t="str">
        <f t="shared" si="1"/>
        <v/>
      </c>
      <c r="H107" s="173"/>
      <c r="I107" s="191" t="str">
        <f>IF('P&amp;R'!J107="","",'P&amp;R'!J107)</f>
        <v/>
      </c>
      <c r="J107" s="379" t="str">
        <f>IF('P&amp;R'!K107="","",'P&amp;R'!K107)</f>
        <v/>
      </c>
    </row>
    <row r="108" spans="1:10" ht="18" customHeight="1" x14ac:dyDescent="0.35">
      <c r="A108" s="195" t="str">
        <f>IF('P&amp;R'!B108="","",'P&amp;R'!B108)</f>
        <v/>
      </c>
      <c r="B108" s="195" t="str">
        <f>IF('P&amp;R'!C108="","",'P&amp;R'!C108)</f>
        <v/>
      </c>
      <c r="C108" s="194"/>
      <c r="D108" s="193"/>
      <c r="E108" s="192" t="str">
        <f>IF('P&amp;R'!F108="","",'P&amp;R'!F108)</f>
        <v/>
      </c>
      <c r="F108" s="173"/>
      <c r="G108" s="173" t="str">
        <f t="shared" si="1"/>
        <v/>
      </c>
      <c r="H108" s="173"/>
      <c r="I108" s="191" t="str">
        <f>IF('P&amp;R'!J108="","",'P&amp;R'!J108)</f>
        <v/>
      </c>
      <c r="J108" s="379" t="str">
        <f>IF('P&amp;R'!K108="","",'P&amp;R'!K108)</f>
        <v/>
      </c>
    </row>
    <row r="109" spans="1:10" ht="18" customHeight="1" x14ac:dyDescent="0.35">
      <c r="A109" s="195" t="str">
        <f>IF('P&amp;R'!B109="","",'P&amp;R'!B109)</f>
        <v/>
      </c>
      <c r="B109" s="195" t="str">
        <f>IF('P&amp;R'!C109="","",'P&amp;R'!C109)</f>
        <v/>
      </c>
      <c r="C109" s="194"/>
      <c r="D109" s="193"/>
      <c r="E109" s="192" t="str">
        <f>IF('P&amp;R'!F109="","",'P&amp;R'!F109)</f>
        <v/>
      </c>
      <c r="F109" s="173"/>
      <c r="G109" s="173" t="str">
        <f t="shared" si="1"/>
        <v/>
      </c>
      <c r="H109" s="173"/>
      <c r="I109" s="191" t="str">
        <f>IF('P&amp;R'!J109="","",'P&amp;R'!J109)</f>
        <v/>
      </c>
      <c r="J109" s="379" t="str">
        <f>IF('P&amp;R'!K109="","",'P&amp;R'!K109)</f>
        <v/>
      </c>
    </row>
    <row r="110" spans="1:10" ht="18" customHeight="1" x14ac:dyDescent="0.35">
      <c r="A110" s="195" t="str">
        <f>IF('P&amp;R'!B110="","",'P&amp;R'!B110)</f>
        <v/>
      </c>
      <c r="B110" s="195" t="str">
        <f>IF('P&amp;R'!C110="","",'P&amp;R'!C110)</f>
        <v/>
      </c>
      <c r="C110" s="194"/>
      <c r="D110" s="193"/>
      <c r="E110" s="192" t="str">
        <f>IF('P&amp;R'!F110="","",'P&amp;R'!F110)</f>
        <v/>
      </c>
      <c r="F110" s="173"/>
      <c r="G110" s="173" t="str">
        <f t="shared" si="1"/>
        <v/>
      </c>
      <c r="H110" s="173"/>
      <c r="I110" s="191" t="str">
        <f>IF('P&amp;R'!J110="","",'P&amp;R'!J110)</f>
        <v/>
      </c>
      <c r="J110" s="379" t="str">
        <f>IF('P&amp;R'!K110="","",'P&amp;R'!K110)</f>
        <v/>
      </c>
    </row>
    <row r="111" spans="1:10" ht="18" customHeight="1" x14ac:dyDescent="0.35">
      <c r="A111" s="195" t="str">
        <f>IF('P&amp;R'!B111="","",'P&amp;R'!B111)</f>
        <v/>
      </c>
      <c r="B111" s="195" t="str">
        <f>IF('P&amp;R'!C111="","",'P&amp;R'!C111)</f>
        <v/>
      </c>
      <c r="C111" s="194"/>
      <c r="D111" s="193"/>
      <c r="E111" s="192" t="str">
        <f>IF('P&amp;R'!F111="","",'P&amp;R'!F111)</f>
        <v/>
      </c>
      <c r="F111" s="173"/>
      <c r="G111" s="173" t="str">
        <f t="shared" si="1"/>
        <v/>
      </c>
      <c r="H111" s="173"/>
      <c r="I111" s="191" t="str">
        <f>IF('P&amp;R'!J111="","",'P&amp;R'!J111)</f>
        <v/>
      </c>
      <c r="J111" s="379" t="str">
        <f>IF('P&amp;R'!K111="","",'P&amp;R'!K111)</f>
        <v/>
      </c>
    </row>
    <row r="112" spans="1:10" ht="18" customHeight="1" x14ac:dyDescent="0.35">
      <c r="A112" s="195" t="str">
        <f>IF('P&amp;R'!B112="","",'P&amp;R'!B112)</f>
        <v/>
      </c>
      <c r="B112" s="195" t="str">
        <f>IF('P&amp;R'!C112="","",'P&amp;R'!C112)</f>
        <v/>
      </c>
      <c r="C112" s="194"/>
      <c r="D112" s="193"/>
      <c r="E112" s="192" t="str">
        <f>IF('P&amp;R'!F112="","",'P&amp;R'!F112)</f>
        <v/>
      </c>
      <c r="F112" s="173"/>
      <c r="G112" s="173" t="str">
        <f t="shared" si="1"/>
        <v/>
      </c>
      <c r="H112" s="173"/>
      <c r="I112" s="191" t="str">
        <f>IF('P&amp;R'!J112="","",'P&amp;R'!J112)</f>
        <v/>
      </c>
      <c r="J112" s="379" t="str">
        <f>IF('P&amp;R'!K112="","",'P&amp;R'!K112)</f>
        <v/>
      </c>
    </row>
    <row r="113" spans="1:10" ht="18" customHeight="1" x14ac:dyDescent="0.35">
      <c r="A113" s="195" t="str">
        <f>IF('P&amp;R'!B113="","",'P&amp;R'!B113)</f>
        <v/>
      </c>
      <c r="B113" s="195" t="str">
        <f>IF('P&amp;R'!C113="","",'P&amp;R'!C113)</f>
        <v/>
      </c>
      <c r="C113" s="194"/>
      <c r="D113" s="193"/>
      <c r="E113" s="192" t="str">
        <f>IF('P&amp;R'!F113="","",'P&amp;R'!F113)</f>
        <v/>
      </c>
      <c r="F113" s="173"/>
      <c r="G113" s="173" t="str">
        <f t="shared" si="1"/>
        <v/>
      </c>
      <c r="H113" s="173"/>
      <c r="I113" s="191" t="str">
        <f>IF('P&amp;R'!J113="","",'P&amp;R'!J113)</f>
        <v/>
      </c>
      <c r="J113" s="379" t="str">
        <f>IF('P&amp;R'!K113="","",'P&amp;R'!K113)</f>
        <v/>
      </c>
    </row>
    <row r="114" spans="1:10" ht="18" customHeight="1" x14ac:dyDescent="0.35">
      <c r="A114" s="195" t="str">
        <f>IF('P&amp;R'!B114="","",'P&amp;R'!B114)</f>
        <v/>
      </c>
      <c r="B114" s="195" t="str">
        <f>IF('P&amp;R'!C114="","",'P&amp;R'!C114)</f>
        <v/>
      </c>
      <c r="C114" s="194"/>
      <c r="D114" s="193"/>
      <c r="E114" s="192" t="str">
        <f>IF('P&amp;R'!F114="","",'P&amp;R'!F114)</f>
        <v/>
      </c>
      <c r="F114" s="173"/>
      <c r="G114" s="173" t="str">
        <f t="shared" si="1"/>
        <v/>
      </c>
      <c r="H114" s="173"/>
      <c r="I114" s="191" t="str">
        <f>IF('P&amp;R'!J114="","",'P&amp;R'!J114)</f>
        <v/>
      </c>
      <c r="J114" s="379" t="str">
        <f>IF('P&amp;R'!K114="","",'P&amp;R'!K114)</f>
        <v/>
      </c>
    </row>
    <row r="115" spans="1:10" ht="18" customHeight="1" x14ac:dyDescent="0.35">
      <c r="A115" s="195" t="str">
        <f>IF('P&amp;R'!B115="","",'P&amp;R'!B115)</f>
        <v/>
      </c>
      <c r="B115" s="195" t="str">
        <f>IF('P&amp;R'!C115="","",'P&amp;R'!C115)</f>
        <v/>
      </c>
      <c r="C115" s="194"/>
      <c r="D115" s="193"/>
      <c r="E115" s="192" t="str">
        <f>IF('P&amp;R'!F115="","",'P&amp;R'!F115)</f>
        <v/>
      </c>
      <c r="F115" s="173"/>
      <c r="G115" s="173" t="str">
        <f t="shared" si="1"/>
        <v/>
      </c>
      <c r="H115" s="173"/>
      <c r="I115" s="191" t="str">
        <f>IF('P&amp;R'!J115="","",'P&amp;R'!J115)</f>
        <v/>
      </c>
      <c r="J115" s="379" t="str">
        <f>IF('P&amp;R'!K115="","",'P&amp;R'!K115)</f>
        <v/>
      </c>
    </row>
    <row r="116" spans="1:10" ht="18" customHeight="1" x14ac:dyDescent="0.35">
      <c r="A116" s="195" t="str">
        <f>IF('P&amp;R'!B116="","",'P&amp;R'!B116)</f>
        <v/>
      </c>
      <c r="B116" s="195" t="str">
        <f>IF('P&amp;R'!C116="","",'P&amp;R'!C116)</f>
        <v/>
      </c>
      <c r="C116" s="194"/>
      <c r="D116" s="193"/>
      <c r="E116" s="192" t="str">
        <f>IF('P&amp;R'!F116="","",'P&amp;R'!F116)</f>
        <v/>
      </c>
      <c r="F116" s="173"/>
      <c r="G116" s="173" t="str">
        <f t="shared" si="1"/>
        <v/>
      </c>
      <c r="H116" s="173"/>
      <c r="I116" s="191" t="str">
        <f>IF('P&amp;R'!J116="","",'P&amp;R'!J116)</f>
        <v/>
      </c>
      <c r="J116" s="379" t="str">
        <f>IF('P&amp;R'!K116="","",'P&amp;R'!K116)</f>
        <v/>
      </c>
    </row>
    <row r="117" spans="1:10" ht="18" customHeight="1" x14ac:dyDescent="0.35">
      <c r="A117" s="195" t="str">
        <f>IF('P&amp;R'!B117="","",'P&amp;R'!B117)</f>
        <v/>
      </c>
      <c r="B117" s="195" t="str">
        <f>IF('P&amp;R'!C117="","",'P&amp;R'!C117)</f>
        <v/>
      </c>
      <c r="C117" s="194"/>
      <c r="D117" s="193"/>
      <c r="E117" s="192" t="str">
        <f>IF('P&amp;R'!F117="","",'P&amp;R'!F117)</f>
        <v/>
      </c>
      <c r="F117" s="173"/>
      <c r="G117" s="173" t="str">
        <f t="shared" si="1"/>
        <v/>
      </c>
      <c r="H117" s="173"/>
      <c r="I117" s="191" t="str">
        <f>IF('P&amp;R'!J117="","",'P&amp;R'!J117)</f>
        <v/>
      </c>
      <c r="J117" s="379" t="str">
        <f>IF('P&amp;R'!K117="","",'P&amp;R'!K117)</f>
        <v/>
      </c>
    </row>
    <row r="118" spans="1:10" ht="18" customHeight="1" x14ac:dyDescent="0.35">
      <c r="A118" s="195" t="str">
        <f>IF('P&amp;R'!B118="","",'P&amp;R'!B118)</f>
        <v/>
      </c>
      <c r="B118" s="195" t="str">
        <f>IF('P&amp;R'!C118="","",'P&amp;R'!C118)</f>
        <v/>
      </c>
      <c r="C118" s="194"/>
      <c r="D118" s="193"/>
      <c r="E118" s="192" t="str">
        <f>IF('P&amp;R'!F118="","",'P&amp;R'!F118)</f>
        <v/>
      </c>
      <c r="F118" s="173"/>
      <c r="G118" s="173" t="str">
        <f t="shared" si="1"/>
        <v/>
      </c>
      <c r="H118" s="173"/>
      <c r="I118" s="191" t="str">
        <f>IF('P&amp;R'!J118="","",'P&amp;R'!J118)</f>
        <v/>
      </c>
      <c r="J118" s="379" t="str">
        <f>IF('P&amp;R'!K118="","",'P&amp;R'!K118)</f>
        <v/>
      </c>
    </row>
    <row r="119" spans="1:10" ht="18" customHeight="1" x14ac:dyDescent="0.35">
      <c r="A119" s="195" t="str">
        <f>IF('P&amp;R'!B119="","",'P&amp;R'!B119)</f>
        <v/>
      </c>
      <c r="B119" s="195" t="str">
        <f>IF('P&amp;R'!C119="","",'P&amp;R'!C119)</f>
        <v/>
      </c>
      <c r="C119" s="194"/>
      <c r="D119" s="193"/>
      <c r="E119" s="192" t="str">
        <f>IF('P&amp;R'!F119="","",'P&amp;R'!F119)</f>
        <v/>
      </c>
      <c r="F119" s="173"/>
      <c r="G119" s="173" t="str">
        <f t="shared" si="1"/>
        <v/>
      </c>
      <c r="H119" s="173"/>
      <c r="I119" s="191" t="str">
        <f>IF('P&amp;R'!J119="","",'P&amp;R'!J119)</f>
        <v/>
      </c>
      <c r="J119" s="379" t="str">
        <f>IF('P&amp;R'!K119="","",'P&amp;R'!K119)</f>
        <v/>
      </c>
    </row>
    <row r="120" spans="1:10" ht="18" customHeight="1" x14ac:dyDescent="0.35">
      <c r="A120" s="195" t="str">
        <f>IF('P&amp;R'!B120="","",'P&amp;R'!B120)</f>
        <v/>
      </c>
      <c r="B120" s="195" t="str">
        <f>IF('P&amp;R'!C120="","",'P&amp;R'!C120)</f>
        <v/>
      </c>
      <c r="C120" s="194"/>
      <c r="D120" s="193"/>
      <c r="E120" s="192" t="str">
        <f>IF('P&amp;R'!F120="","",'P&amp;R'!F120)</f>
        <v/>
      </c>
      <c r="F120" s="173"/>
      <c r="G120" s="173" t="str">
        <f t="shared" si="1"/>
        <v/>
      </c>
      <c r="H120" s="173"/>
      <c r="I120" s="191" t="str">
        <f>IF('P&amp;R'!J120="","",'P&amp;R'!J120)</f>
        <v/>
      </c>
      <c r="J120" s="379" t="str">
        <f>IF('P&amp;R'!K120="","",'P&amp;R'!K120)</f>
        <v/>
      </c>
    </row>
    <row r="121" spans="1:10" ht="18" customHeight="1" x14ac:dyDescent="0.35">
      <c r="A121" s="195" t="str">
        <f>IF('P&amp;R'!B121="","",'P&amp;R'!B121)</f>
        <v/>
      </c>
      <c r="B121" s="195" t="str">
        <f>IF('P&amp;R'!C121="","",'P&amp;R'!C121)</f>
        <v/>
      </c>
      <c r="C121" s="194"/>
      <c r="D121" s="193"/>
      <c r="E121" s="192" t="str">
        <f>IF('P&amp;R'!F121="","",'P&amp;R'!F121)</f>
        <v/>
      </c>
      <c r="F121" s="173"/>
      <c r="G121" s="173" t="str">
        <f t="shared" si="1"/>
        <v/>
      </c>
      <c r="H121" s="173"/>
      <c r="I121" s="191" t="str">
        <f>IF('P&amp;R'!J121="","",'P&amp;R'!J121)</f>
        <v/>
      </c>
      <c r="J121" s="379" t="str">
        <f>IF('P&amp;R'!K121="","",'P&amp;R'!K121)</f>
        <v/>
      </c>
    </row>
    <row r="122" spans="1:10" ht="18" customHeight="1" x14ac:dyDescent="0.35">
      <c r="A122" s="195" t="str">
        <f>IF('P&amp;R'!B122="","",'P&amp;R'!B122)</f>
        <v/>
      </c>
      <c r="B122" s="195" t="str">
        <f>IF('P&amp;R'!C122="","",'P&amp;R'!C122)</f>
        <v/>
      </c>
      <c r="C122" s="194"/>
      <c r="D122" s="193"/>
      <c r="E122" s="192" t="str">
        <f>IF('P&amp;R'!F122="","",'P&amp;R'!F122)</f>
        <v/>
      </c>
      <c r="F122" s="173"/>
      <c r="G122" s="173" t="str">
        <f t="shared" si="1"/>
        <v/>
      </c>
      <c r="H122" s="173"/>
      <c r="I122" s="191" t="str">
        <f>IF('P&amp;R'!J122="","",'P&amp;R'!J122)</f>
        <v/>
      </c>
      <c r="J122" s="379" t="str">
        <f>IF('P&amp;R'!K122="","",'P&amp;R'!K122)</f>
        <v/>
      </c>
    </row>
    <row r="123" spans="1:10" ht="18" customHeight="1" x14ac:dyDescent="0.35">
      <c r="A123" s="195" t="str">
        <f>IF('P&amp;R'!B123="","",'P&amp;R'!B123)</f>
        <v/>
      </c>
      <c r="B123" s="195" t="str">
        <f>IF('P&amp;R'!C123="","",'P&amp;R'!C123)</f>
        <v/>
      </c>
      <c r="C123" s="194"/>
      <c r="D123" s="193"/>
      <c r="E123" s="192" t="str">
        <f>IF('P&amp;R'!F123="","",'P&amp;R'!F123)</f>
        <v/>
      </c>
      <c r="F123" s="173"/>
      <c r="G123" s="173" t="str">
        <f t="shared" si="1"/>
        <v/>
      </c>
      <c r="H123" s="173"/>
      <c r="I123" s="191" t="str">
        <f>IF('P&amp;R'!J123="","",'P&amp;R'!J123)</f>
        <v/>
      </c>
      <c r="J123" s="379" t="str">
        <f>IF('P&amp;R'!K123="","",'P&amp;R'!K123)</f>
        <v/>
      </c>
    </row>
    <row r="124" spans="1:10" ht="18" customHeight="1" x14ac:dyDescent="0.35">
      <c r="A124" s="195" t="str">
        <f>IF('P&amp;R'!B124="","",'P&amp;R'!B124)</f>
        <v/>
      </c>
      <c r="B124" s="195" t="str">
        <f>IF('P&amp;R'!C124="","",'P&amp;R'!C124)</f>
        <v/>
      </c>
      <c r="C124" s="194"/>
      <c r="D124" s="193"/>
      <c r="E124" s="192" t="str">
        <f>IF('P&amp;R'!F124="","",'P&amp;R'!F124)</f>
        <v/>
      </c>
      <c r="F124" s="173"/>
      <c r="G124" s="173" t="str">
        <f t="shared" si="1"/>
        <v/>
      </c>
      <c r="H124" s="173"/>
      <c r="I124" s="191" t="str">
        <f>IF('P&amp;R'!J124="","",'P&amp;R'!J124)</f>
        <v/>
      </c>
      <c r="J124" s="379" t="str">
        <f>IF('P&amp;R'!K124="","",'P&amp;R'!K124)</f>
        <v/>
      </c>
    </row>
    <row r="125" spans="1:10" ht="18" customHeight="1" x14ac:dyDescent="0.35">
      <c r="A125" s="195" t="str">
        <f>IF('P&amp;R'!B125="","",'P&amp;R'!B125)</f>
        <v/>
      </c>
      <c r="B125" s="195" t="str">
        <f>IF('P&amp;R'!C125="","",'P&amp;R'!C125)</f>
        <v/>
      </c>
      <c r="C125" s="194"/>
      <c r="D125" s="193"/>
      <c r="E125" s="192" t="str">
        <f>IF('P&amp;R'!F125="","",'P&amp;R'!F125)</f>
        <v/>
      </c>
      <c r="F125" s="173"/>
      <c r="G125" s="173" t="str">
        <f t="shared" si="1"/>
        <v/>
      </c>
      <c r="H125" s="173"/>
      <c r="I125" s="191" t="str">
        <f>IF('P&amp;R'!J125="","",'P&amp;R'!J125)</f>
        <v/>
      </c>
      <c r="J125" s="379" t="str">
        <f>IF('P&amp;R'!K125="","",'P&amp;R'!K125)</f>
        <v/>
      </c>
    </row>
    <row r="126" spans="1:10" ht="18" customHeight="1" x14ac:dyDescent="0.35">
      <c r="A126" s="195" t="str">
        <f>IF('P&amp;R'!B126="","",'P&amp;R'!B126)</f>
        <v/>
      </c>
      <c r="B126" s="195" t="str">
        <f>IF('P&amp;R'!C126="","",'P&amp;R'!C126)</f>
        <v/>
      </c>
      <c r="C126" s="194"/>
      <c r="D126" s="193"/>
      <c r="E126" s="192" t="str">
        <f>IF('P&amp;R'!F126="","",'P&amp;R'!F126)</f>
        <v/>
      </c>
      <c r="F126" s="173"/>
      <c r="G126" s="173" t="str">
        <f t="shared" si="1"/>
        <v/>
      </c>
      <c r="H126" s="173"/>
      <c r="I126" s="191" t="str">
        <f>IF('P&amp;R'!J126="","",'P&amp;R'!J126)</f>
        <v/>
      </c>
      <c r="J126" s="379" t="str">
        <f>IF('P&amp;R'!K126="","",'P&amp;R'!K126)</f>
        <v/>
      </c>
    </row>
    <row r="127" spans="1:10" ht="18" customHeight="1" x14ac:dyDescent="0.35">
      <c r="A127" s="195" t="str">
        <f>IF('P&amp;R'!B127="","",'P&amp;R'!B127)</f>
        <v/>
      </c>
      <c r="B127" s="195" t="str">
        <f>IF('P&amp;R'!C127="","",'P&amp;R'!C127)</f>
        <v/>
      </c>
      <c r="C127" s="194"/>
      <c r="D127" s="193"/>
      <c r="E127" s="192" t="str">
        <f>IF('P&amp;R'!F127="","",'P&amp;R'!F127)</f>
        <v/>
      </c>
      <c r="F127" s="173"/>
      <c r="G127" s="173" t="str">
        <f t="shared" si="1"/>
        <v/>
      </c>
      <c r="H127" s="173"/>
      <c r="I127" s="191" t="str">
        <f>IF('P&amp;R'!J127="","",'P&amp;R'!J127)</f>
        <v/>
      </c>
      <c r="J127" s="379" t="str">
        <f>IF('P&amp;R'!K127="","",'P&amp;R'!K127)</f>
        <v/>
      </c>
    </row>
    <row r="128" spans="1:10" ht="18" customHeight="1" x14ac:dyDescent="0.35">
      <c r="A128" s="195" t="str">
        <f>IF('P&amp;R'!B128="","",'P&amp;R'!B128)</f>
        <v/>
      </c>
      <c r="B128" s="195" t="str">
        <f>IF('P&amp;R'!C128="","",'P&amp;R'!C128)</f>
        <v/>
      </c>
      <c r="C128" s="194"/>
      <c r="D128" s="193"/>
      <c r="E128" s="192" t="str">
        <f>IF('P&amp;R'!F128="","",'P&amp;R'!F128)</f>
        <v/>
      </c>
      <c r="F128" s="173"/>
      <c r="G128" s="173" t="str">
        <f t="shared" si="1"/>
        <v/>
      </c>
      <c r="H128" s="173"/>
      <c r="I128" s="191" t="str">
        <f>IF('P&amp;R'!J128="","",'P&amp;R'!J128)</f>
        <v/>
      </c>
      <c r="J128" s="379" t="str">
        <f>IF('P&amp;R'!K128="","",'P&amp;R'!K128)</f>
        <v/>
      </c>
    </row>
    <row r="129" spans="1:10" ht="18" customHeight="1" x14ac:dyDescent="0.35">
      <c r="A129" s="195" t="str">
        <f>IF('P&amp;R'!B129="","",'P&amp;R'!B129)</f>
        <v/>
      </c>
      <c r="B129" s="195" t="str">
        <f>IF('P&amp;R'!C129="","",'P&amp;R'!C129)</f>
        <v/>
      </c>
      <c r="C129" s="194"/>
      <c r="D129" s="193"/>
      <c r="E129" s="192" t="str">
        <f>IF('P&amp;R'!F129="","",'P&amp;R'!F129)</f>
        <v/>
      </c>
      <c r="F129" s="173"/>
      <c r="G129" s="173" t="str">
        <f t="shared" si="1"/>
        <v/>
      </c>
      <c r="H129" s="173"/>
      <c r="I129" s="191" t="str">
        <f>IF('P&amp;R'!J129="","",'P&amp;R'!J129)</f>
        <v/>
      </c>
      <c r="J129" s="379" t="str">
        <f>IF('P&amp;R'!K129="","",'P&amp;R'!K129)</f>
        <v/>
      </c>
    </row>
    <row r="130" spans="1:10" ht="18" customHeight="1" x14ac:dyDescent="0.35">
      <c r="A130" s="195" t="str">
        <f>IF('P&amp;R'!B130="","",'P&amp;R'!B130)</f>
        <v/>
      </c>
      <c r="B130" s="195" t="str">
        <f>IF('P&amp;R'!C130="","",'P&amp;R'!C130)</f>
        <v/>
      </c>
      <c r="C130" s="194"/>
      <c r="D130" s="193"/>
      <c r="E130" s="192" t="str">
        <f>IF('P&amp;R'!F130="","",'P&amp;R'!F130)</f>
        <v/>
      </c>
      <c r="F130" s="173"/>
      <c r="G130" s="173" t="str">
        <f t="shared" si="1"/>
        <v/>
      </c>
      <c r="H130" s="173"/>
      <c r="I130" s="191" t="str">
        <f>IF('P&amp;R'!J130="","",'P&amp;R'!J130)</f>
        <v/>
      </c>
      <c r="J130" s="379" t="str">
        <f>IF('P&amp;R'!K130="","",'P&amp;R'!K130)</f>
        <v/>
      </c>
    </row>
    <row r="131" spans="1:10" ht="18" customHeight="1" x14ac:dyDescent="0.35">
      <c r="A131" s="195" t="str">
        <f>IF('P&amp;R'!B131="","",'P&amp;R'!B131)</f>
        <v/>
      </c>
      <c r="B131" s="195" t="str">
        <f>IF('P&amp;R'!C131="","",'P&amp;R'!C131)</f>
        <v/>
      </c>
      <c r="C131" s="194"/>
      <c r="D131" s="193"/>
      <c r="E131" s="192" t="str">
        <f>IF('P&amp;R'!F131="","",'P&amp;R'!F131)</f>
        <v/>
      </c>
      <c r="F131" s="173"/>
      <c r="G131" s="173" t="str">
        <f t="shared" si="1"/>
        <v/>
      </c>
      <c r="H131" s="173"/>
      <c r="I131" s="191" t="str">
        <f>IF('P&amp;R'!J131="","",'P&amp;R'!J131)</f>
        <v/>
      </c>
      <c r="J131" s="379" t="str">
        <f>IF('P&amp;R'!K131="","",'P&amp;R'!K131)</f>
        <v/>
      </c>
    </row>
    <row r="132" spans="1:10" ht="18" customHeight="1" x14ac:dyDescent="0.35">
      <c r="A132" s="195" t="str">
        <f>IF('P&amp;R'!B132="","",'P&amp;R'!B132)</f>
        <v/>
      </c>
      <c r="B132" s="195" t="str">
        <f>IF('P&amp;R'!C132="","",'P&amp;R'!C132)</f>
        <v/>
      </c>
      <c r="C132" s="194"/>
      <c r="D132" s="193"/>
      <c r="E132" s="192" t="str">
        <f>IF('P&amp;R'!F132="","",'P&amp;R'!F132)</f>
        <v/>
      </c>
      <c r="F132" s="173"/>
      <c r="G132" s="173" t="str">
        <f t="shared" si="1"/>
        <v/>
      </c>
      <c r="H132" s="173"/>
      <c r="I132" s="191" t="str">
        <f>IF('P&amp;R'!J132="","",'P&amp;R'!J132)</f>
        <v/>
      </c>
      <c r="J132" s="379" t="str">
        <f>IF('P&amp;R'!K132="","",'P&amp;R'!K132)</f>
        <v/>
      </c>
    </row>
    <row r="133" spans="1:10" ht="18" customHeight="1" x14ac:dyDescent="0.35">
      <c r="A133" s="195" t="str">
        <f>IF('P&amp;R'!B133="","",'P&amp;R'!B133)</f>
        <v/>
      </c>
      <c r="B133" s="195" t="str">
        <f>IF('P&amp;R'!C133="","",'P&amp;R'!C133)</f>
        <v/>
      </c>
      <c r="C133" s="194"/>
      <c r="D133" s="193"/>
      <c r="E133" s="192" t="str">
        <f>IF('P&amp;R'!F133="","",'P&amp;R'!F133)</f>
        <v/>
      </c>
      <c r="F133" s="173"/>
      <c r="G133" s="173" t="str">
        <f t="shared" si="1"/>
        <v/>
      </c>
      <c r="H133" s="173"/>
      <c r="I133" s="191" t="str">
        <f>IF('P&amp;R'!J133="","",'P&amp;R'!J133)</f>
        <v/>
      </c>
      <c r="J133" s="379" t="str">
        <f>IF('P&amp;R'!K133="","",'P&amp;R'!K133)</f>
        <v/>
      </c>
    </row>
    <row r="134" spans="1:10" ht="18" customHeight="1" x14ac:dyDescent="0.35">
      <c r="A134" s="195" t="str">
        <f>IF('P&amp;R'!B134="","",'P&amp;R'!B134)</f>
        <v/>
      </c>
      <c r="B134" s="195" t="str">
        <f>IF('P&amp;R'!C134="","",'P&amp;R'!C134)</f>
        <v/>
      </c>
      <c r="C134" s="194"/>
      <c r="D134" s="193"/>
      <c r="E134" s="192" t="str">
        <f>IF('P&amp;R'!F134="","",'P&amp;R'!F134)</f>
        <v/>
      </c>
      <c r="F134" s="173"/>
      <c r="G134" s="173" t="str">
        <f t="shared" si="1"/>
        <v/>
      </c>
      <c r="H134" s="173"/>
      <c r="I134" s="191" t="str">
        <f>IF('P&amp;R'!J134="","",'P&amp;R'!J134)</f>
        <v/>
      </c>
      <c r="J134" s="379" t="str">
        <f>IF('P&amp;R'!K134="","",'P&amp;R'!K134)</f>
        <v/>
      </c>
    </row>
    <row r="135" spans="1:10" ht="18" customHeight="1" x14ac:dyDescent="0.35">
      <c r="A135" s="195" t="str">
        <f>IF('P&amp;R'!B135="","",'P&amp;R'!B135)</f>
        <v/>
      </c>
      <c r="B135" s="195" t="str">
        <f>IF('P&amp;R'!C135="","",'P&amp;R'!C135)</f>
        <v/>
      </c>
      <c r="C135" s="194"/>
      <c r="D135" s="193"/>
      <c r="E135" s="192" t="str">
        <f>IF('P&amp;R'!F135="","",'P&amp;R'!F135)</f>
        <v/>
      </c>
      <c r="F135" s="173"/>
      <c r="G135" s="173" t="str">
        <f t="shared" si="1"/>
        <v/>
      </c>
      <c r="H135" s="173"/>
      <c r="I135" s="191" t="str">
        <f>IF('P&amp;R'!J135="","",'P&amp;R'!J135)</f>
        <v/>
      </c>
      <c r="J135" s="379" t="str">
        <f>IF('P&amp;R'!K135="","",'P&amp;R'!K135)</f>
        <v/>
      </c>
    </row>
    <row r="136" spans="1:10" ht="18" customHeight="1" x14ac:dyDescent="0.35">
      <c r="A136" s="195" t="str">
        <f>IF('P&amp;R'!B136="","",'P&amp;R'!B136)</f>
        <v/>
      </c>
      <c r="B136" s="195" t="str">
        <f>IF('P&amp;R'!C136="","",'P&amp;R'!C136)</f>
        <v/>
      </c>
      <c r="C136" s="194"/>
      <c r="D136" s="193"/>
      <c r="E136" s="192" t="str">
        <f>IF('P&amp;R'!F136="","",'P&amp;R'!F136)</f>
        <v/>
      </c>
      <c r="F136" s="173"/>
      <c r="G136" s="173" t="str">
        <f t="shared" si="1"/>
        <v/>
      </c>
      <c r="H136" s="173"/>
      <c r="I136" s="191" t="str">
        <f>IF('P&amp;R'!J136="","",'P&amp;R'!J136)</f>
        <v/>
      </c>
      <c r="J136" s="379" t="str">
        <f>IF('P&amp;R'!K136="","",'P&amp;R'!K136)</f>
        <v/>
      </c>
    </row>
    <row r="137" spans="1:10" ht="18" customHeight="1" x14ac:dyDescent="0.35">
      <c r="A137" s="195" t="str">
        <f>IF('P&amp;R'!B137="","",'P&amp;R'!B137)</f>
        <v/>
      </c>
      <c r="B137" s="195" t="str">
        <f>IF('P&amp;R'!C137="","",'P&amp;R'!C137)</f>
        <v/>
      </c>
      <c r="C137" s="194"/>
      <c r="D137" s="193"/>
      <c r="E137" s="192" t="str">
        <f>IF('P&amp;R'!F137="","",'P&amp;R'!F137)</f>
        <v/>
      </c>
      <c r="F137" s="173"/>
      <c r="G137" s="173" t="str">
        <f t="shared" ref="G137:G200" si="2">IF(A137="", "", "-")</f>
        <v/>
      </c>
      <c r="H137" s="173"/>
      <c r="I137" s="191" t="str">
        <f>IF('P&amp;R'!J137="","",'P&amp;R'!J137)</f>
        <v/>
      </c>
      <c r="J137" s="379" t="str">
        <f>IF('P&amp;R'!K137="","",'P&amp;R'!K137)</f>
        <v/>
      </c>
    </row>
    <row r="138" spans="1:10" ht="18" customHeight="1" x14ac:dyDescent="0.35">
      <c r="A138" s="195" t="str">
        <f>IF('P&amp;R'!B138="","",'P&amp;R'!B138)</f>
        <v/>
      </c>
      <c r="B138" s="195" t="str">
        <f>IF('P&amp;R'!C138="","",'P&amp;R'!C138)</f>
        <v/>
      </c>
      <c r="C138" s="194"/>
      <c r="D138" s="193"/>
      <c r="E138" s="192" t="str">
        <f>IF('P&amp;R'!F138="","",'P&amp;R'!F138)</f>
        <v/>
      </c>
      <c r="F138" s="173"/>
      <c r="G138" s="173" t="str">
        <f t="shared" si="2"/>
        <v/>
      </c>
      <c r="H138" s="173"/>
      <c r="I138" s="191" t="str">
        <f>IF('P&amp;R'!J138="","",'P&amp;R'!J138)</f>
        <v/>
      </c>
      <c r="J138" s="379" t="str">
        <f>IF('P&amp;R'!K138="","",'P&amp;R'!K138)</f>
        <v/>
      </c>
    </row>
    <row r="139" spans="1:10" ht="18" customHeight="1" x14ac:dyDescent="0.35">
      <c r="A139" s="195" t="str">
        <f>IF('P&amp;R'!B139="","",'P&amp;R'!B139)</f>
        <v/>
      </c>
      <c r="B139" s="195" t="str">
        <f>IF('P&amp;R'!C139="","",'P&amp;R'!C139)</f>
        <v/>
      </c>
      <c r="C139" s="194"/>
      <c r="D139" s="193"/>
      <c r="E139" s="192" t="str">
        <f>IF('P&amp;R'!F139="","",'P&amp;R'!F139)</f>
        <v/>
      </c>
      <c r="F139" s="173"/>
      <c r="G139" s="173" t="str">
        <f t="shared" si="2"/>
        <v/>
      </c>
      <c r="H139" s="173"/>
      <c r="I139" s="191" t="str">
        <f>IF('P&amp;R'!J139="","",'P&amp;R'!J139)</f>
        <v/>
      </c>
      <c r="J139" s="379" t="str">
        <f>IF('P&amp;R'!K139="","",'P&amp;R'!K139)</f>
        <v/>
      </c>
    </row>
    <row r="140" spans="1:10" ht="18" customHeight="1" x14ac:dyDescent="0.35">
      <c r="A140" s="195" t="str">
        <f>IF('P&amp;R'!B140="","",'P&amp;R'!B140)</f>
        <v/>
      </c>
      <c r="B140" s="195" t="str">
        <f>IF('P&amp;R'!C140="","",'P&amp;R'!C140)</f>
        <v/>
      </c>
      <c r="C140" s="194"/>
      <c r="D140" s="193"/>
      <c r="E140" s="192" t="str">
        <f>IF('P&amp;R'!F140="","",'P&amp;R'!F140)</f>
        <v/>
      </c>
      <c r="F140" s="173"/>
      <c r="G140" s="173" t="str">
        <f t="shared" si="2"/>
        <v/>
      </c>
      <c r="H140" s="173"/>
      <c r="I140" s="191" t="str">
        <f>IF('P&amp;R'!J140="","",'P&amp;R'!J140)</f>
        <v/>
      </c>
      <c r="J140" s="379" t="str">
        <f>IF('P&amp;R'!K140="","",'P&amp;R'!K140)</f>
        <v/>
      </c>
    </row>
    <row r="141" spans="1:10" ht="18" customHeight="1" x14ac:dyDescent="0.35">
      <c r="A141" s="195" t="str">
        <f>IF('P&amp;R'!B141="","",'P&amp;R'!B141)</f>
        <v/>
      </c>
      <c r="B141" s="195" t="str">
        <f>IF('P&amp;R'!C141="","",'P&amp;R'!C141)</f>
        <v/>
      </c>
      <c r="C141" s="194"/>
      <c r="D141" s="193"/>
      <c r="E141" s="192" t="str">
        <f>IF('P&amp;R'!F141="","",'P&amp;R'!F141)</f>
        <v/>
      </c>
      <c r="F141" s="173"/>
      <c r="G141" s="173" t="str">
        <f t="shared" si="2"/>
        <v/>
      </c>
      <c r="H141" s="173"/>
      <c r="I141" s="191" t="str">
        <f>IF('P&amp;R'!J141="","",'P&amp;R'!J141)</f>
        <v/>
      </c>
      <c r="J141" s="379" t="str">
        <f>IF('P&amp;R'!K141="","",'P&amp;R'!K141)</f>
        <v/>
      </c>
    </row>
    <row r="142" spans="1:10" ht="18" customHeight="1" x14ac:dyDescent="0.35">
      <c r="A142" s="195" t="str">
        <f>IF('P&amp;R'!B142="","",'P&amp;R'!B142)</f>
        <v/>
      </c>
      <c r="B142" s="195" t="str">
        <f>IF('P&amp;R'!C142="","",'P&amp;R'!C142)</f>
        <v/>
      </c>
      <c r="C142" s="194"/>
      <c r="D142" s="193"/>
      <c r="E142" s="192" t="str">
        <f>IF('P&amp;R'!F142="","",'P&amp;R'!F142)</f>
        <v/>
      </c>
      <c r="F142" s="173"/>
      <c r="G142" s="173" t="str">
        <f t="shared" si="2"/>
        <v/>
      </c>
      <c r="H142" s="173"/>
      <c r="I142" s="191" t="str">
        <f>IF('P&amp;R'!J142="","",'P&amp;R'!J142)</f>
        <v/>
      </c>
      <c r="J142" s="379" t="str">
        <f>IF('P&amp;R'!K142="","",'P&amp;R'!K142)</f>
        <v/>
      </c>
    </row>
    <row r="143" spans="1:10" ht="18" customHeight="1" x14ac:dyDescent="0.35">
      <c r="A143" s="195" t="str">
        <f>IF('P&amp;R'!B143="","",'P&amp;R'!B143)</f>
        <v/>
      </c>
      <c r="B143" s="195" t="str">
        <f>IF('P&amp;R'!C143="","",'P&amp;R'!C143)</f>
        <v/>
      </c>
      <c r="C143" s="194"/>
      <c r="D143" s="193"/>
      <c r="E143" s="192" t="str">
        <f>IF('P&amp;R'!F143="","",'P&amp;R'!F143)</f>
        <v/>
      </c>
      <c r="F143" s="173"/>
      <c r="G143" s="173" t="str">
        <f t="shared" si="2"/>
        <v/>
      </c>
      <c r="H143" s="173"/>
      <c r="I143" s="191" t="str">
        <f>IF('P&amp;R'!J143="","",'P&amp;R'!J143)</f>
        <v/>
      </c>
      <c r="J143" s="379" t="str">
        <f>IF('P&amp;R'!K143="","",'P&amp;R'!K143)</f>
        <v/>
      </c>
    </row>
    <row r="144" spans="1:10" ht="18" customHeight="1" x14ac:dyDescent="0.35">
      <c r="A144" s="195" t="str">
        <f>IF('P&amp;R'!B144="","",'P&amp;R'!B144)</f>
        <v/>
      </c>
      <c r="B144" s="195" t="str">
        <f>IF('P&amp;R'!C144="","",'P&amp;R'!C144)</f>
        <v/>
      </c>
      <c r="C144" s="194"/>
      <c r="D144" s="193"/>
      <c r="E144" s="192" t="str">
        <f>IF('P&amp;R'!F144="","",'P&amp;R'!F144)</f>
        <v/>
      </c>
      <c r="F144" s="173"/>
      <c r="G144" s="173" t="str">
        <f t="shared" si="2"/>
        <v/>
      </c>
      <c r="H144" s="173"/>
      <c r="I144" s="191" t="str">
        <f>IF('P&amp;R'!J144="","",'P&amp;R'!J144)</f>
        <v/>
      </c>
      <c r="J144" s="379" t="str">
        <f>IF('P&amp;R'!K144="","",'P&amp;R'!K144)</f>
        <v/>
      </c>
    </row>
    <row r="145" spans="1:10" ht="18" customHeight="1" x14ac:dyDescent="0.35">
      <c r="A145" s="195" t="str">
        <f>IF('P&amp;R'!B145="","",'P&amp;R'!B145)</f>
        <v/>
      </c>
      <c r="B145" s="195" t="str">
        <f>IF('P&amp;R'!C145="","",'P&amp;R'!C145)</f>
        <v/>
      </c>
      <c r="C145" s="194"/>
      <c r="D145" s="193"/>
      <c r="E145" s="192" t="str">
        <f>IF('P&amp;R'!F145="","",'P&amp;R'!F145)</f>
        <v/>
      </c>
      <c r="F145" s="173"/>
      <c r="G145" s="173" t="str">
        <f t="shared" si="2"/>
        <v/>
      </c>
      <c r="H145" s="173"/>
      <c r="I145" s="191" t="str">
        <f>IF('P&amp;R'!J145="","",'P&amp;R'!J145)</f>
        <v/>
      </c>
      <c r="J145" s="379" t="str">
        <f>IF('P&amp;R'!K145="","",'P&amp;R'!K145)</f>
        <v/>
      </c>
    </row>
    <row r="146" spans="1:10" ht="18" customHeight="1" x14ac:dyDescent="0.35">
      <c r="A146" s="195" t="str">
        <f>IF('P&amp;R'!B146="","",'P&amp;R'!B146)</f>
        <v/>
      </c>
      <c r="B146" s="195" t="str">
        <f>IF('P&amp;R'!C146="","",'P&amp;R'!C146)</f>
        <v/>
      </c>
      <c r="C146" s="194"/>
      <c r="D146" s="193"/>
      <c r="E146" s="192" t="str">
        <f>IF('P&amp;R'!F146="","",'P&amp;R'!F146)</f>
        <v/>
      </c>
      <c r="F146" s="173"/>
      <c r="G146" s="173" t="str">
        <f t="shared" si="2"/>
        <v/>
      </c>
      <c r="H146" s="173"/>
      <c r="I146" s="191" t="str">
        <f>IF('P&amp;R'!J146="","",'P&amp;R'!J146)</f>
        <v/>
      </c>
      <c r="J146" s="379" t="str">
        <f>IF('P&amp;R'!K146="","",'P&amp;R'!K146)</f>
        <v/>
      </c>
    </row>
    <row r="147" spans="1:10" ht="18" customHeight="1" x14ac:dyDescent="0.35">
      <c r="A147" s="195" t="str">
        <f>IF('P&amp;R'!B147="","",'P&amp;R'!B147)</f>
        <v/>
      </c>
      <c r="B147" s="195" t="str">
        <f>IF('P&amp;R'!C147="","",'P&amp;R'!C147)</f>
        <v/>
      </c>
      <c r="C147" s="194"/>
      <c r="D147" s="193"/>
      <c r="E147" s="192" t="str">
        <f>IF('P&amp;R'!F147="","",'P&amp;R'!F147)</f>
        <v/>
      </c>
      <c r="F147" s="173"/>
      <c r="G147" s="173" t="str">
        <f t="shared" si="2"/>
        <v/>
      </c>
      <c r="H147" s="173"/>
      <c r="I147" s="191" t="str">
        <f>IF('P&amp;R'!J147="","",'P&amp;R'!J147)</f>
        <v/>
      </c>
      <c r="J147" s="379" t="str">
        <f>IF('P&amp;R'!K147="","",'P&amp;R'!K147)</f>
        <v/>
      </c>
    </row>
    <row r="148" spans="1:10" ht="18" customHeight="1" x14ac:dyDescent="0.35">
      <c r="A148" s="195" t="str">
        <f>IF('P&amp;R'!B148="","",'P&amp;R'!B148)</f>
        <v/>
      </c>
      <c r="B148" s="195" t="str">
        <f>IF('P&amp;R'!C148="","",'P&amp;R'!C148)</f>
        <v/>
      </c>
      <c r="C148" s="194"/>
      <c r="D148" s="193"/>
      <c r="E148" s="192" t="str">
        <f>IF('P&amp;R'!F148="","",'P&amp;R'!F148)</f>
        <v/>
      </c>
      <c r="F148" s="173"/>
      <c r="G148" s="173" t="str">
        <f t="shared" si="2"/>
        <v/>
      </c>
      <c r="H148" s="173"/>
      <c r="I148" s="191" t="str">
        <f>IF('P&amp;R'!J148="","",'P&amp;R'!J148)</f>
        <v/>
      </c>
      <c r="J148" s="379" t="str">
        <f>IF('P&amp;R'!K148="","",'P&amp;R'!K148)</f>
        <v/>
      </c>
    </row>
    <row r="149" spans="1:10" ht="18" customHeight="1" x14ac:dyDescent="0.35">
      <c r="A149" s="195" t="str">
        <f>IF('P&amp;R'!B149="","",'P&amp;R'!B149)</f>
        <v/>
      </c>
      <c r="B149" s="195" t="str">
        <f>IF('P&amp;R'!C149="","",'P&amp;R'!C149)</f>
        <v/>
      </c>
      <c r="C149" s="194"/>
      <c r="D149" s="193"/>
      <c r="E149" s="192" t="str">
        <f>IF('P&amp;R'!F149="","",'P&amp;R'!F149)</f>
        <v/>
      </c>
      <c r="F149" s="173"/>
      <c r="G149" s="173" t="str">
        <f t="shared" si="2"/>
        <v/>
      </c>
      <c r="H149" s="173"/>
      <c r="I149" s="191" t="str">
        <f>IF('P&amp;R'!J149="","",'P&amp;R'!J149)</f>
        <v/>
      </c>
      <c r="J149" s="379" t="str">
        <f>IF('P&amp;R'!K149="","",'P&amp;R'!K149)</f>
        <v/>
      </c>
    </row>
    <row r="150" spans="1:10" ht="18" customHeight="1" x14ac:dyDescent="0.35">
      <c r="A150" s="195" t="str">
        <f>IF('P&amp;R'!B150="","",'P&amp;R'!B150)</f>
        <v/>
      </c>
      <c r="B150" s="195" t="str">
        <f>IF('P&amp;R'!C150="","",'P&amp;R'!C150)</f>
        <v/>
      </c>
      <c r="C150" s="194"/>
      <c r="D150" s="193"/>
      <c r="E150" s="192" t="str">
        <f>IF('P&amp;R'!F150="","",'P&amp;R'!F150)</f>
        <v/>
      </c>
      <c r="F150" s="173"/>
      <c r="G150" s="173" t="str">
        <f t="shared" si="2"/>
        <v/>
      </c>
      <c r="H150" s="173"/>
      <c r="I150" s="191" t="str">
        <f>IF('P&amp;R'!J150="","",'P&amp;R'!J150)</f>
        <v/>
      </c>
      <c r="J150" s="379" t="str">
        <f>IF('P&amp;R'!K150="","",'P&amp;R'!K150)</f>
        <v/>
      </c>
    </row>
    <row r="151" spans="1:10" ht="18" customHeight="1" x14ac:dyDescent="0.35">
      <c r="A151" s="195" t="str">
        <f>IF('P&amp;R'!B151="","",'P&amp;R'!B151)</f>
        <v/>
      </c>
      <c r="B151" s="195" t="str">
        <f>IF('P&amp;R'!C151="","",'P&amp;R'!C151)</f>
        <v/>
      </c>
      <c r="C151" s="194"/>
      <c r="D151" s="193"/>
      <c r="E151" s="192" t="str">
        <f>IF('P&amp;R'!F151="","",'P&amp;R'!F151)</f>
        <v/>
      </c>
      <c r="F151" s="173"/>
      <c r="G151" s="173" t="str">
        <f t="shared" si="2"/>
        <v/>
      </c>
      <c r="H151" s="173"/>
      <c r="I151" s="191" t="str">
        <f>IF('P&amp;R'!J151="","",'P&amp;R'!J151)</f>
        <v/>
      </c>
      <c r="J151" s="379" t="str">
        <f>IF('P&amp;R'!K151="","",'P&amp;R'!K151)</f>
        <v/>
      </c>
    </row>
    <row r="152" spans="1:10" ht="18" customHeight="1" x14ac:dyDescent="0.35">
      <c r="A152" s="195" t="str">
        <f>IF('P&amp;R'!B152="","",'P&amp;R'!B152)</f>
        <v/>
      </c>
      <c r="B152" s="195" t="str">
        <f>IF('P&amp;R'!C152="","",'P&amp;R'!C152)</f>
        <v/>
      </c>
      <c r="C152" s="194"/>
      <c r="D152" s="193"/>
      <c r="E152" s="192" t="str">
        <f>IF('P&amp;R'!F152="","",'P&amp;R'!F152)</f>
        <v/>
      </c>
      <c r="F152" s="173"/>
      <c r="G152" s="173" t="str">
        <f t="shared" si="2"/>
        <v/>
      </c>
      <c r="H152" s="173"/>
      <c r="I152" s="191" t="str">
        <f>IF('P&amp;R'!J152="","",'P&amp;R'!J152)</f>
        <v/>
      </c>
      <c r="J152" s="379" t="str">
        <f>IF('P&amp;R'!K152="","",'P&amp;R'!K152)</f>
        <v/>
      </c>
    </row>
    <row r="153" spans="1:10" ht="18" customHeight="1" x14ac:dyDescent="0.35">
      <c r="A153" s="195" t="str">
        <f>IF('P&amp;R'!B153="","",'P&amp;R'!B153)</f>
        <v/>
      </c>
      <c r="B153" s="195" t="str">
        <f>IF('P&amp;R'!C153="","",'P&amp;R'!C153)</f>
        <v/>
      </c>
      <c r="C153" s="194"/>
      <c r="D153" s="193"/>
      <c r="E153" s="192" t="str">
        <f>IF('P&amp;R'!F153="","",'P&amp;R'!F153)</f>
        <v/>
      </c>
      <c r="F153" s="173"/>
      <c r="G153" s="173" t="str">
        <f t="shared" si="2"/>
        <v/>
      </c>
      <c r="H153" s="173"/>
      <c r="I153" s="191" t="str">
        <f>IF('P&amp;R'!J153="","",'P&amp;R'!J153)</f>
        <v/>
      </c>
      <c r="J153" s="379" t="str">
        <f>IF('P&amp;R'!K153="","",'P&amp;R'!K153)</f>
        <v/>
      </c>
    </row>
    <row r="154" spans="1:10" ht="18" customHeight="1" x14ac:dyDescent="0.35">
      <c r="A154" s="195" t="str">
        <f>IF('P&amp;R'!B154="","",'P&amp;R'!B154)</f>
        <v/>
      </c>
      <c r="B154" s="195" t="str">
        <f>IF('P&amp;R'!C154="","",'P&amp;R'!C154)</f>
        <v/>
      </c>
      <c r="C154" s="194"/>
      <c r="D154" s="193"/>
      <c r="E154" s="192" t="str">
        <f>IF('P&amp;R'!F154="","",'P&amp;R'!F154)</f>
        <v/>
      </c>
      <c r="F154" s="173"/>
      <c r="G154" s="173" t="str">
        <f t="shared" si="2"/>
        <v/>
      </c>
      <c r="H154" s="173"/>
      <c r="I154" s="191" t="str">
        <f>IF('P&amp;R'!J154="","",'P&amp;R'!J154)</f>
        <v/>
      </c>
      <c r="J154" s="379" t="str">
        <f>IF('P&amp;R'!K154="","",'P&amp;R'!K154)</f>
        <v/>
      </c>
    </row>
    <row r="155" spans="1:10" ht="18" customHeight="1" x14ac:dyDescent="0.35">
      <c r="A155" s="195" t="str">
        <f>IF('P&amp;R'!B155="","",'P&amp;R'!B155)</f>
        <v/>
      </c>
      <c r="B155" s="195" t="str">
        <f>IF('P&amp;R'!C155="","",'P&amp;R'!C155)</f>
        <v/>
      </c>
      <c r="C155" s="194"/>
      <c r="D155" s="193"/>
      <c r="E155" s="192" t="str">
        <f>IF('P&amp;R'!F155="","",'P&amp;R'!F155)</f>
        <v/>
      </c>
      <c r="F155" s="173"/>
      <c r="G155" s="173" t="str">
        <f t="shared" si="2"/>
        <v/>
      </c>
      <c r="H155" s="173"/>
      <c r="I155" s="191" t="str">
        <f>IF('P&amp;R'!J155="","",'P&amp;R'!J155)</f>
        <v/>
      </c>
      <c r="J155" s="379" t="str">
        <f>IF('P&amp;R'!K155="","",'P&amp;R'!K155)</f>
        <v/>
      </c>
    </row>
    <row r="156" spans="1:10" ht="18" customHeight="1" x14ac:dyDescent="0.35">
      <c r="A156" s="195" t="str">
        <f>IF('P&amp;R'!B156="","",'P&amp;R'!B156)</f>
        <v/>
      </c>
      <c r="B156" s="195" t="str">
        <f>IF('P&amp;R'!C156="","",'P&amp;R'!C156)</f>
        <v/>
      </c>
      <c r="C156" s="194"/>
      <c r="D156" s="193"/>
      <c r="E156" s="192" t="str">
        <f>IF('P&amp;R'!F156="","",'P&amp;R'!F156)</f>
        <v/>
      </c>
      <c r="F156" s="173"/>
      <c r="G156" s="173" t="str">
        <f t="shared" si="2"/>
        <v/>
      </c>
      <c r="H156" s="173"/>
      <c r="I156" s="191" t="str">
        <f>IF('P&amp;R'!J156="","",'P&amp;R'!J156)</f>
        <v/>
      </c>
      <c r="J156" s="379" t="str">
        <f>IF('P&amp;R'!K156="","",'P&amp;R'!K156)</f>
        <v/>
      </c>
    </row>
    <row r="157" spans="1:10" ht="18" customHeight="1" x14ac:dyDescent="0.35">
      <c r="A157" s="195" t="str">
        <f>IF('P&amp;R'!B157="","",'P&amp;R'!B157)</f>
        <v/>
      </c>
      <c r="B157" s="195" t="str">
        <f>IF('P&amp;R'!C157="","",'P&amp;R'!C157)</f>
        <v/>
      </c>
      <c r="C157" s="194"/>
      <c r="D157" s="193"/>
      <c r="E157" s="192" t="str">
        <f>IF('P&amp;R'!F157="","",'P&amp;R'!F157)</f>
        <v/>
      </c>
      <c r="F157" s="173"/>
      <c r="G157" s="173" t="str">
        <f t="shared" si="2"/>
        <v/>
      </c>
      <c r="H157" s="173"/>
      <c r="I157" s="191" t="str">
        <f>IF('P&amp;R'!J157="","",'P&amp;R'!J157)</f>
        <v/>
      </c>
      <c r="J157" s="379" t="str">
        <f>IF('P&amp;R'!K157="","",'P&amp;R'!K157)</f>
        <v/>
      </c>
    </row>
    <row r="158" spans="1:10" ht="18" customHeight="1" x14ac:dyDescent="0.35">
      <c r="A158" s="195" t="str">
        <f>IF('P&amp;R'!B158="","",'P&amp;R'!B158)</f>
        <v/>
      </c>
      <c r="B158" s="195" t="str">
        <f>IF('P&amp;R'!C158="","",'P&amp;R'!C158)</f>
        <v/>
      </c>
      <c r="C158" s="194"/>
      <c r="D158" s="193"/>
      <c r="E158" s="192" t="str">
        <f>IF('P&amp;R'!F158="","",'P&amp;R'!F158)</f>
        <v/>
      </c>
      <c r="F158" s="173"/>
      <c r="G158" s="173" t="str">
        <f t="shared" si="2"/>
        <v/>
      </c>
      <c r="H158" s="173"/>
      <c r="I158" s="191" t="str">
        <f>IF('P&amp;R'!J158="","",'P&amp;R'!J158)</f>
        <v/>
      </c>
      <c r="J158" s="379" t="str">
        <f>IF('P&amp;R'!K158="","",'P&amp;R'!K158)</f>
        <v/>
      </c>
    </row>
    <row r="159" spans="1:10" ht="18" customHeight="1" x14ac:dyDescent="0.35">
      <c r="A159" s="195" t="str">
        <f>IF('P&amp;R'!B159="","",'P&amp;R'!B159)</f>
        <v/>
      </c>
      <c r="B159" s="195" t="str">
        <f>IF('P&amp;R'!C159="","",'P&amp;R'!C159)</f>
        <v/>
      </c>
      <c r="C159" s="194"/>
      <c r="D159" s="193"/>
      <c r="E159" s="192" t="str">
        <f>IF('P&amp;R'!F159="","",'P&amp;R'!F159)</f>
        <v/>
      </c>
      <c r="F159" s="173"/>
      <c r="G159" s="173" t="str">
        <f t="shared" si="2"/>
        <v/>
      </c>
      <c r="H159" s="173"/>
      <c r="I159" s="191" t="str">
        <f>IF('P&amp;R'!J159="","",'P&amp;R'!J159)</f>
        <v/>
      </c>
      <c r="J159" s="379" t="str">
        <f>IF('P&amp;R'!K159="","",'P&amp;R'!K159)</f>
        <v/>
      </c>
    </row>
    <row r="160" spans="1:10" ht="18" customHeight="1" x14ac:dyDescent="0.35">
      <c r="A160" s="195" t="str">
        <f>IF('P&amp;R'!B160="","",'P&amp;R'!B160)</f>
        <v/>
      </c>
      <c r="B160" s="195" t="str">
        <f>IF('P&amp;R'!C160="","",'P&amp;R'!C160)</f>
        <v/>
      </c>
      <c r="C160" s="194"/>
      <c r="D160" s="193"/>
      <c r="E160" s="192" t="str">
        <f>IF('P&amp;R'!F160="","",'P&amp;R'!F160)</f>
        <v/>
      </c>
      <c r="F160" s="173"/>
      <c r="G160" s="173" t="str">
        <f t="shared" si="2"/>
        <v/>
      </c>
      <c r="H160" s="173"/>
      <c r="I160" s="191" t="str">
        <f>IF('P&amp;R'!J160="","",'P&amp;R'!J160)</f>
        <v/>
      </c>
      <c r="J160" s="379" t="str">
        <f>IF('P&amp;R'!K160="","",'P&amp;R'!K160)</f>
        <v/>
      </c>
    </row>
    <row r="161" spans="1:10" ht="18" customHeight="1" x14ac:dyDescent="0.35">
      <c r="A161" s="195" t="str">
        <f>IF('P&amp;R'!B161="","",'P&amp;R'!B161)</f>
        <v/>
      </c>
      <c r="B161" s="195" t="str">
        <f>IF('P&amp;R'!C161="","",'P&amp;R'!C161)</f>
        <v/>
      </c>
      <c r="C161" s="194"/>
      <c r="D161" s="193"/>
      <c r="E161" s="192" t="str">
        <f>IF('P&amp;R'!F161="","",'P&amp;R'!F161)</f>
        <v/>
      </c>
      <c r="F161" s="173"/>
      <c r="G161" s="173" t="str">
        <f t="shared" si="2"/>
        <v/>
      </c>
      <c r="H161" s="173"/>
      <c r="I161" s="191" t="str">
        <f>IF('P&amp;R'!J161="","",'P&amp;R'!J161)</f>
        <v/>
      </c>
      <c r="J161" s="379" t="str">
        <f>IF('P&amp;R'!K161="","",'P&amp;R'!K161)</f>
        <v/>
      </c>
    </row>
    <row r="162" spans="1:10" ht="18" customHeight="1" x14ac:dyDescent="0.35">
      <c r="A162" s="195" t="str">
        <f>IF('P&amp;R'!B162="","",'P&amp;R'!B162)</f>
        <v/>
      </c>
      <c r="B162" s="195" t="str">
        <f>IF('P&amp;R'!C162="","",'P&amp;R'!C162)</f>
        <v/>
      </c>
      <c r="C162" s="194"/>
      <c r="D162" s="193"/>
      <c r="E162" s="192" t="str">
        <f>IF('P&amp;R'!F162="","",'P&amp;R'!F162)</f>
        <v/>
      </c>
      <c r="F162" s="173"/>
      <c r="G162" s="173" t="str">
        <f t="shared" si="2"/>
        <v/>
      </c>
      <c r="H162" s="173"/>
      <c r="I162" s="191" t="str">
        <f>IF('P&amp;R'!J162="","",'P&amp;R'!J162)</f>
        <v/>
      </c>
      <c r="J162" s="379" t="str">
        <f>IF('P&amp;R'!K162="","",'P&amp;R'!K162)</f>
        <v/>
      </c>
    </row>
    <row r="163" spans="1:10" ht="18" customHeight="1" x14ac:dyDescent="0.35">
      <c r="A163" s="195" t="str">
        <f>IF('P&amp;R'!B163="","",'P&amp;R'!B163)</f>
        <v/>
      </c>
      <c r="B163" s="195" t="str">
        <f>IF('P&amp;R'!C163="","",'P&amp;R'!C163)</f>
        <v/>
      </c>
      <c r="C163" s="194"/>
      <c r="D163" s="193"/>
      <c r="E163" s="192" t="str">
        <f>IF('P&amp;R'!F163="","",'P&amp;R'!F163)</f>
        <v/>
      </c>
      <c r="F163" s="173"/>
      <c r="G163" s="173" t="str">
        <f t="shared" si="2"/>
        <v/>
      </c>
      <c r="H163" s="173"/>
      <c r="I163" s="191" t="str">
        <f>IF('P&amp;R'!J163="","",'P&amp;R'!J163)</f>
        <v/>
      </c>
      <c r="J163" s="379" t="str">
        <f>IF('P&amp;R'!K163="","",'P&amp;R'!K163)</f>
        <v/>
      </c>
    </row>
    <row r="164" spans="1:10" ht="18" customHeight="1" x14ac:dyDescent="0.35">
      <c r="A164" s="195" t="str">
        <f>IF('P&amp;R'!B164="","",'P&amp;R'!B164)</f>
        <v/>
      </c>
      <c r="B164" s="195" t="str">
        <f>IF('P&amp;R'!C164="","",'P&amp;R'!C164)</f>
        <v/>
      </c>
      <c r="C164" s="194"/>
      <c r="D164" s="193"/>
      <c r="E164" s="192" t="str">
        <f>IF('P&amp;R'!F164="","",'P&amp;R'!F164)</f>
        <v/>
      </c>
      <c r="F164" s="173"/>
      <c r="G164" s="173" t="str">
        <f t="shared" si="2"/>
        <v/>
      </c>
      <c r="H164" s="173"/>
      <c r="I164" s="191" t="str">
        <f>IF('P&amp;R'!J164="","",'P&amp;R'!J164)</f>
        <v/>
      </c>
      <c r="J164" s="379" t="str">
        <f>IF('P&amp;R'!K164="","",'P&amp;R'!K164)</f>
        <v/>
      </c>
    </row>
    <row r="165" spans="1:10" ht="18" customHeight="1" x14ac:dyDescent="0.35">
      <c r="A165" s="195" t="str">
        <f>IF('P&amp;R'!B165="","",'P&amp;R'!B165)</f>
        <v/>
      </c>
      <c r="B165" s="195" t="str">
        <f>IF('P&amp;R'!C165="","",'P&amp;R'!C165)</f>
        <v/>
      </c>
      <c r="C165" s="194"/>
      <c r="D165" s="193"/>
      <c r="E165" s="192" t="str">
        <f>IF('P&amp;R'!F165="","",'P&amp;R'!F165)</f>
        <v/>
      </c>
      <c r="F165" s="173"/>
      <c r="G165" s="173" t="str">
        <f t="shared" si="2"/>
        <v/>
      </c>
      <c r="H165" s="173"/>
      <c r="I165" s="191" t="str">
        <f>IF('P&amp;R'!J165="","",'P&amp;R'!J165)</f>
        <v/>
      </c>
      <c r="J165" s="379" t="str">
        <f>IF('P&amp;R'!K165="","",'P&amp;R'!K165)</f>
        <v/>
      </c>
    </row>
    <row r="166" spans="1:10" ht="18" customHeight="1" x14ac:dyDescent="0.35">
      <c r="A166" s="195" t="str">
        <f>IF('P&amp;R'!B166="","",'P&amp;R'!B166)</f>
        <v/>
      </c>
      <c r="B166" s="195" t="str">
        <f>IF('P&amp;R'!C166="","",'P&amp;R'!C166)</f>
        <v/>
      </c>
      <c r="C166" s="194"/>
      <c r="D166" s="193"/>
      <c r="E166" s="192" t="str">
        <f>IF('P&amp;R'!F166="","",'P&amp;R'!F166)</f>
        <v/>
      </c>
      <c r="F166" s="173"/>
      <c r="G166" s="173" t="str">
        <f t="shared" si="2"/>
        <v/>
      </c>
      <c r="H166" s="173"/>
      <c r="I166" s="191" t="str">
        <f>IF('P&amp;R'!J166="","",'P&amp;R'!J166)</f>
        <v/>
      </c>
      <c r="J166" s="379" t="str">
        <f>IF('P&amp;R'!K166="","",'P&amp;R'!K166)</f>
        <v/>
      </c>
    </row>
    <row r="167" spans="1:10" ht="18" customHeight="1" x14ac:dyDescent="0.35">
      <c r="A167" s="195" t="str">
        <f>IF('P&amp;R'!B167="","",'P&amp;R'!B167)</f>
        <v/>
      </c>
      <c r="B167" s="195" t="str">
        <f>IF('P&amp;R'!C167="","",'P&amp;R'!C167)</f>
        <v/>
      </c>
      <c r="C167" s="194"/>
      <c r="D167" s="193"/>
      <c r="E167" s="192" t="str">
        <f>IF('P&amp;R'!F167="","",'P&amp;R'!F167)</f>
        <v/>
      </c>
      <c r="F167" s="173"/>
      <c r="G167" s="173" t="str">
        <f t="shared" si="2"/>
        <v/>
      </c>
      <c r="H167" s="173"/>
      <c r="I167" s="191" t="str">
        <f>IF('P&amp;R'!J167="","",'P&amp;R'!J167)</f>
        <v/>
      </c>
      <c r="J167" s="379" t="str">
        <f>IF('P&amp;R'!K167="","",'P&amp;R'!K167)</f>
        <v/>
      </c>
    </row>
    <row r="168" spans="1:10" ht="18" customHeight="1" x14ac:dyDescent="0.35">
      <c r="A168" s="195" t="str">
        <f>IF('P&amp;R'!B168="","",'P&amp;R'!B168)</f>
        <v/>
      </c>
      <c r="B168" s="195" t="str">
        <f>IF('P&amp;R'!C168="","",'P&amp;R'!C168)</f>
        <v/>
      </c>
      <c r="C168" s="194"/>
      <c r="D168" s="193"/>
      <c r="E168" s="192" t="str">
        <f>IF('P&amp;R'!F168="","",'P&amp;R'!F168)</f>
        <v/>
      </c>
      <c r="F168" s="173"/>
      <c r="G168" s="173" t="str">
        <f t="shared" si="2"/>
        <v/>
      </c>
      <c r="H168" s="173"/>
      <c r="I168" s="191" t="str">
        <f>IF('P&amp;R'!J168="","",'P&amp;R'!J168)</f>
        <v/>
      </c>
      <c r="J168" s="379" t="str">
        <f>IF('P&amp;R'!K168="","",'P&amp;R'!K168)</f>
        <v/>
      </c>
    </row>
    <row r="169" spans="1:10" ht="18" customHeight="1" x14ac:dyDescent="0.35">
      <c r="A169" s="195" t="str">
        <f>IF('P&amp;R'!B169="","",'P&amp;R'!B169)</f>
        <v/>
      </c>
      <c r="B169" s="195" t="str">
        <f>IF('P&amp;R'!C169="","",'P&amp;R'!C169)</f>
        <v/>
      </c>
      <c r="C169" s="194"/>
      <c r="D169" s="193"/>
      <c r="E169" s="192" t="str">
        <f>IF('P&amp;R'!F169="","",'P&amp;R'!F169)</f>
        <v/>
      </c>
      <c r="F169" s="173"/>
      <c r="G169" s="173" t="str">
        <f t="shared" si="2"/>
        <v/>
      </c>
      <c r="H169" s="173"/>
      <c r="I169" s="191" t="str">
        <f>IF('P&amp;R'!J169="","",'P&amp;R'!J169)</f>
        <v/>
      </c>
      <c r="J169" s="379" t="str">
        <f>IF('P&amp;R'!K169="","",'P&amp;R'!K169)</f>
        <v/>
      </c>
    </row>
    <row r="170" spans="1:10" ht="18" customHeight="1" x14ac:dyDescent="0.35">
      <c r="A170" s="195" t="str">
        <f>IF('P&amp;R'!B170="","",'P&amp;R'!B170)</f>
        <v/>
      </c>
      <c r="B170" s="195" t="str">
        <f>IF('P&amp;R'!C170="","",'P&amp;R'!C170)</f>
        <v/>
      </c>
      <c r="C170" s="194"/>
      <c r="D170" s="193"/>
      <c r="E170" s="192" t="str">
        <f>IF('P&amp;R'!F170="","",'P&amp;R'!F170)</f>
        <v/>
      </c>
      <c r="F170" s="173"/>
      <c r="G170" s="173" t="str">
        <f t="shared" si="2"/>
        <v/>
      </c>
      <c r="H170" s="173"/>
      <c r="I170" s="191" t="str">
        <f>IF('P&amp;R'!J170="","",'P&amp;R'!J170)</f>
        <v/>
      </c>
      <c r="J170" s="379" t="str">
        <f>IF('P&amp;R'!K170="","",'P&amp;R'!K170)</f>
        <v/>
      </c>
    </row>
    <row r="171" spans="1:10" ht="18" customHeight="1" x14ac:dyDescent="0.35">
      <c r="A171" s="195" t="str">
        <f>IF('P&amp;R'!B171="","",'P&amp;R'!B171)</f>
        <v/>
      </c>
      <c r="B171" s="195" t="str">
        <f>IF('P&amp;R'!C171="","",'P&amp;R'!C171)</f>
        <v/>
      </c>
      <c r="C171" s="194"/>
      <c r="D171" s="193"/>
      <c r="E171" s="192" t="str">
        <f>IF('P&amp;R'!F171="","",'P&amp;R'!F171)</f>
        <v/>
      </c>
      <c r="F171" s="173"/>
      <c r="G171" s="173" t="str">
        <f t="shared" si="2"/>
        <v/>
      </c>
      <c r="H171" s="173"/>
      <c r="I171" s="191" t="str">
        <f>IF('P&amp;R'!J171="","",'P&amp;R'!J171)</f>
        <v/>
      </c>
      <c r="J171" s="379" t="str">
        <f>IF('P&amp;R'!K171="","",'P&amp;R'!K171)</f>
        <v/>
      </c>
    </row>
    <row r="172" spans="1:10" ht="18" customHeight="1" x14ac:dyDescent="0.35">
      <c r="A172" s="195" t="str">
        <f>IF('P&amp;R'!B172="","",'P&amp;R'!B172)</f>
        <v/>
      </c>
      <c r="B172" s="195" t="str">
        <f>IF('P&amp;R'!C172="","",'P&amp;R'!C172)</f>
        <v/>
      </c>
      <c r="C172" s="194"/>
      <c r="D172" s="193"/>
      <c r="E172" s="192" t="str">
        <f>IF('P&amp;R'!F172="","",'P&amp;R'!F172)</f>
        <v/>
      </c>
      <c r="F172" s="173"/>
      <c r="G172" s="173" t="str">
        <f t="shared" si="2"/>
        <v/>
      </c>
      <c r="H172" s="173"/>
      <c r="I172" s="191" t="str">
        <f>IF('P&amp;R'!J172="","",'P&amp;R'!J172)</f>
        <v/>
      </c>
      <c r="J172" s="379" t="str">
        <f>IF('P&amp;R'!K172="","",'P&amp;R'!K172)</f>
        <v/>
      </c>
    </row>
    <row r="173" spans="1:10" ht="18" customHeight="1" x14ac:dyDescent="0.35">
      <c r="A173" s="195" t="str">
        <f>IF('P&amp;R'!B173="","",'P&amp;R'!B173)</f>
        <v/>
      </c>
      <c r="B173" s="195" t="str">
        <f>IF('P&amp;R'!C173="","",'P&amp;R'!C173)</f>
        <v/>
      </c>
      <c r="C173" s="194"/>
      <c r="D173" s="193"/>
      <c r="E173" s="192" t="str">
        <f>IF('P&amp;R'!F173="","",'P&amp;R'!F173)</f>
        <v/>
      </c>
      <c r="F173" s="173"/>
      <c r="G173" s="173" t="str">
        <f t="shared" si="2"/>
        <v/>
      </c>
      <c r="H173" s="173"/>
      <c r="I173" s="191" t="str">
        <f>IF('P&amp;R'!J173="","",'P&amp;R'!J173)</f>
        <v/>
      </c>
      <c r="J173" s="379" t="str">
        <f>IF('P&amp;R'!K173="","",'P&amp;R'!K173)</f>
        <v/>
      </c>
    </row>
    <row r="174" spans="1:10" ht="18" customHeight="1" x14ac:dyDescent="0.35">
      <c r="A174" s="195" t="str">
        <f>IF('P&amp;R'!B174="","",'P&amp;R'!B174)</f>
        <v/>
      </c>
      <c r="B174" s="195" t="str">
        <f>IF('P&amp;R'!C174="","",'P&amp;R'!C174)</f>
        <v/>
      </c>
      <c r="C174" s="194"/>
      <c r="D174" s="193"/>
      <c r="E174" s="192" t="str">
        <f>IF('P&amp;R'!F174="","",'P&amp;R'!F174)</f>
        <v/>
      </c>
      <c r="F174" s="173"/>
      <c r="G174" s="173" t="str">
        <f t="shared" si="2"/>
        <v/>
      </c>
      <c r="H174" s="173"/>
      <c r="I174" s="191" t="str">
        <f>IF('P&amp;R'!J174="","",'P&amp;R'!J174)</f>
        <v/>
      </c>
      <c r="J174" s="379" t="str">
        <f>IF('P&amp;R'!K174="","",'P&amp;R'!K174)</f>
        <v/>
      </c>
    </row>
    <row r="175" spans="1:10" ht="18" customHeight="1" x14ac:dyDescent="0.35">
      <c r="A175" s="195" t="str">
        <f>IF('P&amp;R'!B175="","",'P&amp;R'!B175)</f>
        <v/>
      </c>
      <c r="B175" s="195" t="str">
        <f>IF('P&amp;R'!C175="","",'P&amp;R'!C175)</f>
        <v/>
      </c>
      <c r="C175" s="194"/>
      <c r="D175" s="193"/>
      <c r="E175" s="192" t="str">
        <f>IF('P&amp;R'!F175="","",'P&amp;R'!F175)</f>
        <v/>
      </c>
      <c r="F175" s="173"/>
      <c r="G175" s="173" t="str">
        <f t="shared" si="2"/>
        <v/>
      </c>
      <c r="H175" s="173"/>
      <c r="I175" s="191" t="str">
        <f>IF('P&amp;R'!J175="","",'P&amp;R'!J175)</f>
        <v/>
      </c>
      <c r="J175" s="379" t="str">
        <f>IF('P&amp;R'!K175="","",'P&amp;R'!K175)</f>
        <v/>
      </c>
    </row>
    <row r="176" spans="1:10" ht="18" customHeight="1" x14ac:dyDescent="0.35">
      <c r="A176" s="195" t="str">
        <f>IF('P&amp;R'!B176="","",'P&amp;R'!B176)</f>
        <v/>
      </c>
      <c r="B176" s="195" t="str">
        <f>IF('P&amp;R'!C176="","",'P&amp;R'!C176)</f>
        <v/>
      </c>
      <c r="C176" s="194"/>
      <c r="D176" s="193"/>
      <c r="E176" s="192" t="str">
        <f>IF('P&amp;R'!F176="","",'P&amp;R'!F176)</f>
        <v/>
      </c>
      <c r="F176" s="173"/>
      <c r="G176" s="173" t="str">
        <f t="shared" si="2"/>
        <v/>
      </c>
      <c r="H176" s="173"/>
      <c r="I176" s="191" t="str">
        <f>IF('P&amp;R'!J176="","",'P&amp;R'!J176)</f>
        <v/>
      </c>
      <c r="J176" s="379" t="str">
        <f>IF('P&amp;R'!K176="","",'P&amp;R'!K176)</f>
        <v/>
      </c>
    </row>
    <row r="177" spans="1:10" ht="18" customHeight="1" x14ac:dyDescent="0.35">
      <c r="A177" s="195" t="str">
        <f>IF('P&amp;R'!B177="","",'P&amp;R'!B177)</f>
        <v/>
      </c>
      <c r="B177" s="195" t="str">
        <f>IF('P&amp;R'!C177="","",'P&amp;R'!C177)</f>
        <v/>
      </c>
      <c r="C177" s="194"/>
      <c r="D177" s="193"/>
      <c r="E177" s="192" t="str">
        <f>IF('P&amp;R'!F177="","",'P&amp;R'!F177)</f>
        <v/>
      </c>
      <c r="F177" s="173"/>
      <c r="G177" s="173" t="str">
        <f t="shared" si="2"/>
        <v/>
      </c>
      <c r="H177" s="173"/>
      <c r="I177" s="191" t="str">
        <f>IF('P&amp;R'!J177="","",'P&amp;R'!J177)</f>
        <v/>
      </c>
      <c r="J177" s="379" t="str">
        <f>IF('P&amp;R'!K177="","",'P&amp;R'!K177)</f>
        <v/>
      </c>
    </row>
    <row r="178" spans="1:10" ht="18" customHeight="1" x14ac:dyDescent="0.35">
      <c r="A178" s="195" t="str">
        <f>IF('P&amp;R'!B178="","",'P&amp;R'!B178)</f>
        <v/>
      </c>
      <c r="B178" s="195" t="str">
        <f>IF('P&amp;R'!C178="","",'P&amp;R'!C178)</f>
        <v/>
      </c>
      <c r="C178" s="194"/>
      <c r="D178" s="193"/>
      <c r="E178" s="192" t="str">
        <f>IF('P&amp;R'!F178="","",'P&amp;R'!F178)</f>
        <v/>
      </c>
      <c r="F178" s="173"/>
      <c r="G178" s="173" t="str">
        <f t="shared" si="2"/>
        <v/>
      </c>
      <c r="H178" s="173"/>
      <c r="I178" s="191" t="str">
        <f>IF('P&amp;R'!J178="","",'P&amp;R'!J178)</f>
        <v/>
      </c>
      <c r="J178" s="379" t="str">
        <f>IF('P&amp;R'!K178="","",'P&amp;R'!K178)</f>
        <v/>
      </c>
    </row>
    <row r="179" spans="1:10" ht="18" customHeight="1" x14ac:dyDescent="0.35">
      <c r="A179" s="195" t="str">
        <f>IF('P&amp;R'!B179="","",'P&amp;R'!B179)</f>
        <v/>
      </c>
      <c r="B179" s="195" t="str">
        <f>IF('P&amp;R'!C179="","",'P&amp;R'!C179)</f>
        <v/>
      </c>
      <c r="C179" s="194"/>
      <c r="D179" s="193"/>
      <c r="E179" s="192" t="str">
        <f>IF('P&amp;R'!F179="","",'P&amp;R'!F179)</f>
        <v/>
      </c>
      <c r="F179" s="173"/>
      <c r="G179" s="173" t="str">
        <f t="shared" si="2"/>
        <v/>
      </c>
      <c r="H179" s="173"/>
      <c r="I179" s="191" t="str">
        <f>IF('P&amp;R'!J179="","",'P&amp;R'!J179)</f>
        <v/>
      </c>
      <c r="J179" s="379" t="str">
        <f>IF('P&amp;R'!K179="","",'P&amp;R'!K179)</f>
        <v/>
      </c>
    </row>
    <row r="180" spans="1:10" ht="18" customHeight="1" x14ac:dyDescent="0.35">
      <c r="A180" s="195" t="str">
        <f>IF('P&amp;R'!B180="","",'P&amp;R'!B180)</f>
        <v/>
      </c>
      <c r="B180" s="195" t="str">
        <f>IF('P&amp;R'!C180="","",'P&amp;R'!C180)</f>
        <v/>
      </c>
      <c r="C180" s="194"/>
      <c r="D180" s="193"/>
      <c r="E180" s="192" t="str">
        <f>IF('P&amp;R'!F180="","",'P&amp;R'!F180)</f>
        <v/>
      </c>
      <c r="F180" s="173"/>
      <c r="G180" s="173" t="str">
        <f t="shared" si="2"/>
        <v/>
      </c>
      <c r="H180" s="173"/>
      <c r="I180" s="191" t="str">
        <f>IF('P&amp;R'!J180="","",'P&amp;R'!J180)</f>
        <v/>
      </c>
      <c r="J180" s="379" t="str">
        <f>IF('P&amp;R'!K180="","",'P&amp;R'!K180)</f>
        <v/>
      </c>
    </row>
    <row r="181" spans="1:10" ht="18" customHeight="1" x14ac:dyDescent="0.35">
      <c r="A181" s="195" t="str">
        <f>IF('P&amp;R'!B181="","",'P&amp;R'!B181)</f>
        <v/>
      </c>
      <c r="B181" s="195" t="str">
        <f>IF('P&amp;R'!C181="","",'P&amp;R'!C181)</f>
        <v/>
      </c>
      <c r="C181" s="194"/>
      <c r="D181" s="193"/>
      <c r="E181" s="192" t="str">
        <f>IF('P&amp;R'!F181="","",'P&amp;R'!F181)</f>
        <v/>
      </c>
      <c r="F181" s="173"/>
      <c r="G181" s="173" t="str">
        <f t="shared" si="2"/>
        <v/>
      </c>
      <c r="H181" s="173"/>
      <c r="I181" s="191" t="str">
        <f>IF('P&amp;R'!J181="","",'P&amp;R'!J181)</f>
        <v/>
      </c>
      <c r="J181" s="379" t="str">
        <f>IF('P&amp;R'!K181="","",'P&amp;R'!K181)</f>
        <v/>
      </c>
    </row>
    <row r="182" spans="1:10" ht="18" customHeight="1" x14ac:dyDescent="0.35">
      <c r="A182" s="195" t="str">
        <f>IF('P&amp;R'!B182="","",'P&amp;R'!B182)</f>
        <v/>
      </c>
      <c r="B182" s="195" t="str">
        <f>IF('P&amp;R'!C182="","",'P&amp;R'!C182)</f>
        <v/>
      </c>
      <c r="C182" s="194"/>
      <c r="D182" s="193"/>
      <c r="E182" s="192" t="str">
        <f>IF('P&amp;R'!F182="","",'P&amp;R'!F182)</f>
        <v/>
      </c>
      <c r="F182" s="173"/>
      <c r="G182" s="173" t="str">
        <f t="shared" si="2"/>
        <v/>
      </c>
      <c r="H182" s="173"/>
      <c r="I182" s="191" t="str">
        <f>IF('P&amp;R'!J182="","",'P&amp;R'!J182)</f>
        <v/>
      </c>
      <c r="J182" s="379" t="str">
        <f>IF('P&amp;R'!K182="","",'P&amp;R'!K182)</f>
        <v/>
      </c>
    </row>
    <row r="183" spans="1:10" ht="18" customHeight="1" x14ac:dyDescent="0.35">
      <c r="A183" s="195" t="str">
        <f>IF('P&amp;R'!B183="","",'P&amp;R'!B183)</f>
        <v/>
      </c>
      <c r="B183" s="195" t="str">
        <f>IF('P&amp;R'!C183="","",'P&amp;R'!C183)</f>
        <v/>
      </c>
      <c r="C183" s="194"/>
      <c r="D183" s="193"/>
      <c r="E183" s="192" t="str">
        <f>IF('P&amp;R'!F183="","",'P&amp;R'!F183)</f>
        <v/>
      </c>
      <c r="F183" s="173"/>
      <c r="G183" s="173" t="str">
        <f t="shared" si="2"/>
        <v/>
      </c>
      <c r="H183" s="173"/>
      <c r="I183" s="191" t="str">
        <f>IF('P&amp;R'!J183="","",'P&amp;R'!J183)</f>
        <v/>
      </c>
      <c r="J183" s="379" t="str">
        <f>IF('P&amp;R'!K183="","",'P&amp;R'!K183)</f>
        <v/>
      </c>
    </row>
    <row r="184" spans="1:10" ht="18" customHeight="1" x14ac:dyDescent="0.35">
      <c r="A184" s="195" t="str">
        <f>IF('P&amp;R'!B184="","",'P&amp;R'!B184)</f>
        <v/>
      </c>
      <c r="B184" s="195" t="str">
        <f>IF('P&amp;R'!C184="","",'P&amp;R'!C184)</f>
        <v/>
      </c>
      <c r="C184" s="194"/>
      <c r="D184" s="193"/>
      <c r="E184" s="192" t="str">
        <f>IF('P&amp;R'!F184="","",'P&amp;R'!F184)</f>
        <v/>
      </c>
      <c r="F184" s="173"/>
      <c r="G184" s="173" t="str">
        <f t="shared" si="2"/>
        <v/>
      </c>
      <c r="H184" s="173"/>
      <c r="I184" s="191" t="str">
        <f>IF('P&amp;R'!J184="","",'P&amp;R'!J184)</f>
        <v/>
      </c>
      <c r="J184" s="379" t="str">
        <f>IF('P&amp;R'!K184="","",'P&amp;R'!K184)</f>
        <v/>
      </c>
    </row>
    <row r="185" spans="1:10" ht="18" customHeight="1" x14ac:dyDescent="0.35">
      <c r="A185" s="195" t="str">
        <f>IF('P&amp;R'!B185="","",'P&amp;R'!B185)</f>
        <v/>
      </c>
      <c r="B185" s="195" t="str">
        <f>IF('P&amp;R'!C185="","",'P&amp;R'!C185)</f>
        <v/>
      </c>
      <c r="C185" s="194"/>
      <c r="D185" s="193"/>
      <c r="E185" s="192" t="str">
        <f>IF('P&amp;R'!F185="","",'P&amp;R'!F185)</f>
        <v/>
      </c>
      <c r="F185" s="173"/>
      <c r="G185" s="173" t="str">
        <f t="shared" si="2"/>
        <v/>
      </c>
      <c r="H185" s="173"/>
      <c r="I185" s="191" t="str">
        <f>IF('P&amp;R'!J185="","",'P&amp;R'!J185)</f>
        <v/>
      </c>
      <c r="J185" s="379" t="str">
        <f>IF('P&amp;R'!K185="","",'P&amp;R'!K185)</f>
        <v/>
      </c>
    </row>
    <row r="186" spans="1:10" ht="18" customHeight="1" x14ac:dyDescent="0.35">
      <c r="A186" s="195" t="str">
        <f>IF('P&amp;R'!B186="","",'P&amp;R'!B186)</f>
        <v/>
      </c>
      <c r="B186" s="195" t="str">
        <f>IF('P&amp;R'!C186="","",'P&amp;R'!C186)</f>
        <v/>
      </c>
      <c r="C186" s="194"/>
      <c r="D186" s="193"/>
      <c r="E186" s="192" t="str">
        <f>IF('P&amp;R'!F186="","",'P&amp;R'!F186)</f>
        <v/>
      </c>
      <c r="F186" s="173"/>
      <c r="G186" s="173" t="str">
        <f t="shared" si="2"/>
        <v/>
      </c>
      <c r="H186" s="173"/>
      <c r="I186" s="191" t="str">
        <f>IF('P&amp;R'!J186="","",'P&amp;R'!J186)</f>
        <v/>
      </c>
      <c r="J186" s="379" t="str">
        <f>IF('P&amp;R'!K186="","",'P&amp;R'!K186)</f>
        <v/>
      </c>
    </row>
    <row r="187" spans="1:10" ht="18" customHeight="1" x14ac:dyDescent="0.35">
      <c r="A187" s="195" t="str">
        <f>IF('P&amp;R'!B187="","",'P&amp;R'!B187)</f>
        <v/>
      </c>
      <c r="B187" s="195" t="str">
        <f>IF('P&amp;R'!C187="","",'P&amp;R'!C187)</f>
        <v/>
      </c>
      <c r="C187" s="194"/>
      <c r="D187" s="193"/>
      <c r="E187" s="192" t="str">
        <f>IF('P&amp;R'!F187="","",'P&amp;R'!F187)</f>
        <v/>
      </c>
      <c r="F187" s="173"/>
      <c r="G187" s="173" t="str">
        <f t="shared" si="2"/>
        <v/>
      </c>
      <c r="H187" s="173"/>
      <c r="I187" s="191" t="str">
        <f>IF('P&amp;R'!J187="","",'P&amp;R'!J187)</f>
        <v/>
      </c>
      <c r="J187" s="379" t="str">
        <f>IF('P&amp;R'!K187="","",'P&amp;R'!K187)</f>
        <v/>
      </c>
    </row>
    <row r="188" spans="1:10" ht="18" customHeight="1" x14ac:dyDescent="0.35">
      <c r="A188" s="195" t="str">
        <f>IF('P&amp;R'!B188="","",'P&amp;R'!B188)</f>
        <v/>
      </c>
      <c r="B188" s="195" t="str">
        <f>IF('P&amp;R'!C188="","",'P&amp;R'!C188)</f>
        <v/>
      </c>
      <c r="C188" s="194"/>
      <c r="D188" s="193"/>
      <c r="E188" s="192" t="str">
        <f>IF('P&amp;R'!F188="","",'P&amp;R'!F188)</f>
        <v/>
      </c>
      <c r="F188" s="173"/>
      <c r="G188" s="173" t="str">
        <f t="shared" si="2"/>
        <v/>
      </c>
      <c r="H188" s="173"/>
      <c r="I188" s="191" t="str">
        <f>IF('P&amp;R'!J188="","",'P&amp;R'!J188)</f>
        <v/>
      </c>
      <c r="J188" s="379" t="str">
        <f>IF('P&amp;R'!K188="","",'P&amp;R'!K188)</f>
        <v/>
      </c>
    </row>
    <row r="189" spans="1:10" ht="18" customHeight="1" x14ac:dyDescent="0.35">
      <c r="A189" s="195" t="str">
        <f>IF('P&amp;R'!B189="","",'P&amp;R'!B189)</f>
        <v/>
      </c>
      <c r="B189" s="195" t="str">
        <f>IF('P&amp;R'!C189="","",'P&amp;R'!C189)</f>
        <v/>
      </c>
      <c r="C189" s="194"/>
      <c r="D189" s="193"/>
      <c r="E189" s="192" t="str">
        <f>IF('P&amp;R'!F189="","",'P&amp;R'!F189)</f>
        <v/>
      </c>
      <c r="F189" s="173"/>
      <c r="G189" s="173" t="str">
        <f t="shared" si="2"/>
        <v/>
      </c>
      <c r="H189" s="173"/>
      <c r="I189" s="191" t="str">
        <f>IF('P&amp;R'!J189="","",'P&amp;R'!J189)</f>
        <v/>
      </c>
      <c r="J189" s="379" t="str">
        <f>IF('P&amp;R'!K189="","",'P&amp;R'!K189)</f>
        <v/>
      </c>
    </row>
    <row r="190" spans="1:10" ht="18" customHeight="1" x14ac:dyDescent="0.35">
      <c r="A190" s="195" t="str">
        <f>IF('P&amp;R'!B190="","",'P&amp;R'!B190)</f>
        <v/>
      </c>
      <c r="B190" s="195" t="str">
        <f>IF('P&amp;R'!C190="","",'P&amp;R'!C190)</f>
        <v/>
      </c>
      <c r="C190" s="194"/>
      <c r="D190" s="193"/>
      <c r="E190" s="192" t="str">
        <f>IF('P&amp;R'!F190="","",'P&amp;R'!F190)</f>
        <v/>
      </c>
      <c r="F190" s="173"/>
      <c r="G190" s="173" t="str">
        <f t="shared" si="2"/>
        <v/>
      </c>
      <c r="H190" s="173"/>
      <c r="I190" s="191" t="str">
        <f>IF('P&amp;R'!J190="","",'P&amp;R'!J190)</f>
        <v/>
      </c>
      <c r="J190" s="379" t="str">
        <f>IF('P&amp;R'!K190="","",'P&amp;R'!K190)</f>
        <v/>
      </c>
    </row>
    <row r="191" spans="1:10" ht="18" customHeight="1" x14ac:dyDescent="0.35">
      <c r="A191" s="195" t="str">
        <f>IF('P&amp;R'!B191="","",'P&amp;R'!B191)</f>
        <v/>
      </c>
      <c r="B191" s="195" t="str">
        <f>IF('P&amp;R'!C191="","",'P&amp;R'!C191)</f>
        <v/>
      </c>
      <c r="C191" s="194"/>
      <c r="D191" s="193"/>
      <c r="E191" s="192" t="str">
        <f>IF('P&amp;R'!F191="","",'P&amp;R'!F191)</f>
        <v/>
      </c>
      <c r="F191" s="173"/>
      <c r="G191" s="173" t="str">
        <f t="shared" si="2"/>
        <v/>
      </c>
      <c r="H191" s="173"/>
      <c r="I191" s="191" t="str">
        <f>IF('P&amp;R'!J191="","",'P&amp;R'!J191)</f>
        <v/>
      </c>
      <c r="J191" s="379" t="str">
        <f>IF('P&amp;R'!K191="","",'P&amp;R'!K191)</f>
        <v/>
      </c>
    </row>
    <row r="192" spans="1:10" ht="18" customHeight="1" x14ac:dyDescent="0.35">
      <c r="A192" s="195" t="str">
        <f>IF('P&amp;R'!B192="","",'P&amp;R'!B192)</f>
        <v/>
      </c>
      <c r="B192" s="195" t="str">
        <f>IF('P&amp;R'!C192="","",'P&amp;R'!C192)</f>
        <v/>
      </c>
      <c r="C192" s="194"/>
      <c r="D192" s="193"/>
      <c r="E192" s="192" t="str">
        <f>IF('P&amp;R'!F192="","",'P&amp;R'!F192)</f>
        <v/>
      </c>
      <c r="F192" s="173"/>
      <c r="G192" s="173" t="str">
        <f t="shared" si="2"/>
        <v/>
      </c>
      <c r="H192" s="173"/>
      <c r="I192" s="191" t="str">
        <f>IF('P&amp;R'!J192="","",'P&amp;R'!J192)</f>
        <v/>
      </c>
      <c r="J192" s="379" t="str">
        <f>IF('P&amp;R'!K192="","",'P&amp;R'!K192)</f>
        <v/>
      </c>
    </row>
    <row r="193" spans="1:10" ht="18" customHeight="1" x14ac:dyDescent="0.35">
      <c r="A193" s="195" t="str">
        <f>IF('P&amp;R'!B193="","",'P&amp;R'!B193)</f>
        <v/>
      </c>
      <c r="B193" s="195" t="str">
        <f>IF('P&amp;R'!C193="","",'P&amp;R'!C193)</f>
        <v/>
      </c>
      <c r="C193" s="194"/>
      <c r="D193" s="193"/>
      <c r="E193" s="192" t="str">
        <f>IF('P&amp;R'!F193="","",'P&amp;R'!F193)</f>
        <v/>
      </c>
      <c r="F193" s="173"/>
      <c r="G193" s="173" t="str">
        <f t="shared" si="2"/>
        <v/>
      </c>
      <c r="H193" s="173"/>
      <c r="I193" s="191" t="str">
        <f>IF('P&amp;R'!J193="","",'P&amp;R'!J193)</f>
        <v/>
      </c>
      <c r="J193" s="379" t="str">
        <f>IF('P&amp;R'!K193="","",'P&amp;R'!K193)</f>
        <v/>
      </c>
    </row>
    <row r="194" spans="1:10" ht="18" customHeight="1" x14ac:dyDescent="0.35">
      <c r="A194" s="195" t="str">
        <f>IF('P&amp;R'!B194="","",'P&amp;R'!B194)</f>
        <v/>
      </c>
      <c r="B194" s="195" t="str">
        <f>IF('P&amp;R'!C194="","",'P&amp;R'!C194)</f>
        <v/>
      </c>
      <c r="C194" s="194"/>
      <c r="D194" s="193"/>
      <c r="E194" s="192" t="str">
        <f>IF('P&amp;R'!F194="","",'P&amp;R'!F194)</f>
        <v/>
      </c>
      <c r="F194" s="173"/>
      <c r="G194" s="173" t="str">
        <f t="shared" si="2"/>
        <v/>
      </c>
      <c r="H194" s="173"/>
      <c r="I194" s="191" t="str">
        <f>IF('P&amp;R'!J194="","",'P&amp;R'!J194)</f>
        <v/>
      </c>
      <c r="J194" s="379" t="str">
        <f>IF('P&amp;R'!K194="","",'P&amp;R'!K194)</f>
        <v/>
      </c>
    </row>
    <row r="195" spans="1:10" ht="18" customHeight="1" x14ac:dyDescent="0.35">
      <c r="A195" s="195" t="str">
        <f>IF('P&amp;R'!B195="","",'P&amp;R'!B195)</f>
        <v/>
      </c>
      <c r="B195" s="195" t="str">
        <f>IF('P&amp;R'!C195="","",'P&amp;R'!C195)</f>
        <v/>
      </c>
      <c r="C195" s="194"/>
      <c r="D195" s="193"/>
      <c r="E195" s="192" t="str">
        <f>IF('P&amp;R'!F195="","",'P&amp;R'!F195)</f>
        <v/>
      </c>
      <c r="F195" s="173"/>
      <c r="G195" s="173" t="str">
        <f t="shared" si="2"/>
        <v/>
      </c>
      <c r="H195" s="173"/>
      <c r="I195" s="191" t="str">
        <f>IF('P&amp;R'!J195="","",'P&amp;R'!J195)</f>
        <v/>
      </c>
      <c r="J195" s="379" t="str">
        <f>IF('P&amp;R'!K195="","",'P&amp;R'!K195)</f>
        <v/>
      </c>
    </row>
    <row r="196" spans="1:10" ht="18" customHeight="1" x14ac:dyDescent="0.35">
      <c r="A196" s="195" t="str">
        <f>IF('P&amp;R'!B196="","",'P&amp;R'!B196)</f>
        <v/>
      </c>
      <c r="B196" s="195" t="str">
        <f>IF('P&amp;R'!C196="","",'P&amp;R'!C196)</f>
        <v/>
      </c>
      <c r="C196" s="194"/>
      <c r="D196" s="193"/>
      <c r="E196" s="192" t="str">
        <f>IF('P&amp;R'!F196="","",'P&amp;R'!F196)</f>
        <v/>
      </c>
      <c r="F196" s="173"/>
      <c r="G196" s="173" t="str">
        <f t="shared" si="2"/>
        <v/>
      </c>
      <c r="H196" s="173"/>
      <c r="I196" s="191" t="str">
        <f>IF('P&amp;R'!J196="","",'P&amp;R'!J196)</f>
        <v/>
      </c>
      <c r="J196" s="379" t="str">
        <f>IF('P&amp;R'!K196="","",'P&amp;R'!K196)</f>
        <v/>
      </c>
    </row>
    <row r="197" spans="1:10" ht="18" customHeight="1" x14ac:dyDescent="0.35">
      <c r="A197" s="195" t="str">
        <f>IF('P&amp;R'!B197="","",'P&amp;R'!B197)</f>
        <v/>
      </c>
      <c r="B197" s="195" t="str">
        <f>IF('P&amp;R'!C197="","",'P&amp;R'!C197)</f>
        <v/>
      </c>
      <c r="C197" s="194"/>
      <c r="D197" s="193"/>
      <c r="E197" s="192" t="str">
        <f>IF('P&amp;R'!F197="","",'P&amp;R'!F197)</f>
        <v/>
      </c>
      <c r="F197" s="173"/>
      <c r="G197" s="173" t="str">
        <f t="shared" si="2"/>
        <v/>
      </c>
      <c r="H197" s="173"/>
      <c r="I197" s="191" t="str">
        <f>IF('P&amp;R'!J197="","",'P&amp;R'!J197)</f>
        <v/>
      </c>
      <c r="J197" s="379" t="str">
        <f>IF('P&amp;R'!K197="","",'P&amp;R'!K197)</f>
        <v/>
      </c>
    </row>
    <row r="198" spans="1:10" ht="18" customHeight="1" x14ac:dyDescent="0.35">
      <c r="A198" s="195" t="str">
        <f>IF('P&amp;R'!B198="","",'P&amp;R'!B198)</f>
        <v/>
      </c>
      <c r="B198" s="195" t="str">
        <f>IF('P&amp;R'!C198="","",'P&amp;R'!C198)</f>
        <v/>
      </c>
      <c r="C198" s="194"/>
      <c r="D198" s="193"/>
      <c r="E198" s="192" t="str">
        <f>IF('P&amp;R'!F198="","",'P&amp;R'!F198)</f>
        <v/>
      </c>
      <c r="F198" s="173"/>
      <c r="G198" s="173" t="str">
        <f t="shared" si="2"/>
        <v/>
      </c>
      <c r="H198" s="173"/>
      <c r="I198" s="191" t="str">
        <f>IF('P&amp;R'!J198="","",'P&amp;R'!J198)</f>
        <v/>
      </c>
      <c r="J198" s="379" t="str">
        <f>IF('P&amp;R'!K198="","",'P&amp;R'!K198)</f>
        <v/>
      </c>
    </row>
    <row r="199" spans="1:10" ht="18" customHeight="1" x14ac:dyDescent="0.35">
      <c r="A199" s="195" t="str">
        <f>IF('P&amp;R'!B199="","",'P&amp;R'!B199)</f>
        <v/>
      </c>
      <c r="B199" s="195" t="str">
        <f>IF('P&amp;R'!C199="","",'P&amp;R'!C199)</f>
        <v/>
      </c>
      <c r="C199" s="194"/>
      <c r="D199" s="193"/>
      <c r="E199" s="192" t="str">
        <f>IF('P&amp;R'!F199="","",'P&amp;R'!F199)</f>
        <v/>
      </c>
      <c r="F199" s="173"/>
      <c r="G199" s="173" t="str">
        <f t="shared" si="2"/>
        <v/>
      </c>
      <c r="H199" s="173"/>
      <c r="I199" s="191" t="str">
        <f>IF('P&amp;R'!J199="","",'P&amp;R'!J199)</f>
        <v/>
      </c>
      <c r="J199" s="379" t="str">
        <f>IF('P&amp;R'!K199="","",'P&amp;R'!K199)</f>
        <v/>
      </c>
    </row>
    <row r="200" spans="1:10" ht="18" customHeight="1" x14ac:dyDescent="0.35">
      <c r="A200" s="195" t="str">
        <f>IF('P&amp;R'!B200="","",'P&amp;R'!B200)</f>
        <v/>
      </c>
      <c r="B200" s="195" t="str">
        <f>IF('P&amp;R'!C200="","",'P&amp;R'!C200)</f>
        <v/>
      </c>
      <c r="C200" s="194"/>
      <c r="D200" s="193"/>
      <c r="E200" s="192" t="str">
        <f>IF('P&amp;R'!F200="","",'P&amp;R'!F200)</f>
        <v/>
      </c>
      <c r="F200" s="173"/>
      <c r="G200" s="173" t="str">
        <f t="shared" si="2"/>
        <v/>
      </c>
      <c r="H200" s="173"/>
      <c r="I200" s="191" t="str">
        <f>IF('P&amp;R'!J200="","",'P&amp;R'!J200)</f>
        <v/>
      </c>
      <c r="J200" s="379" t="str">
        <f>IF('P&amp;R'!K200="","",'P&amp;R'!K200)</f>
        <v/>
      </c>
    </row>
    <row r="201" spans="1:10" ht="18" customHeight="1" x14ac:dyDescent="0.35">
      <c r="A201" s="195" t="str">
        <f>IF('P&amp;R'!B201="","",'P&amp;R'!B201)</f>
        <v/>
      </c>
      <c r="B201" s="195" t="str">
        <f>IF('P&amp;R'!C201="","",'P&amp;R'!C201)</f>
        <v/>
      </c>
      <c r="C201" s="194"/>
      <c r="D201" s="193"/>
      <c r="E201" s="192" t="str">
        <f>IF('P&amp;R'!F201="","",'P&amp;R'!F201)</f>
        <v/>
      </c>
      <c r="F201" s="173"/>
      <c r="G201" s="173" t="str">
        <f t="shared" ref="G201:G264" si="3">IF(A201="", "", "-")</f>
        <v/>
      </c>
      <c r="H201" s="173"/>
      <c r="I201" s="191" t="str">
        <f>IF('P&amp;R'!J201="","",'P&amp;R'!J201)</f>
        <v/>
      </c>
      <c r="J201" s="379" t="str">
        <f>IF('P&amp;R'!K201="","",'P&amp;R'!K201)</f>
        <v/>
      </c>
    </row>
    <row r="202" spans="1:10" ht="18" customHeight="1" x14ac:dyDescent="0.35">
      <c r="A202" s="195" t="str">
        <f>IF('P&amp;R'!B202="","",'P&amp;R'!B202)</f>
        <v/>
      </c>
      <c r="B202" s="195" t="str">
        <f>IF('P&amp;R'!C202="","",'P&amp;R'!C202)</f>
        <v/>
      </c>
      <c r="C202" s="194"/>
      <c r="D202" s="193"/>
      <c r="E202" s="192" t="str">
        <f>IF('P&amp;R'!F202="","",'P&amp;R'!F202)</f>
        <v/>
      </c>
      <c r="F202" s="173"/>
      <c r="G202" s="173" t="str">
        <f t="shared" si="3"/>
        <v/>
      </c>
      <c r="H202" s="173"/>
      <c r="I202" s="191" t="str">
        <f>IF('P&amp;R'!J202="","",'P&amp;R'!J202)</f>
        <v/>
      </c>
      <c r="J202" s="379" t="str">
        <f>IF('P&amp;R'!K202="","",'P&amp;R'!K202)</f>
        <v/>
      </c>
    </row>
    <row r="203" spans="1:10" ht="18" customHeight="1" x14ac:dyDescent="0.35">
      <c r="A203" s="195" t="str">
        <f>IF('P&amp;R'!B203="","",'P&amp;R'!B203)</f>
        <v/>
      </c>
      <c r="B203" s="195" t="str">
        <f>IF('P&amp;R'!C203="","",'P&amp;R'!C203)</f>
        <v/>
      </c>
      <c r="C203" s="194"/>
      <c r="D203" s="193"/>
      <c r="E203" s="192" t="str">
        <f>IF('P&amp;R'!F203="","",'P&amp;R'!F203)</f>
        <v/>
      </c>
      <c r="F203" s="173"/>
      <c r="G203" s="173" t="str">
        <f t="shared" si="3"/>
        <v/>
      </c>
      <c r="H203" s="173"/>
      <c r="I203" s="191" t="str">
        <f>IF('P&amp;R'!J203="","",'P&amp;R'!J203)</f>
        <v/>
      </c>
      <c r="J203" s="379" t="str">
        <f>IF('P&amp;R'!K203="","",'P&amp;R'!K203)</f>
        <v/>
      </c>
    </row>
    <row r="204" spans="1:10" ht="18" customHeight="1" x14ac:dyDescent="0.35">
      <c r="A204" s="195" t="str">
        <f>IF('P&amp;R'!B204="","",'P&amp;R'!B204)</f>
        <v/>
      </c>
      <c r="B204" s="195" t="str">
        <f>IF('P&amp;R'!C204="","",'P&amp;R'!C204)</f>
        <v/>
      </c>
      <c r="C204" s="194"/>
      <c r="D204" s="193"/>
      <c r="E204" s="192" t="str">
        <f>IF('P&amp;R'!F204="","",'P&amp;R'!F204)</f>
        <v/>
      </c>
      <c r="F204" s="173"/>
      <c r="G204" s="173" t="str">
        <f t="shared" si="3"/>
        <v/>
      </c>
      <c r="H204" s="173"/>
      <c r="I204" s="191" t="str">
        <f>IF('P&amp;R'!J204="","",'P&amp;R'!J204)</f>
        <v/>
      </c>
      <c r="J204" s="379" t="str">
        <f>IF('P&amp;R'!K204="","",'P&amp;R'!K204)</f>
        <v/>
      </c>
    </row>
    <row r="205" spans="1:10" ht="18" customHeight="1" x14ac:dyDescent="0.35">
      <c r="A205" s="195" t="str">
        <f>IF('P&amp;R'!B205="","",'P&amp;R'!B205)</f>
        <v/>
      </c>
      <c r="B205" s="195" t="str">
        <f>IF('P&amp;R'!C205="","",'P&amp;R'!C205)</f>
        <v/>
      </c>
      <c r="C205" s="194"/>
      <c r="D205" s="193"/>
      <c r="E205" s="192" t="str">
        <f>IF('P&amp;R'!F205="","",'P&amp;R'!F205)</f>
        <v/>
      </c>
      <c r="F205" s="173"/>
      <c r="G205" s="173" t="str">
        <f t="shared" si="3"/>
        <v/>
      </c>
      <c r="H205" s="173"/>
      <c r="I205" s="191" t="str">
        <f>IF('P&amp;R'!J205="","",'P&amp;R'!J205)</f>
        <v/>
      </c>
      <c r="J205" s="379" t="str">
        <f>IF('P&amp;R'!K205="","",'P&amp;R'!K205)</f>
        <v/>
      </c>
    </row>
    <row r="206" spans="1:10" ht="18" customHeight="1" x14ac:dyDescent="0.35">
      <c r="A206" s="195" t="str">
        <f>IF('P&amp;R'!B206="","",'P&amp;R'!B206)</f>
        <v/>
      </c>
      <c r="B206" s="195" t="str">
        <f>IF('P&amp;R'!C206="","",'P&amp;R'!C206)</f>
        <v/>
      </c>
      <c r="C206" s="194"/>
      <c r="D206" s="193"/>
      <c r="E206" s="192" t="str">
        <f>IF('P&amp;R'!F206="","",'P&amp;R'!F206)</f>
        <v/>
      </c>
      <c r="F206" s="173"/>
      <c r="G206" s="173" t="str">
        <f t="shared" si="3"/>
        <v/>
      </c>
      <c r="H206" s="173"/>
      <c r="I206" s="191" t="str">
        <f>IF('P&amp;R'!J206="","",'P&amp;R'!J206)</f>
        <v/>
      </c>
      <c r="J206" s="379" t="str">
        <f>IF('P&amp;R'!K206="","",'P&amp;R'!K206)</f>
        <v/>
      </c>
    </row>
    <row r="207" spans="1:10" ht="18" customHeight="1" x14ac:dyDescent="0.35">
      <c r="A207" s="195" t="str">
        <f>IF('P&amp;R'!B207="","",'P&amp;R'!B207)</f>
        <v/>
      </c>
      <c r="B207" s="195" t="str">
        <f>IF('P&amp;R'!C207="","",'P&amp;R'!C207)</f>
        <v/>
      </c>
      <c r="C207" s="194"/>
      <c r="D207" s="193"/>
      <c r="E207" s="192" t="str">
        <f>IF('P&amp;R'!F207="","",'P&amp;R'!F207)</f>
        <v/>
      </c>
      <c r="F207" s="173"/>
      <c r="G207" s="173" t="str">
        <f t="shared" si="3"/>
        <v/>
      </c>
      <c r="H207" s="173"/>
      <c r="I207" s="191" t="str">
        <f>IF('P&amp;R'!J207="","",'P&amp;R'!J207)</f>
        <v/>
      </c>
      <c r="J207" s="379" t="str">
        <f>IF('P&amp;R'!K207="","",'P&amp;R'!K207)</f>
        <v/>
      </c>
    </row>
    <row r="208" spans="1:10" ht="18" customHeight="1" x14ac:dyDescent="0.35">
      <c r="A208" s="195" t="str">
        <f>IF('P&amp;R'!B208="","",'P&amp;R'!B208)</f>
        <v/>
      </c>
      <c r="B208" s="195" t="str">
        <f>IF('P&amp;R'!C208="","",'P&amp;R'!C208)</f>
        <v/>
      </c>
      <c r="C208" s="194"/>
      <c r="D208" s="193"/>
      <c r="E208" s="192" t="str">
        <f>IF('P&amp;R'!F208="","",'P&amp;R'!F208)</f>
        <v/>
      </c>
      <c r="F208" s="173"/>
      <c r="G208" s="173" t="str">
        <f t="shared" si="3"/>
        <v/>
      </c>
      <c r="H208" s="173"/>
      <c r="I208" s="191" t="str">
        <f>IF('P&amp;R'!J208="","",'P&amp;R'!J208)</f>
        <v/>
      </c>
      <c r="J208" s="379" t="str">
        <f>IF('P&amp;R'!K208="","",'P&amp;R'!K208)</f>
        <v/>
      </c>
    </row>
    <row r="209" spans="1:10" ht="18" customHeight="1" x14ac:dyDescent="0.35">
      <c r="A209" s="195" t="str">
        <f>IF('P&amp;R'!B209="","",'P&amp;R'!B209)</f>
        <v/>
      </c>
      <c r="B209" s="195" t="str">
        <f>IF('P&amp;R'!C209="","",'P&amp;R'!C209)</f>
        <v/>
      </c>
      <c r="C209" s="194"/>
      <c r="D209" s="193"/>
      <c r="E209" s="192" t="str">
        <f>IF('P&amp;R'!F209="","",'P&amp;R'!F209)</f>
        <v/>
      </c>
      <c r="F209" s="173"/>
      <c r="G209" s="173" t="str">
        <f t="shared" si="3"/>
        <v/>
      </c>
      <c r="H209" s="173"/>
      <c r="I209" s="191" t="str">
        <f>IF('P&amp;R'!J209="","",'P&amp;R'!J209)</f>
        <v/>
      </c>
      <c r="J209" s="379" t="str">
        <f>IF('P&amp;R'!K209="","",'P&amp;R'!K209)</f>
        <v/>
      </c>
    </row>
    <row r="210" spans="1:10" ht="18" customHeight="1" x14ac:dyDescent="0.35">
      <c r="A210" s="195" t="str">
        <f>IF('P&amp;R'!B210="","",'P&amp;R'!B210)</f>
        <v/>
      </c>
      <c r="B210" s="195" t="str">
        <f>IF('P&amp;R'!C210="","",'P&amp;R'!C210)</f>
        <v/>
      </c>
      <c r="C210" s="194"/>
      <c r="D210" s="193"/>
      <c r="E210" s="192" t="str">
        <f>IF('P&amp;R'!F210="","",'P&amp;R'!F210)</f>
        <v/>
      </c>
      <c r="F210" s="173"/>
      <c r="G210" s="173" t="str">
        <f t="shared" si="3"/>
        <v/>
      </c>
      <c r="H210" s="173"/>
      <c r="I210" s="191" t="str">
        <f>IF('P&amp;R'!J210="","",'P&amp;R'!J210)</f>
        <v/>
      </c>
      <c r="J210" s="379" t="str">
        <f>IF('P&amp;R'!K210="","",'P&amp;R'!K210)</f>
        <v/>
      </c>
    </row>
    <row r="211" spans="1:10" ht="18" customHeight="1" x14ac:dyDescent="0.35">
      <c r="A211" s="195" t="str">
        <f>IF('P&amp;R'!B211="","",'P&amp;R'!B211)</f>
        <v/>
      </c>
      <c r="B211" s="195" t="str">
        <f>IF('P&amp;R'!C211="","",'P&amp;R'!C211)</f>
        <v/>
      </c>
      <c r="C211" s="194"/>
      <c r="D211" s="193"/>
      <c r="E211" s="192" t="str">
        <f>IF('P&amp;R'!F211="","",'P&amp;R'!F211)</f>
        <v/>
      </c>
      <c r="F211" s="173"/>
      <c r="G211" s="173" t="str">
        <f t="shared" si="3"/>
        <v/>
      </c>
      <c r="H211" s="173"/>
      <c r="I211" s="191" t="str">
        <f>IF('P&amp;R'!J211="","",'P&amp;R'!J211)</f>
        <v/>
      </c>
      <c r="J211" s="379" t="str">
        <f>IF('P&amp;R'!K211="","",'P&amp;R'!K211)</f>
        <v/>
      </c>
    </row>
    <row r="212" spans="1:10" ht="18" customHeight="1" x14ac:dyDescent="0.35">
      <c r="A212" s="195" t="str">
        <f>IF('P&amp;R'!B212="","",'P&amp;R'!B212)</f>
        <v/>
      </c>
      <c r="B212" s="195" t="str">
        <f>IF('P&amp;R'!C212="","",'P&amp;R'!C212)</f>
        <v/>
      </c>
      <c r="C212" s="194"/>
      <c r="D212" s="193"/>
      <c r="E212" s="192" t="str">
        <f>IF('P&amp;R'!F212="","",'P&amp;R'!F212)</f>
        <v/>
      </c>
      <c r="F212" s="173"/>
      <c r="G212" s="173" t="str">
        <f t="shared" si="3"/>
        <v/>
      </c>
      <c r="H212" s="173"/>
      <c r="I212" s="191" t="str">
        <f>IF('P&amp;R'!J212="","",'P&amp;R'!J212)</f>
        <v/>
      </c>
      <c r="J212" s="379" t="str">
        <f>IF('P&amp;R'!K212="","",'P&amp;R'!K212)</f>
        <v/>
      </c>
    </row>
    <row r="213" spans="1:10" ht="18" customHeight="1" x14ac:dyDescent="0.35">
      <c r="A213" s="195" t="str">
        <f>IF('P&amp;R'!B213="","",'P&amp;R'!B213)</f>
        <v/>
      </c>
      <c r="B213" s="195" t="str">
        <f>IF('P&amp;R'!C213="","",'P&amp;R'!C213)</f>
        <v/>
      </c>
      <c r="C213" s="194"/>
      <c r="D213" s="193"/>
      <c r="E213" s="192" t="str">
        <f>IF('P&amp;R'!F213="","",'P&amp;R'!F213)</f>
        <v/>
      </c>
      <c r="F213" s="173"/>
      <c r="G213" s="173" t="str">
        <f t="shared" si="3"/>
        <v/>
      </c>
      <c r="H213" s="173"/>
      <c r="I213" s="191" t="str">
        <f>IF('P&amp;R'!J213="","",'P&amp;R'!J213)</f>
        <v/>
      </c>
      <c r="J213" s="379" t="str">
        <f>IF('P&amp;R'!K213="","",'P&amp;R'!K213)</f>
        <v/>
      </c>
    </row>
    <row r="214" spans="1:10" ht="18" customHeight="1" x14ac:dyDescent="0.35">
      <c r="A214" s="195" t="str">
        <f>IF('P&amp;R'!B214="","",'P&amp;R'!B214)</f>
        <v/>
      </c>
      <c r="B214" s="195" t="str">
        <f>IF('P&amp;R'!C214="","",'P&amp;R'!C214)</f>
        <v/>
      </c>
      <c r="C214" s="194"/>
      <c r="D214" s="193"/>
      <c r="E214" s="192" t="str">
        <f>IF('P&amp;R'!F214="","",'P&amp;R'!F214)</f>
        <v/>
      </c>
      <c r="F214" s="173"/>
      <c r="G214" s="173" t="str">
        <f t="shared" si="3"/>
        <v/>
      </c>
      <c r="H214" s="173"/>
      <c r="I214" s="191" t="str">
        <f>IF('P&amp;R'!J214="","",'P&amp;R'!J214)</f>
        <v/>
      </c>
      <c r="J214" s="379" t="str">
        <f>IF('P&amp;R'!K214="","",'P&amp;R'!K214)</f>
        <v/>
      </c>
    </row>
    <row r="215" spans="1:10" ht="18" customHeight="1" x14ac:dyDescent="0.35">
      <c r="A215" s="195" t="str">
        <f>IF('P&amp;R'!B215="","",'P&amp;R'!B215)</f>
        <v/>
      </c>
      <c r="B215" s="195" t="str">
        <f>IF('P&amp;R'!C215="","",'P&amp;R'!C215)</f>
        <v/>
      </c>
      <c r="C215" s="194"/>
      <c r="D215" s="193"/>
      <c r="E215" s="192" t="str">
        <f>IF('P&amp;R'!F215="","",'P&amp;R'!F215)</f>
        <v/>
      </c>
      <c r="F215" s="173"/>
      <c r="G215" s="173" t="str">
        <f t="shared" si="3"/>
        <v/>
      </c>
      <c r="H215" s="173"/>
      <c r="I215" s="191" t="str">
        <f>IF('P&amp;R'!J215="","",'P&amp;R'!J215)</f>
        <v/>
      </c>
      <c r="J215" s="379" t="str">
        <f>IF('P&amp;R'!K215="","",'P&amp;R'!K215)</f>
        <v/>
      </c>
    </row>
    <row r="216" spans="1:10" ht="18" customHeight="1" x14ac:dyDescent="0.35">
      <c r="A216" s="195" t="str">
        <f>IF('P&amp;R'!B216="","",'P&amp;R'!B216)</f>
        <v/>
      </c>
      <c r="B216" s="195" t="str">
        <f>IF('P&amp;R'!C216="","",'P&amp;R'!C216)</f>
        <v/>
      </c>
      <c r="C216" s="194"/>
      <c r="D216" s="193"/>
      <c r="E216" s="192" t="str">
        <f>IF('P&amp;R'!F216="","",'P&amp;R'!F216)</f>
        <v/>
      </c>
      <c r="F216" s="173"/>
      <c r="G216" s="173" t="str">
        <f t="shared" si="3"/>
        <v/>
      </c>
      <c r="H216" s="173"/>
      <c r="I216" s="191" t="str">
        <f>IF('P&amp;R'!J216="","",'P&amp;R'!J216)</f>
        <v/>
      </c>
      <c r="J216" s="379" t="str">
        <f>IF('P&amp;R'!K216="","",'P&amp;R'!K216)</f>
        <v/>
      </c>
    </row>
    <row r="217" spans="1:10" ht="18" customHeight="1" x14ac:dyDescent="0.35">
      <c r="A217" s="195" t="str">
        <f>IF('P&amp;R'!B217="","",'P&amp;R'!B217)</f>
        <v/>
      </c>
      <c r="B217" s="195" t="str">
        <f>IF('P&amp;R'!C217="","",'P&amp;R'!C217)</f>
        <v/>
      </c>
      <c r="C217" s="194"/>
      <c r="D217" s="193"/>
      <c r="E217" s="192" t="str">
        <f>IF('P&amp;R'!F217="","",'P&amp;R'!F217)</f>
        <v/>
      </c>
      <c r="F217" s="173"/>
      <c r="G217" s="173" t="str">
        <f t="shared" si="3"/>
        <v/>
      </c>
      <c r="H217" s="173"/>
      <c r="I217" s="191" t="str">
        <f>IF('P&amp;R'!J217="","",'P&amp;R'!J217)</f>
        <v/>
      </c>
      <c r="J217" s="379" t="str">
        <f>IF('P&amp;R'!K217="","",'P&amp;R'!K217)</f>
        <v/>
      </c>
    </row>
    <row r="218" spans="1:10" ht="18" customHeight="1" x14ac:dyDescent="0.35">
      <c r="A218" s="195" t="str">
        <f>IF('P&amp;R'!B218="","",'P&amp;R'!B218)</f>
        <v/>
      </c>
      <c r="B218" s="195" t="str">
        <f>IF('P&amp;R'!C218="","",'P&amp;R'!C218)</f>
        <v/>
      </c>
      <c r="C218" s="194"/>
      <c r="D218" s="193"/>
      <c r="E218" s="192" t="str">
        <f>IF('P&amp;R'!F218="","",'P&amp;R'!F218)</f>
        <v/>
      </c>
      <c r="F218" s="173"/>
      <c r="G218" s="173" t="str">
        <f t="shared" si="3"/>
        <v/>
      </c>
      <c r="H218" s="173"/>
      <c r="I218" s="191" t="str">
        <f>IF('P&amp;R'!J218="","",'P&amp;R'!J218)</f>
        <v/>
      </c>
      <c r="J218" s="379" t="str">
        <f>IF('P&amp;R'!K218="","",'P&amp;R'!K218)</f>
        <v/>
      </c>
    </row>
    <row r="219" spans="1:10" ht="18" customHeight="1" x14ac:dyDescent="0.35">
      <c r="A219" s="195" t="str">
        <f>IF('P&amp;R'!B219="","",'P&amp;R'!B219)</f>
        <v/>
      </c>
      <c r="B219" s="195" t="str">
        <f>IF('P&amp;R'!C219="","",'P&amp;R'!C219)</f>
        <v/>
      </c>
      <c r="C219" s="194"/>
      <c r="D219" s="193"/>
      <c r="E219" s="192" t="str">
        <f>IF('P&amp;R'!F219="","",'P&amp;R'!F219)</f>
        <v/>
      </c>
      <c r="F219" s="173"/>
      <c r="G219" s="173" t="str">
        <f t="shared" si="3"/>
        <v/>
      </c>
      <c r="H219" s="173"/>
      <c r="I219" s="191" t="str">
        <f>IF('P&amp;R'!J219="","",'P&amp;R'!J219)</f>
        <v/>
      </c>
      <c r="J219" s="379" t="str">
        <f>IF('P&amp;R'!K219="","",'P&amp;R'!K219)</f>
        <v/>
      </c>
    </row>
    <row r="220" spans="1:10" ht="18" customHeight="1" x14ac:dyDescent="0.35">
      <c r="A220" s="195" t="str">
        <f>IF('P&amp;R'!B220="","",'P&amp;R'!B220)</f>
        <v/>
      </c>
      <c r="B220" s="195" t="str">
        <f>IF('P&amp;R'!C220="","",'P&amp;R'!C220)</f>
        <v/>
      </c>
      <c r="C220" s="194"/>
      <c r="D220" s="193"/>
      <c r="E220" s="192" t="str">
        <f>IF('P&amp;R'!F220="","",'P&amp;R'!F220)</f>
        <v/>
      </c>
      <c r="F220" s="173"/>
      <c r="G220" s="173" t="str">
        <f t="shared" si="3"/>
        <v/>
      </c>
      <c r="H220" s="173"/>
      <c r="I220" s="191" t="str">
        <f>IF('P&amp;R'!J220="","",'P&amp;R'!J220)</f>
        <v/>
      </c>
      <c r="J220" s="379" t="str">
        <f>IF('P&amp;R'!K220="","",'P&amp;R'!K220)</f>
        <v/>
      </c>
    </row>
    <row r="221" spans="1:10" ht="18" customHeight="1" x14ac:dyDescent="0.35">
      <c r="A221" s="195" t="str">
        <f>IF('P&amp;R'!B221="","",'P&amp;R'!B221)</f>
        <v/>
      </c>
      <c r="B221" s="195" t="str">
        <f>IF('P&amp;R'!C221="","",'P&amp;R'!C221)</f>
        <v/>
      </c>
      <c r="C221" s="194"/>
      <c r="D221" s="193"/>
      <c r="E221" s="192" t="str">
        <f>IF('P&amp;R'!F221="","",'P&amp;R'!F221)</f>
        <v/>
      </c>
      <c r="F221" s="173"/>
      <c r="G221" s="173" t="str">
        <f t="shared" si="3"/>
        <v/>
      </c>
      <c r="H221" s="173"/>
      <c r="I221" s="191" t="str">
        <f>IF('P&amp;R'!J221="","",'P&amp;R'!J221)</f>
        <v/>
      </c>
      <c r="J221" s="379" t="str">
        <f>IF('P&amp;R'!K221="","",'P&amp;R'!K221)</f>
        <v/>
      </c>
    </row>
    <row r="222" spans="1:10" ht="18" customHeight="1" x14ac:dyDescent="0.35">
      <c r="A222" s="195" t="str">
        <f>IF('P&amp;R'!B222="","",'P&amp;R'!B222)</f>
        <v/>
      </c>
      <c r="B222" s="195" t="str">
        <f>IF('P&amp;R'!C222="","",'P&amp;R'!C222)</f>
        <v/>
      </c>
      <c r="C222" s="194"/>
      <c r="D222" s="193"/>
      <c r="E222" s="192" t="str">
        <f>IF('P&amp;R'!F222="","",'P&amp;R'!F222)</f>
        <v/>
      </c>
      <c r="F222" s="173"/>
      <c r="G222" s="173" t="str">
        <f t="shared" si="3"/>
        <v/>
      </c>
      <c r="H222" s="173"/>
      <c r="I222" s="191" t="str">
        <f>IF('P&amp;R'!J222="","",'P&amp;R'!J222)</f>
        <v/>
      </c>
      <c r="J222" s="379" t="str">
        <f>IF('P&amp;R'!K222="","",'P&amp;R'!K222)</f>
        <v/>
      </c>
    </row>
    <row r="223" spans="1:10" ht="18" customHeight="1" x14ac:dyDescent="0.35">
      <c r="A223" s="195" t="str">
        <f>IF('P&amp;R'!B223="","",'P&amp;R'!B223)</f>
        <v/>
      </c>
      <c r="B223" s="195" t="str">
        <f>IF('P&amp;R'!C223="","",'P&amp;R'!C223)</f>
        <v/>
      </c>
      <c r="C223" s="194"/>
      <c r="D223" s="193"/>
      <c r="E223" s="192" t="str">
        <f>IF('P&amp;R'!F223="","",'P&amp;R'!F223)</f>
        <v/>
      </c>
      <c r="F223" s="173"/>
      <c r="G223" s="173" t="str">
        <f t="shared" si="3"/>
        <v/>
      </c>
      <c r="H223" s="173"/>
      <c r="I223" s="191" t="str">
        <f>IF('P&amp;R'!J223="","",'P&amp;R'!J223)</f>
        <v/>
      </c>
      <c r="J223" s="379" t="str">
        <f>IF('P&amp;R'!K223="","",'P&amp;R'!K223)</f>
        <v/>
      </c>
    </row>
    <row r="224" spans="1:10" ht="18" customHeight="1" x14ac:dyDescent="0.35">
      <c r="A224" s="195" t="str">
        <f>IF('P&amp;R'!B224="","",'P&amp;R'!B224)</f>
        <v/>
      </c>
      <c r="B224" s="195" t="str">
        <f>IF('P&amp;R'!C224="","",'P&amp;R'!C224)</f>
        <v/>
      </c>
      <c r="C224" s="194"/>
      <c r="D224" s="193"/>
      <c r="E224" s="192" t="str">
        <f>IF('P&amp;R'!F224="","",'P&amp;R'!F224)</f>
        <v/>
      </c>
      <c r="F224" s="173"/>
      <c r="G224" s="173" t="str">
        <f t="shared" si="3"/>
        <v/>
      </c>
      <c r="H224" s="173"/>
      <c r="I224" s="191" t="str">
        <f>IF('P&amp;R'!J224="","",'P&amp;R'!J224)</f>
        <v/>
      </c>
      <c r="J224" s="379" t="str">
        <f>IF('P&amp;R'!K224="","",'P&amp;R'!K224)</f>
        <v/>
      </c>
    </row>
    <row r="225" spans="1:10" ht="18" customHeight="1" x14ac:dyDescent="0.35">
      <c r="A225" s="195" t="str">
        <f>IF('P&amp;R'!B225="","",'P&amp;R'!B225)</f>
        <v/>
      </c>
      <c r="B225" s="195" t="str">
        <f>IF('P&amp;R'!C225="","",'P&amp;R'!C225)</f>
        <v/>
      </c>
      <c r="C225" s="194"/>
      <c r="D225" s="193"/>
      <c r="E225" s="192" t="str">
        <f>IF('P&amp;R'!F225="","",'P&amp;R'!F225)</f>
        <v/>
      </c>
      <c r="F225" s="173"/>
      <c r="G225" s="173" t="str">
        <f t="shared" si="3"/>
        <v/>
      </c>
      <c r="H225" s="173"/>
      <c r="I225" s="191" t="str">
        <f>IF('P&amp;R'!J225="","",'P&amp;R'!J225)</f>
        <v/>
      </c>
      <c r="J225" s="379" t="str">
        <f>IF('P&amp;R'!K225="","",'P&amp;R'!K225)</f>
        <v/>
      </c>
    </row>
    <row r="226" spans="1:10" ht="18" customHeight="1" x14ac:dyDescent="0.35">
      <c r="A226" s="195" t="str">
        <f>IF('P&amp;R'!B226="","",'P&amp;R'!B226)</f>
        <v/>
      </c>
      <c r="B226" s="195" t="str">
        <f>IF('P&amp;R'!C226="","",'P&amp;R'!C226)</f>
        <v/>
      </c>
      <c r="C226" s="194"/>
      <c r="D226" s="193"/>
      <c r="E226" s="192" t="str">
        <f>IF('P&amp;R'!F226="","",'P&amp;R'!F226)</f>
        <v/>
      </c>
      <c r="F226" s="173"/>
      <c r="G226" s="173" t="str">
        <f t="shared" si="3"/>
        <v/>
      </c>
      <c r="H226" s="173"/>
      <c r="I226" s="191" t="str">
        <f>IF('P&amp;R'!J226="","",'P&amp;R'!J226)</f>
        <v/>
      </c>
      <c r="J226" s="379" t="str">
        <f>IF('P&amp;R'!K226="","",'P&amp;R'!K226)</f>
        <v/>
      </c>
    </row>
    <row r="227" spans="1:10" ht="18" customHeight="1" x14ac:dyDescent="0.35">
      <c r="A227" s="195" t="str">
        <f>IF('P&amp;R'!B227="","",'P&amp;R'!B227)</f>
        <v/>
      </c>
      <c r="B227" s="195" t="str">
        <f>IF('P&amp;R'!C227="","",'P&amp;R'!C227)</f>
        <v/>
      </c>
      <c r="C227" s="194"/>
      <c r="D227" s="193"/>
      <c r="E227" s="192" t="str">
        <f>IF('P&amp;R'!F227="","",'P&amp;R'!F227)</f>
        <v/>
      </c>
      <c r="F227" s="173"/>
      <c r="G227" s="173" t="str">
        <f t="shared" si="3"/>
        <v/>
      </c>
      <c r="H227" s="173"/>
      <c r="I227" s="191" t="str">
        <f>IF('P&amp;R'!J227="","",'P&amp;R'!J227)</f>
        <v/>
      </c>
      <c r="J227" s="379" t="str">
        <f>IF('P&amp;R'!K227="","",'P&amp;R'!K227)</f>
        <v/>
      </c>
    </row>
    <row r="228" spans="1:10" ht="18" customHeight="1" x14ac:dyDescent="0.35">
      <c r="A228" s="195" t="str">
        <f>IF('P&amp;R'!B228="","",'P&amp;R'!B228)</f>
        <v/>
      </c>
      <c r="B228" s="195" t="str">
        <f>IF('P&amp;R'!C228="","",'P&amp;R'!C228)</f>
        <v/>
      </c>
      <c r="C228" s="194"/>
      <c r="D228" s="193"/>
      <c r="E228" s="192" t="str">
        <f>IF('P&amp;R'!F228="","",'P&amp;R'!F228)</f>
        <v/>
      </c>
      <c r="F228" s="173"/>
      <c r="G228" s="173" t="str">
        <f t="shared" si="3"/>
        <v/>
      </c>
      <c r="H228" s="173"/>
      <c r="I228" s="191" t="str">
        <f>IF('P&amp;R'!J228="","",'P&amp;R'!J228)</f>
        <v/>
      </c>
      <c r="J228" s="379" t="str">
        <f>IF('P&amp;R'!K228="","",'P&amp;R'!K228)</f>
        <v/>
      </c>
    </row>
    <row r="229" spans="1:10" ht="18" customHeight="1" x14ac:dyDescent="0.35">
      <c r="A229" s="195" t="str">
        <f>IF('P&amp;R'!B229="","",'P&amp;R'!B229)</f>
        <v/>
      </c>
      <c r="B229" s="195" t="str">
        <f>IF('P&amp;R'!C229="","",'P&amp;R'!C229)</f>
        <v/>
      </c>
      <c r="C229" s="194"/>
      <c r="D229" s="193"/>
      <c r="E229" s="192" t="str">
        <f>IF('P&amp;R'!F229="","",'P&amp;R'!F229)</f>
        <v/>
      </c>
      <c r="F229" s="173"/>
      <c r="G229" s="173" t="str">
        <f t="shared" si="3"/>
        <v/>
      </c>
      <c r="H229" s="173"/>
      <c r="I229" s="191" t="str">
        <f>IF('P&amp;R'!J229="","",'P&amp;R'!J229)</f>
        <v/>
      </c>
      <c r="J229" s="379" t="str">
        <f>IF('P&amp;R'!K229="","",'P&amp;R'!K229)</f>
        <v/>
      </c>
    </row>
    <row r="230" spans="1:10" ht="18" customHeight="1" x14ac:dyDescent="0.35">
      <c r="A230" s="195" t="str">
        <f>IF('P&amp;R'!B230="","",'P&amp;R'!B230)</f>
        <v/>
      </c>
      <c r="B230" s="195" t="str">
        <f>IF('P&amp;R'!C230="","",'P&amp;R'!C230)</f>
        <v/>
      </c>
      <c r="C230" s="194"/>
      <c r="D230" s="193"/>
      <c r="E230" s="192" t="str">
        <f>IF('P&amp;R'!F230="","",'P&amp;R'!F230)</f>
        <v/>
      </c>
      <c r="F230" s="173"/>
      <c r="G230" s="173" t="str">
        <f t="shared" si="3"/>
        <v/>
      </c>
      <c r="H230" s="173"/>
      <c r="I230" s="191" t="str">
        <f>IF('P&amp;R'!J230="","",'P&amp;R'!J230)</f>
        <v/>
      </c>
      <c r="J230" s="379" t="str">
        <f>IF('P&amp;R'!K230="","",'P&amp;R'!K230)</f>
        <v/>
      </c>
    </row>
    <row r="231" spans="1:10" ht="18" customHeight="1" x14ac:dyDescent="0.35">
      <c r="A231" s="195" t="str">
        <f>IF('P&amp;R'!B231="","",'P&amp;R'!B231)</f>
        <v/>
      </c>
      <c r="B231" s="195" t="str">
        <f>IF('P&amp;R'!C231="","",'P&amp;R'!C231)</f>
        <v/>
      </c>
      <c r="C231" s="194"/>
      <c r="D231" s="193"/>
      <c r="E231" s="192" t="str">
        <f>IF('P&amp;R'!F231="","",'P&amp;R'!F231)</f>
        <v/>
      </c>
      <c r="F231" s="173"/>
      <c r="G231" s="173" t="str">
        <f t="shared" si="3"/>
        <v/>
      </c>
      <c r="H231" s="173"/>
      <c r="I231" s="191" t="str">
        <f>IF('P&amp;R'!J231="","",'P&amp;R'!J231)</f>
        <v/>
      </c>
      <c r="J231" s="379" t="str">
        <f>IF('P&amp;R'!K231="","",'P&amp;R'!K231)</f>
        <v/>
      </c>
    </row>
    <row r="232" spans="1:10" ht="18" customHeight="1" x14ac:dyDescent="0.35">
      <c r="A232" s="195" t="str">
        <f>IF('P&amp;R'!B232="","",'P&amp;R'!B232)</f>
        <v/>
      </c>
      <c r="B232" s="195" t="str">
        <f>IF('P&amp;R'!C232="","",'P&amp;R'!C232)</f>
        <v/>
      </c>
      <c r="C232" s="194"/>
      <c r="D232" s="193"/>
      <c r="E232" s="192" t="str">
        <f>IF('P&amp;R'!F232="","",'P&amp;R'!F232)</f>
        <v/>
      </c>
      <c r="F232" s="173"/>
      <c r="G232" s="173" t="str">
        <f t="shared" si="3"/>
        <v/>
      </c>
      <c r="H232" s="173"/>
      <c r="I232" s="191" t="str">
        <f>IF('P&amp;R'!J232="","",'P&amp;R'!J232)</f>
        <v/>
      </c>
      <c r="J232" s="379" t="str">
        <f>IF('P&amp;R'!K232="","",'P&amp;R'!K232)</f>
        <v/>
      </c>
    </row>
    <row r="233" spans="1:10" ht="18" customHeight="1" x14ac:dyDescent="0.35">
      <c r="A233" s="195" t="str">
        <f>IF('P&amp;R'!B233="","",'P&amp;R'!B233)</f>
        <v/>
      </c>
      <c r="B233" s="195" t="str">
        <f>IF('P&amp;R'!C233="","",'P&amp;R'!C233)</f>
        <v/>
      </c>
      <c r="C233" s="194"/>
      <c r="D233" s="193"/>
      <c r="E233" s="192" t="str">
        <f>IF('P&amp;R'!F233="","",'P&amp;R'!F233)</f>
        <v/>
      </c>
      <c r="F233" s="173"/>
      <c r="G233" s="173" t="str">
        <f t="shared" si="3"/>
        <v/>
      </c>
      <c r="H233" s="173"/>
      <c r="I233" s="191" t="str">
        <f>IF('P&amp;R'!J233="","",'P&amp;R'!J233)</f>
        <v/>
      </c>
      <c r="J233" s="379" t="str">
        <f>IF('P&amp;R'!K233="","",'P&amp;R'!K233)</f>
        <v/>
      </c>
    </row>
    <row r="234" spans="1:10" ht="18" customHeight="1" x14ac:dyDescent="0.35">
      <c r="A234" s="195" t="str">
        <f>IF('P&amp;R'!B234="","",'P&amp;R'!B234)</f>
        <v/>
      </c>
      <c r="B234" s="195" t="str">
        <f>IF('P&amp;R'!C234="","",'P&amp;R'!C234)</f>
        <v/>
      </c>
      <c r="C234" s="194"/>
      <c r="D234" s="193"/>
      <c r="E234" s="192" t="str">
        <f>IF('P&amp;R'!F234="","",'P&amp;R'!F234)</f>
        <v/>
      </c>
      <c r="F234" s="173"/>
      <c r="G234" s="173" t="str">
        <f t="shared" si="3"/>
        <v/>
      </c>
      <c r="H234" s="173"/>
      <c r="I234" s="191" t="str">
        <f>IF('P&amp;R'!J234="","",'P&amp;R'!J234)</f>
        <v/>
      </c>
      <c r="J234" s="379" t="str">
        <f>IF('P&amp;R'!K234="","",'P&amp;R'!K234)</f>
        <v/>
      </c>
    </row>
    <row r="235" spans="1:10" ht="18" customHeight="1" x14ac:dyDescent="0.35">
      <c r="A235" s="195" t="str">
        <f>IF('P&amp;R'!B235="","",'P&amp;R'!B235)</f>
        <v/>
      </c>
      <c r="B235" s="195" t="str">
        <f>IF('P&amp;R'!C235="","",'P&amp;R'!C235)</f>
        <v/>
      </c>
      <c r="C235" s="194"/>
      <c r="D235" s="193"/>
      <c r="E235" s="192" t="str">
        <f>IF('P&amp;R'!F235="","",'P&amp;R'!F235)</f>
        <v/>
      </c>
      <c r="F235" s="173"/>
      <c r="G235" s="173" t="str">
        <f t="shared" si="3"/>
        <v/>
      </c>
      <c r="H235" s="173"/>
      <c r="I235" s="191" t="str">
        <f>IF('P&amp;R'!J235="","",'P&amp;R'!J235)</f>
        <v/>
      </c>
      <c r="J235" s="379" t="str">
        <f>IF('P&amp;R'!K235="","",'P&amp;R'!K235)</f>
        <v/>
      </c>
    </row>
    <row r="236" spans="1:10" ht="18" customHeight="1" x14ac:dyDescent="0.35">
      <c r="A236" s="195" t="str">
        <f>IF('P&amp;R'!B236="","",'P&amp;R'!B236)</f>
        <v/>
      </c>
      <c r="B236" s="195" t="str">
        <f>IF('P&amp;R'!C236="","",'P&amp;R'!C236)</f>
        <v/>
      </c>
      <c r="C236" s="194"/>
      <c r="D236" s="193"/>
      <c r="E236" s="192" t="str">
        <f>IF('P&amp;R'!F236="","",'P&amp;R'!F236)</f>
        <v/>
      </c>
      <c r="F236" s="173"/>
      <c r="G236" s="173" t="str">
        <f t="shared" si="3"/>
        <v/>
      </c>
      <c r="H236" s="173"/>
      <c r="I236" s="191" t="str">
        <f>IF('P&amp;R'!J236="","",'P&amp;R'!J236)</f>
        <v/>
      </c>
      <c r="J236" s="379" t="str">
        <f>IF('P&amp;R'!K236="","",'P&amp;R'!K236)</f>
        <v/>
      </c>
    </row>
    <row r="237" spans="1:10" ht="18" customHeight="1" x14ac:dyDescent="0.35">
      <c r="A237" s="195" t="str">
        <f>IF('P&amp;R'!B237="","",'P&amp;R'!B237)</f>
        <v/>
      </c>
      <c r="B237" s="195" t="str">
        <f>IF('P&amp;R'!C237="","",'P&amp;R'!C237)</f>
        <v/>
      </c>
      <c r="C237" s="194"/>
      <c r="D237" s="193"/>
      <c r="E237" s="192" t="str">
        <f>IF('P&amp;R'!F237="","",'P&amp;R'!F237)</f>
        <v/>
      </c>
      <c r="F237" s="173"/>
      <c r="G237" s="173" t="str">
        <f t="shared" si="3"/>
        <v/>
      </c>
      <c r="H237" s="173"/>
      <c r="I237" s="191" t="str">
        <f>IF('P&amp;R'!J237="","",'P&amp;R'!J237)</f>
        <v/>
      </c>
      <c r="J237" s="379" t="str">
        <f>IF('P&amp;R'!K237="","",'P&amp;R'!K237)</f>
        <v/>
      </c>
    </row>
    <row r="238" spans="1:10" ht="18" customHeight="1" x14ac:dyDescent="0.35">
      <c r="A238" s="195" t="str">
        <f>IF('P&amp;R'!B238="","",'P&amp;R'!B238)</f>
        <v/>
      </c>
      <c r="B238" s="195" t="str">
        <f>IF('P&amp;R'!C238="","",'P&amp;R'!C238)</f>
        <v/>
      </c>
      <c r="C238" s="194"/>
      <c r="D238" s="193"/>
      <c r="E238" s="192" t="str">
        <f>IF('P&amp;R'!F238="","",'P&amp;R'!F238)</f>
        <v/>
      </c>
      <c r="F238" s="173"/>
      <c r="G238" s="173" t="str">
        <f t="shared" si="3"/>
        <v/>
      </c>
      <c r="H238" s="173"/>
      <c r="I238" s="191" t="str">
        <f>IF('P&amp;R'!J238="","",'P&amp;R'!J238)</f>
        <v/>
      </c>
      <c r="J238" s="379" t="str">
        <f>IF('P&amp;R'!K238="","",'P&amp;R'!K238)</f>
        <v/>
      </c>
    </row>
    <row r="239" spans="1:10" ht="18" customHeight="1" x14ac:dyDescent="0.35">
      <c r="A239" s="195" t="str">
        <f>IF('P&amp;R'!B239="","",'P&amp;R'!B239)</f>
        <v/>
      </c>
      <c r="B239" s="195" t="str">
        <f>IF('P&amp;R'!C239="","",'P&amp;R'!C239)</f>
        <v/>
      </c>
      <c r="C239" s="194"/>
      <c r="D239" s="193"/>
      <c r="E239" s="192" t="str">
        <f>IF('P&amp;R'!F239="","",'P&amp;R'!F239)</f>
        <v/>
      </c>
      <c r="F239" s="173"/>
      <c r="G239" s="173" t="str">
        <f t="shared" si="3"/>
        <v/>
      </c>
      <c r="H239" s="173"/>
      <c r="I239" s="191" t="str">
        <f>IF('P&amp;R'!J239="","",'P&amp;R'!J239)</f>
        <v/>
      </c>
      <c r="J239" s="379" t="str">
        <f>IF('P&amp;R'!K239="","",'P&amp;R'!K239)</f>
        <v/>
      </c>
    </row>
    <row r="240" spans="1:10" ht="18" customHeight="1" x14ac:dyDescent="0.35">
      <c r="A240" s="195" t="str">
        <f>IF('P&amp;R'!B240="","",'P&amp;R'!B240)</f>
        <v/>
      </c>
      <c r="B240" s="195" t="str">
        <f>IF('P&amp;R'!C240="","",'P&amp;R'!C240)</f>
        <v/>
      </c>
      <c r="C240" s="194"/>
      <c r="D240" s="193"/>
      <c r="E240" s="192" t="str">
        <f>IF('P&amp;R'!F240="","",'P&amp;R'!F240)</f>
        <v/>
      </c>
      <c r="F240" s="173"/>
      <c r="G240" s="173" t="str">
        <f t="shared" si="3"/>
        <v/>
      </c>
      <c r="H240" s="173"/>
      <c r="I240" s="191" t="str">
        <f>IF('P&amp;R'!J240="","",'P&amp;R'!J240)</f>
        <v/>
      </c>
      <c r="J240" s="379" t="str">
        <f>IF('P&amp;R'!K240="","",'P&amp;R'!K240)</f>
        <v/>
      </c>
    </row>
    <row r="241" spans="1:10" ht="18" customHeight="1" x14ac:dyDescent="0.35">
      <c r="A241" s="195" t="str">
        <f>IF('P&amp;R'!B241="","",'P&amp;R'!B241)</f>
        <v/>
      </c>
      <c r="B241" s="195" t="str">
        <f>IF('P&amp;R'!C241="","",'P&amp;R'!C241)</f>
        <v/>
      </c>
      <c r="C241" s="194"/>
      <c r="D241" s="193"/>
      <c r="E241" s="192" t="str">
        <f>IF('P&amp;R'!F241="","",'P&amp;R'!F241)</f>
        <v/>
      </c>
      <c r="F241" s="173"/>
      <c r="G241" s="173" t="str">
        <f t="shared" si="3"/>
        <v/>
      </c>
      <c r="H241" s="173"/>
      <c r="I241" s="191" t="str">
        <f>IF('P&amp;R'!J241="","",'P&amp;R'!J241)</f>
        <v/>
      </c>
      <c r="J241" s="379" t="str">
        <f>IF('P&amp;R'!K241="","",'P&amp;R'!K241)</f>
        <v/>
      </c>
    </row>
    <row r="242" spans="1:10" ht="18" customHeight="1" x14ac:dyDescent="0.35">
      <c r="A242" s="195" t="str">
        <f>IF('P&amp;R'!B242="","",'P&amp;R'!B242)</f>
        <v/>
      </c>
      <c r="B242" s="195" t="str">
        <f>IF('P&amp;R'!C242="","",'P&amp;R'!C242)</f>
        <v/>
      </c>
      <c r="C242" s="194"/>
      <c r="D242" s="193"/>
      <c r="E242" s="192" t="str">
        <f>IF('P&amp;R'!F242="","",'P&amp;R'!F242)</f>
        <v/>
      </c>
      <c r="F242" s="173"/>
      <c r="G242" s="173" t="str">
        <f t="shared" si="3"/>
        <v/>
      </c>
      <c r="H242" s="173"/>
      <c r="I242" s="191" t="str">
        <f>IF('P&amp;R'!J242="","",'P&amp;R'!J242)</f>
        <v/>
      </c>
      <c r="J242" s="379" t="str">
        <f>IF('P&amp;R'!K242="","",'P&amp;R'!K242)</f>
        <v/>
      </c>
    </row>
    <row r="243" spans="1:10" ht="18" customHeight="1" x14ac:dyDescent="0.35">
      <c r="A243" s="195" t="str">
        <f>IF('P&amp;R'!B243="","",'P&amp;R'!B243)</f>
        <v/>
      </c>
      <c r="B243" s="195" t="str">
        <f>IF('P&amp;R'!C243="","",'P&amp;R'!C243)</f>
        <v/>
      </c>
      <c r="C243" s="194"/>
      <c r="D243" s="193"/>
      <c r="E243" s="192" t="str">
        <f>IF('P&amp;R'!F243="","",'P&amp;R'!F243)</f>
        <v/>
      </c>
      <c r="F243" s="173"/>
      <c r="G243" s="173" t="str">
        <f t="shared" si="3"/>
        <v/>
      </c>
      <c r="H243" s="173"/>
      <c r="I243" s="191" t="str">
        <f>IF('P&amp;R'!J243="","",'P&amp;R'!J243)</f>
        <v/>
      </c>
      <c r="J243" s="379" t="str">
        <f>IF('P&amp;R'!K243="","",'P&amp;R'!K243)</f>
        <v/>
      </c>
    </row>
    <row r="244" spans="1:10" ht="18" customHeight="1" x14ac:dyDescent="0.35">
      <c r="A244" s="195" t="str">
        <f>IF('P&amp;R'!B244="","",'P&amp;R'!B244)</f>
        <v/>
      </c>
      <c r="B244" s="195" t="str">
        <f>IF('P&amp;R'!C244="","",'P&amp;R'!C244)</f>
        <v/>
      </c>
      <c r="C244" s="194"/>
      <c r="D244" s="193"/>
      <c r="E244" s="192" t="str">
        <f>IF('P&amp;R'!F244="","",'P&amp;R'!F244)</f>
        <v/>
      </c>
      <c r="F244" s="173"/>
      <c r="G244" s="173" t="str">
        <f t="shared" si="3"/>
        <v/>
      </c>
      <c r="H244" s="173"/>
      <c r="I244" s="191" t="str">
        <f>IF('P&amp;R'!J244="","",'P&amp;R'!J244)</f>
        <v/>
      </c>
      <c r="J244" s="379" t="str">
        <f>IF('P&amp;R'!K244="","",'P&amp;R'!K244)</f>
        <v/>
      </c>
    </row>
    <row r="245" spans="1:10" ht="18" customHeight="1" x14ac:dyDescent="0.35">
      <c r="A245" s="195" t="str">
        <f>IF('P&amp;R'!B245="","",'P&amp;R'!B245)</f>
        <v/>
      </c>
      <c r="B245" s="195" t="str">
        <f>IF('P&amp;R'!C245="","",'P&amp;R'!C245)</f>
        <v/>
      </c>
      <c r="C245" s="194"/>
      <c r="D245" s="193"/>
      <c r="E245" s="192" t="str">
        <f>IF('P&amp;R'!F245="","",'P&amp;R'!F245)</f>
        <v/>
      </c>
      <c r="F245" s="173"/>
      <c r="G245" s="173" t="str">
        <f t="shared" si="3"/>
        <v/>
      </c>
      <c r="H245" s="173"/>
      <c r="I245" s="191" t="str">
        <f>IF('P&amp;R'!J245="","",'P&amp;R'!J245)</f>
        <v/>
      </c>
      <c r="J245" s="379" t="str">
        <f>IF('P&amp;R'!K245="","",'P&amp;R'!K245)</f>
        <v/>
      </c>
    </row>
    <row r="246" spans="1:10" ht="18" customHeight="1" x14ac:dyDescent="0.35">
      <c r="A246" s="195" t="str">
        <f>IF('P&amp;R'!B246="","",'P&amp;R'!B246)</f>
        <v/>
      </c>
      <c r="B246" s="195" t="str">
        <f>IF('P&amp;R'!C246="","",'P&amp;R'!C246)</f>
        <v/>
      </c>
      <c r="C246" s="194"/>
      <c r="D246" s="193"/>
      <c r="E246" s="192" t="str">
        <f>IF('P&amp;R'!F246="","",'P&amp;R'!F246)</f>
        <v/>
      </c>
      <c r="F246" s="173"/>
      <c r="G246" s="173" t="str">
        <f t="shared" si="3"/>
        <v/>
      </c>
      <c r="H246" s="173"/>
      <c r="I246" s="191" t="str">
        <f>IF('P&amp;R'!J246="","",'P&amp;R'!J246)</f>
        <v/>
      </c>
      <c r="J246" s="379" t="str">
        <f>IF('P&amp;R'!K246="","",'P&amp;R'!K246)</f>
        <v/>
      </c>
    </row>
    <row r="247" spans="1:10" ht="18" customHeight="1" x14ac:dyDescent="0.35">
      <c r="A247" s="195" t="str">
        <f>IF('P&amp;R'!B247="","",'P&amp;R'!B247)</f>
        <v/>
      </c>
      <c r="B247" s="195" t="str">
        <f>IF('P&amp;R'!C247="","",'P&amp;R'!C247)</f>
        <v/>
      </c>
      <c r="C247" s="194"/>
      <c r="D247" s="193"/>
      <c r="E247" s="192" t="str">
        <f>IF('P&amp;R'!F247="","",'P&amp;R'!F247)</f>
        <v/>
      </c>
      <c r="F247" s="173"/>
      <c r="G247" s="173" t="str">
        <f t="shared" si="3"/>
        <v/>
      </c>
      <c r="H247" s="173"/>
      <c r="I247" s="191" t="str">
        <f>IF('P&amp;R'!J247="","",'P&amp;R'!J247)</f>
        <v/>
      </c>
      <c r="J247" s="379" t="str">
        <f>IF('P&amp;R'!K247="","",'P&amp;R'!K247)</f>
        <v/>
      </c>
    </row>
    <row r="248" spans="1:10" ht="18" customHeight="1" x14ac:dyDescent="0.35">
      <c r="A248" s="195" t="str">
        <f>IF('P&amp;R'!B248="","",'P&amp;R'!B248)</f>
        <v/>
      </c>
      <c r="B248" s="195" t="str">
        <f>IF('P&amp;R'!C248="","",'P&amp;R'!C248)</f>
        <v/>
      </c>
      <c r="C248" s="194"/>
      <c r="D248" s="193"/>
      <c r="E248" s="192" t="str">
        <f>IF('P&amp;R'!F248="","",'P&amp;R'!F248)</f>
        <v/>
      </c>
      <c r="F248" s="173"/>
      <c r="G248" s="173" t="str">
        <f t="shared" si="3"/>
        <v/>
      </c>
      <c r="H248" s="173"/>
      <c r="I248" s="191" t="str">
        <f>IF('P&amp;R'!J248="","",'P&amp;R'!J248)</f>
        <v/>
      </c>
      <c r="J248" s="379" t="str">
        <f>IF('P&amp;R'!K248="","",'P&amp;R'!K248)</f>
        <v/>
      </c>
    </row>
    <row r="249" spans="1:10" ht="18" customHeight="1" x14ac:dyDescent="0.35">
      <c r="A249" s="195" t="str">
        <f>IF('P&amp;R'!B249="","",'P&amp;R'!B249)</f>
        <v/>
      </c>
      <c r="B249" s="195" t="str">
        <f>IF('P&amp;R'!C249="","",'P&amp;R'!C249)</f>
        <v/>
      </c>
      <c r="C249" s="194"/>
      <c r="D249" s="193"/>
      <c r="E249" s="192" t="str">
        <f>IF('P&amp;R'!F249="","",'P&amp;R'!F249)</f>
        <v/>
      </c>
      <c r="F249" s="173"/>
      <c r="G249" s="173" t="str">
        <f t="shared" si="3"/>
        <v/>
      </c>
      <c r="H249" s="173"/>
      <c r="I249" s="191" t="str">
        <f>IF('P&amp;R'!J249="","",'P&amp;R'!J249)</f>
        <v/>
      </c>
      <c r="J249" s="379" t="str">
        <f>IF('P&amp;R'!K249="","",'P&amp;R'!K249)</f>
        <v/>
      </c>
    </row>
    <row r="250" spans="1:10" ht="18" customHeight="1" x14ac:dyDescent="0.35">
      <c r="A250" s="195" t="str">
        <f>IF('P&amp;R'!B250="","",'P&amp;R'!B250)</f>
        <v/>
      </c>
      <c r="B250" s="195" t="str">
        <f>IF('P&amp;R'!C250="","",'P&amp;R'!C250)</f>
        <v/>
      </c>
      <c r="C250" s="194"/>
      <c r="D250" s="193"/>
      <c r="E250" s="192" t="str">
        <f>IF('P&amp;R'!F250="","",'P&amp;R'!F250)</f>
        <v/>
      </c>
      <c r="F250" s="173"/>
      <c r="G250" s="173" t="str">
        <f t="shared" si="3"/>
        <v/>
      </c>
      <c r="H250" s="173"/>
      <c r="I250" s="191" t="str">
        <f>IF('P&amp;R'!J250="","",'P&amp;R'!J250)</f>
        <v/>
      </c>
      <c r="J250" s="379" t="str">
        <f>IF('P&amp;R'!K250="","",'P&amp;R'!K250)</f>
        <v/>
      </c>
    </row>
    <row r="251" spans="1:10" ht="18" customHeight="1" x14ac:dyDescent="0.35">
      <c r="A251" s="195" t="str">
        <f>IF('P&amp;R'!B251="","",'P&amp;R'!B251)</f>
        <v/>
      </c>
      <c r="B251" s="195" t="str">
        <f>IF('P&amp;R'!C251="","",'P&amp;R'!C251)</f>
        <v/>
      </c>
      <c r="C251" s="194"/>
      <c r="D251" s="193"/>
      <c r="E251" s="192" t="str">
        <f>IF('P&amp;R'!F251="","",'P&amp;R'!F251)</f>
        <v/>
      </c>
      <c r="F251" s="173"/>
      <c r="G251" s="173" t="str">
        <f t="shared" si="3"/>
        <v/>
      </c>
      <c r="H251" s="173"/>
      <c r="I251" s="191" t="str">
        <f>IF('P&amp;R'!J251="","",'P&amp;R'!J251)</f>
        <v/>
      </c>
      <c r="J251" s="379" t="str">
        <f>IF('P&amp;R'!K251="","",'P&amp;R'!K251)</f>
        <v/>
      </c>
    </row>
    <row r="252" spans="1:10" ht="18" customHeight="1" x14ac:dyDescent="0.35">
      <c r="A252" s="195" t="str">
        <f>IF('P&amp;R'!B252="","",'P&amp;R'!B252)</f>
        <v/>
      </c>
      <c r="B252" s="195" t="str">
        <f>IF('P&amp;R'!C252="","",'P&amp;R'!C252)</f>
        <v/>
      </c>
      <c r="C252" s="194"/>
      <c r="D252" s="193"/>
      <c r="E252" s="192" t="str">
        <f>IF('P&amp;R'!F252="","",'P&amp;R'!F252)</f>
        <v/>
      </c>
      <c r="F252" s="173"/>
      <c r="G252" s="173" t="str">
        <f t="shared" si="3"/>
        <v/>
      </c>
      <c r="H252" s="173"/>
      <c r="I252" s="191" t="str">
        <f>IF('P&amp;R'!J252="","",'P&amp;R'!J252)</f>
        <v/>
      </c>
      <c r="J252" s="379" t="str">
        <f>IF('P&amp;R'!K252="","",'P&amp;R'!K252)</f>
        <v/>
      </c>
    </row>
    <row r="253" spans="1:10" ht="18" customHeight="1" x14ac:dyDescent="0.35">
      <c r="A253" s="195" t="str">
        <f>IF('P&amp;R'!B253="","",'P&amp;R'!B253)</f>
        <v/>
      </c>
      <c r="B253" s="195" t="str">
        <f>IF('P&amp;R'!C253="","",'P&amp;R'!C253)</f>
        <v/>
      </c>
      <c r="C253" s="194"/>
      <c r="D253" s="193"/>
      <c r="E253" s="192" t="str">
        <f>IF('P&amp;R'!F253="","",'P&amp;R'!F253)</f>
        <v/>
      </c>
      <c r="F253" s="173"/>
      <c r="G253" s="173" t="str">
        <f t="shared" si="3"/>
        <v/>
      </c>
      <c r="H253" s="173"/>
      <c r="I253" s="191" t="str">
        <f>IF('P&amp;R'!J253="","",'P&amp;R'!J253)</f>
        <v/>
      </c>
      <c r="J253" s="379" t="str">
        <f>IF('P&amp;R'!K253="","",'P&amp;R'!K253)</f>
        <v/>
      </c>
    </row>
    <row r="254" spans="1:10" ht="18" customHeight="1" x14ac:dyDescent="0.35">
      <c r="A254" s="195" t="str">
        <f>IF('P&amp;R'!B254="","",'P&amp;R'!B254)</f>
        <v/>
      </c>
      <c r="B254" s="195" t="str">
        <f>IF('P&amp;R'!C254="","",'P&amp;R'!C254)</f>
        <v/>
      </c>
      <c r="C254" s="194"/>
      <c r="D254" s="193"/>
      <c r="E254" s="192" t="str">
        <f>IF('P&amp;R'!F254="","",'P&amp;R'!F254)</f>
        <v/>
      </c>
      <c r="F254" s="173"/>
      <c r="G254" s="173" t="str">
        <f t="shared" si="3"/>
        <v/>
      </c>
      <c r="H254" s="173"/>
      <c r="I254" s="191" t="str">
        <f>IF('P&amp;R'!J254="","",'P&amp;R'!J254)</f>
        <v/>
      </c>
      <c r="J254" s="379" t="str">
        <f>IF('P&amp;R'!K254="","",'P&amp;R'!K254)</f>
        <v/>
      </c>
    </row>
    <row r="255" spans="1:10" ht="18" customHeight="1" x14ac:dyDescent="0.35">
      <c r="A255" s="195" t="str">
        <f>IF('P&amp;R'!B255="","",'P&amp;R'!B255)</f>
        <v/>
      </c>
      <c r="B255" s="195" t="str">
        <f>IF('P&amp;R'!C255="","",'P&amp;R'!C255)</f>
        <v/>
      </c>
      <c r="C255" s="194"/>
      <c r="D255" s="193"/>
      <c r="E255" s="192" t="str">
        <f>IF('P&amp;R'!F255="","",'P&amp;R'!F255)</f>
        <v/>
      </c>
      <c r="F255" s="173"/>
      <c r="G255" s="173" t="str">
        <f t="shared" si="3"/>
        <v/>
      </c>
      <c r="H255" s="173"/>
      <c r="I255" s="191" t="str">
        <f>IF('P&amp;R'!J255="","",'P&amp;R'!J255)</f>
        <v/>
      </c>
      <c r="J255" s="379" t="str">
        <f>IF('P&amp;R'!K255="","",'P&amp;R'!K255)</f>
        <v/>
      </c>
    </row>
    <row r="256" spans="1:10" ht="18" customHeight="1" x14ac:dyDescent="0.35">
      <c r="A256" s="195" t="str">
        <f>IF('P&amp;R'!B256="","",'P&amp;R'!B256)</f>
        <v/>
      </c>
      <c r="B256" s="195" t="str">
        <f>IF('P&amp;R'!C256="","",'P&amp;R'!C256)</f>
        <v/>
      </c>
      <c r="C256" s="194"/>
      <c r="D256" s="193"/>
      <c r="E256" s="192" t="str">
        <f>IF('P&amp;R'!F256="","",'P&amp;R'!F256)</f>
        <v/>
      </c>
      <c r="F256" s="173"/>
      <c r="G256" s="173" t="str">
        <f t="shared" si="3"/>
        <v/>
      </c>
      <c r="H256" s="173"/>
      <c r="I256" s="191" t="str">
        <f>IF('P&amp;R'!J256="","",'P&amp;R'!J256)</f>
        <v/>
      </c>
      <c r="J256" s="379" t="str">
        <f>IF('P&amp;R'!K256="","",'P&amp;R'!K256)</f>
        <v/>
      </c>
    </row>
    <row r="257" spans="1:10" ht="18" customHeight="1" x14ac:dyDescent="0.35">
      <c r="A257" s="195" t="str">
        <f>IF('P&amp;R'!B257="","",'P&amp;R'!B257)</f>
        <v/>
      </c>
      <c r="B257" s="195" t="str">
        <f>IF('P&amp;R'!C257="","",'P&amp;R'!C257)</f>
        <v/>
      </c>
      <c r="C257" s="194"/>
      <c r="D257" s="193"/>
      <c r="E257" s="192" t="str">
        <f>IF('P&amp;R'!F257="","",'P&amp;R'!F257)</f>
        <v/>
      </c>
      <c r="F257" s="173"/>
      <c r="G257" s="173" t="str">
        <f t="shared" si="3"/>
        <v/>
      </c>
      <c r="H257" s="173"/>
      <c r="I257" s="191" t="str">
        <f>IF('P&amp;R'!J257="","",'P&amp;R'!J257)</f>
        <v/>
      </c>
      <c r="J257" s="379" t="str">
        <f>IF('P&amp;R'!K257="","",'P&amp;R'!K257)</f>
        <v/>
      </c>
    </row>
    <row r="258" spans="1:10" ht="18" customHeight="1" x14ac:dyDescent="0.35">
      <c r="A258" s="195" t="str">
        <f>IF('P&amp;R'!B258="","",'P&amp;R'!B258)</f>
        <v/>
      </c>
      <c r="B258" s="195" t="str">
        <f>IF('P&amp;R'!C258="","",'P&amp;R'!C258)</f>
        <v/>
      </c>
      <c r="C258" s="194"/>
      <c r="D258" s="193"/>
      <c r="E258" s="192" t="str">
        <f>IF('P&amp;R'!F258="","",'P&amp;R'!F258)</f>
        <v/>
      </c>
      <c r="F258" s="173"/>
      <c r="G258" s="173" t="str">
        <f t="shared" si="3"/>
        <v/>
      </c>
      <c r="H258" s="173"/>
      <c r="I258" s="191" t="str">
        <f>IF('P&amp;R'!J258="","",'P&amp;R'!J258)</f>
        <v/>
      </c>
      <c r="J258" s="379" t="str">
        <f>IF('P&amp;R'!K258="","",'P&amp;R'!K258)</f>
        <v/>
      </c>
    </row>
    <row r="259" spans="1:10" ht="18" customHeight="1" x14ac:dyDescent="0.35">
      <c r="A259" s="195" t="str">
        <f>IF('P&amp;R'!B259="","",'P&amp;R'!B259)</f>
        <v/>
      </c>
      <c r="B259" s="195" t="str">
        <f>IF('P&amp;R'!C259="","",'P&amp;R'!C259)</f>
        <v/>
      </c>
      <c r="C259" s="194"/>
      <c r="D259" s="193"/>
      <c r="E259" s="192" t="str">
        <f>IF('P&amp;R'!F259="","",'P&amp;R'!F259)</f>
        <v/>
      </c>
      <c r="F259" s="173"/>
      <c r="G259" s="173" t="str">
        <f t="shared" si="3"/>
        <v/>
      </c>
      <c r="H259" s="173"/>
      <c r="I259" s="191" t="str">
        <f>IF('P&amp;R'!J259="","",'P&amp;R'!J259)</f>
        <v/>
      </c>
      <c r="J259" s="379" t="str">
        <f>IF('P&amp;R'!K259="","",'P&amp;R'!K259)</f>
        <v/>
      </c>
    </row>
    <row r="260" spans="1:10" ht="18" customHeight="1" x14ac:dyDescent="0.35">
      <c r="A260" s="195" t="str">
        <f>IF('P&amp;R'!B260="","",'P&amp;R'!B260)</f>
        <v/>
      </c>
      <c r="B260" s="195" t="str">
        <f>IF('P&amp;R'!C260="","",'P&amp;R'!C260)</f>
        <v/>
      </c>
      <c r="C260" s="194"/>
      <c r="D260" s="193"/>
      <c r="E260" s="192" t="str">
        <f>IF('P&amp;R'!F260="","",'P&amp;R'!F260)</f>
        <v/>
      </c>
      <c r="F260" s="173"/>
      <c r="G260" s="173" t="str">
        <f t="shared" si="3"/>
        <v/>
      </c>
      <c r="H260" s="173"/>
      <c r="I260" s="191" t="str">
        <f>IF('P&amp;R'!J260="","",'P&amp;R'!J260)</f>
        <v/>
      </c>
      <c r="J260" s="379" t="str">
        <f>IF('P&amp;R'!K260="","",'P&amp;R'!K260)</f>
        <v/>
      </c>
    </row>
    <row r="261" spans="1:10" ht="18" customHeight="1" x14ac:dyDescent="0.35">
      <c r="A261" s="195" t="str">
        <f>IF('P&amp;R'!B261="","",'P&amp;R'!B261)</f>
        <v/>
      </c>
      <c r="B261" s="195" t="str">
        <f>IF('P&amp;R'!C261="","",'P&amp;R'!C261)</f>
        <v/>
      </c>
      <c r="C261" s="194"/>
      <c r="D261" s="193"/>
      <c r="E261" s="192" t="str">
        <f>IF('P&amp;R'!F261="","",'P&amp;R'!F261)</f>
        <v/>
      </c>
      <c r="F261" s="173"/>
      <c r="G261" s="173" t="str">
        <f t="shared" si="3"/>
        <v/>
      </c>
      <c r="H261" s="173"/>
      <c r="I261" s="191" t="str">
        <f>IF('P&amp;R'!J261="","",'P&amp;R'!J261)</f>
        <v/>
      </c>
      <c r="J261" s="379" t="str">
        <f>IF('P&amp;R'!K261="","",'P&amp;R'!K261)</f>
        <v/>
      </c>
    </row>
    <row r="262" spans="1:10" ht="18" customHeight="1" x14ac:dyDescent="0.35">
      <c r="A262" s="195" t="str">
        <f>IF('P&amp;R'!B262="","",'P&amp;R'!B262)</f>
        <v/>
      </c>
      <c r="B262" s="195" t="str">
        <f>IF('P&amp;R'!C262="","",'P&amp;R'!C262)</f>
        <v/>
      </c>
      <c r="C262" s="194"/>
      <c r="D262" s="193"/>
      <c r="E262" s="192" t="str">
        <f>IF('P&amp;R'!F262="","",'P&amp;R'!F262)</f>
        <v/>
      </c>
      <c r="F262" s="173"/>
      <c r="G262" s="173" t="str">
        <f t="shared" si="3"/>
        <v/>
      </c>
      <c r="H262" s="173"/>
      <c r="I262" s="191" t="str">
        <f>IF('P&amp;R'!J262="","",'P&amp;R'!J262)</f>
        <v/>
      </c>
      <c r="J262" s="379" t="str">
        <f>IF('P&amp;R'!K262="","",'P&amp;R'!K262)</f>
        <v/>
      </c>
    </row>
    <row r="263" spans="1:10" ht="18" customHeight="1" x14ac:dyDescent="0.35">
      <c r="A263" s="195" t="str">
        <f>IF('P&amp;R'!B263="","",'P&amp;R'!B263)</f>
        <v/>
      </c>
      <c r="B263" s="195" t="str">
        <f>IF('P&amp;R'!C263="","",'P&amp;R'!C263)</f>
        <v/>
      </c>
      <c r="C263" s="194"/>
      <c r="D263" s="193"/>
      <c r="E263" s="192" t="str">
        <f>IF('P&amp;R'!F263="","",'P&amp;R'!F263)</f>
        <v/>
      </c>
      <c r="F263" s="173"/>
      <c r="G263" s="173" t="str">
        <f t="shared" si="3"/>
        <v/>
      </c>
      <c r="H263" s="173"/>
      <c r="I263" s="191" t="str">
        <f>IF('P&amp;R'!J263="","",'P&amp;R'!J263)</f>
        <v/>
      </c>
      <c r="J263" s="379" t="str">
        <f>IF('P&amp;R'!K263="","",'P&amp;R'!K263)</f>
        <v/>
      </c>
    </row>
    <row r="264" spans="1:10" ht="18" customHeight="1" x14ac:dyDescent="0.35">
      <c r="A264" s="195" t="str">
        <f>IF('P&amp;R'!B264="","",'P&amp;R'!B264)</f>
        <v/>
      </c>
      <c r="B264" s="195" t="str">
        <f>IF('P&amp;R'!C264="","",'P&amp;R'!C264)</f>
        <v/>
      </c>
      <c r="C264" s="194"/>
      <c r="D264" s="193"/>
      <c r="E264" s="192" t="str">
        <f>IF('P&amp;R'!F264="","",'P&amp;R'!F264)</f>
        <v/>
      </c>
      <c r="F264" s="173"/>
      <c r="G264" s="173" t="str">
        <f t="shared" si="3"/>
        <v/>
      </c>
      <c r="H264" s="173"/>
      <c r="I264" s="191" t="str">
        <f>IF('P&amp;R'!J264="","",'P&amp;R'!J264)</f>
        <v/>
      </c>
      <c r="J264" s="379" t="str">
        <f>IF('P&amp;R'!K264="","",'P&amp;R'!K264)</f>
        <v/>
      </c>
    </row>
    <row r="265" spans="1:10" ht="18" customHeight="1" x14ac:dyDescent="0.35">
      <c r="A265" s="195" t="str">
        <f>IF('P&amp;R'!B265="","",'P&amp;R'!B265)</f>
        <v/>
      </c>
      <c r="B265" s="195" t="str">
        <f>IF('P&amp;R'!C265="","",'P&amp;R'!C265)</f>
        <v/>
      </c>
      <c r="C265" s="194"/>
      <c r="D265" s="193"/>
      <c r="E265" s="192" t="str">
        <f>IF('P&amp;R'!F265="","",'P&amp;R'!F265)</f>
        <v/>
      </c>
      <c r="F265" s="173"/>
      <c r="G265" s="173" t="str">
        <f t="shared" ref="G265:G328" si="4">IF(A265="", "", "-")</f>
        <v/>
      </c>
      <c r="H265" s="173"/>
      <c r="I265" s="191" t="str">
        <f>IF('P&amp;R'!J265="","",'P&amp;R'!J265)</f>
        <v/>
      </c>
      <c r="J265" s="379" t="str">
        <f>IF('P&amp;R'!K265="","",'P&amp;R'!K265)</f>
        <v/>
      </c>
    </row>
    <row r="266" spans="1:10" ht="18" customHeight="1" x14ac:dyDescent="0.35">
      <c r="A266" s="195" t="str">
        <f>IF('P&amp;R'!B266="","",'P&amp;R'!B266)</f>
        <v/>
      </c>
      <c r="B266" s="195" t="str">
        <f>IF('P&amp;R'!C266="","",'P&amp;R'!C266)</f>
        <v/>
      </c>
      <c r="C266" s="194"/>
      <c r="D266" s="193"/>
      <c r="E266" s="192" t="str">
        <f>IF('P&amp;R'!F266="","",'P&amp;R'!F266)</f>
        <v/>
      </c>
      <c r="F266" s="173"/>
      <c r="G266" s="173" t="str">
        <f t="shared" si="4"/>
        <v/>
      </c>
      <c r="H266" s="173"/>
      <c r="I266" s="191" t="str">
        <f>IF('P&amp;R'!J266="","",'P&amp;R'!J266)</f>
        <v/>
      </c>
      <c r="J266" s="379" t="str">
        <f>IF('P&amp;R'!K266="","",'P&amp;R'!K266)</f>
        <v/>
      </c>
    </row>
    <row r="267" spans="1:10" ht="18" customHeight="1" x14ac:dyDescent="0.35">
      <c r="A267" s="195" t="str">
        <f>IF('P&amp;R'!B267="","",'P&amp;R'!B267)</f>
        <v/>
      </c>
      <c r="B267" s="195" t="str">
        <f>IF('P&amp;R'!C267="","",'P&amp;R'!C267)</f>
        <v/>
      </c>
      <c r="C267" s="194"/>
      <c r="D267" s="193"/>
      <c r="E267" s="192" t="str">
        <f>IF('P&amp;R'!F267="","",'P&amp;R'!F267)</f>
        <v/>
      </c>
      <c r="F267" s="173"/>
      <c r="G267" s="173" t="str">
        <f t="shared" si="4"/>
        <v/>
      </c>
      <c r="H267" s="173"/>
      <c r="I267" s="191" t="str">
        <f>IF('P&amp;R'!J267="","",'P&amp;R'!J267)</f>
        <v/>
      </c>
      <c r="J267" s="379" t="str">
        <f>IF('P&amp;R'!K267="","",'P&amp;R'!K267)</f>
        <v/>
      </c>
    </row>
    <row r="268" spans="1:10" ht="18" customHeight="1" x14ac:dyDescent="0.35">
      <c r="A268" s="195" t="str">
        <f>IF('P&amp;R'!B268="","",'P&amp;R'!B268)</f>
        <v/>
      </c>
      <c r="B268" s="195" t="str">
        <f>IF('P&amp;R'!C268="","",'P&amp;R'!C268)</f>
        <v/>
      </c>
      <c r="C268" s="194"/>
      <c r="D268" s="193"/>
      <c r="E268" s="192" t="str">
        <f>IF('P&amp;R'!F268="","",'P&amp;R'!F268)</f>
        <v/>
      </c>
      <c r="F268" s="173"/>
      <c r="G268" s="173" t="str">
        <f t="shared" si="4"/>
        <v/>
      </c>
      <c r="H268" s="173"/>
      <c r="I268" s="191" t="str">
        <f>IF('P&amp;R'!J268="","",'P&amp;R'!J268)</f>
        <v/>
      </c>
      <c r="J268" s="379" t="str">
        <f>IF('P&amp;R'!K268="","",'P&amp;R'!K268)</f>
        <v/>
      </c>
    </row>
    <row r="269" spans="1:10" ht="18" customHeight="1" x14ac:dyDescent="0.35">
      <c r="A269" s="195" t="str">
        <f>IF('P&amp;R'!B269="","",'P&amp;R'!B269)</f>
        <v/>
      </c>
      <c r="B269" s="195" t="str">
        <f>IF('P&amp;R'!C269="","",'P&amp;R'!C269)</f>
        <v/>
      </c>
      <c r="C269" s="194"/>
      <c r="D269" s="193"/>
      <c r="E269" s="192" t="str">
        <f>IF('P&amp;R'!F269="","",'P&amp;R'!F269)</f>
        <v/>
      </c>
      <c r="F269" s="173"/>
      <c r="G269" s="173" t="str">
        <f t="shared" si="4"/>
        <v/>
      </c>
      <c r="H269" s="173"/>
      <c r="I269" s="191" t="str">
        <f>IF('P&amp;R'!J269="","",'P&amp;R'!J269)</f>
        <v/>
      </c>
      <c r="J269" s="379" t="str">
        <f>IF('P&amp;R'!K269="","",'P&amp;R'!K269)</f>
        <v/>
      </c>
    </row>
    <row r="270" spans="1:10" ht="18" customHeight="1" x14ac:dyDescent="0.35">
      <c r="A270" s="195" t="str">
        <f>IF('P&amp;R'!B270="","",'P&amp;R'!B270)</f>
        <v/>
      </c>
      <c r="B270" s="195" t="str">
        <f>IF('P&amp;R'!C270="","",'P&amp;R'!C270)</f>
        <v/>
      </c>
      <c r="C270" s="194"/>
      <c r="D270" s="193"/>
      <c r="E270" s="192" t="str">
        <f>IF('P&amp;R'!F270="","",'P&amp;R'!F270)</f>
        <v/>
      </c>
      <c r="F270" s="173"/>
      <c r="G270" s="173" t="str">
        <f t="shared" si="4"/>
        <v/>
      </c>
      <c r="H270" s="173"/>
      <c r="I270" s="191" t="str">
        <f>IF('P&amp;R'!J270="","",'P&amp;R'!J270)</f>
        <v/>
      </c>
      <c r="J270" s="379" t="str">
        <f>IF('P&amp;R'!K270="","",'P&amp;R'!K270)</f>
        <v/>
      </c>
    </row>
    <row r="271" spans="1:10" ht="18" customHeight="1" x14ac:dyDescent="0.35">
      <c r="A271" s="195" t="str">
        <f>IF('P&amp;R'!B271="","",'P&amp;R'!B271)</f>
        <v/>
      </c>
      <c r="B271" s="195" t="str">
        <f>IF('P&amp;R'!C271="","",'P&amp;R'!C271)</f>
        <v/>
      </c>
      <c r="C271" s="194"/>
      <c r="D271" s="193"/>
      <c r="E271" s="192" t="str">
        <f>IF('P&amp;R'!F271="","",'P&amp;R'!F271)</f>
        <v/>
      </c>
      <c r="F271" s="173"/>
      <c r="G271" s="173" t="str">
        <f t="shared" si="4"/>
        <v/>
      </c>
      <c r="H271" s="173"/>
      <c r="I271" s="191" t="str">
        <f>IF('P&amp;R'!J271="","",'P&amp;R'!J271)</f>
        <v/>
      </c>
      <c r="J271" s="379" t="str">
        <f>IF('P&amp;R'!K271="","",'P&amp;R'!K271)</f>
        <v/>
      </c>
    </row>
    <row r="272" spans="1:10" ht="18" customHeight="1" x14ac:dyDescent="0.35">
      <c r="A272" s="195" t="str">
        <f>IF('P&amp;R'!B272="","",'P&amp;R'!B272)</f>
        <v/>
      </c>
      <c r="B272" s="195" t="str">
        <f>IF('P&amp;R'!C272="","",'P&amp;R'!C272)</f>
        <v/>
      </c>
      <c r="C272" s="194"/>
      <c r="D272" s="193"/>
      <c r="E272" s="192" t="str">
        <f>IF('P&amp;R'!F272="","",'P&amp;R'!F272)</f>
        <v/>
      </c>
      <c r="F272" s="173"/>
      <c r="G272" s="173" t="str">
        <f t="shared" si="4"/>
        <v/>
      </c>
      <c r="H272" s="173"/>
      <c r="I272" s="191" t="str">
        <f>IF('P&amp;R'!J272="","",'P&amp;R'!J272)</f>
        <v/>
      </c>
      <c r="J272" s="379" t="str">
        <f>IF('P&amp;R'!K272="","",'P&amp;R'!K272)</f>
        <v/>
      </c>
    </row>
    <row r="273" spans="1:10" ht="18" customHeight="1" x14ac:dyDescent="0.35">
      <c r="A273" s="195" t="str">
        <f>IF('P&amp;R'!B273="","",'P&amp;R'!B273)</f>
        <v/>
      </c>
      <c r="B273" s="195" t="str">
        <f>IF('P&amp;R'!C273="","",'P&amp;R'!C273)</f>
        <v/>
      </c>
      <c r="C273" s="194"/>
      <c r="D273" s="193"/>
      <c r="E273" s="192" t="str">
        <f>IF('P&amp;R'!F273="","",'P&amp;R'!F273)</f>
        <v/>
      </c>
      <c r="F273" s="173"/>
      <c r="G273" s="173" t="str">
        <f t="shared" si="4"/>
        <v/>
      </c>
      <c r="H273" s="173"/>
      <c r="I273" s="191" t="str">
        <f>IF('P&amp;R'!J273="","",'P&amp;R'!J273)</f>
        <v/>
      </c>
      <c r="J273" s="379" t="str">
        <f>IF('P&amp;R'!K273="","",'P&amp;R'!K273)</f>
        <v/>
      </c>
    </row>
    <row r="274" spans="1:10" ht="18" customHeight="1" x14ac:dyDescent="0.35">
      <c r="A274" s="195" t="str">
        <f>IF('P&amp;R'!B274="","",'P&amp;R'!B274)</f>
        <v/>
      </c>
      <c r="B274" s="195" t="str">
        <f>IF('P&amp;R'!C274="","",'P&amp;R'!C274)</f>
        <v/>
      </c>
      <c r="C274" s="194"/>
      <c r="D274" s="193"/>
      <c r="E274" s="192" t="str">
        <f>IF('P&amp;R'!F274="","",'P&amp;R'!F274)</f>
        <v/>
      </c>
      <c r="F274" s="173"/>
      <c r="G274" s="173" t="str">
        <f t="shared" si="4"/>
        <v/>
      </c>
      <c r="H274" s="173"/>
      <c r="I274" s="191" t="str">
        <f>IF('P&amp;R'!J274="","",'P&amp;R'!J274)</f>
        <v/>
      </c>
      <c r="J274" s="379" t="str">
        <f>IF('P&amp;R'!K274="","",'P&amp;R'!K274)</f>
        <v/>
      </c>
    </row>
    <row r="275" spans="1:10" ht="18" customHeight="1" x14ac:dyDescent="0.35">
      <c r="A275" s="195" t="str">
        <f>IF('P&amp;R'!B275="","",'P&amp;R'!B275)</f>
        <v/>
      </c>
      <c r="B275" s="195" t="str">
        <f>IF('P&amp;R'!C275="","",'P&amp;R'!C275)</f>
        <v/>
      </c>
      <c r="C275" s="194"/>
      <c r="D275" s="193"/>
      <c r="E275" s="192" t="str">
        <f>IF('P&amp;R'!F275="","",'P&amp;R'!F275)</f>
        <v/>
      </c>
      <c r="F275" s="173"/>
      <c r="G275" s="173" t="str">
        <f t="shared" si="4"/>
        <v/>
      </c>
      <c r="H275" s="173"/>
      <c r="I275" s="191" t="str">
        <f>IF('P&amp;R'!J275="","",'P&amp;R'!J275)</f>
        <v/>
      </c>
      <c r="J275" s="379" t="str">
        <f>IF('P&amp;R'!K275="","",'P&amp;R'!K275)</f>
        <v/>
      </c>
    </row>
    <row r="276" spans="1:10" ht="18" customHeight="1" x14ac:dyDescent="0.35">
      <c r="A276" s="195" t="str">
        <f>IF('P&amp;R'!B276="","",'P&amp;R'!B276)</f>
        <v/>
      </c>
      <c r="B276" s="195" t="str">
        <f>IF('P&amp;R'!C276="","",'P&amp;R'!C276)</f>
        <v/>
      </c>
      <c r="C276" s="194"/>
      <c r="D276" s="193"/>
      <c r="E276" s="192" t="str">
        <f>IF('P&amp;R'!F276="","",'P&amp;R'!F276)</f>
        <v/>
      </c>
      <c r="F276" s="173"/>
      <c r="G276" s="173" t="str">
        <f t="shared" si="4"/>
        <v/>
      </c>
      <c r="H276" s="173"/>
      <c r="I276" s="191" t="str">
        <f>IF('P&amp;R'!J276="","",'P&amp;R'!J276)</f>
        <v/>
      </c>
      <c r="J276" s="379" t="str">
        <f>IF('P&amp;R'!K276="","",'P&amp;R'!K276)</f>
        <v/>
      </c>
    </row>
    <row r="277" spans="1:10" ht="18" customHeight="1" x14ac:dyDescent="0.35">
      <c r="A277" s="195" t="str">
        <f>IF('P&amp;R'!B277="","",'P&amp;R'!B277)</f>
        <v/>
      </c>
      <c r="B277" s="195" t="str">
        <f>IF('P&amp;R'!C277="","",'P&amp;R'!C277)</f>
        <v/>
      </c>
      <c r="C277" s="194"/>
      <c r="D277" s="193"/>
      <c r="E277" s="192" t="str">
        <f>IF('P&amp;R'!F277="","",'P&amp;R'!F277)</f>
        <v/>
      </c>
      <c r="F277" s="173"/>
      <c r="G277" s="173" t="str">
        <f t="shared" si="4"/>
        <v/>
      </c>
      <c r="H277" s="173"/>
      <c r="I277" s="191" t="str">
        <f>IF('P&amp;R'!J277="","",'P&amp;R'!J277)</f>
        <v/>
      </c>
      <c r="J277" s="379" t="str">
        <f>IF('P&amp;R'!K277="","",'P&amp;R'!K277)</f>
        <v/>
      </c>
    </row>
    <row r="278" spans="1:10" ht="18" customHeight="1" x14ac:dyDescent="0.35">
      <c r="A278" s="195" t="str">
        <f>IF('P&amp;R'!B278="","",'P&amp;R'!B278)</f>
        <v/>
      </c>
      <c r="B278" s="195" t="str">
        <f>IF('P&amp;R'!C278="","",'P&amp;R'!C278)</f>
        <v/>
      </c>
      <c r="C278" s="194"/>
      <c r="D278" s="193"/>
      <c r="E278" s="192" t="str">
        <f>IF('P&amp;R'!F278="","",'P&amp;R'!F278)</f>
        <v/>
      </c>
      <c r="F278" s="173"/>
      <c r="G278" s="173" t="str">
        <f t="shared" si="4"/>
        <v/>
      </c>
      <c r="H278" s="173"/>
      <c r="I278" s="191" t="str">
        <f>IF('P&amp;R'!J278="","",'P&amp;R'!J278)</f>
        <v/>
      </c>
      <c r="J278" s="379" t="str">
        <f>IF('P&amp;R'!K278="","",'P&amp;R'!K278)</f>
        <v/>
      </c>
    </row>
    <row r="279" spans="1:10" ht="18" customHeight="1" x14ac:dyDescent="0.35">
      <c r="A279" s="195" t="str">
        <f>IF('P&amp;R'!B279="","",'P&amp;R'!B279)</f>
        <v/>
      </c>
      <c r="B279" s="195" t="str">
        <f>IF('P&amp;R'!C279="","",'P&amp;R'!C279)</f>
        <v/>
      </c>
      <c r="C279" s="194"/>
      <c r="D279" s="193"/>
      <c r="E279" s="192" t="str">
        <f>IF('P&amp;R'!F279="","",'P&amp;R'!F279)</f>
        <v/>
      </c>
      <c r="F279" s="173"/>
      <c r="G279" s="173" t="str">
        <f t="shared" si="4"/>
        <v/>
      </c>
      <c r="H279" s="173"/>
      <c r="I279" s="191" t="str">
        <f>IF('P&amp;R'!J279="","",'P&amp;R'!J279)</f>
        <v/>
      </c>
      <c r="J279" s="379" t="str">
        <f>IF('P&amp;R'!K279="","",'P&amp;R'!K279)</f>
        <v/>
      </c>
    </row>
    <row r="280" spans="1:10" ht="18" customHeight="1" x14ac:dyDescent="0.35">
      <c r="A280" s="195" t="str">
        <f>IF('P&amp;R'!B280="","",'P&amp;R'!B280)</f>
        <v/>
      </c>
      <c r="B280" s="195" t="str">
        <f>IF('P&amp;R'!C280="","",'P&amp;R'!C280)</f>
        <v/>
      </c>
      <c r="C280" s="194"/>
      <c r="D280" s="193"/>
      <c r="E280" s="192" t="str">
        <f>IF('P&amp;R'!F280="","",'P&amp;R'!F280)</f>
        <v/>
      </c>
      <c r="F280" s="173"/>
      <c r="G280" s="173" t="str">
        <f t="shared" si="4"/>
        <v/>
      </c>
      <c r="H280" s="173"/>
      <c r="I280" s="191" t="str">
        <f>IF('P&amp;R'!J280="","",'P&amp;R'!J280)</f>
        <v/>
      </c>
      <c r="J280" s="379" t="str">
        <f>IF('P&amp;R'!K280="","",'P&amp;R'!K280)</f>
        <v/>
      </c>
    </row>
    <row r="281" spans="1:10" ht="18" customHeight="1" x14ac:dyDescent="0.35">
      <c r="A281" s="195" t="str">
        <f>IF('P&amp;R'!B281="","",'P&amp;R'!B281)</f>
        <v/>
      </c>
      <c r="B281" s="195" t="str">
        <f>IF('P&amp;R'!C281="","",'P&amp;R'!C281)</f>
        <v/>
      </c>
      <c r="C281" s="194"/>
      <c r="D281" s="193"/>
      <c r="E281" s="192" t="str">
        <f>IF('P&amp;R'!F281="","",'P&amp;R'!F281)</f>
        <v/>
      </c>
      <c r="F281" s="173"/>
      <c r="G281" s="173" t="str">
        <f t="shared" si="4"/>
        <v/>
      </c>
      <c r="H281" s="173"/>
      <c r="I281" s="191" t="str">
        <f>IF('P&amp;R'!J281="","",'P&amp;R'!J281)</f>
        <v/>
      </c>
      <c r="J281" s="379" t="str">
        <f>IF('P&amp;R'!K281="","",'P&amp;R'!K281)</f>
        <v/>
      </c>
    </row>
    <row r="282" spans="1:10" ht="18" customHeight="1" x14ac:dyDescent="0.35">
      <c r="A282" s="195" t="str">
        <f>IF('P&amp;R'!B282="","",'P&amp;R'!B282)</f>
        <v/>
      </c>
      <c r="B282" s="195" t="str">
        <f>IF('P&amp;R'!C282="","",'P&amp;R'!C282)</f>
        <v/>
      </c>
      <c r="C282" s="194"/>
      <c r="D282" s="193"/>
      <c r="E282" s="192" t="str">
        <f>IF('P&amp;R'!F282="","",'P&amp;R'!F282)</f>
        <v/>
      </c>
      <c r="F282" s="173"/>
      <c r="G282" s="173" t="str">
        <f t="shared" si="4"/>
        <v/>
      </c>
      <c r="H282" s="173"/>
      <c r="I282" s="191" t="str">
        <f>IF('P&amp;R'!J282="","",'P&amp;R'!J282)</f>
        <v/>
      </c>
      <c r="J282" s="379" t="str">
        <f>IF('P&amp;R'!K282="","",'P&amp;R'!K282)</f>
        <v/>
      </c>
    </row>
    <row r="283" spans="1:10" ht="18" customHeight="1" x14ac:dyDescent="0.35">
      <c r="A283" s="195" t="str">
        <f>IF('P&amp;R'!B283="","",'P&amp;R'!B283)</f>
        <v/>
      </c>
      <c r="B283" s="195" t="str">
        <f>IF('P&amp;R'!C283="","",'P&amp;R'!C283)</f>
        <v/>
      </c>
      <c r="C283" s="194"/>
      <c r="D283" s="193"/>
      <c r="E283" s="192" t="str">
        <f>IF('P&amp;R'!F283="","",'P&amp;R'!F283)</f>
        <v/>
      </c>
      <c r="F283" s="173"/>
      <c r="G283" s="173" t="str">
        <f t="shared" si="4"/>
        <v/>
      </c>
      <c r="H283" s="173"/>
      <c r="I283" s="191" t="str">
        <f>IF('P&amp;R'!J283="","",'P&amp;R'!J283)</f>
        <v/>
      </c>
      <c r="J283" s="379" t="str">
        <f>IF('P&amp;R'!K283="","",'P&amp;R'!K283)</f>
        <v/>
      </c>
    </row>
    <row r="284" spans="1:10" ht="18" customHeight="1" x14ac:dyDescent="0.35">
      <c r="A284" s="195" t="str">
        <f>IF('P&amp;R'!B284="","",'P&amp;R'!B284)</f>
        <v/>
      </c>
      <c r="B284" s="195" t="str">
        <f>IF('P&amp;R'!C284="","",'P&amp;R'!C284)</f>
        <v/>
      </c>
      <c r="C284" s="194"/>
      <c r="D284" s="193"/>
      <c r="E284" s="192" t="str">
        <f>IF('P&amp;R'!F284="","",'P&amp;R'!F284)</f>
        <v/>
      </c>
      <c r="F284" s="173"/>
      <c r="G284" s="173" t="str">
        <f t="shared" si="4"/>
        <v/>
      </c>
      <c r="H284" s="173"/>
      <c r="I284" s="191" t="str">
        <f>IF('P&amp;R'!J284="","",'P&amp;R'!J284)</f>
        <v/>
      </c>
      <c r="J284" s="379" t="str">
        <f>IF('P&amp;R'!K284="","",'P&amp;R'!K284)</f>
        <v/>
      </c>
    </row>
    <row r="285" spans="1:10" ht="18" customHeight="1" x14ac:dyDescent="0.35">
      <c r="A285" s="195" t="str">
        <f>IF('P&amp;R'!B285="","",'P&amp;R'!B285)</f>
        <v/>
      </c>
      <c r="B285" s="195" t="str">
        <f>IF('P&amp;R'!C285="","",'P&amp;R'!C285)</f>
        <v/>
      </c>
      <c r="C285" s="194"/>
      <c r="D285" s="193"/>
      <c r="E285" s="192" t="str">
        <f>IF('P&amp;R'!F285="","",'P&amp;R'!F285)</f>
        <v/>
      </c>
      <c r="F285" s="173"/>
      <c r="G285" s="173" t="str">
        <f t="shared" si="4"/>
        <v/>
      </c>
      <c r="H285" s="173"/>
      <c r="I285" s="191" t="str">
        <f>IF('P&amp;R'!J285="","",'P&amp;R'!J285)</f>
        <v/>
      </c>
      <c r="J285" s="379" t="str">
        <f>IF('P&amp;R'!K285="","",'P&amp;R'!K285)</f>
        <v/>
      </c>
    </row>
    <row r="286" spans="1:10" ht="18" customHeight="1" x14ac:dyDescent="0.35">
      <c r="A286" s="195" t="str">
        <f>IF('P&amp;R'!B286="","",'P&amp;R'!B286)</f>
        <v/>
      </c>
      <c r="B286" s="195" t="str">
        <f>IF('P&amp;R'!C286="","",'P&amp;R'!C286)</f>
        <v/>
      </c>
      <c r="C286" s="194"/>
      <c r="D286" s="193"/>
      <c r="E286" s="192" t="str">
        <f>IF('P&amp;R'!F286="","",'P&amp;R'!F286)</f>
        <v/>
      </c>
      <c r="F286" s="173"/>
      <c r="G286" s="173" t="str">
        <f t="shared" si="4"/>
        <v/>
      </c>
      <c r="H286" s="173"/>
      <c r="I286" s="191" t="str">
        <f>IF('P&amp;R'!J286="","",'P&amp;R'!J286)</f>
        <v/>
      </c>
      <c r="J286" s="379" t="str">
        <f>IF('P&amp;R'!K286="","",'P&amp;R'!K286)</f>
        <v/>
      </c>
    </row>
    <row r="287" spans="1:10" ht="18" customHeight="1" x14ac:dyDescent="0.35">
      <c r="A287" s="195" t="str">
        <f>IF('P&amp;R'!B287="","",'P&amp;R'!B287)</f>
        <v/>
      </c>
      <c r="B287" s="195" t="str">
        <f>IF('P&amp;R'!C287="","",'P&amp;R'!C287)</f>
        <v/>
      </c>
      <c r="C287" s="194"/>
      <c r="D287" s="193"/>
      <c r="E287" s="192" t="str">
        <f>IF('P&amp;R'!F287="","",'P&amp;R'!F287)</f>
        <v/>
      </c>
      <c r="F287" s="173"/>
      <c r="G287" s="173" t="str">
        <f t="shared" si="4"/>
        <v/>
      </c>
      <c r="H287" s="173"/>
      <c r="I287" s="191" t="str">
        <f>IF('P&amp;R'!J287="","",'P&amp;R'!J287)</f>
        <v/>
      </c>
      <c r="J287" s="379" t="str">
        <f>IF('P&amp;R'!K287="","",'P&amp;R'!K287)</f>
        <v/>
      </c>
    </row>
    <row r="288" spans="1:10" ht="18" customHeight="1" x14ac:dyDescent="0.35">
      <c r="A288" s="195" t="str">
        <f>IF('P&amp;R'!B288="","",'P&amp;R'!B288)</f>
        <v/>
      </c>
      <c r="B288" s="195" t="str">
        <f>IF('P&amp;R'!C288="","",'P&amp;R'!C288)</f>
        <v/>
      </c>
      <c r="C288" s="194"/>
      <c r="D288" s="193"/>
      <c r="E288" s="192" t="str">
        <f>IF('P&amp;R'!F288="","",'P&amp;R'!F288)</f>
        <v/>
      </c>
      <c r="F288" s="173"/>
      <c r="G288" s="173" t="str">
        <f t="shared" si="4"/>
        <v/>
      </c>
      <c r="H288" s="173"/>
      <c r="I288" s="191" t="str">
        <f>IF('P&amp;R'!J288="","",'P&amp;R'!J288)</f>
        <v/>
      </c>
      <c r="J288" s="379" t="str">
        <f>IF('P&amp;R'!K288="","",'P&amp;R'!K288)</f>
        <v/>
      </c>
    </row>
    <row r="289" spans="1:10" ht="18" customHeight="1" x14ac:dyDescent="0.35">
      <c r="A289" s="195" t="str">
        <f>IF('P&amp;R'!B289="","",'P&amp;R'!B289)</f>
        <v/>
      </c>
      <c r="B289" s="195" t="str">
        <f>IF('P&amp;R'!C289="","",'P&amp;R'!C289)</f>
        <v/>
      </c>
      <c r="C289" s="194"/>
      <c r="D289" s="193"/>
      <c r="E289" s="192" t="str">
        <f>IF('P&amp;R'!F289="","",'P&amp;R'!F289)</f>
        <v/>
      </c>
      <c r="F289" s="173"/>
      <c r="G289" s="173" t="str">
        <f t="shared" si="4"/>
        <v/>
      </c>
      <c r="H289" s="173"/>
      <c r="I289" s="191" t="str">
        <f>IF('P&amp;R'!J289="","",'P&amp;R'!J289)</f>
        <v/>
      </c>
      <c r="J289" s="379" t="str">
        <f>IF('P&amp;R'!K289="","",'P&amp;R'!K289)</f>
        <v/>
      </c>
    </row>
    <row r="290" spans="1:10" ht="18" customHeight="1" x14ac:dyDescent="0.35">
      <c r="A290" s="195" t="str">
        <f>IF('P&amp;R'!B290="","",'P&amp;R'!B290)</f>
        <v/>
      </c>
      <c r="B290" s="195" t="str">
        <f>IF('P&amp;R'!C290="","",'P&amp;R'!C290)</f>
        <v/>
      </c>
      <c r="C290" s="194"/>
      <c r="D290" s="193"/>
      <c r="E290" s="192" t="str">
        <f>IF('P&amp;R'!F290="","",'P&amp;R'!F290)</f>
        <v/>
      </c>
      <c r="F290" s="173"/>
      <c r="G290" s="173" t="str">
        <f t="shared" si="4"/>
        <v/>
      </c>
      <c r="H290" s="173"/>
      <c r="I290" s="191" t="str">
        <f>IF('P&amp;R'!J290="","",'P&amp;R'!J290)</f>
        <v/>
      </c>
      <c r="J290" s="379" t="str">
        <f>IF('P&amp;R'!K290="","",'P&amp;R'!K290)</f>
        <v/>
      </c>
    </row>
    <row r="291" spans="1:10" ht="18" customHeight="1" x14ac:dyDescent="0.35">
      <c r="A291" s="195" t="str">
        <f>IF('P&amp;R'!B291="","",'P&amp;R'!B291)</f>
        <v/>
      </c>
      <c r="B291" s="195" t="str">
        <f>IF('P&amp;R'!C291="","",'P&amp;R'!C291)</f>
        <v/>
      </c>
      <c r="C291" s="194"/>
      <c r="D291" s="193"/>
      <c r="E291" s="192" t="str">
        <f>IF('P&amp;R'!F291="","",'P&amp;R'!F291)</f>
        <v/>
      </c>
      <c r="F291" s="173"/>
      <c r="G291" s="173" t="str">
        <f t="shared" si="4"/>
        <v/>
      </c>
      <c r="H291" s="173"/>
      <c r="I291" s="191" t="str">
        <f>IF('P&amp;R'!J291="","",'P&amp;R'!J291)</f>
        <v/>
      </c>
      <c r="J291" s="379" t="str">
        <f>IF('P&amp;R'!K291="","",'P&amp;R'!K291)</f>
        <v/>
      </c>
    </row>
    <row r="292" spans="1:10" ht="18" customHeight="1" x14ac:dyDescent="0.35">
      <c r="A292" s="195" t="str">
        <f>IF('P&amp;R'!B292="","",'P&amp;R'!B292)</f>
        <v/>
      </c>
      <c r="B292" s="195" t="str">
        <f>IF('P&amp;R'!C292="","",'P&amp;R'!C292)</f>
        <v/>
      </c>
      <c r="C292" s="194"/>
      <c r="D292" s="193"/>
      <c r="E292" s="192" t="str">
        <f>IF('P&amp;R'!F292="","",'P&amp;R'!F292)</f>
        <v/>
      </c>
      <c r="F292" s="173"/>
      <c r="G292" s="173" t="str">
        <f t="shared" si="4"/>
        <v/>
      </c>
      <c r="H292" s="173"/>
      <c r="I292" s="191" t="str">
        <f>IF('P&amp;R'!J292="","",'P&amp;R'!J292)</f>
        <v/>
      </c>
      <c r="J292" s="379" t="str">
        <f>IF('P&amp;R'!K292="","",'P&amp;R'!K292)</f>
        <v/>
      </c>
    </row>
    <row r="293" spans="1:10" ht="18" customHeight="1" x14ac:dyDescent="0.35">
      <c r="A293" s="195" t="str">
        <f>IF('P&amp;R'!B293="","",'P&amp;R'!B293)</f>
        <v/>
      </c>
      <c r="B293" s="195" t="str">
        <f>IF('P&amp;R'!C293="","",'P&amp;R'!C293)</f>
        <v/>
      </c>
      <c r="C293" s="194"/>
      <c r="D293" s="193"/>
      <c r="E293" s="192" t="str">
        <f>IF('P&amp;R'!F293="","",'P&amp;R'!F293)</f>
        <v/>
      </c>
      <c r="F293" s="173"/>
      <c r="G293" s="173" t="str">
        <f t="shared" si="4"/>
        <v/>
      </c>
      <c r="H293" s="173"/>
      <c r="I293" s="191" t="str">
        <f>IF('P&amp;R'!J293="","",'P&amp;R'!J293)</f>
        <v/>
      </c>
      <c r="J293" s="379" t="str">
        <f>IF('P&amp;R'!K293="","",'P&amp;R'!K293)</f>
        <v/>
      </c>
    </row>
    <row r="294" spans="1:10" ht="18" customHeight="1" x14ac:dyDescent="0.35">
      <c r="A294" s="195" t="str">
        <f>IF('P&amp;R'!B294="","",'P&amp;R'!B294)</f>
        <v/>
      </c>
      <c r="B294" s="195" t="str">
        <f>IF('P&amp;R'!C294="","",'P&amp;R'!C294)</f>
        <v/>
      </c>
      <c r="C294" s="194"/>
      <c r="D294" s="193"/>
      <c r="E294" s="192" t="str">
        <f>IF('P&amp;R'!F294="","",'P&amp;R'!F294)</f>
        <v/>
      </c>
      <c r="F294" s="173"/>
      <c r="G294" s="173" t="str">
        <f t="shared" si="4"/>
        <v/>
      </c>
      <c r="H294" s="173"/>
      <c r="I294" s="191" t="str">
        <f>IF('P&amp;R'!J294="","",'P&amp;R'!J294)</f>
        <v/>
      </c>
      <c r="J294" s="379" t="str">
        <f>IF('P&amp;R'!K294="","",'P&amp;R'!K294)</f>
        <v/>
      </c>
    </row>
    <row r="295" spans="1:10" ht="18" customHeight="1" x14ac:dyDescent="0.35">
      <c r="A295" s="195" t="str">
        <f>IF('P&amp;R'!B295="","",'P&amp;R'!B295)</f>
        <v/>
      </c>
      <c r="B295" s="195" t="str">
        <f>IF('P&amp;R'!C295="","",'P&amp;R'!C295)</f>
        <v/>
      </c>
      <c r="C295" s="194"/>
      <c r="D295" s="193"/>
      <c r="E295" s="192" t="str">
        <f>IF('P&amp;R'!F295="","",'P&amp;R'!F295)</f>
        <v/>
      </c>
      <c r="F295" s="173"/>
      <c r="G295" s="173" t="str">
        <f t="shared" si="4"/>
        <v/>
      </c>
      <c r="H295" s="173"/>
      <c r="I295" s="191" t="str">
        <f>IF('P&amp;R'!J295="","",'P&amp;R'!J295)</f>
        <v/>
      </c>
      <c r="J295" s="379" t="str">
        <f>IF('P&amp;R'!K295="","",'P&amp;R'!K295)</f>
        <v/>
      </c>
    </row>
    <row r="296" spans="1:10" ht="18" customHeight="1" x14ac:dyDescent="0.35">
      <c r="A296" s="195" t="str">
        <f>IF('P&amp;R'!B296="","",'P&amp;R'!B296)</f>
        <v/>
      </c>
      <c r="B296" s="195" t="str">
        <f>IF('P&amp;R'!C296="","",'P&amp;R'!C296)</f>
        <v/>
      </c>
      <c r="C296" s="194"/>
      <c r="D296" s="193"/>
      <c r="E296" s="192" t="str">
        <f>IF('P&amp;R'!F296="","",'P&amp;R'!F296)</f>
        <v/>
      </c>
      <c r="F296" s="173"/>
      <c r="G296" s="173" t="str">
        <f t="shared" si="4"/>
        <v/>
      </c>
      <c r="H296" s="173"/>
      <c r="I296" s="191" t="str">
        <f>IF('P&amp;R'!J296="","",'P&amp;R'!J296)</f>
        <v/>
      </c>
      <c r="J296" s="379" t="str">
        <f>IF('P&amp;R'!K296="","",'P&amp;R'!K296)</f>
        <v/>
      </c>
    </row>
    <row r="297" spans="1:10" ht="18" customHeight="1" x14ac:dyDescent="0.35">
      <c r="A297" s="195" t="str">
        <f>IF('P&amp;R'!B297="","",'P&amp;R'!B297)</f>
        <v/>
      </c>
      <c r="B297" s="195" t="str">
        <f>IF('P&amp;R'!C297="","",'P&amp;R'!C297)</f>
        <v/>
      </c>
      <c r="C297" s="194"/>
      <c r="D297" s="193"/>
      <c r="E297" s="192" t="str">
        <f>IF('P&amp;R'!F297="","",'P&amp;R'!F297)</f>
        <v/>
      </c>
      <c r="F297" s="173"/>
      <c r="G297" s="173" t="str">
        <f t="shared" si="4"/>
        <v/>
      </c>
      <c r="H297" s="173"/>
      <c r="I297" s="191" t="str">
        <f>IF('P&amp;R'!J297="","",'P&amp;R'!J297)</f>
        <v/>
      </c>
      <c r="J297" s="379" t="str">
        <f>IF('P&amp;R'!K297="","",'P&amp;R'!K297)</f>
        <v/>
      </c>
    </row>
    <row r="298" spans="1:10" ht="18" customHeight="1" x14ac:dyDescent="0.35">
      <c r="A298" s="195" t="str">
        <f>IF('P&amp;R'!B298="","",'P&amp;R'!B298)</f>
        <v/>
      </c>
      <c r="B298" s="195" t="str">
        <f>IF('P&amp;R'!C298="","",'P&amp;R'!C298)</f>
        <v/>
      </c>
      <c r="C298" s="194"/>
      <c r="D298" s="193"/>
      <c r="E298" s="192" t="str">
        <f>IF('P&amp;R'!F298="","",'P&amp;R'!F298)</f>
        <v/>
      </c>
      <c r="F298" s="173"/>
      <c r="G298" s="173" t="str">
        <f t="shared" si="4"/>
        <v/>
      </c>
      <c r="H298" s="173"/>
      <c r="I298" s="191" t="str">
        <f>IF('P&amp;R'!J298="","",'P&amp;R'!J298)</f>
        <v/>
      </c>
      <c r="J298" s="379" t="str">
        <f>IF('P&amp;R'!K298="","",'P&amp;R'!K298)</f>
        <v/>
      </c>
    </row>
    <row r="299" spans="1:10" ht="18" customHeight="1" x14ac:dyDescent="0.35">
      <c r="A299" s="195" t="str">
        <f>IF('P&amp;R'!B299="","",'P&amp;R'!B299)</f>
        <v/>
      </c>
      <c r="B299" s="195" t="str">
        <f>IF('P&amp;R'!C299="","",'P&amp;R'!C299)</f>
        <v/>
      </c>
      <c r="C299" s="194"/>
      <c r="D299" s="193"/>
      <c r="E299" s="192" t="str">
        <f>IF('P&amp;R'!F299="","",'P&amp;R'!F299)</f>
        <v/>
      </c>
      <c r="F299" s="173"/>
      <c r="G299" s="173" t="str">
        <f t="shared" si="4"/>
        <v/>
      </c>
      <c r="H299" s="173"/>
      <c r="I299" s="191" t="str">
        <f>IF('P&amp;R'!J299="","",'P&amp;R'!J299)</f>
        <v/>
      </c>
      <c r="J299" s="379" t="str">
        <f>IF('P&amp;R'!K299="","",'P&amp;R'!K299)</f>
        <v/>
      </c>
    </row>
    <row r="300" spans="1:10" ht="18" customHeight="1" x14ac:dyDescent="0.35">
      <c r="A300" s="195" t="str">
        <f>IF('P&amp;R'!B300="","",'P&amp;R'!B300)</f>
        <v/>
      </c>
      <c r="B300" s="195" t="str">
        <f>IF('P&amp;R'!C300="","",'P&amp;R'!C300)</f>
        <v/>
      </c>
      <c r="C300" s="194"/>
      <c r="D300" s="193"/>
      <c r="E300" s="192" t="str">
        <f>IF('P&amp;R'!F300="","",'P&amp;R'!F300)</f>
        <v/>
      </c>
      <c r="F300" s="173"/>
      <c r="G300" s="173" t="str">
        <f t="shared" si="4"/>
        <v/>
      </c>
      <c r="H300" s="173"/>
      <c r="I300" s="191" t="str">
        <f>IF('P&amp;R'!J300="","",'P&amp;R'!J300)</f>
        <v/>
      </c>
      <c r="J300" s="379" t="str">
        <f>IF('P&amp;R'!K300="","",'P&amp;R'!K300)</f>
        <v/>
      </c>
    </row>
    <row r="301" spans="1:10" ht="18" customHeight="1" x14ac:dyDescent="0.35">
      <c r="A301" s="195" t="str">
        <f>IF('P&amp;R'!B301="","",'P&amp;R'!B301)</f>
        <v/>
      </c>
      <c r="B301" s="195" t="str">
        <f>IF('P&amp;R'!C301="","",'P&amp;R'!C301)</f>
        <v/>
      </c>
      <c r="C301" s="194"/>
      <c r="D301" s="193"/>
      <c r="E301" s="192" t="str">
        <f>IF('P&amp;R'!F301="","",'P&amp;R'!F301)</f>
        <v/>
      </c>
      <c r="F301" s="173"/>
      <c r="G301" s="173" t="str">
        <f t="shared" si="4"/>
        <v/>
      </c>
      <c r="H301" s="173"/>
      <c r="I301" s="191" t="str">
        <f>IF('P&amp;R'!J301="","",'P&amp;R'!J301)</f>
        <v/>
      </c>
      <c r="J301" s="379" t="str">
        <f>IF('P&amp;R'!K301="","",'P&amp;R'!K301)</f>
        <v/>
      </c>
    </row>
    <row r="302" spans="1:10" ht="18" customHeight="1" x14ac:dyDescent="0.35">
      <c r="A302" s="195" t="str">
        <f>IF('P&amp;R'!B302="","",'P&amp;R'!B302)</f>
        <v/>
      </c>
      <c r="B302" s="195" t="str">
        <f>IF('P&amp;R'!C302="","",'P&amp;R'!C302)</f>
        <v/>
      </c>
      <c r="C302" s="194"/>
      <c r="D302" s="193"/>
      <c r="E302" s="192" t="str">
        <f>IF('P&amp;R'!F302="","",'P&amp;R'!F302)</f>
        <v/>
      </c>
      <c r="F302" s="173"/>
      <c r="G302" s="173" t="str">
        <f t="shared" si="4"/>
        <v/>
      </c>
      <c r="H302" s="173"/>
      <c r="I302" s="191" t="str">
        <f>IF('P&amp;R'!J302="","",'P&amp;R'!J302)</f>
        <v/>
      </c>
      <c r="J302" s="379" t="str">
        <f>IF('P&amp;R'!K302="","",'P&amp;R'!K302)</f>
        <v/>
      </c>
    </row>
    <row r="303" spans="1:10" ht="18" customHeight="1" x14ac:dyDescent="0.35">
      <c r="A303" s="195" t="str">
        <f>IF('P&amp;R'!B303="","",'P&amp;R'!B303)</f>
        <v/>
      </c>
      <c r="B303" s="195" t="str">
        <f>IF('P&amp;R'!C303="","",'P&amp;R'!C303)</f>
        <v/>
      </c>
      <c r="C303" s="194"/>
      <c r="D303" s="193"/>
      <c r="E303" s="192" t="str">
        <f>IF('P&amp;R'!F303="","",'P&amp;R'!F303)</f>
        <v/>
      </c>
      <c r="F303" s="173"/>
      <c r="G303" s="173" t="str">
        <f t="shared" si="4"/>
        <v/>
      </c>
      <c r="H303" s="173"/>
      <c r="I303" s="191" t="str">
        <f>IF('P&amp;R'!J303="","",'P&amp;R'!J303)</f>
        <v/>
      </c>
      <c r="J303" s="379" t="str">
        <f>IF('P&amp;R'!K303="","",'P&amp;R'!K303)</f>
        <v/>
      </c>
    </row>
    <row r="304" spans="1:10" ht="18" customHeight="1" x14ac:dyDescent="0.35">
      <c r="A304" s="195" t="str">
        <f>IF('P&amp;R'!B304="","",'P&amp;R'!B304)</f>
        <v/>
      </c>
      <c r="B304" s="195" t="str">
        <f>IF('P&amp;R'!C304="","",'P&amp;R'!C304)</f>
        <v/>
      </c>
      <c r="C304" s="194"/>
      <c r="D304" s="193"/>
      <c r="E304" s="192" t="str">
        <f>IF('P&amp;R'!F304="","",'P&amp;R'!F304)</f>
        <v/>
      </c>
      <c r="F304" s="173"/>
      <c r="G304" s="173" t="str">
        <f t="shared" si="4"/>
        <v/>
      </c>
      <c r="H304" s="173"/>
      <c r="I304" s="191" t="str">
        <f>IF('P&amp;R'!J304="","",'P&amp;R'!J304)</f>
        <v/>
      </c>
      <c r="J304" s="379" t="str">
        <f>IF('P&amp;R'!K304="","",'P&amp;R'!K304)</f>
        <v/>
      </c>
    </row>
    <row r="305" spans="1:10" ht="18" customHeight="1" x14ac:dyDescent="0.35">
      <c r="A305" s="195" t="str">
        <f>IF('P&amp;R'!B305="","",'P&amp;R'!B305)</f>
        <v/>
      </c>
      <c r="B305" s="195" t="str">
        <f>IF('P&amp;R'!C305="","",'P&amp;R'!C305)</f>
        <v/>
      </c>
      <c r="C305" s="194"/>
      <c r="D305" s="193"/>
      <c r="E305" s="192" t="str">
        <f>IF('P&amp;R'!F305="","",'P&amp;R'!F305)</f>
        <v/>
      </c>
      <c r="F305" s="173"/>
      <c r="G305" s="173" t="str">
        <f t="shared" si="4"/>
        <v/>
      </c>
      <c r="H305" s="173"/>
      <c r="I305" s="191" t="str">
        <f>IF('P&amp;R'!J305="","",'P&amp;R'!J305)</f>
        <v/>
      </c>
      <c r="J305" s="379" t="str">
        <f>IF('P&amp;R'!K305="","",'P&amp;R'!K305)</f>
        <v/>
      </c>
    </row>
    <row r="306" spans="1:10" ht="18" customHeight="1" x14ac:dyDescent="0.35">
      <c r="A306" s="195" t="str">
        <f>IF('P&amp;R'!B306="","",'P&amp;R'!B306)</f>
        <v/>
      </c>
      <c r="B306" s="195" t="str">
        <f>IF('P&amp;R'!C306="","",'P&amp;R'!C306)</f>
        <v/>
      </c>
      <c r="C306" s="194"/>
      <c r="D306" s="193"/>
      <c r="E306" s="192" t="str">
        <f>IF('P&amp;R'!F306="","",'P&amp;R'!F306)</f>
        <v/>
      </c>
      <c r="F306" s="173"/>
      <c r="G306" s="173" t="str">
        <f t="shared" si="4"/>
        <v/>
      </c>
      <c r="H306" s="173"/>
      <c r="I306" s="191" t="str">
        <f>IF('P&amp;R'!J306="","",'P&amp;R'!J306)</f>
        <v/>
      </c>
      <c r="J306" s="379" t="str">
        <f>IF('P&amp;R'!K306="","",'P&amp;R'!K306)</f>
        <v/>
      </c>
    </row>
    <row r="307" spans="1:10" ht="18" customHeight="1" x14ac:dyDescent="0.35">
      <c r="A307" s="195" t="str">
        <f>IF('P&amp;R'!B307="","",'P&amp;R'!B307)</f>
        <v/>
      </c>
      <c r="B307" s="195" t="str">
        <f>IF('P&amp;R'!C307="","",'P&amp;R'!C307)</f>
        <v/>
      </c>
      <c r="C307" s="194"/>
      <c r="D307" s="193"/>
      <c r="E307" s="192" t="str">
        <f>IF('P&amp;R'!F307="","",'P&amp;R'!F307)</f>
        <v/>
      </c>
      <c r="F307" s="173"/>
      <c r="G307" s="173" t="str">
        <f t="shared" si="4"/>
        <v/>
      </c>
      <c r="H307" s="173"/>
      <c r="I307" s="191" t="str">
        <f>IF('P&amp;R'!J307="","",'P&amp;R'!J307)</f>
        <v/>
      </c>
      <c r="J307" s="379" t="str">
        <f>IF('P&amp;R'!K307="","",'P&amp;R'!K307)</f>
        <v/>
      </c>
    </row>
    <row r="308" spans="1:10" ht="18" customHeight="1" x14ac:dyDescent="0.35">
      <c r="A308" s="195" t="str">
        <f>IF('P&amp;R'!B308="","",'P&amp;R'!B308)</f>
        <v/>
      </c>
      <c r="B308" s="195" t="str">
        <f>IF('P&amp;R'!C308="","",'P&amp;R'!C308)</f>
        <v/>
      </c>
      <c r="C308" s="194"/>
      <c r="D308" s="193"/>
      <c r="E308" s="192" t="str">
        <f>IF('P&amp;R'!F308="","",'P&amp;R'!F308)</f>
        <v/>
      </c>
      <c r="F308" s="173"/>
      <c r="G308" s="173" t="str">
        <f t="shared" si="4"/>
        <v/>
      </c>
      <c r="H308" s="173"/>
      <c r="I308" s="191" t="str">
        <f>IF('P&amp;R'!J308="","",'P&amp;R'!J308)</f>
        <v/>
      </c>
      <c r="J308" s="379" t="str">
        <f>IF('P&amp;R'!K308="","",'P&amp;R'!K308)</f>
        <v/>
      </c>
    </row>
    <row r="309" spans="1:10" ht="18" customHeight="1" x14ac:dyDescent="0.35">
      <c r="A309" s="195" t="str">
        <f>IF('P&amp;R'!B309="","",'P&amp;R'!B309)</f>
        <v/>
      </c>
      <c r="B309" s="195" t="str">
        <f>IF('P&amp;R'!C309="","",'P&amp;R'!C309)</f>
        <v/>
      </c>
      <c r="C309" s="194"/>
      <c r="D309" s="193"/>
      <c r="E309" s="192" t="str">
        <f>IF('P&amp;R'!F309="","",'P&amp;R'!F309)</f>
        <v/>
      </c>
      <c r="F309" s="173"/>
      <c r="G309" s="173" t="str">
        <f t="shared" si="4"/>
        <v/>
      </c>
      <c r="H309" s="173"/>
      <c r="I309" s="191" t="str">
        <f>IF('P&amp;R'!J309="","",'P&amp;R'!J309)</f>
        <v/>
      </c>
      <c r="J309" s="379" t="str">
        <f>IF('P&amp;R'!K309="","",'P&amp;R'!K309)</f>
        <v/>
      </c>
    </row>
    <row r="310" spans="1:10" ht="18" customHeight="1" x14ac:dyDescent="0.35">
      <c r="A310" s="195" t="str">
        <f>IF('P&amp;R'!B310="","",'P&amp;R'!B310)</f>
        <v/>
      </c>
      <c r="B310" s="195" t="str">
        <f>IF('P&amp;R'!C310="","",'P&amp;R'!C310)</f>
        <v/>
      </c>
      <c r="C310" s="194"/>
      <c r="D310" s="193"/>
      <c r="E310" s="192" t="str">
        <f>IF('P&amp;R'!F310="","",'P&amp;R'!F310)</f>
        <v/>
      </c>
      <c r="F310" s="173"/>
      <c r="G310" s="173" t="str">
        <f t="shared" si="4"/>
        <v/>
      </c>
      <c r="H310" s="173"/>
      <c r="I310" s="191" t="str">
        <f>IF('P&amp;R'!J310="","",'P&amp;R'!J310)</f>
        <v/>
      </c>
      <c r="J310" s="379" t="str">
        <f>IF('P&amp;R'!K310="","",'P&amp;R'!K310)</f>
        <v/>
      </c>
    </row>
    <row r="311" spans="1:10" ht="18" customHeight="1" x14ac:dyDescent="0.35">
      <c r="A311" s="195" t="str">
        <f>IF('P&amp;R'!B311="","",'P&amp;R'!B311)</f>
        <v/>
      </c>
      <c r="B311" s="195" t="str">
        <f>IF('P&amp;R'!C311="","",'P&amp;R'!C311)</f>
        <v/>
      </c>
      <c r="C311" s="194"/>
      <c r="D311" s="193"/>
      <c r="E311" s="192" t="str">
        <f>IF('P&amp;R'!F311="","",'P&amp;R'!F311)</f>
        <v/>
      </c>
      <c r="F311" s="173"/>
      <c r="G311" s="173" t="str">
        <f t="shared" si="4"/>
        <v/>
      </c>
      <c r="H311" s="173"/>
      <c r="I311" s="191" t="str">
        <f>IF('P&amp;R'!J311="","",'P&amp;R'!J311)</f>
        <v/>
      </c>
      <c r="J311" s="379" t="str">
        <f>IF('P&amp;R'!K311="","",'P&amp;R'!K311)</f>
        <v/>
      </c>
    </row>
    <row r="312" spans="1:10" ht="18" customHeight="1" x14ac:dyDescent="0.35">
      <c r="A312" s="195" t="str">
        <f>IF('P&amp;R'!B312="","",'P&amp;R'!B312)</f>
        <v/>
      </c>
      <c r="B312" s="195" t="str">
        <f>IF('P&amp;R'!C312="","",'P&amp;R'!C312)</f>
        <v/>
      </c>
      <c r="C312" s="194"/>
      <c r="D312" s="193"/>
      <c r="E312" s="192" t="str">
        <f>IF('P&amp;R'!F312="","",'P&amp;R'!F312)</f>
        <v/>
      </c>
      <c r="F312" s="173"/>
      <c r="G312" s="173" t="str">
        <f t="shared" si="4"/>
        <v/>
      </c>
      <c r="H312" s="173"/>
      <c r="I312" s="191" t="str">
        <f>IF('P&amp;R'!J312="","",'P&amp;R'!J312)</f>
        <v/>
      </c>
      <c r="J312" s="379" t="str">
        <f>IF('P&amp;R'!K312="","",'P&amp;R'!K312)</f>
        <v/>
      </c>
    </row>
    <row r="313" spans="1:10" ht="18" customHeight="1" x14ac:dyDescent="0.35">
      <c r="A313" s="195" t="str">
        <f>IF('P&amp;R'!B313="","",'P&amp;R'!B313)</f>
        <v/>
      </c>
      <c r="B313" s="195" t="str">
        <f>IF('P&amp;R'!C313="","",'P&amp;R'!C313)</f>
        <v/>
      </c>
      <c r="C313" s="194"/>
      <c r="D313" s="193"/>
      <c r="E313" s="192" t="str">
        <f>IF('P&amp;R'!F313="","",'P&amp;R'!F313)</f>
        <v/>
      </c>
      <c r="F313" s="173"/>
      <c r="G313" s="173" t="str">
        <f t="shared" si="4"/>
        <v/>
      </c>
      <c r="H313" s="173"/>
      <c r="I313" s="191" t="str">
        <f>IF('P&amp;R'!J313="","",'P&amp;R'!J313)</f>
        <v/>
      </c>
      <c r="J313" s="379" t="str">
        <f>IF('P&amp;R'!K313="","",'P&amp;R'!K313)</f>
        <v/>
      </c>
    </row>
    <row r="314" spans="1:10" ht="18" customHeight="1" x14ac:dyDescent="0.35">
      <c r="A314" s="195" t="str">
        <f>IF('P&amp;R'!B314="","",'P&amp;R'!B314)</f>
        <v/>
      </c>
      <c r="B314" s="195" t="str">
        <f>IF('P&amp;R'!C314="","",'P&amp;R'!C314)</f>
        <v/>
      </c>
      <c r="C314" s="194"/>
      <c r="D314" s="193"/>
      <c r="E314" s="192" t="str">
        <f>IF('P&amp;R'!F314="","",'P&amp;R'!F314)</f>
        <v/>
      </c>
      <c r="F314" s="173"/>
      <c r="G314" s="173" t="str">
        <f t="shared" si="4"/>
        <v/>
      </c>
      <c r="H314" s="173"/>
      <c r="I314" s="191" t="str">
        <f>IF('P&amp;R'!J314="","",'P&amp;R'!J314)</f>
        <v/>
      </c>
      <c r="J314" s="379" t="str">
        <f>IF('P&amp;R'!K314="","",'P&amp;R'!K314)</f>
        <v/>
      </c>
    </row>
    <row r="315" spans="1:10" ht="18" customHeight="1" x14ac:dyDescent="0.35">
      <c r="A315" s="195" t="str">
        <f>IF('P&amp;R'!B315="","",'P&amp;R'!B315)</f>
        <v/>
      </c>
      <c r="B315" s="195" t="str">
        <f>IF('P&amp;R'!C315="","",'P&amp;R'!C315)</f>
        <v/>
      </c>
      <c r="C315" s="194"/>
      <c r="D315" s="193"/>
      <c r="E315" s="192" t="str">
        <f>IF('P&amp;R'!F315="","",'P&amp;R'!F315)</f>
        <v/>
      </c>
      <c r="F315" s="173"/>
      <c r="G315" s="173" t="str">
        <f t="shared" si="4"/>
        <v/>
      </c>
      <c r="H315" s="173"/>
      <c r="I315" s="191" t="str">
        <f>IF('P&amp;R'!J315="","",'P&amp;R'!J315)</f>
        <v/>
      </c>
      <c r="J315" s="379" t="str">
        <f>IF('P&amp;R'!K315="","",'P&amp;R'!K315)</f>
        <v/>
      </c>
    </row>
    <row r="316" spans="1:10" ht="18" customHeight="1" x14ac:dyDescent="0.35">
      <c r="A316" s="195" t="str">
        <f>IF('P&amp;R'!B316="","",'P&amp;R'!B316)</f>
        <v/>
      </c>
      <c r="B316" s="195" t="str">
        <f>IF('P&amp;R'!C316="","",'P&amp;R'!C316)</f>
        <v/>
      </c>
      <c r="C316" s="194"/>
      <c r="D316" s="193"/>
      <c r="E316" s="192" t="str">
        <f>IF('P&amp;R'!F316="","",'P&amp;R'!F316)</f>
        <v/>
      </c>
      <c r="F316" s="173"/>
      <c r="G316" s="173" t="str">
        <f t="shared" si="4"/>
        <v/>
      </c>
      <c r="H316" s="173"/>
      <c r="I316" s="191" t="str">
        <f>IF('P&amp;R'!J316="","",'P&amp;R'!J316)</f>
        <v/>
      </c>
      <c r="J316" s="379" t="str">
        <f>IF('P&amp;R'!K316="","",'P&amp;R'!K316)</f>
        <v/>
      </c>
    </row>
    <row r="317" spans="1:10" ht="18" customHeight="1" x14ac:dyDescent="0.35">
      <c r="A317" s="195" t="str">
        <f>IF('P&amp;R'!B317="","",'P&amp;R'!B317)</f>
        <v/>
      </c>
      <c r="B317" s="195" t="str">
        <f>IF('P&amp;R'!C317="","",'P&amp;R'!C317)</f>
        <v/>
      </c>
      <c r="C317" s="194"/>
      <c r="D317" s="193"/>
      <c r="E317" s="192" t="str">
        <f>IF('P&amp;R'!F317="","",'P&amp;R'!F317)</f>
        <v/>
      </c>
      <c r="F317" s="173"/>
      <c r="G317" s="173" t="str">
        <f t="shared" si="4"/>
        <v/>
      </c>
      <c r="H317" s="173"/>
      <c r="I317" s="191" t="str">
        <f>IF('P&amp;R'!J317="","",'P&amp;R'!J317)</f>
        <v/>
      </c>
      <c r="J317" s="379" t="str">
        <f>IF('P&amp;R'!K317="","",'P&amp;R'!K317)</f>
        <v/>
      </c>
    </row>
    <row r="318" spans="1:10" ht="18" customHeight="1" x14ac:dyDescent="0.35">
      <c r="A318" s="195" t="str">
        <f>IF('P&amp;R'!B318="","",'P&amp;R'!B318)</f>
        <v/>
      </c>
      <c r="B318" s="195" t="str">
        <f>IF('P&amp;R'!C318="","",'P&amp;R'!C318)</f>
        <v/>
      </c>
      <c r="C318" s="194"/>
      <c r="D318" s="193"/>
      <c r="E318" s="192" t="str">
        <f>IF('P&amp;R'!F318="","",'P&amp;R'!F318)</f>
        <v/>
      </c>
      <c r="F318" s="173"/>
      <c r="G318" s="173" t="str">
        <f t="shared" si="4"/>
        <v/>
      </c>
      <c r="H318" s="173"/>
      <c r="I318" s="191" t="str">
        <f>IF('P&amp;R'!J318="","",'P&amp;R'!J318)</f>
        <v/>
      </c>
      <c r="J318" s="379" t="str">
        <f>IF('P&amp;R'!K318="","",'P&amp;R'!K318)</f>
        <v/>
      </c>
    </row>
    <row r="319" spans="1:10" ht="18" customHeight="1" x14ac:dyDescent="0.35">
      <c r="A319" s="195" t="str">
        <f>IF('P&amp;R'!B319="","",'P&amp;R'!B319)</f>
        <v/>
      </c>
      <c r="B319" s="195" t="str">
        <f>IF('P&amp;R'!C319="","",'P&amp;R'!C319)</f>
        <v/>
      </c>
      <c r="C319" s="194"/>
      <c r="D319" s="193"/>
      <c r="E319" s="192" t="str">
        <f>IF('P&amp;R'!F319="","",'P&amp;R'!F319)</f>
        <v/>
      </c>
      <c r="F319" s="173"/>
      <c r="G319" s="173" t="str">
        <f t="shared" si="4"/>
        <v/>
      </c>
      <c r="H319" s="173"/>
      <c r="I319" s="191" t="str">
        <f>IF('P&amp;R'!J319="","",'P&amp;R'!J319)</f>
        <v/>
      </c>
      <c r="J319" s="379" t="str">
        <f>IF('P&amp;R'!K319="","",'P&amp;R'!K319)</f>
        <v/>
      </c>
    </row>
    <row r="320" spans="1:10" ht="18" customHeight="1" x14ac:dyDescent="0.35">
      <c r="A320" s="195" t="str">
        <f>IF('P&amp;R'!B320="","",'P&amp;R'!B320)</f>
        <v/>
      </c>
      <c r="B320" s="195" t="str">
        <f>IF('P&amp;R'!C320="","",'P&amp;R'!C320)</f>
        <v/>
      </c>
      <c r="C320" s="194"/>
      <c r="D320" s="193"/>
      <c r="E320" s="192" t="str">
        <f>IF('P&amp;R'!F320="","",'P&amp;R'!F320)</f>
        <v/>
      </c>
      <c r="F320" s="173"/>
      <c r="G320" s="173" t="str">
        <f t="shared" si="4"/>
        <v/>
      </c>
      <c r="H320" s="173"/>
      <c r="I320" s="191" t="str">
        <f>IF('P&amp;R'!J320="","",'P&amp;R'!J320)</f>
        <v/>
      </c>
      <c r="J320" s="379" t="str">
        <f>IF('P&amp;R'!K320="","",'P&amp;R'!K320)</f>
        <v/>
      </c>
    </row>
    <row r="321" spans="1:10" ht="18" customHeight="1" x14ac:dyDescent="0.35">
      <c r="A321" s="195" t="str">
        <f>IF('P&amp;R'!B321="","",'P&amp;R'!B321)</f>
        <v/>
      </c>
      <c r="B321" s="195" t="str">
        <f>IF('P&amp;R'!C321="","",'P&amp;R'!C321)</f>
        <v/>
      </c>
      <c r="C321" s="194"/>
      <c r="D321" s="193"/>
      <c r="E321" s="192" t="str">
        <f>IF('P&amp;R'!F321="","",'P&amp;R'!F321)</f>
        <v/>
      </c>
      <c r="F321" s="173"/>
      <c r="G321" s="173" t="str">
        <f t="shared" si="4"/>
        <v/>
      </c>
      <c r="H321" s="173"/>
      <c r="I321" s="191" t="str">
        <f>IF('P&amp;R'!J321="","",'P&amp;R'!J321)</f>
        <v/>
      </c>
      <c r="J321" s="379" t="str">
        <f>IF('P&amp;R'!K321="","",'P&amp;R'!K321)</f>
        <v/>
      </c>
    </row>
    <row r="322" spans="1:10" ht="18" customHeight="1" x14ac:dyDescent="0.35">
      <c r="A322" s="195" t="str">
        <f>IF('P&amp;R'!B322="","",'P&amp;R'!B322)</f>
        <v/>
      </c>
      <c r="B322" s="195" t="str">
        <f>IF('P&amp;R'!C322="","",'P&amp;R'!C322)</f>
        <v/>
      </c>
      <c r="C322" s="194"/>
      <c r="D322" s="193"/>
      <c r="E322" s="192" t="str">
        <f>IF('P&amp;R'!F322="","",'P&amp;R'!F322)</f>
        <v/>
      </c>
      <c r="F322" s="173"/>
      <c r="G322" s="173" t="str">
        <f t="shared" si="4"/>
        <v/>
      </c>
      <c r="H322" s="173"/>
      <c r="I322" s="191" t="str">
        <f>IF('P&amp;R'!J322="","",'P&amp;R'!J322)</f>
        <v/>
      </c>
      <c r="J322" s="379" t="str">
        <f>IF('P&amp;R'!K322="","",'P&amp;R'!K322)</f>
        <v/>
      </c>
    </row>
    <row r="323" spans="1:10" ht="18" customHeight="1" x14ac:dyDescent="0.35">
      <c r="A323" s="195" t="str">
        <f>IF('P&amp;R'!B323="","",'P&amp;R'!B323)</f>
        <v/>
      </c>
      <c r="B323" s="195" t="str">
        <f>IF('P&amp;R'!C323="","",'P&amp;R'!C323)</f>
        <v/>
      </c>
      <c r="C323" s="194"/>
      <c r="D323" s="193"/>
      <c r="E323" s="192" t="str">
        <f>IF('P&amp;R'!F323="","",'P&amp;R'!F323)</f>
        <v/>
      </c>
      <c r="F323" s="173"/>
      <c r="G323" s="173" t="str">
        <f t="shared" si="4"/>
        <v/>
      </c>
      <c r="H323" s="173"/>
      <c r="I323" s="191" t="str">
        <f>IF('P&amp;R'!J323="","",'P&amp;R'!J323)</f>
        <v/>
      </c>
      <c r="J323" s="379" t="str">
        <f>IF('P&amp;R'!K323="","",'P&amp;R'!K323)</f>
        <v/>
      </c>
    </row>
    <row r="324" spans="1:10" ht="18" customHeight="1" x14ac:dyDescent="0.35">
      <c r="A324" s="195" t="str">
        <f>IF('P&amp;R'!B324="","",'P&amp;R'!B324)</f>
        <v/>
      </c>
      <c r="B324" s="195" t="str">
        <f>IF('P&amp;R'!C324="","",'P&amp;R'!C324)</f>
        <v/>
      </c>
      <c r="C324" s="194"/>
      <c r="D324" s="193"/>
      <c r="E324" s="192" t="str">
        <f>IF('P&amp;R'!F324="","",'P&amp;R'!F324)</f>
        <v/>
      </c>
      <c r="F324" s="173"/>
      <c r="G324" s="173" t="str">
        <f t="shared" si="4"/>
        <v/>
      </c>
      <c r="H324" s="173"/>
      <c r="I324" s="191" t="str">
        <f>IF('P&amp;R'!J324="","",'P&amp;R'!J324)</f>
        <v/>
      </c>
      <c r="J324" s="379" t="str">
        <f>IF('P&amp;R'!K324="","",'P&amp;R'!K324)</f>
        <v/>
      </c>
    </row>
    <row r="325" spans="1:10" ht="18" customHeight="1" x14ac:dyDescent="0.35">
      <c r="A325" s="195" t="str">
        <f>IF('P&amp;R'!B325="","",'P&amp;R'!B325)</f>
        <v/>
      </c>
      <c r="B325" s="195" t="str">
        <f>IF('P&amp;R'!C325="","",'P&amp;R'!C325)</f>
        <v/>
      </c>
      <c r="C325" s="194"/>
      <c r="D325" s="193"/>
      <c r="E325" s="192" t="str">
        <f>IF('P&amp;R'!F325="","",'P&amp;R'!F325)</f>
        <v/>
      </c>
      <c r="F325" s="173"/>
      <c r="G325" s="173" t="str">
        <f t="shared" si="4"/>
        <v/>
      </c>
      <c r="H325" s="173"/>
      <c r="I325" s="191" t="str">
        <f>IF('P&amp;R'!J325="","",'P&amp;R'!J325)</f>
        <v/>
      </c>
      <c r="J325" s="379" t="str">
        <f>IF('P&amp;R'!K325="","",'P&amp;R'!K325)</f>
        <v/>
      </c>
    </row>
    <row r="326" spans="1:10" ht="18" customHeight="1" x14ac:dyDescent="0.35">
      <c r="A326" s="195" t="str">
        <f>IF('P&amp;R'!B326="","",'P&amp;R'!B326)</f>
        <v/>
      </c>
      <c r="B326" s="195" t="str">
        <f>IF('P&amp;R'!C326="","",'P&amp;R'!C326)</f>
        <v/>
      </c>
      <c r="C326" s="194"/>
      <c r="D326" s="193"/>
      <c r="E326" s="192" t="str">
        <f>IF('P&amp;R'!F326="","",'P&amp;R'!F326)</f>
        <v/>
      </c>
      <c r="F326" s="173"/>
      <c r="G326" s="173" t="str">
        <f t="shared" si="4"/>
        <v/>
      </c>
      <c r="H326" s="173"/>
      <c r="I326" s="191" t="str">
        <f>IF('P&amp;R'!J326="","",'P&amp;R'!J326)</f>
        <v/>
      </c>
      <c r="J326" s="379" t="str">
        <f>IF('P&amp;R'!K326="","",'P&amp;R'!K326)</f>
        <v/>
      </c>
    </row>
    <row r="327" spans="1:10" ht="18" customHeight="1" x14ac:dyDescent="0.35">
      <c r="A327" s="195" t="str">
        <f>IF('P&amp;R'!B327="","",'P&amp;R'!B327)</f>
        <v/>
      </c>
      <c r="B327" s="195" t="str">
        <f>IF('P&amp;R'!C327="","",'P&amp;R'!C327)</f>
        <v/>
      </c>
      <c r="C327" s="194"/>
      <c r="D327" s="193"/>
      <c r="E327" s="192" t="str">
        <f>IF('P&amp;R'!F327="","",'P&amp;R'!F327)</f>
        <v/>
      </c>
      <c r="F327" s="173"/>
      <c r="G327" s="173" t="str">
        <f t="shared" si="4"/>
        <v/>
      </c>
      <c r="H327" s="173"/>
      <c r="I327" s="191" t="str">
        <f>IF('P&amp;R'!J327="","",'P&amp;R'!J327)</f>
        <v/>
      </c>
      <c r="J327" s="379" t="str">
        <f>IF('P&amp;R'!K327="","",'P&amp;R'!K327)</f>
        <v/>
      </c>
    </row>
    <row r="328" spans="1:10" ht="18" customHeight="1" x14ac:dyDescent="0.35">
      <c r="A328" s="195" t="str">
        <f>IF('P&amp;R'!B328="","",'P&amp;R'!B328)</f>
        <v/>
      </c>
      <c r="B328" s="195" t="str">
        <f>IF('P&amp;R'!C328="","",'P&amp;R'!C328)</f>
        <v/>
      </c>
      <c r="C328" s="194"/>
      <c r="D328" s="193"/>
      <c r="E328" s="192" t="str">
        <f>IF('P&amp;R'!F328="","",'P&amp;R'!F328)</f>
        <v/>
      </c>
      <c r="F328" s="173"/>
      <c r="G328" s="173" t="str">
        <f t="shared" si="4"/>
        <v/>
      </c>
      <c r="H328" s="173"/>
      <c r="I328" s="191" t="str">
        <f>IF('P&amp;R'!J328="","",'P&amp;R'!J328)</f>
        <v/>
      </c>
      <c r="J328" s="379" t="str">
        <f>IF('P&amp;R'!K328="","",'P&amp;R'!K328)</f>
        <v/>
      </c>
    </row>
    <row r="329" spans="1:10" ht="18" customHeight="1" x14ac:dyDescent="0.35">
      <c r="A329" s="195" t="str">
        <f>IF('P&amp;R'!B329="","",'P&amp;R'!B329)</f>
        <v/>
      </c>
      <c r="B329" s="195" t="str">
        <f>IF('P&amp;R'!C329="","",'P&amp;R'!C329)</f>
        <v/>
      </c>
      <c r="C329" s="194"/>
      <c r="D329" s="193"/>
      <c r="E329" s="192" t="str">
        <f>IF('P&amp;R'!F329="","",'P&amp;R'!F329)</f>
        <v/>
      </c>
      <c r="F329" s="173"/>
      <c r="G329" s="173" t="str">
        <f t="shared" ref="G329:G392" si="5">IF(A329="", "", "-")</f>
        <v/>
      </c>
      <c r="H329" s="173"/>
      <c r="I329" s="191" t="str">
        <f>IF('P&amp;R'!J329="","",'P&amp;R'!J329)</f>
        <v/>
      </c>
      <c r="J329" s="379" t="str">
        <f>IF('P&amp;R'!K329="","",'P&amp;R'!K329)</f>
        <v/>
      </c>
    </row>
    <row r="330" spans="1:10" ht="18" customHeight="1" x14ac:dyDescent="0.35">
      <c r="A330" s="195" t="str">
        <f>IF('P&amp;R'!B330="","",'P&amp;R'!B330)</f>
        <v/>
      </c>
      <c r="B330" s="195" t="str">
        <f>IF('P&amp;R'!C330="","",'P&amp;R'!C330)</f>
        <v/>
      </c>
      <c r="C330" s="194"/>
      <c r="D330" s="193"/>
      <c r="E330" s="192" t="str">
        <f>IF('P&amp;R'!F330="","",'P&amp;R'!F330)</f>
        <v/>
      </c>
      <c r="F330" s="173"/>
      <c r="G330" s="173" t="str">
        <f t="shared" si="5"/>
        <v/>
      </c>
      <c r="H330" s="173"/>
      <c r="I330" s="191" t="str">
        <f>IF('P&amp;R'!J330="","",'P&amp;R'!J330)</f>
        <v/>
      </c>
      <c r="J330" s="379" t="str">
        <f>IF('P&amp;R'!K330="","",'P&amp;R'!K330)</f>
        <v/>
      </c>
    </row>
    <row r="331" spans="1:10" ht="18" customHeight="1" x14ac:dyDescent="0.35">
      <c r="A331" s="195" t="str">
        <f>IF('P&amp;R'!B331="","",'P&amp;R'!B331)</f>
        <v/>
      </c>
      <c r="B331" s="195" t="str">
        <f>IF('P&amp;R'!C331="","",'P&amp;R'!C331)</f>
        <v/>
      </c>
      <c r="C331" s="194"/>
      <c r="D331" s="193"/>
      <c r="E331" s="192" t="str">
        <f>IF('P&amp;R'!F331="","",'P&amp;R'!F331)</f>
        <v/>
      </c>
      <c r="F331" s="173"/>
      <c r="G331" s="173" t="str">
        <f t="shared" si="5"/>
        <v/>
      </c>
      <c r="H331" s="173"/>
      <c r="I331" s="191" t="str">
        <f>IF('P&amp;R'!J331="","",'P&amp;R'!J331)</f>
        <v/>
      </c>
      <c r="J331" s="379" t="str">
        <f>IF('P&amp;R'!K331="","",'P&amp;R'!K331)</f>
        <v/>
      </c>
    </row>
    <row r="332" spans="1:10" ht="18" customHeight="1" x14ac:dyDescent="0.35">
      <c r="A332" s="195" t="str">
        <f>IF('P&amp;R'!B332="","",'P&amp;R'!B332)</f>
        <v/>
      </c>
      <c r="B332" s="195" t="str">
        <f>IF('P&amp;R'!C332="","",'P&amp;R'!C332)</f>
        <v/>
      </c>
      <c r="C332" s="194"/>
      <c r="D332" s="193"/>
      <c r="E332" s="192" t="str">
        <f>IF('P&amp;R'!F332="","",'P&amp;R'!F332)</f>
        <v/>
      </c>
      <c r="F332" s="173"/>
      <c r="G332" s="173" t="str">
        <f t="shared" si="5"/>
        <v/>
      </c>
      <c r="H332" s="173"/>
      <c r="I332" s="191" t="str">
        <f>IF('P&amp;R'!J332="","",'P&amp;R'!J332)</f>
        <v/>
      </c>
      <c r="J332" s="379" t="str">
        <f>IF('P&amp;R'!K332="","",'P&amp;R'!K332)</f>
        <v/>
      </c>
    </row>
    <row r="333" spans="1:10" ht="18" customHeight="1" x14ac:dyDescent="0.35">
      <c r="A333" s="195" t="str">
        <f>IF('P&amp;R'!B333="","",'P&amp;R'!B333)</f>
        <v/>
      </c>
      <c r="B333" s="195" t="str">
        <f>IF('P&amp;R'!C333="","",'P&amp;R'!C333)</f>
        <v/>
      </c>
      <c r="C333" s="194"/>
      <c r="D333" s="193"/>
      <c r="E333" s="192" t="str">
        <f>IF('P&amp;R'!F333="","",'P&amp;R'!F333)</f>
        <v/>
      </c>
      <c r="F333" s="173"/>
      <c r="G333" s="173" t="str">
        <f t="shared" si="5"/>
        <v/>
      </c>
      <c r="H333" s="173"/>
      <c r="I333" s="191" t="str">
        <f>IF('P&amp;R'!J333="","",'P&amp;R'!J333)</f>
        <v/>
      </c>
      <c r="J333" s="379" t="str">
        <f>IF('P&amp;R'!K333="","",'P&amp;R'!K333)</f>
        <v/>
      </c>
    </row>
    <row r="334" spans="1:10" ht="18" customHeight="1" x14ac:dyDescent="0.35">
      <c r="A334" s="195" t="str">
        <f>IF('P&amp;R'!B334="","",'P&amp;R'!B334)</f>
        <v/>
      </c>
      <c r="B334" s="195" t="str">
        <f>IF('P&amp;R'!C334="","",'P&amp;R'!C334)</f>
        <v/>
      </c>
      <c r="C334" s="194"/>
      <c r="D334" s="193"/>
      <c r="E334" s="192" t="str">
        <f>IF('P&amp;R'!F334="","",'P&amp;R'!F334)</f>
        <v/>
      </c>
      <c r="F334" s="173"/>
      <c r="G334" s="173" t="str">
        <f t="shared" si="5"/>
        <v/>
      </c>
      <c r="H334" s="173"/>
      <c r="I334" s="191" t="str">
        <f>IF('P&amp;R'!J334="","",'P&amp;R'!J334)</f>
        <v/>
      </c>
      <c r="J334" s="379" t="str">
        <f>IF('P&amp;R'!K334="","",'P&amp;R'!K334)</f>
        <v/>
      </c>
    </row>
    <row r="335" spans="1:10" ht="18" customHeight="1" x14ac:dyDescent="0.35">
      <c r="A335" s="195" t="str">
        <f>IF('P&amp;R'!B335="","",'P&amp;R'!B335)</f>
        <v/>
      </c>
      <c r="B335" s="195" t="str">
        <f>IF('P&amp;R'!C335="","",'P&amp;R'!C335)</f>
        <v/>
      </c>
      <c r="C335" s="194"/>
      <c r="D335" s="193"/>
      <c r="E335" s="192" t="str">
        <f>IF('P&amp;R'!F335="","",'P&amp;R'!F335)</f>
        <v/>
      </c>
      <c r="F335" s="173"/>
      <c r="G335" s="173" t="str">
        <f t="shared" si="5"/>
        <v/>
      </c>
      <c r="H335" s="173"/>
      <c r="I335" s="191" t="str">
        <f>IF('P&amp;R'!J335="","",'P&amp;R'!J335)</f>
        <v/>
      </c>
      <c r="J335" s="379" t="str">
        <f>IF('P&amp;R'!K335="","",'P&amp;R'!K335)</f>
        <v/>
      </c>
    </row>
    <row r="336" spans="1:10" ht="18" customHeight="1" x14ac:dyDescent="0.35">
      <c r="A336" s="195" t="str">
        <f>IF('P&amp;R'!B336="","",'P&amp;R'!B336)</f>
        <v/>
      </c>
      <c r="B336" s="195" t="str">
        <f>IF('P&amp;R'!C336="","",'P&amp;R'!C336)</f>
        <v/>
      </c>
      <c r="C336" s="194"/>
      <c r="D336" s="193"/>
      <c r="E336" s="192" t="str">
        <f>IF('P&amp;R'!F336="","",'P&amp;R'!F336)</f>
        <v/>
      </c>
      <c r="F336" s="173"/>
      <c r="G336" s="173" t="str">
        <f t="shared" si="5"/>
        <v/>
      </c>
      <c r="H336" s="173"/>
      <c r="I336" s="191" t="str">
        <f>IF('P&amp;R'!J336="","",'P&amp;R'!J336)</f>
        <v/>
      </c>
      <c r="J336" s="379" t="str">
        <f>IF('P&amp;R'!K336="","",'P&amp;R'!K336)</f>
        <v/>
      </c>
    </row>
    <row r="337" spans="1:10" ht="18" customHeight="1" x14ac:dyDescent="0.35">
      <c r="A337" s="195" t="str">
        <f>IF('P&amp;R'!B337="","",'P&amp;R'!B337)</f>
        <v/>
      </c>
      <c r="B337" s="195" t="str">
        <f>IF('P&amp;R'!C337="","",'P&amp;R'!C337)</f>
        <v/>
      </c>
      <c r="C337" s="194"/>
      <c r="D337" s="193"/>
      <c r="E337" s="192" t="str">
        <f>IF('P&amp;R'!F337="","",'P&amp;R'!F337)</f>
        <v/>
      </c>
      <c r="F337" s="173"/>
      <c r="G337" s="173" t="str">
        <f t="shared" si="5"/>
        <v/>
      </c>
      <c r="H337" s="173"/>
      <c r="I337" s="191" t="str">
        <f>IF('P&amp;R'!J337="","",'P&amp;R'!J337)</f>
        <v/>
      </c>
      <c r="J337" s="379" t="str">
        <f>IF('P&amp;R'!K337="","",'P&amp;R'!K337)</f>
        <v/>
      </c>
    </row>
    <row r="338" spans="1:10" ht="18" customHeight="1" x14ac:dyDescent="0.35">
      <c r="A338" s="195" t="str">
        <f>IF('P&amp;R'!B338="","",'P&amp;R'!B338)</f>
        <v/>
      </c>
      <c r="B338" s="195" t="str">
        <f>IF('P&amp;R'!C338="","",'P&amp;R'!C338)</f>
        <v/>
      </c>
      <c r="C338" s="194"/>
      <c r="D338" s="193"/>
      <c r="E338" s="192" t="str">
        <f>IF('P&amp;R'!F338="","",'P&amp;R'!F338)</f>
        <v/>
      </c>
      <c r="F338" s="173"/>
      <c r="G338" s="173" t="str">
        <f t="shared" si="5"/>
        <v/>
      </c>
      <c r="H338" s="173"/>
      <c r="I338" s="191" t="str">
        <f>IF('P&amp;R'!J338="","",'P&amp;R'!J338)</f>
        <v/>
      </c>
      <c r="J338" s="379" t="str">
        <f>IF('P&amp;R'!K338="","",'P&amp;R'!K338)</f>
        <v/>
      </c>
    </row>
    <row r="339" spans="1:10" ht="18" customHeight="1" x14ac:dyDescent="0.35">
      <c r="A339" s="195" t="str">
        <f>IF('P&amp;R'!B339="","",'P&amp;R'!B339)</f>
        <v/>
      </c>
      <c r="B339" s="195" t="str">
        <f>IF('P&amp;R'!C339="","",'P&amp;R'!C339)</f>
        <v/>
      </c>
      <c r="C339" s="194"/>
      <c r="D339" s="193"/>
      <c r="E339" s="192" t="str">
        <f>IF('P&amp;R'!F339="","",'P&amp;R'!F339)</f>
        <v/>
      </c>
      <c r="F339" s="173"/>
      <c r="G339" s="173" t="str">
        <f t="shared" si="5"/>
        <v/>
      </c>
      <c r="H339" s="173"/>
      <c r="I339" s="191" t="str">
        <f>IF('P&amp;R'!J339="","",'P&amp;R'!J339)</f>
        <v/>
      </c>
      <c r="J339" s="379" t="str">
        <f>IF('P&amp;R'!K339="","",'P&amp;R'!K339)</f>
        <v/>
      </c>
    </row>
    <row r="340" spans="1:10" ht="18" customHeight="1" x14ac:dyDescent="0.35">
      <c r="A340" s="195" t="str">
        <f>IF('P&amp;R'!B340="","",'P&amp;R'!B340)</f>
        <v/>
      </c>
      <c r="B340" s="195" t="str">
        <f>IF('P&amp;R'!C340="","",'P&amp;R'!C340)</f>
        <v/>
      </c>
      <c r="C340" s="194"/>
      <c r="D340" s="193"/>
      <c r="E340" s="192" t="str">
        <f>IF('P&amp;R'!F340="","",'P&amp;R'!F340)</f>
        <v/>
      </c>
      <c r="F340" s="173"/>
      <c r="G340" s="173" t="str">
        <f t="shared" si="5"/>
        <v/>
      </c>
      <c r="H340" s="173"/>
      <c r="I340" s="191" t="str">
        <f>IF('P&amp;R'!J340="","",'P&amp;R'!J340)</f>
        <v/>
      </c>
      <c r="J340" s="379" t="str">
        <f>IF('P&amp;R'!K340="","",'P&amp;R'!K340)</f>
        <v/>
      </c>
    </row>
    <row r="341" spans="1:10" ht="18" customHeight="1" x14ac:dyDescent="0.35">
      <c r="A341" s="195" t="str">
        <f>IF('P&amp;R'!B341="","",'P&amp;R'!B341)</f>
        <v/>
      </c>
      <c r="B341" s="195" t="str">
        <f>IF('P&amp;R'!C341="","",'P&amp;R'!C341)</f>
        <v/>
      </c>
      <c r="C341" s="194"/>
      <c r="D341" s="193"/>
      <c r="E341" s="192" t="str">
        <f>IF('P&amp;R'!F341="","",'P&amp;R'!F341)</f>
        <v/>
      </c>
      <c r="F341" s="173"/>
      <c r="G341" s="173" t="str">
        <f t="shared" si="5"/>
        <v/>
      </c>
      <c r="H341" s="173"/>
      <c r="I341" s="191" t="str">
        <f>IF('P&amp;R'!J341="","",'P&amp;R'!J341)</f>
        <v/>
      </c>
      <c r="J341" s="379" t="str">
        <f>IF('P&amp;R'!K341="","",'P&amp;R'!K341)</f>
        <v/>
      </c>
    </row>
    <row r="342" spans="1:10" ht="18" customHeight="1" x14ac:dyDescent="0.35">
      <c r="A342" s="195" t="str">
        <f>IF('P&amp;R'!B342="","",'P&amp;R'!B342)</f>
        <v/>
      </c>
      <c r="B342" s="195" t="str">
        <f>IF('P&amp;R'!C342="","",'P&amp;R'!C342)</f>
        <v/>
      </c>
      <c r="C342" s="194"/>
      <c r="D342" s="193"/>
      <c r="E342" s="192" t="str">
        <f>IF('P&amp;R'!F342="","",'P&amp;R'!F342)</f>
        <v/>
      </c>
      <c r="F342" s="173"/>
      <c r="G342" s="173" t="str">
        <f t="shared" si="5"/>
        <v/>
      </c>
      <c r="H342" s="173"/>
      <c r="I342" s="191" t="str">
        <f>IF('P&amp;R'!J342="","",'P&amp;R'!J342)</f>
        <v/>
      </c>
      <c r="J342" s="379" t="str">
        <f>IF('P&amp;R'!K342="","",'P&amp;R'!K342)</f>
        <v/>
      </c>
    </row>
    <row r="343" spans="1:10" ht="18" customHeight="1" x14ac:dyDescent="0.35">
      <c r="A343" s="195" t="str">
        <f>IF('P&amp;R'!B343="","",'P&amp;R'!B343)</f>
        <v/>
      </c>
      <c r="B343" s="195" t="str">
        <f>IF('P&amp;R'!C343="","",'P&amp;R'!C343)</f>
        <v/>
      </c>
      <c r="C343" s="194"/>
      <c r="D343" s="193"/>
      <c r="E343" s="192" t="str">
        <f>IF('P&amp;R'!F343="","",'P&amp;R'!F343)</f>
        <v/>
      </c>
      <c r="F343" s="173"/>
      <c r="G343" s="173" t="str">
        <f t="shared" si="5"/>
        <v/>
      </c>
      <c r="H343" s="173"/>
      <c r="I343" s="191" t="str">
        <f>IF('P&amp;R'!J343="","",'P&amp;R'!J343)</f>
        <v/>
      </c>
      <c r="J343" s="379" t="str">
        <f>IF('P&amp;R'!K343="","",'P&amp;R'!K343)</f>
        <v/>
      </c>
    </row>
    <row r="344" spans="1:10" ht="18" customHeight="1" x14ac:dyDescent="0.35">
      <c r="A344" s="195" t="str">
        <f>IF('P&amp;R'!B344="","",'P&amp;R'!B344)</f>
        <v/>
      </c>
      <c r="B344" s="195" t="str">
        <f>IF('P&amp;R'!C344="","",'P&amp;R'!C344)</f>
        <v/>
      </c>
      <c r="C344" s="194"/>
      <c r="D344" s="193"/>
      <c r="E344" s="192" t="str">
        <f>IF('P&amp;R'!F344="","",'P&amp;R'!F344)</f>
        <v/>
      </c>
      <c r="F344" s="173"/>
      <c r="G344" s="173" t="str">
        <f t="shared" si="5"/>
        <v/>
      </c>
      <c r="H344" s="173"/>
      <c r="I344" s="191" t="str">
        <f>IF('P&amp;R'!J344="","",'P&amp;R'!J344)</f>
        <v/>
      </c>
      <c r="J344" s="379" t="str">
        <f>IF('P&amp;R'!K344="","",'P&amp;R'!K344)</f>
        <v/>
      </c>
    </row>
    <row r="345" spans="1:10" ht="18" customHeight="1" x14ac:dyDescent="0.35">
      <c r="A345" s="195" t="str">
        <f>IF('P&amp;R'!B345="","",'P&amp;R'!B345)</f>
        <v/>
      </c>
      <c r="B345" s="195" t="str">
        <f>IF('P&amp;R'!C345="","",'P&amp;R'!C345)</f>
        <v/>
      </c>
      <c r="C345" s="194"/>
      <c r="D345" s="193"/>
      <c r="E345" s="192" t="str">
        <f>IF('P&amp;R'!F345="","",'P&amp;R'!F345)</f>
        <v/>
      </c>
      <c r="F345" s="173"/>
      <c r="G345" s="173" t="str">
        <f t="shared" si="5"/>
        <v/>
      </c>
      <c r="H345" s="173"/>
      <c r="I345" s="191" t="str">
        <f>IF('P&amp;R'!J345="","",'P&amp;R'!J345)</f>
        <v/>
      </c>
      <c r="J345" s="379" t="str">
        <f>IF('P&amp;R'!K345="","",'P&amp;R'!K345)</f>
        <v/>
      </c>
    </row>
    <row r="346" spans="1:10" ht="18" customHeight="1" x14ac:dyDescent="0.35">
      <c r="A346" s="195" t="str">
        <f>IF('P&amp;R'!B346="","",'P&amp;R'!B346)</f>
        <v/>
      </c>
      <c r="B346" s="195" t="str">
        <f>IF('P&amp;R'!C346="","",'P&amp;R'!C346)</f>
        <v/>
      </c>
      <c r="C346" s="194"/>
      <c r="D346" s="193"/>
      <c r="E346" s="192" t="str">
        <f>IF('P&amp;R'!F346="","",'P&amp;R'!F346)</f>
        <v/>
      </c>
      <c r="F346" s="173"/>
      <c r="G346" s="173" t="str">
        <f t="shared" si="5"/>
        <v/>
      </c>
      <c r="H346" s="173"/>
      <c r="I346" s="191" t="str">
        <f>IF('P&amp;R'!J346="","",'P&amp;R'!J346)</f>
        <v/>
      </c>
      <c r="J346" s="379" t="str">
        <f>IF('P&amp;R'!K346="","",'P&amp;R'!K346)</f>
        <v/>
      </c>
    </row>
    <row r="347" spans="1:10" ht="18" customHeight="1" x14ac:dyDescent="0.35">
      <c r="A347" s="195" t="str">
        <f>IF('P&amp;R'!B347="","",'P&amp;R'!B347)</f>
        <v/>
      </c>
      <c r="B347" s="195" t="str">
        <f>IF('P&amp;R'!C347="","",'P&amp;R'!C347)</f>
        <v/>
      </c>
      <c r="C347" s="194"/>
      <c r="D347" s="193"/>
      <c r="E347" s="192" t="str">
        <f>IF('P&amp;R'!F347="","",'P&amp;R'!F347)</f>
        <v/>
      </c>
      <c r="F347" s="173"/>
      <c r="G347" s="173" t="str">
        <f t="shared" si="5"/>
        <v/>
      </c>
      <c r="H347" s="173"/>
      <c r="I347" s="191" t="str">
        <f>IF('P&amp;R'!J347="","",'P&amp;R'!J347)</f>
        <v/>
      </c>
      <c r="J347" s="379" t="str">
        <f>IF('P&amp;R'!K347="","",'P&amp;R'!K347)</f>
        <v/>
      </c>
    </row>
    <row r="348" spans="1:10" ht="18" customHeight="1" x14ac:dyDescent="0.35">
      <c r="A348" s="195" t="str">
        <f>IF('P&amp;R'!B348="","",'P&amp;R'!B348)</f>
        <v/>
      </c>
      <c r="B348" s="195" t="str">
        <f>IF('P&amp;R'!C348="","",'P&amp;R'!C348)</f>
        <v/>
      </c>
      <c r="C348" s="194"/>
      <c r="D348" s="193"/>
      <c r="E348" s="192" t="str">
        <f>IF('P&amp;R'!F348="","",'P&amp;R'!F348)</f>
        <v/>
      </c>
      <c r="F348" s="173"/>
      <c r="G348" s="173" t="str">
        <f t="shared" si="5"/>
        <v/>
      </c>
      <c r="H348" s="173"/>
      <c r="I348" s="191" t="str">
        <f>IF('P&amp;R'!J348="","",'P&amp;R'!J348)</f>
        <v/>
      </c>
      <c r="J348" s="379" t="str">
        <f>IF('P&amp;R'!K348="","",'P&amp;R'!K348)</f>
        <v/>
      </c>
    </row>
    <row r="349" spans="1:10" ht="18" customHeight="1" x14ac:dyDescent="0.35">
      <c r="A349" s="195" t="str">
        <f>IF('P&amp;R'!B349="","",'P&amp;R'!B349)</f>
        <v/>
      </c>
      <c r="B349" s="195" t="str">
        <f>IF('P&amp;R'!C349="","",'P&amp;R'!C349)</f>
        <v/>
      </c>
      <c r="C349" s="194"/>
      <c r="D349" s="193"/>
      <c r="E349" s="192" t="str">
        <f>IF('P&amp;R'!F349="","",'P&amp;R'!F349)</f>
        <v/>
      </c>
      <c r="F349" s="173"/>
      <c r="G349" s="173" t="str">
        <f t="shared" si="5"/>
        <v/>
      </c>
      <c r="H349" s="173"/>
      <c r="I349" s="191" t="str">
        <f>IF('P&amp;R'!J349="","",'P&amp;R'!J349)</f>
        <v/>
      </c>
      <c r="J349" s="379" t="str">
        <f>IF('P&amp;R'!K349="","",'P&amp;R'!K349)</f>
        <v/>
      </c>
    </row>
    <row r="350" spans="1:10" ht="18" customHeight="1" x14ac:dyDescent="0.35">
      <c r="A350" s="195" t="str">
        <f>IF('P&amp;R'!B350="","",'P&amp;R'!B350)</f>
        <v/>
      </c>
      <c r="B350" s="195" t="str">
        <f>IF('P&amp;R'!C350="","",'P&amp;R'!C350)</f>
        <v/>
      </c>
      <c r="C350" s="194"/>
      <c r="D350" s="193"/>
      <c r="E350" s="192" t="str">
        <f>IF('P&amp;R'!F350="","",'P&amp;R'!F350)</f>
        <v/>
      </c>
      <c r="F350" s="173"/>
      <c r="G350" s="173" t="str">
        <f t="shared" si="5"/>
        <v/>
      </c>
      <c r="H350" s="173"/>
      <c r="I350" s="191" t="str">
        <f>IF('P&amp;R'!J350="","",'P&amp;R'!J350)</f>
        <v/>
      </c>
      <c r="J350" s="379" t="str">
        <f>IF('P&amp;R'!K350="","",'P&amp;R'!K350)</f>
        <v/>
      </c>
    </row>
    <row r="351" spans="1:10" ht="18" customHeight="1" x14ac:dyDescent="0.35">
      <c r="A351" s="195" t="str">
        <f>IF('P&amp;R'!B351="","",'P&amp;R'!B351)</f>
        <v/>
      </c>
      <c r="B351" s="195" t="str">
        <f>IF('P&amp;R'!C351="","",'P&amp;R'!C351)</f>
        <v/>
      </c>
      <c r="C351" s="194"/>
      <c r="D351" s="193"/>
      <c r="E351" s="192" t="str">
        <f>IF('P&amp;R'!F351="","",'P&amp;R'!F351)</f>
        <v/>
      </c>
      <c r="F351" s="173"/>
      <c r="G351" s="173" t="str">
        <f t="shared" si="5"/>
        <v/>
      </c>
      <c r="H351" s="173"/>
      <c r="I351" s="191" t="str">
        <f>IF('P&amp;R'!J351="","",'P&amp;R'!J351)</f>
        <v/>
      </c>
      <c r="J351" s="379" t="str">
        <f>IF('P&amp;R'!K351="","",'P&amp;R'!K351)</f>
        <v/>
      </c>
    </row>
    <row r="352" spans="1:10" ht="18" customHeight="1" x14ac:dyDescent="0.35">
      <c r="A352" s="195" t="str">
        <f>IF('P&amp;R'!B352="","",'P&amp;R'!B352)</f>
        <v/>
      </c>
      <c r="B352" s="195" t="str">
        <f>IF('P&amp;R'!C352="","",'P&amp;R'!C352)</f>
        <v/>
      </c>
      <c r="C352" s="194"/>
      <c r="D352" s="193"/>
      <c r="E352" s="192" t="str">
        <f>IF('P&amp;R'!F352="","",'P&amp;R'!F352)</f>
        <v/>
      </c>
      <c r="F352" s="173"/>
      <c r="G352" s="173" t="str">
        <f t="shared" si="5"/>
        <v/>
      </c>
      <c r="H352" s="173"/>
      <c r="I352" s="191" t="str">
        <f>IF('P&amp;R'!J352="","",'P&amp;R'!J352)</f>
        <v/>
      </c>
      <c r="J352" s="379" t="str">
        <f>IF('P&amp;R'!K352="","",'P&amp;R'!K352)</f>
        <v/>
      </c>
    </row>
    <row r="353" spans="1:10" ht="18" customHeight="1" x14ac:dyDescent="0.35">
      <c r="A353" s="195" t="str">
        <f>IF('P&amp;R'!B353="","",'P&amp;R'!B353)</f>
        <v/>
      </c>
      <c r="B353" s="195" t="str">
        <f>IF('P&amp;R'!C353="","",'P&amp;R'!C353)</f>
        <v/>
      </c>
      <c r="C353" s="194"/>
      <c r="D353" s="193"/>
      <c r="E353" s="192" t="str">
        <f>IF('P&amp;R'!F353="","",'P&amp;R'!F353)</f>
        <v/>
      </c>
      <c r="F353" s="173"/>
      <c r="G353" s="173" t="str">
        <f t="shared" si="5"/>
        <v/>
      </c>
      <c r="H353" s="173"/>
      <c r="I353" s="191" t="str">
        <f>IF('P&amp;R'!J353="","",'P&amp;R'!J353)</f>
        <v/>
      </c>
      <c r="J353" s="379" t="str">
        <f>IF('P&amp;R'!K353="","",'P&amp;R'!K353)</f>
        <v/>
      </c>
    </row>
    <row r="354" spans="1:10" ht="18" customHeight="1" x14ac:dyDescent="0.35">
      <c r="A354" s="195" t="str">
        <f>IF('P&amp;R'!B354="","",'P&amp;R'!B354)</f>
        <v/>
      </c>
      <c r="B354" s="195" t="str">
        <f>IF('P&amp;R'!C354="","",'P&amp;R'!C354)</f>
        <v/>
      </c>
      <c r="C354" s="194"/>
      <c r="D354" s="193"/>
      <c r="E354" s="192" t="str">
        <f>IF('P&amp;R'!F354="","",'P&amp;R'!F354)</f>
        <v/>
      </c>
      <c r="F354" s="173"/>
      <c r="G354" s="173" t="str">
        <f t="shared" si="5"/>
        <v/>
      </c>
      <c r="H354" s="173"/>
      <c r="I354" s="191" t="str">
        <f>IF('P&amp;R'!J354="","",'P&amp;R'!J354)</f>
        <v/>
      </c>
      <c r="J354" s="379" t="str">
        <f>IF('P&amp;R'!K354="","",'P&amp;R'!K354)</f>
        <v/>
      </c>
    </row>
    <row r="355" spans="1:10" ht="18" customHeight="1" x14ac:dyDescent="0.35">
      <c r="A355" s="195" t="str">
        <f>IF('P&amp;R'!B355="","",'P&amp;R'!B355)</f>
        <v/>
      </c>
      <c r="B355" s="195" t="str">
        <f>IF('P&amp;R'!C355="","",'P&amp;R'!C355)</f>
        <v/>
      </c>
      <c r="C355" s="194"/>
      <c r="D355" s="193"/>
      <c r="E355" s="192" t="str">
        <f>IF('P&amp;R'!F355="","",'P&amp;R'!F355)</f>
        <v/>
      </c>
      <c r="F355" s="173"/>
      <c r="G355" s="173" t="str">
        <f t="shared" si="5"/>
        <v/>
      </c>
      <c r="H355" s="173"/>
      <c r="I355" s="191" t="str">
        <f>IF('P&amp;R'!J355="","",'P&amp;R'!J355)</f>
        <v/>
      </c>
      <c r="J355" s="379" t="str">
        <f>IF('P&amp;R'!K355="","",'P&amp;R'!K355)</f>
        <v/>
      </c>
    </row>
    <row r="356" spans="1:10" ht="18" customHeight="1" x14ac:dyDescent="0.35">
      <c r="A356" s="195" t="str">
        <f>IF('P&amp;R'!B356="","",'P&amp;R'!B356)</f>
        <v/>
      </c>
      <c r="B356" s="195" t="str">
        <f>IF('P&amp;R'!C356="","",'P&amp;R'!C356)</f>
        <v/>
      </c>
      <c r="C356" s="194"/>
      <c r="D356" s="193"/>
      <c r="E356" s="192" t="str">
        <f>IF('P&amp;R'!F356="","",'P&amp;R'!F356)</f>
        <v/>
      </c>
      <c r="F356" s="173"/>
      <c r="G356" s="173" t="str">
        <f t="shared" si="5"/>
        <v/>
      </c>
      <c r="H356" s="173"/>
      <c r="I356" s="191" t="str">
        <f>IF('P&amp;R'!J356="","",'P&amp;R'!J356)</f>
        <v/>
      </c>
      <c r="J356" s="379" t="str">
        <f>IF('P&amp;R'!K356="","",'P&amp;R'!K356)</f>
        <v/>
      </c>
    </row>
    <row r="357" spans="1:10" ht="18" customHeight="1" x14ac:dyDescent="0.35">
      <c r="A357" s="195" t="str">
        <f>IF('P&amp;R'!B357="","",'P&amp;R'!B357)</f>
        <v/>
      </c>
      <c r="B357" s="195" t="str">
        <f>IF('P&amp;R'!C357="","",'P&amp;R'!C357)</f>
        <v/>
      </c>
      <c r="C357" s="194"/>
      <c r="D357" s="193"/>
      <c r="E357" s="192" t="str">
        <f>IF('P&amp;R'!F357="","",'P&amp;R'!F357)</f>
        <v/>
      </c>
      <c r="F357" s="173"/>
      <c r="G357" s="173" t="str">
        <f t="shared" si="5"/>
        <v/>
      </c>
      <c r="H357" s="173"/>
      <c r="I357" s="191" t="str">
        <f>IF('P&amp;R'!J357="","",'P&amp;R'!J357)</f>
        <v/>
      </c>
      <c r="J357" s="379" t="str">
        <f>IF('P&amp;R'!K357="","",'P&amp;R'!K357)</f>
        <v/>
      </c>
    </row>
    <row r="358" spans="1:10" ht="18" customHeight="1" x14ac:dyDescent="0.35">
      <c r="A358" s="195" t="str">
        <f>IF('P&amp;R'!B358="","",'P&amp;R'!B358)</f>
        <v/>
      </c>
      <c r="B358" s="195" t="str">
        <f>IF('P&amp;R'!C358="","",'P&amp;R'!C358)</f>
        <v/>
      </c>
      <c r="C358" s="194"/>
      <c r="D358" s="193"/>
      <c r="E358" s="192" t="str">
        <f>IF('P&amp;R'!F358="","",'P&amp;R'!F358)</f>
        <v/>
      </c>
      <c r="F358" s="173"/>
      <c r="G358" s="173" t="str">
        <f t="shared" si="5"/>
        <v/>
      </c>
      <c r="H358" s="173"/>
      <c r="I358" s="191" t="str">
        <f>IF('P&amp;R'!J358="","",'P&amp;R'!J358)</f>
        <v/>
      </c>
      <c r="J358" s="379" t="str">
        <f>IF('P&amp;R'!K358="","",'P&amp;R'!K358)</f>
        <v/>
      </c>
    </row>
    <row r="359" spans="1:10" ht="18" customHeight="1" x14ac:dyDescent="0.35">
      <c r="A359" s="195" t="str">
        <f>IF('P&amp;R'!B359="","",'P&amp;R'!B359)</f>
        <v/>
      </c>
      <c r="B359" s="195" t="str">
        <f>IF('P&amp;R'!C359="","",'P&amp;R'!C359)</f>
        <v/>
      </c>
      <c r="C359" s="194"/>
      <c r="D359" s="193"/>
      <c r="E359" s="192" t="str">
        <f>IF('P&amp;R'!F359="","",'P&amp;R'!F359)</f>
        <v/>
      </c>
      <c r="F359" s="173"/>
      <c r="G359" s="173" t="str">
        <f t="shared" si="5"/>
        <v/>
      </c>
      <c r="H359" s="173"/>
      <c r="I359" s="191" t="str">
        <f>IF('P&amp;R'!J359="","",'P&amp;R'!J359)</f>
        <v/>
      </c>
      <c r="J359" s="379" t="str">
        <f>IF('P&amp;R'!K359="","",'P&amp;R'!K359)</f>
        <v/>
      </c>
    </row>
    <row r="360" spans="1:10" ht="18" customHeight="1" x14ac:dyDescent="0.35">
      <c r="A360" s="195" t="str">
        <f>IF('P&amp;R'!B360="","",'P&amp;R'!B360)</f>
        <v/>
      </c>
      <c r="B360" s="195" t="str">
        <f>IF('P&amp;R'!C360="","",'P&amp;R'!C360)</f>
        <v/>
      </c>
      <c r="C360" s="194"/>
      <c r="D360" s="193"/>
      <c r="E360" s="192" t="str">
        <f>IF('P&amp;R'!F360="","",'P&amp;R'!F360)</f>
        <v/>
      </c>
      <c r="F360" s="173"/>
      <c r="G360" s="173" t="str">
        <f t="shared" si="5"/>
        <v/>
      </c>
      <c r="H360" s="173"/>
      <c r="I360" s="191" t="str">
        <f>IF('P&amp;R'!J360="","",'P&amp;R'!J360)</f>
        <v/>
      </c>
      <c r="J360" s="379" t="str">
        <f>IF('P&amp;R'!K360="","",'P&amp;R'!K360)</f>
        <v/>
      </c>
    </row>
    <row r="361" spans="1:10" ht="18" customHeight="1" x14ac:dyDescent="0.35">
      <c r="A361" s="195" t="str">
        <f>IF('P&amp;R'!B361="","",'P&amp;R'!B361)</f>
        <v/>
      </c>
      <c r="B361" s="195" t="str">
        <f>IF('P&amp;R'!C361="","",'P&amp;R'!C361)</f>
        <v/>
      </c>
      <c r="C361" s="194"/>
      <c r="D361" s="193"/>
      <c r="E361" s="192" t="str">
        <f>IF('P&amp;R'!F361="","",'P&amp;R'!F361)</f>
        <v/>
      </c>
      <c r="F361" s="173"/>
      <c r="G361" s="173" t="str">
        <f t="shared" si="5"/>
        <v/>
      </c>
      <c r="H361" s="173"/>
      <c r="I361" s="191" t="str">
        <f>IF('P&amp;R'!J361="","",'P&amp;R'!J361)</f>
        <v/>
      </c>
      <c r="J361" s="379" t="str">
        <f>IF('P&amp;R'!K361="","",'P&amp;R'!K361)</f>
        <v/>
      </c>
    </row>
    <row r="362" spans="1:10" ht="18" customHeight="1" x14ac:dyDescent="0.35">
      <c r="A362" s="195" t="str">
        <f>IF('P&amp;R'!B362="","",'P&amp;R'!B362)</f>
        <v/>
      </c>
      <c r="B362" s="195" t="str">
        <f>IF('P&amp;R'!C362="","",'P&amp;R'!C362)</f>
        <v/>
      </c>
      <c r="C362" s="194"/>
      <c r="D362" s="193"/>
      <c r="E362" s="192" t="str">
        <f>IF('P&amp;R'!F362="","",'P&amp;R'!F362)</f>
        <v/>
      </c>
      <c r="F362" s="173"/>
      <c r="G362" s="173" t="str">
        <f t="shared" si="5"/>
        <v/>
      </c>
      <c r="H362" s="173"/>
      <c r="I362" s="191" t="str">
        <f>IF('P&amp;R'!J362="","",'P&amp;R'!J362)</f>
        <v/>
      </c>
      <c r="J362" s="379" t="str">
        <f>IF('P&amp;R'!K362="","",'P&amp;R'!K362)</f>
        <v/>
      </c>
    </row>
    <row r="363" spans="1:10" ht="18" customHeight="1" x14ac:dyDescent="0.35">
      <c r="A363" s="195" t="str">
        <f>IF('P&amp;R'!B363="","",'P&amp;R'!B363)</f>
        <v/>
      </c>
      <c r="B363" s="195" t="str">
        <f>IF('P&amp;R'!C363="","",'P&amp;R'!C363)</f>
        <v/>
      </c>
      <c r="C363" s="194"/>
      <c r="D363" s="193"/>
      <c r="E363" s="192" t="str">
        <f>IF('P&amp;R'!F363="","",'P&amp;R'!F363)</f>
        <v/>
      </c>
      <c r="F363" s="173"/>
      <c r="G363" s="173" t="str">
        <f t="shared" si="5"/>
        <v/>
      </c>
      <c r="H363" s="173"/>
      <c r="I363" s="191" t="str">
        <f>IF('P&amp;R'!J363="","",'P&amp;R'!J363)</f>
        <v/>
      </c>
      <c r="J363" s="379" t="str">
        <f>IF('P&amp;R'!K363="","",'P&amp;R'!K363)</f>
        <v/>
      </c>
    </row>
    <row r="364" spans="1:10" ht="18" customHeight="1" x14ac:dyDescent="0.35">
      <c r="A364" s="195" t="str">
        <f>IF('P&amp;R'!B364="","",'P&amp;R'!B364)</f>
        <v/>
      </c>
      <c r="B364" s="195" t="str">
        <f>IF('P&amp;R'!C364="","",'P&amp;R'!C364)</f>
        <v/>
      </c>
      <c r="C364" s="194"/>
      <c r="D364" s="193"/>
      <c r="E364" s="192" t="str">
        <f>IF('P&amp;R'!F364="","",'P&amp;R'!F364)</f>
        <v/>
      </c>
      <c r="F364" s="173"/>
      <c r="G364" s="173" t="str">
        <f t="shared" si="5"/>
        <v/>
      </c>
      <c r="H364" s="173"/>
      <c r="I364" s="191" t="str">
        <f>IF('P&amp;R'!J364="","",'P&amp;R'!J364)</f>
        <v/>
      </c>
      <c r="J364" s="379" t="str">
        <f>IF('P&amp;R'!K364="","",'P&amp;R'!K364)</f>
        <v/>
      </c>
    </row>
    <row r="365" spans="1:10" ht="18" customHeight="1" x14ac:dyDescent="0.35">
      <c r="A365" s="195" t="str">
        <f>IF('P&amp;R'!B365="","",'P&amp;R'!B365)</f>
        <v/>
      </c>
      <c r="B365" s="195" t="str">
        <f>IF('P&amp;R'!C365="","",'P&amp;R'!C365)</f>
        <v/>
      </c>
      <c r="C365" s="194"/>
      <c r="D365" s="193"/>
      <c r="E365" s="192" t="str">
        <f>IF('P&amp;R'!F365="","",'P&amp;R'!F365)</f>
        <v/>
      </c>
      <c r="F365" s="173"/>
      <c r="G365" s="173" t="str">
        <f t="shared" si="5"/>
        <v/>
      </c>
      <c r="H365" s="173"/>
      <c r="I365" s="191" t="str">
        <f>IF('P&amp;R'!J365="","",'P&amp;R'!J365)</f>
        <v/>
      </c>
      <c r="J365" s="379" t="str">
        <f>IF('P&amp;R'!K365="","",'P&amp;R'!K365)</f>
        <v/>
      </c>
    </row>
    <row r="366" spans="1:10" ht="18" customHeight="1" x14ac:dyDescent="0.35">
      <c r="A366" s="195" t="str">
        <f>IF('P&amp;R'!B366="","",'P&amp;R'!B366)</f>
        <v/>
      </c>
      <c r="B366" s="195" t="str">
        <f>IF('P&amp;R'!C366="","",'P&amp;R'!C366)</f>
        <v/>
      </c>
      <c r="C366" s="194"/>
      <c r="D366" s="193"/>
      <c r="E366" s="192" t="str">
        <f>IF('P&amp;R'!F366="","",'P&amp;R'!F366)</f>
        <v/>
      </c>
      <c r="F366" s="173"/>
      <c r="G366" s="173" t="str">
        <f t="shared" si="5"/>
        <v/>
      </c>
      <c r="H366" s="173"/>
      <c r="I366" s="191" t="str">
        <f>IF('P&amp;R'!J366="","",'P&amp;R'!J366)</f>
        <v/>
      </c>
      <c r="J366" s="379" t="str">
        <f>IF('P&amp;R'!K366="","",'P&amp;R'!K366)</f>
        <v/>
      </c>
    </row>
    <row r="367" spans="1:10" ht="18" customHeight="1" x14ac:dyDescent="0.35">
      <c r="A367" s="195" t="str">
        <f>IF('P&amp;R'!B367="","",'P&amp;R'!B367)</f>
        <v/>
      </c>
      <c r="B367" s="195" t="str">
        <f>IF('P&amp;R'!C367="","",'P&amp;R'!C367)</f>
        <v/>
      </c>
      <c r="C367" s="194"/>
      <c r="D367" s="193"/>
      <c r="E367" s="192" t="str">
        <f>IF('P&amp;R'!F367="","",'P&amp;R'!F367)</f>
        <v/>
      </c>
      <c r="F367" s="173"/>
      <c r="G367" s="173" t="str">
        <f t="shared" si="5"/>
        <v/>
      </c>
      <c r="H367" s="173"/>
      <c r="I367" s="191" t="str">
        <f>IF('P&amp;R'!J367="","",'P&amp;R'!J367)</f>
        <v/>
      </c>
      <c r="J367" s="379" t="str">
        <f>IF('P&amp;R'!K367="","",'P&amp;R'!K367)</f>
        <v/>
      </c>
    </row>
    <row r="368" spans="1:10" ht="18" customHeight="1" x14ac:dyDescent="0.35">
      <c r="A368" s="195" t="str">
        <f>IF('P&amp;R'!B368="","",'P&amp;R'!B368)</f>
        <v/>
      </c>
      <c r="B368" s="195" t="str">
        <f>IF('P&amp;R'!C368="","",'P&amp;R'!C368)</f>
        <v/>
      </c>
      <c r="C368" s="194"/>
      <c r="D368" s="193"/>
      <c r="E368" s="192" t="str">
        <f>IF('P&amp;R'!F368="","",'P&amp;R'!F368)</f>
        <v/>
      </c>
      <c r="F368" s="173"/>
      <c r="G368" s="173" t="str">
        <f t="shared" si="5"/>
        <v/>
      </c>
      <c r="H368" s="173"/>
      <c r="I368" s="191" t="str">
        <f>IF('P&amp;R'!J368="","",'P&amp;R'!J368)</f>
        <v/>
      </c>
      <c r="J368" s="379" t="str">
        <f>IF('P&amp;R'!K368="","",'P&amp;R'!K368)</f>
        <v/>
      </c>
    </row>
    <row r="369" spans="1:10" ht="18" customHeight="1" x14ac:dyDescent="0.35">
      <c r="A369" s="195" t="str">
        <f>IF('P&amp;R'!B369="","",'P&amp;R'!B369)</f>
        <v/>
      </c>
      <c r="B369" s="195" t="str">
        <f>IF('P&amp;R'!C369="","",'P&amp;R'!C369)</f>
        <v/>
      </c>
      <c r="C369" s="194"/>
      <c r="D369" s="193"/>
      <c r="E369" s="192" t="str">
        <f>IF('P&amp;R'!F369="","",'P&amp;R'!F369)</f>
        <v/>
      </c>
      <c r="F369" s="173"/>
      <c r="G369" s="173" t="str">
        <f t="shared" si="5"/>
        <v/>
      </c>
      <c r="H369" s="173"/>
      <c r="I369" s="191" t="str">
        <f>IF('P&amp;R'!J369="","",'P&amp;R'!J369)</f>
        <v/>
      </c>
      <c r="J369" s="379" t="str">
        <f>IF('P&amp;R'!K369="","",'P&amp;R'!K369)</f>
        <v/>
      </c>
    </row>
    <row r="370" spans="1:10" ht="18" customHeight="1" x14ac:dyDescent="0.35">
      <c r="A370" s="195" t="str">
        <f>IF('P&amp;R'!B370="","",'P&amp;R'!B370)</f>
        <v/>
      </c>
      <c r="B370" s="195" t="str">
        <f>IF('P&amp;R'!C370="","",'P&amp;R'!C370)</f>
        <v/>
      </c>
      <c r="C370" s="194"/>
      <c r="D370" s="193"/>
      <c r="E370" s="192" t="str">
        <f>IF('P&amp;R'!F370="","",'P&amp;R'!F370)</f>
        <v/>
      </c>
      <c r="F370" s="173"/>
      <c r="G370" s="173" t="str">
        <f t="shared" si="5"/>
        <v/>
      </c>
      <c r="H370" s="173"/>
      <c r="I370" s="191" t="str">
        <f>IF('P&amp;R'!J370="","",'P&amp;R'!J370)</f>
        <v/>
      </c>
      <c r="J370" s="379" t="str">
        <f>IF('P&amp;R'!K370="","",'P&amp;R'!K370)</f>
        <v/>
      </c>
    </row>
    <row r="371" spans="1:10" ht="18" customHeight="1" x14ac:dyDescent="0.35">
      <c r="A371" s="195" t="str">
        <f>IF('P&amp;R'!B371="","",'P&amp;R'!B371)</f>
        <v/>
      </c>
      <c r="B371" s="195" t="str">
        <f>IF('P&amp;R'!C371="","",'P&amp;R'!C371)</f>
        <v/>
      </c>
      <c r="C371" s="194"/>
      <c r="D371" s="193"/>
      <c r="E371" s="192" t="str">
        <f>IF('P&amp;R'!F371="","",'P&amp;R'!F371)</f>
        <v/>
      </c>
      <c r="F371" s="173"/>
      <c r="G371" s="173" t="str">
        <f t="shared" si="5"/>
        <v/>
      </c>
      <c r="H371" s="173"/>
      <c r="I371" s="191" t="str">
        <f>IF('P&amp;R'!J371="","",'P&amp;R'!J371)</f>
        <v/>
      </c>
      <c r="J371" s="379" t="str">
        <f>IF('P&amp;R'!K371="","",'P&amp;R'!K371)</f>
        <v/>
      </c>
    </row>
    <row r="372" spans="1:10" ht="18" customHeight="1" x14ac:dyDescent="0.35">
      <c r="A372" s="195" t="str">
        <f>IF('P&amp;R'!B372="","",'P&amp;R'!B372)</f>
        <v/>
      </c>
      <c r="B372" s="195" t="str">
        <f>IF('P&amp;R'!C372="","",'P&amp;R'!C372)</f>
        <v/>
      </c>
      <c r="C372" s="194"/>
      <c r="D372" s="193"/>
      <c r="E372" s="192" t="str">
        <f>IF('P&amp;R'!F372="","",'P&amp;R'!F372)</f>
        <v/>
      </c>
      <c r="F372" s="173"/>
      <c r="G372" s="173" t="str">
        <f t="shared" si="5"/>
        <v/>
      </c>
      <c r="H372" s="173"/>
      <c r="I372" s="191" t="str">
        <f>IF('P&amp;R'!J372="","",'P&amp;R'!J372)</f>
        <v/>
      </c>
      <c r="J372" s="379" t="str">
        <f>IF('P&amp;R'!K372="","",'P&amp;R'!K372)</f>
        <v/>
      </c>
    </row>
    <row r="373" spans="1:10" ht="18" customHeight="1" x14ac:dyDescent="0.35">
      <c r="A373" s="195" t="str">
        <f>IF('P&amp;R'!B373="","",'P&amp;R'!B373)</f>
        <v/>
      </c>
      <c r="B373" s="195" t="str">
        <f>IF('P&amp;R'!C373="","",'P&amp;R'!C373)</f>
        <v/>
      </c>
      <c r="C373" s="194"/>
      <c r="D373" s="193"/>
      <c r="E373" s="192" t="str">
        <f>IF('P&amp;R'!F373="","",'P&amp;R'!F373)</f>
        <v/>
      </c>
      <c r="F373" s="173"/>
      <c r="G373" s="173" t="str">
        <f t="shared" si="5"/>
        <v/>
      </c>
      <c r="H373" s="173"/>
      <c r="I373" s="191" t="str">
        <f>IF('P&amp;R'!J373="","",'P&amp;R'!J373)</f>
        <v/>
      </c>
      <c r="J373" s="379" t="str">
        <f>IF('P&amp;R'!K373="","",'P&amp;R'!K373)</f>
        <v/>
      </c>
    </row>
    <row r="374" spans="1:10" ht="18" customHeight="1" x14ac:dyDescent="0.35">
      <c r="A374" s="195" t="str">
        <f>IF('P&amp;R'!B374="","",'P&amp;R'!B374)</f>
        <v/>
      </c>
      <c r="B374" s="195" t="str">
        <f>IF('P&amp;R'!C374="","",'P&amp;R'!C374)</f>
        <v/>
      </c>
      <c r="C374" s="194"/>
      <c r="D374" s="193"/>
      <c r="E374" s="192" t="str">
        <f>IF('P&amp;R'!F374="","",'P&amp;R'!F374)</f>
        <v/>
      </c>
      <c r="F374" s="173"/>
      <c r="G374" s="173" t="str">
        <f t="shared" si="5"/>
        <v/>
      </c>
      <c r="H374" s="173"/>
      <c r="I374" s="191" t="str">
        <f>IF('P&amp;R'!J374="","",'P&amp;R'!J374)</f>
        <v/>
      </c>
      <c r="J374" s="379" t="str">
        <f>IF('P&amp;R'!K374="","",'P&amp;R'!K374)</f>
        <v/>
      </c>
    </row>
    <row r="375" spans="1:10" ht="18" customHeight="1" x14ac:dyDescent="0.35">
      <c r="A375" s="195" t="str">
        <f>IF('P&amp;R'!B375="","",'P&amp;R'!B375)</f>
        <v/>
      </c>
      <c r="B375" s="195" t="str">
        <f>IF('P&amp;R'!C375="","",'P&amp;R'!C375)</f>
        <v/>
      </c>
      <c r="C375" s="194"/>
      <c r="D375" s="193"/>
      <c r="E375" s="192" t="str">
        <f>IF('P&amp;R'!F375="","",'P&amp;R'!F375)</f>
        <v/>
      </c>
      <c r="F375" s="173"/>
      <c r="G375" s="173" t="str">
        <f t="shared" si="5"/>
        <v/>
      </c>
      <c r="H375" s="173"/>
      <c r="I375" s="191" t="str">
        <f>IF('P&amp;R'!J375="","",'P&amp;R'!J375)</f>
        <v/>
      </c>
      <c r="J375" s="379" t="str">
        <f>IF('P&amp;R'!K375="","",'P&amp;R'!K375)</f>
        <v/>
      </c>
    </row>
    <row r="376" spans="1:10" ht="18" customHeight="1" x14ac:dyDescent="0.35">
      <c r="A376" s="195" t="str">
        <f>IF('P&amp;R'!B376="","",'P&amp;R'!B376)</f>
        <v/>
      </c>
      <c r="B376" s="195" t="str">
        <f>IF('P&amp;R'!C376="","",'P&amp;R'!C376)</f>
        <v/>
      </c>
      <c r="C376" s="194"/>
      <c r="D376" s="193"/>
      <c r="E376" s="192" t="str">
        <f>IF('P&amp;R'!F376="","",'P&amp;R'!F376)</f>
        <v/>
      </c>
      <c r="F376" s="173"/>
      <c r="G376" s="173" t="str">
        <f t="shared" si="5"/>
        <v/>
      </c>
      <c r="H376" s="173"/>
      <c r="I376" s="191" t="str">
        <f>IF('P&amp;R'!J376="","",'P&amp;R'!J376)</f>
        <v/>
      </c>
      <c r="J376" s="379" t="str">
        <f>IF('P&amp;R'!K376="","",'P&amp;R'!K376)</f>
        <v/>
      </c>
    </row>
    <row r="377" spans="1:10" ht="18" customHeight="1" x14ac:dyDescent="0.35">
      <c r="A377" s="195" t="str">
        <f>IF('P&amp;R'!B377="","",'P&amp;R'!B377)</f>
        <v/>
      </c>
      <c r="B377" s="195" t="str">
        <f>IF('P&amp;R'!C377="","",'P&amp;R'!C377)</f>
        <v/>
      </c>
      <c r="C377" s="194"/>
      <c r="D377" s="193"/>
      <c r="E377" s="192" t="str">
        <f>IF('P&amp;R'!F377="","",'P&amp;R'!F377)</f>
        <v/>
      </c>
      <c r="F377" s="173"/>
      <c r="G377" s="173" t="str">
        <f t="shared" si="5"/>
        <v/>
      </c>
      <c r="H377" s="173"/>
      <c r="I377" s="191" t="str">
        <f>IF('P&amp;R'!J377="","",'P&amp;R'!J377)</f>
        <v/>
      </c>
      <c r="J377" s="379" t="str">
        <f>IF('P&amp;R'!K377="","",'P&amp;R'!K377)</f>
        <v/>
      </c>
    </row>
    <row r="378" spans="1:10" ht="18" customHeight="1" x14ac:dyDescent="0.35">
      <c r="A378" s="195" t="str">
        <f>IF('P&amp;R'!B378="","",'P&amp;R'!B378)</f>
        <v/>
      </c>
      <c r="B378" s="195" t="str">
        <f>IF('P&amp;R'!C378="","",'P&amp;R'!C378)</f>
        <v/>
      </c>
      <c r="C378" s="194"/>
      <c r="D378" s="193"/>
      <c r="E378" s="192" t="str">
        <f>IF('P&amp;R'!F378="","",'P&amp;R'!F378)</f>
        <v/>
      </c>
      <c r="F378" s="173"/>
      <c r="G378" s="173" t="str">
        <f t="shared" si="5"/>
        <v/>
      </c>
      <c r="H378" s="173"/>
      <c r="I378" s="191" t="str">
        <f>IF('P&amp;R'!J378="","",'P&amp;R'!J378)</f>
        <v/>
      </c>
      <c r="J378" s="379" t="str">
        <f>IF('P&amp;R'!K378="","",'P&amp;R'!K378)</f>
        <v/>
      </c>
    </row>
    <row r="379" spans="1:10" ht="18" customHeight="1" x14ac:dyDescent="0.35">
      <c r="A379" s="195" t="str">
        <f>IF('P&amp;R'!B379="","",'P&amp;R'!B379)</f>
        <v/>
      </c>
      <c r="B379" s="195" t="str">
        <f>IF('P&amp;R'!C379="","",'P&amp;R'!C379)</f>
        <v/>
      </c>
      <c r="C379" s="194"/>
      <c r="D379" s="193"/>
      <c r="E379" s="192" t="str">
        <f>IF('P&amp;R'!F379="","",'P&amp;R'!F379)</f>
        <v/>
      </c>
      <c r="F379" s="173"/>
      <c r="G379" s="173" t="str">
        <f t="shared" si="5"/>
        <v/>
      </c>
      <c r="H379" s="173"/>
      <c r="I379" s="191" t="str">
        <f>IF('P&amp;R'!J379="","",'P&amp;R'!J379)</f>
        <v/>
      </c>
      <c r="J379" s="379" t="str">
        <f>IF('P&amp;R'!K379="","",'P&amp;R'!K379)</f>
        <v/>
      </c>
    </row>
    <row r="380" spans="1:10" ht="18" customHeight="1" x14ac:dyDescent="0.35">
      <c r="A380" s="195" t="str">
        <f>IF('P&amp;R'!B380="","",'P&amp;R'!B380)</f>
        <v/>
      </c>
      <c r="B380" s="195" t="str">
        <f>IF('P&amp;R'!C380="","",'P&amp;R'!C380)</f>
        <v/>
      </c>
      <c r="C380" s="194"/>
      <c r="D380" s="193"/>
      <c r="E380" s="192" t="str">
        <f>IF('P&amp;R'!F380="","",'P&amp;R'!F380)</f>
        <v/>
      </c>
      <c r="F380" s="173"/>
      <c r="G380" s="173" t="str">
        <f t="shared" si="5"/>
        <v/>
      </c>
      <c r="H380" s="173"/>
      <c r="I380" s="191" t="str">
        <f>IF('P&amp;R'!J380="","",'P&amp;R'!J380)</f>
        <v/>
      </c>
      <c r="J380" s="379" t="str">
        <f>IF('P&amp;R'!K380="","",'P&amp;R'!K380)</f>
        <v/>
      </c>
    </row>
    <row r="381" spans="1:10" ht="18" customHeight="1" x14ac:dyDescent="0.35">
      <c r="A381" s="195" t="str">
        <f>IF('P&amp;R'!B381="","",'P&amp;R'!B381)</f>
        <v/>
      </c>
      <c r="B381" s="195" t="str">
        <f>IF('P&amp;R'!C381="","",'P&amp;R'!C381)</f>
        <v/>
      </c>
      <c r="C381" s="194"/>
      <c r="D381" s="193"/>
      <c r="E381" s="192" t="str">
        <f>IF('P&amp;R'!F381="","",'P&amp;R'!F381)</f>
        <v/>
      </c>
      <c r="F381" s="173"/>
      <c r="G381" s="173" t="str">
        <f t="shared" si="5"/>
        <v/>
      </c>
      <c r="H381" s="173"/>
      <c r="I381" s="191" t="str">
        <f>IF('P&amp;R'!J381="","",'P&amp;R'!J381)</f>
        <v/>
      </c>
      <c r="J381" s="379" t="str">
        <f>IF('P&amp;R'!K381="","",'P&amp;R'!K381)</f>
        <v/>
      </c>
    </row>
    <row r="382" spans="1:10" ht="18" customHeight="1" x14ac:dyDescent="0.35">
      <c r="A382" s="195" t="str">
        <f>IF('P&amp;R'!B382="","",'P&amp;R'!B382)</f>
        <v/>
      </c>
      <c r="B382" s="195" t="str">
        <f>IF('P&amp;R'!C382="","",'P&amp;R'!C382)</f>
        <v/>
      </c>
      <c r="C382" s="194"/>
      <c r="D382" s="193"/>
      <c r="E382" s="192" t="str">
        <f>IF('P&amp;R'!F382="","",'P&amp;R'!F382)</f>
        <v/>
      </c>
      <c r="F382" s="173"/>
      <c r="G382" s="173" t="str">
        <f t="shared" si="5"/>
        <v/>
      </c>
      <c r="H382" s="173"/>
      <c r="I382" s="191" t="str">
        <f>IF('P&amp;R'!J382="","",'P&amp;R'!J382)</f>
        <v/>
      </c>
      <c r="J382" s="379" t="str">
        <f>IF('P&amp;R'!K382="","",'P&amp;R'!K382)</f>
        <v/>
      </c>
    </row>
    <row r="383" spans="1:10" ht="18" customHeight="1" x14ac:dyDescent="0.35">
      <c r="A383" s="195" t="str">
        <f>IF('P&amp;R'!B383="","",'P&amp;R'!B383)</f>
        <v/>
      </c>
      <c r="B383" s="195" t="str">
        <f>IF('P&amp;R'!C383="","",'P&amp;R'!C383)</f>
        <v/>
      </c>
      <c r="C383" s="194"/>
      <c r="D383" s="193"/>
      <c r="E383" s="192" t="str">
        <f>IF('P&amp;R'!F383="","",'P&amp;R'!F383)</f>
        <v/>
      </c>
      <c r="F383" s="173"/>
      <c r="G383" s="173" t="str">
        <f t="shared" si="5"/>
        <v/>
      </c>
      <c r="H383" s="173"/>
      <c r="I383" s="191" t="str">
        <f>IF('P&amp;R'!J383="","",'P&amp;R'!J383)</f>
        <v/>
      </c>
      <c r="J383" s="379" t="str">
        <f>IF('P&amp;R'!K383="","",'P&amp;R'!K383)</f>
        <v/>
      </c>
    </row>
    <row r="384" spans="1:10" ht="18" customHeight="1" x14ac:dyDescent="0.35">
      <c r="A384" s="195" t="str">
        <f>IF('P&amp;R'!B384="","",'P&amp;R'!B384)</f>
        <v/>
      </c>
      <c r="B384" s="195" t="str">
        <f>IF('P&amp;R'!C384="","",'P&amp;R'!C384)</f>
        <v/>
      </c>
      <c r="C384" s="194"/>
      <c r="D384" s="193"/>
      <c r="E384" s="192" t="str">
        <f>IF('P&amp;R'!F384="","",'P&amp;R'!F384)</f>
        <v/>
      </c>
      <c r="F384" s="173"/>
      <c r="G384" s="173" t="str">
        <f t="shared" si="5"/>
        <v/>
      </c>
      <c r="H384" s="173"/>
      <c r="I384" s="191" t="str">
        <f>IF('P&amp;R'!J384="","",'P&amp;R'!J384)</f>
        <v/>
      </c>
      <c r="J384" s="379" t="str">
        <f>IF('P&amp;R'!K384="","",'P&amp;R'!K384)</f>
        <v/>
      </c>
    </row>
    <row r="385" spans="1:10" ht="18" customHeight="1" x14ac:dyDescent="0.35">
      <c r="A385" s="195" t="str">
        <f>IF('P&amp;R'!B385="","",'P&amp;R'!B385)</f>
        <v/>
      </c>
      <c r="B385" s="195" t="str">
        <f>IF('P&amp;R'!C385="","",'P&amp;R'!C385)</f>
        <v/>
      </c>
      <c r="C385" s="194"/>
      <c r="D385" s="193"/>
      <c r="E385" s="192" t="str">
        <f>IF('P&amp;R'!F385="","",'P&amp;R'!F385)</f>
        <v/>
      </c>
      <c r="F385" s="173"/>
      <c r="G385" s="173" t="str">
        <f t="shared" si="5"/>
        <v/>
      </c>
      <c r="H385" s="173"/>
      <c r="I385" s="191" t="str">
        <f>IF('P&amp;R'!J385="","",'P&amp;R'!J385)</f>
        <v/>
      </c>
      <c r="J385" s="379" t="str">
        <f>IF('P&amp;R'!K385="","",'P&amp;R'!K385)</f>
        <v/>
      </c>
    </row>
    <row r="386" spans="1:10" ht="18" customHeight="1" x14ac:dyDescent="0.35">
      <c r="A386" s="195" t="str">
        <f>IF('P&amp;R'!B386="","",'P&amp;R'!B386)</f>
        <v/>
      </c>
      <c r="B386" s="195" t="str">
        <f>IF('P&amp;R'!C386="","",'P&amp;R'!C386)</f>
        <v/>
      </c>
      <c r="C386" s="194"/>
      <c r="D386" s="193"/>
      <c r="E386" s="192" t="str">
        <f>IF('P&amp;R'!F386="","",'P&amp;R'!F386)</f>
        <v/>
      </c>
      <c r="F386" s="173"/>
      <c r="G386" s="173" t="str">
        <f t="shared" si="5"/>
        <v/>
      </c>
      <c r="H386" s="173"/>
      <c r="I386" s="191" t="str">
        <f>IF('P&amp;R'!J386="","",'P&amp;R'!J386)</f>
        <v/>
      </c>
      <c r="J386" s="379" t="str">
        <f>IF('P&amp;R'!K386="","",'P&amp;R'!K386)</f>
        <v/>
      </c>
    </row>
    <row r="387" spans="1:10" ht="18" customHeight="1" x14ac:dyDescent="0.35">
      <c r="A387" s="195" t="str">
        <f>IF('P&amp;R'!B387="","",'P&amp;R'!B387)</f>
        <v/>
      </c>
      <c r="B387" s="195" t="str">
        <f>IF('P&amp;R'!C387="","",'P&amp;R'!C387)</f>
        <v/>
      </c>
      <c r="C387" s="194"/>
      <c r="D387" s="193"/>
      <c r="E387" s="192" t="str">
        <f>IF('P&amp;R'!F387="","",'P&amp;R'!F387)</f>
        <v/>
      </c>
      <c r="F387" s="173"/>
      <c r="G387" s="173" t="str">
        <f t="shared" si="5"/>
        <v/>
      </c>
      <c r="H387" s="173"/>
      <c r="I387" s="191" t="str">
        <f>IF('P&amp;R'!J387="","",'P&amp;R'!J387)</f>
        <v/>
      </c>
      <c r="J387" s="379" t="str">
        <f>IF('P&amp;R'!K387="","",'P&amp;R'!K387)</f>
        <v/>
      </c>
    </row>
    <row r="388" spans="1:10" ht="18" customHeight="1" x14ac:dyDescent="0.35">
      <c r="A388" s="195" t="str">
        <f>IF('P&amp;R'!B388="","",'P&amp;R'!B388)</f>
        <v/>
      </c>
      <c r="B388" s="195" t="str">
        <f>IF('P&amp;R'!C388="","",'P&amp;R'!C388)</f>
        <v/>
      </c>
      <c r="C388" s="194"/>
      <c r="D388" s="193"/>
      <c r="E388" s="192" t="str">
        <f>IF('P&amp;R'!F388="","",'P&amp;R'!F388)</f>
        <v/>
      </c>
      <c r="F388" s="173"/>
      <c r="G388" s="173" t="str">
        <f t="shared" si="5"/>
        <v/>
      </c>
      <c r="H388" s="173"/>
      <c r="I388" s="191" t="str">
        <f>IF('P&amp;R'!J388="","",'P&amp;R'!J388)</f>
        <v/>
      </c>
      <c r="J388" s="379" t="str">
        <f>IF('P&amp;R'!K388="","",'P&amp;R'!K388)</f>
        <v/>
      </c>
    </row>
    <row r="389" spans="1:10" ht="18" customHeight="1" x14ac:dyDescent="0.35">
      <c r="A389" s="195" t="str">
        <f>IF('P&amp;R'!B389="","",'P&amp;R'!B389)</f>
        <v/>
      </c>
      <c r="B389" s="195" t="str">
        <f>IF('P&amp;R'!C389="","",'P&amp;R'!C389)</f>
        <v/>
      </c>
      <c r="C389" s="194"/>
      <c r="D389" s="193"/>
      <c r="E389" s="192" t="str">
        <f>IF('P&amp;R'!F389="","",'P&amp;R'!F389)</f>
        <v/>
      </c>
      <c r="F389" s="173"/>
      <c r="G389" s="173" t="str">
        <f t="shared" si="5"/>
        <v/>
      </c>
      <c r="H389" s="173"/>
      <c r="I389" s="191" t="str">
        <f>IF('P&amp;R'!J389="","",'P&amp;R'!J389)</f>
        <v/>
      </c>
      <c r="J389" s="379" t="str">
        <f>IF('P&amp;R'!K389="","",'P&amp;R'!K389)</f>
        <v/>
      </c>
    </row>
    <row r="390" spans="1:10" ht="18" customHeight="1" x14ac:dyDescent="0.35">
      <c r="A390" s="195" t="str">
        <f>IF('P&amp;R'!B390="","",'P&amp;R'!B390)</f>
        <v/>
      </c>
      <c r="B390" s="195" t="str">
        <f>IF('P&amp;R'!C390="","",'P&amp;R'!C390)</f>
        <v/>
      </c>
      <c r="C390" s="194"/>
      <c r="D390" s="193"/>
      <c r="E390" s="192" t="str">
        <f>IF('P&amp;R'!F390="","",'P&amp;R'!F390)</f>
        <v/>
      </c>
      <c r="F390" s="173"/>
      <c r="G390" s="173" t="str">
        <f t="shared" si="5"/>
        <v/>
      </c>
      <c r="H390" s="173"/>
      <c r="I390" s="191" t="str">
        <f>IF('P&amp;R'!J390="","",'P&amp;R'!J390)</f>
        <v/>
      </c>
      <c r="J390" s="379" t="str">
        <f>IF('P&amp;R'!K390="","",'P&amp;R'!K390)</f>
        <v/>
      </c>
    </row>
    <row r="391" spans="1:10" ht="18" customHeight="1" x14ac:dyDescent="0.35">
      <c r="A391" s="195" t="str">
        <f>IF('P&amp;R'!B391="","",'P&amp;R'!B391)</f>
        <v/>
      </c>
      <c r="B391" s="195" t="str">
        <f>IF('P&amp;R'!C391="","",'P&amp;R'!C391)</f>
        <v/>
      </c>
      <c r="C391" s="194"/>
      <c r="D391" s="193"/>
      <c r="E391" s="192" t="str">
        <f>IF('P&amp;R'!F391="","",'P&amp;R'!F391)</f>
        <v/>
      </c>
      <c r="F391" s="173"/>
      <c r="G391" s="173" t="str">
        <f t="shared" si="5"/>
        <v/>
      </c>
      <c r="H391" s="173"/>
      <c r="I391" s="191" t="str">
        <f>IF('P&amp;R'!J391="","",'P&amp;R'!J391)</f>
        <v/>
      </c>
      <c r="J391" s="379" t="str">
        <f>IF('P&amp;R'!K391="","",'P&amp;R'!K391)</f>
        <v/>
      </c>
    </row>
    <row r="392" spans="1:10" ht="18" customHeight="1" x14ac:dyDescent="0.35">
      <c r="A392" s="195" t="str">
        <f>IF('P&amp;R'!B392="","",'P&amp;R'!B392)</f>
        <v/>
      </c>
      <c r="B392" s="195" t="str">
        <f>IF('P&amp;R'!C392="","",'P&amp;R'!C392)</f>
        <v/>
      </c>
      <c r="C392" s="194"/>
      <c r="D392" s="193"/>
      <c r="E392" s="192" t="str">
        <f>IF('P&amp;R'!F392="","",'P&amp;R'!F392)</f>
        <v/>
      </c>
      <c r="F392" s="173"/>
      <c r="G392" s="173" t="str">
        <f t="shared" si="5"/>
        <v/>
      </c>
      <c r="H392" s="173"/>
      <c r="I392" s="191" t="str">
        <f>IF('P&amp;R'!J392="","",'P&amp;R'!J392)</f>
        <v/>
      </c>
      <c r="J392" s="379" t="str">
        <f>IF('P&amp;R'!K392="","",'P&amp;R'!K392)</f>
        <v/>
      </c>
    </row>
    <row r="393" spans="1:10" ht="18" customHeight="1" x14ac:dyDescent="0.35">
      <c r="A393" s="195" t="str">
        <f>IF('P&amp;R'!B393="","",'P&amp;R'!B393)</f>
        <v/>
      </c>
      <c r="B393" s="195" t="str">
        <f>IF('P&amp;R'!C393="","",'P&amp;R'!C393)</f>
        <v/>
      </c>
      <c r="C393" s="194"/>
      <c r="D393" s="193"/>
      <c r="E393" s="192" t="str">
        <f>IF('P&amp;R'!F393="","",'P&amp;R'!F393)</f>
        <v/>
      </c>
      <c r="F393" s="173"/>
      <c r="G393" s="173" t="str">
        <f t="shared" ref="G393:G456" si="6">IF(A393="", "", "-")</f>
        <v/>
      </c>
      <c r="H393" s="173"/>
      <c r="I393" s="191" t="str">
        <f>IF('P&amp;R'!J393="","",'P&amp;R'!J393)</f>
        <v/>
      </c>
      <c r="J393" s="379" t="str">
        <f>IF('P&amp;R'!K393="","",'P&amp;R'!K393)</f>
        <v/>
      </c>
    </row>
    <row r="394" spans="1:10" ht="18" customHeight="1" x14ac:dyDescent="0.35">
      <c r="A394" s="195" t="str">
        <f>IF('P&amp;R'!B394="","",'P&amp;R'!B394)</f>
        <v/>
      </c>
      <c r="B394" s="195" t="str">
        <f>IF('P&amp;R'!C394="","",'P&amp;R'!C394)</f>
        <v/>
      </c>
      <c r="C394" s="194"/>
      <c r="D394" s="193"/>
      <c r="E394" s="192" t="str">
        <f>IF('P&amp;R'!F394="","",'P&amp;R'!F394)</f>
        <v/>
      </c>
      <c r="F394" s="173"/>
      <c r="G394" s="173" t="str">
        <f t="shared" si="6"/>
        <v/>
      </c>
      <c r="H394" s="173"/>
      <c r="I394" s="191" t="str">
        <f>IF('P&amp;R'!J394="","",'P&amp;R'!J394)</f>
        <v/>
      </c>
      <c r="J394" s="379" t="str">
        <f>IF('P&amp;R'!K394="","",'P&amp;R'!K394)</f>
        <v/>
      </c>
    </row>
    <row r="395" spans="1:10" ht="18" customHeight="1" x14ac:dyDescent="0.35">
      <c r="A395" s="195" t="str">
        <f>IF('P&amp;R'!B395="","",'P&amp;R'!B395)</f>
        <v/>
      </c>
      <c r="B395" s="195" t="str">
        <f>IF('P&amp;R'!C395="","",'P&amp;R'!C395)</f>
        <v/>
      </c>
      <c r="C395" s="194"/>
      <c r="D395" s="193"/>
      <c r="E395" s="192" t="str">
        <f>IF('P&amp;R'!F395="","",'P&amp;R'!F395)</f>
        <v/>
      </c>
      <c r="F395" s="173"/>
      <c r="G395" s="173" t="str">
        <f t="shared" si="6"/>
        <v/>
      </c>
      <c r="H395" s="173"/>
      <c r="I395" s="191" t="str">
        <f>IF('P&amp;R'!J395="","",'P&amp;R'!J395)</f>
        <v/>
      </c>
      <c r="J395" s="379" t="str">
        <f>IF('P&amp;R'!K395="","",'P&amp;R'!K395)</f>
        <v/>
      </c>
    </row>
    <row r="396" spans="1:10" ht="18" customHeight="1" x14ac:dyDescent="0.35">
      <c r="A396" s="195" t="str">
        <f>IF('P&amp;R'!B396="","",'P&amp;R'!B396)</f>
        <v/>
      </c>
      <c r="B396" s="195" t="str">
        <f>IF('P&amp;R'!C396="","",'P&amp;R'!C396)</f>
        <v/>
      </c>
      <c r="C396" s="194"/>
      <c r="D396" s="193"/>
      <c r="E396" s="192" t="str">
        <f>IF('P&amp;R'!F396="","",'P&amp;R'!F396)</f>
        <v/>
      </c>
      <c r="F396" s="173"/>
      <c r="G396" s="173" t="str">
        <f t="shared" si="6"/>
        <v/>
      </c>
      <c r="H396" s="173"/>
      <c r="I396" s="191" t="str">
        <f>IF('P&amp;R'!J396="","",'P&amp;R'!J396)</f>
        <v/>
      </c>
      <c r="J396" s="379" t="str">
        <f>IF('P&amp;R'!K396="","",'P&amp;R'!K396)</f>
        <v/>
      </c>
    </row>
    <row r="397" spans="1:10" ht="18" customHeight="1" x14ac:dyDescent="0.35">
      <c r="A397" s="195" t="str">
        <f>IF('P&amp;R'!B397="","",'P&amp;R'!B397)</f>
        <v/>
      </c>
      <c r="B397" s="195" t="str">
        <f>IF('P&amp;R'!C397="","",'P&amp;R'!C397)</f>
        <v/>
      </c>
      <c r="C397" s="194"/>
      <c r="D397" s="193"/>
      <c r="E397" s="192" t="str">
        <f>IF('P&amp;R'!F397="","",'P&amp;R'!F397)</f>
        <v/>
      </c>
      <c r="F397" s="173"/>
      <c r="G397" s="173" t="str">
        <f t="shared" si="6"/>
        <v/>
      </c>
      <c r="H397" s="173"/>
      <c r="I397" s="191" t="str">
        <f>IF('P&amp;R'!J397="","",'P&amp;R'!J397)</f>
        <v/>
      </c>
      <c r="J397" s="379" t="str">
        <f>IF('P&amp;R'!K397="","",'P&amp;R'!K397)</f>
        <v/>
      </c>
    </row>
    <row r="398" spans="1:10" ht="18" customHeight="1" x14ac:dyDescent="0.35">
      <c r="A398" s="195" t="str">
        <f>IF('P&amp;R'!B398="","",'P&amp;R'!B398)</f>
        <v/>
      </c>
      <c r="B398" s="195" t="str">
        <f>IF('P&amp;R'!C398="","",'P&amp;R'!C398)</f>
        <v/>
      </c>
      <c r="C398" s="194"/>
      <c r="D398" s="193"/>
      <c r="E398" s="192" t="str">
        <f>IF('P&amp;R'!F398="","",'P&amp;R'!F398)</f>
        <v/>
      </c>
      <c r="F398" s="173"/>
      <c r="G398" s="173" t="str">
        <f t="shared" si="6"/>
        <v/>
      </c>
      <c r="H398" s="173"/>
      <c r="I398" s="191" t="str">
        <f>IF('P&amp;R'!J398="","",'P&amp;R'!J398)</f>
        <v/>
      </c>
      <c r="J398" s="379" t="str">
        <f>IF('P&amp;R'!K398="","",'P&amp;R'!K398)</f>
        <v/>
      </c>
    </row>
    <row r="399" spans="1:10" ht="18" customHeight="1" x14ac:dyDescent="0.35">
      <c r="A399" s="195" t="str">
        <f>IF('P&amp;R'!B399="","",'P&amp;R'!B399)</f>
        <v/>
      </c>
      <c r="B399" s="195" t="str">
        <f>IF('P&amp;R'!C399="","",'P&amp;R'!C399)</f>
        <v/>
      </c>
      <c r="C399" s="194"/>
      <c r="D399" s="193"/>
      <c r="E399" s="192" t="str">
        <f>IF('P&amp;R'!F399="","",'P&amp;R'!F399)</f>
        <v/>
      </c>
      <c r="F399" s="173"/>
      <c r="G399" s="173" t="str">
        <f t="shared" si="6"/>
        <v/>
      </c>
      <c r="H399" s="173"/>
      <c r="I399" s="191" t="str">
        <f>IF('P&amp;R'!J399="","",'P&amp;R'!J399)</f>
        <v/>
      </c>
      <c r="J399" s="379" t="str">
        <f>IF('P&amp;R'!K399="","",'P&amp;R'!K399)</f>
        <v/>
      </c>
    </row>
    <row r="400" spans="1:10" ht="18" customHeight="1" x14ac:dyDescent="0.35">
      <c r="A400" s="195" t="str">
        <f>IF('P&amp;R'!B400="","",'P&amp;R'!B400)</f>
        <v/>
      </c>
      <c r="B400" s="195" t="str">
        <f>IF('P&amp;R'!C400="","",'P&amp;R'!C400)</f>
        <v/>
      </c>
      <c r="C400" s="194"/>
      <c r="D400" s="193"/>
      <c r="E400" s="192" t="str">
        <f>IF('P&amp;R'!F400="","",'P&amp;R'!F400)</f>
        <v/>
      </c>
      <c r="F400" s="173"/>
      <c r="G400" s="173" t="str">
        <f t="shared" si="6"/>
        <v/>
      </c>
      <c r="H400" s="173"/>
      <c r="I400" s="191" t="str">
        <f>IF('P&amp;R'!J400="","",'P&amp;R'!J400)</f>
        <v/>
      </c>
      <c r="J400" s="379" t="str">
        <f>IF('P&amp;R'!K400="","",'P&amp;R'!K400)</f>
        <v/>
      </c>
    </row>
    <row r="401" spans="1:10" ht="18" customHeight="1" x14ac:dyDescent="0.35">
      <c r="A401" s="195" t="str">
        <f>IF('P&amp;R'!B401="","",'P&amp;R'!B401)</f>
        <v/>
      </c>
      <c r="B401" s="195" t="str">
        <f>IF('P&amp;R'!C401="","",'P&amp;R'!C401)</f>
        <v/>
      </c>
      <c r="C401" s="194"/>
      <c r="D401" s="193"/>
      <c r="E401" s="192" t="str">
        <f>IF('P&amp;R'!F401="","",'P&amp;R'!F401)</f>
        <v/>
      </c>
      <c r="F401" s="173"/>
      <c r="G401" s="173" t="str">
        <f t="shared" si="6"/>
        <v/>
      </c>
      <c r="H401" s="173"/>
      <c r="I401" s="191" t="str">
        <f>IF('P&amp;R'!J401="","",'P&amp;R'!J401)</f>
        <v/>
      </c>
      <c r="J401" s="379" t="str">
        <f>IF('P&amp;R'!K401="","",'P&amp;R'!K401)</f>
        <v/>
      </c>
    </row>
    <row r="402" spans="1:10" ht="18" customHeight="1" x14ac:dyDescent="0.35">
      <c r="A402" s="195" t="str">
        <f>IF('P&amp;R'!B402="","",'P&amp;R'!B402)</f>
        <v/>
      </c>
      <c r="B402" s="195" t="str">
        <f>IF('P&amp;R'!C402="","",'P&amp;R'!C402)</f>
        <v/>
      </c>
      <c r="C402" s="194"/>
      <c r="D402" s="193"/>
      <c r="E402" s="192" t="str">
        <f>IF('P&amp;R'!F402="","",'P&amp;R'!F402)</f>
        <v/>
      </c>
      <c r="F402" s="173"/>
      <c r="G402" s="173" t="str">
        <f t="shared" si="6"/>
        <v/>
      </c>
      <c r="H402" s="173"/>
      <c r="I402" s="191" t="str">
        <f>IF('P&amp;R'!J402="","",'P&amp;R'!J402)</f>
        <v/>
      </c>
      <c r="J402" s="379" t="str">
        <f>IF('P&amp;R'!K402="","",'P&amp;R'!K402)</f>
        <v/>
      </c>
    </row>
    <row r="403" spans="1:10" ht="18" customHeight="1" x14ac:dyDescent="0.35">
      <c r="A403" s="195" t="str">
        <f>IF('P&amp;R'!B403="","",'P&amp;R'!B403)</f>
        <v/>
      </c>
      <c r="B403" s="195" t="str">
        <f>IF('P&amp;R'!C403="","",'P&amp;R'!C403)</f>
        <v/>
      </c>
      <c r="C403" s="194"/>
      <c r="D403" s="193"/>
      <c r="E403" s="192" t="str">
        <f>IF('P&amp;R'!F403="","",'P&amp;R'!F403)</f>
        <v/>
      </c>
      <c r="F403" s="173"/>
      <c r="G403" s="173" t="str">
        <f t="shared" si="6"/>
        <v/>
      </c>
      <c r="H403" s="173"/>
      <c r="I403" s="191" t="str">
        <f>IF('P&amp;R'!J403="","",'P&amp;R'!J403)</f>
        <v/>
      </c>
      <c r="J403" s="379" t="str">
        <f>IF('P&amp;R'!K403="","",'P&amp;R'!K403)</f>
        <v/>
      </c>
    </row>
    <row r="404" spans="1:10" ht="18" customHeight="1" x14ac:dyDescent="0.35">
      <c r="A404" s="195" t="str">
        <f>IF('P&amp;R'!B404="","",'P&amp;R'!B404)</f>
        <v/>
      </c>
      <c r="B404" s="195" t="str">
        <f>IF('P&amp;R'!C404="","",'P&amp;R'!C404)</f>
        <v/>
      </c>
      <c r="C404" s="194"/>
      <c r="D404" s="193"/>
      <c r="E404" s="192" t="str">
        <f>IF('P&amp;R'!F404="","",'P&amp;R'!F404)</f>
        <v/>
      </c>
      <c r="F404" s="173"/>
      <c r="G404" s="173" t="str">
        <f t="shared" si="6"/>
        <v/>
      </c>
      <c r="H404" s="173"/>
      <c r="I404" s="191" t="str">
        <f>IF('P&amp;R'!J404="","",'P&amp;R'!J404)</f>
        <v/>
      </c>
      <c r="J404" s="379" t="str">
        <f>IF('P&amp;R'!K404="","",'P&amp;R'!K404)</f>
        <v/>
      </c>
    </row>
    <row r="405" spans="1:10" ht="18" customHeight="1" x14ac:dyDescent="0.35">
      <c r="A405" s="195" t="str">
        <f>IF('P&amp;R'!B405="","",'P&amp;R'!B405)</f>
        <v/>
      </c>
      <c r="B405" s="195" t="str">
        <f>IF('P&amp;R'!C405="","",'P&amp;R'!C405)</f>
        <v/>
      </c>
      <c r="C405" s="194"/>
      <c r="D405" s="193"/>
      <c r="E405" s="192" t="str">
        <f>IF('P&amp;R'!F405="","",'P&amp;R'!F405)</f>
        <v/>
      </c>
      <c r="F405" s="173"/>
      <c r="G405" s="173" t="str">
        <f t="shared" si="6"/>
        <v/>
      </c>
      <c r="H405" s="173"/>
      <c r="I405" s="191" t="str">
        <f>IF('P&amp;R'!J405="","",'P&amp;R'!J405)</f>
        <v/>
      </c>
      <c r="J405" s="379" t="str">
        <f>IF('P&amp;R'!K405="","",'P&amp;R'!K405)</f>
        <v/>
      </c>
    </row>
    <row r="406" spans="1:10" ht="18" customHeight="1" x14ac:dyDescent="0.35">
      <c r="A406" s="195" t="str">
        <f>IF('P&amp;R'!B406="","",'P&amp;R'!B406)</f>
        <v/>
      </c>
      <c r="B406" s="195" t="str">
        <f>IF('P&amp;R'!C406="","",'P&amp;R'!C406)</f>
        <v/>
      </c>
      <c r="C406" s="194"/>
      <c r="D406" s="193"/>
      <c r="E406" s="192" t="str">
        <f>IF('P&amp;R'!F406="","",'P&amp;R'!F406)</f>
        <v/>
      </c>
      <c r="F406" s="173"/>
      <c r="G406" s="173" t="str">
        <f t="shared" si="6"/>
        <v/>
      </c>
      <c r="H406" s="173"/>
      <c r="I406" s="191" t="str">
        <f>IF('P&amp;R'!J406="","",'P&amp;R'!J406)</f>
        <v/>
      </c>
      <c r="J406" s="379" t="str">
        <f>IF('P&amp;R'!K406="","",'P&amp;R'!K406)</f>
        <v/>
      </c>
    </row>
    <row r="407" spans="1:10" ht="18" customHeight="1" x14ac:dyDescent="0.35">
      <c r="A407" s="195" t="str">
        <f>IF('P&amp;R'!B407="","",'P&amp;R'!B407)</f>
        <v/>
      </c>
      <c r="B407" s="195" t="str">
        <f>IF('P&amp;R'!C407="","",'P&amp;R'!C407)</f>
        <v/>
      </c>
      <c r="C407" s="194"/>
      <c r="D407" s="193"/>
      <c r="E407" s="192" t="str">
        <f>IF('P&amp;R'!F407="","",'P&amp;R'!F407)</f>
        <v/>
      </c>
      <c r="F407" s="173"/>
      <c r="G407" s="173" t="str">
        <f t="shared" si="6"/>
        <v/>
      </c>
      <c r="H407" s="173"/>
      <c r="I407" s="191" t="str">
        <f>IF('P&amp;R'!J407="","",'P&amp;R'!J407)</f>
        <v/>
      </c>
      <c r="J407" s="379" t="str">
        <f>IF('P&amp;R'!K407="","",'P&amp;R'!K407)</f>
        <v/>
      </c>
    </row>
    <row r="408" spans="1:10" ht="18" customHeight="1" x14ac:dyDescent="0.35">
      <c r="A408" s="195" t="str">
        <f>IF('P&amp;R'!B408="","",'P&amp;R'!B408)</f>
        <v/>
      </c>
      <c r="B408" s="195" t="str">
        <f>IF('P&amp;R'!C408="","",'P&amp;R'!C408)</f>
        <v/>
      </c>
      <c r="C408" s="194"/>
      <c r="D408" s="193"/>
      <c r="E408" s="192" t="str">
        <f>IF('P&amp;R'!F408="","",'P&amp;R'!F408)</f>
        <v/>
      </c>
      <c r="F408" s="173"/>
      <c r="G408" s="173" t="str">
        <f t="shared" si="6"/>
        <v/>
      </c>
      <c r="H408" s="173"/>
      <c r="I408" s="191" t="str">
        <f>IF('P&amp;R'!J408="","",'P&amp;R'!J408)</f>
        <v/>
      </c>
      <c r="J408" s="379" t="str">
        <f>IF('P&amp;R'!K408="","",'P&amp;R'!K408)</f>
        <v/>
      </c>
    </row>
    <row r="409" spans="1:10" ht="18" customHeight="1" x14ac:dyDescent="0.35">
      <c r="A409" s="195" t="str">
        <f>IF('P&amp;R'!B409="","",'P&amp;R'!B409)</f>
        <v/>
      </c>
      <c r="B409" s="195" t="str">
        <f>IF('P&amp;R'!C409="","",'P&amp;R'!C409)</f>
        <v/>
      </c>
      <c r="C409" s="194"/>
      <c r="D409" s="193"/>
      <c r="E409" s="192" t="str">
        <f>IF('P&amp;R'!F409="","",'P&amp;R'!F409)</f>
        <v/>
      </c>
      <c r="F409" s="173"/>
      <c r="G409" s="173" t="str">
        <f t="shared" si="6"/>
        <v/>
      </c>
      <c r="H409" s="173"/>
      <c r="I409" s="191" t="str">
        <f>IF('P&amp;R'!J409="","",'P&amp;R'!J409)</f>
        <v/>
      </c>
      <c r="J409" s="379" t="str">
        <f>IF('P&amp;R'!K409="","",'P&amp;R'!K409)</f>
        <v/>
      </c>
    </row>
    <row r="410" spans="1:10" ht="18" customHeight="1" x14ac:dyDescent="0.35">
      <c r="A410" s="195" t="str">
        <f>IF('P&amp;R'!B410="","",'P&amp;R'!B410)</f>
        <v/>
      </c>
      <c r="B410" s="195" t="str">
        <f>IF('P&amp;R'!C410="","",'P&amp;R'!C410)</f>
        <v/>
      </c>
      <c r="C410" s="194"/>
      <c r="D410" s="193"/>
      <c r="E410" s="192" t="str">
        <f>IF('P&amp;R'!F410="","",'P&amp;R'!F410)</f>
        <v/>
      </c>
      <c r="F410" s="173"/>
      <c r="G410" s="173" t="str">
        <f t="shared" si="6"/>
        <v/>
      </c>
      <c r="H410" s="173"/>
      <c r="I410" s="191" t="str">
        <f>IF('P&amp;R'!J410="","",'P&amp;R'!J410)</f>
        <v/>
      </c>
      <c r="J410" s="379" t="str">
        <f>IF('P&amp;R'!K410="","",'P&amp;R'!K410)</f>
        <v/>
      </c>
    </row>
    <row r="411" spans="1:10" ht="18" customHeight="1" x14ac:dyDescent="0.35">
      <c r="A411" s="195" t="str">
        <f>IF('P&amp;R'!B411="","",'P&amp;R'!B411)</f>
        <v/>
      </c>
      <c r="B411" s="195" t="str">
        <f>IF('P&amp;R'!C411="","",'P&amp;R'!C411)</f>
        <v/>
      </c>
      <c r="C411" s="194"/>
      <c r="D411" s="193"/>
      <c r="E411" s="192" t="str">
        <f>IF('P&amp;R'!F411="","",'P&amp;R'!F411)</f>
        <v/>
      </c>
      <c r="F411" s="173"/>
      <c r="G411" s="173" t="str">
        <f t="shared" si="6"/>
        <v/>
      </c>
      <c r="H411" s="173"/>
      <c r="I411" s="191" t="str">
        <f>IF('P&amp;R'!J411="","",'P&amp;R'!J411)</f>
        <v/>
      </c>
      <c r="J411" s="379" t="str">
        <f>IF('P&amp;R'!K411="","",'P&amp;R'!K411)</f>
        <v/>
      </c>
    </row>
    <row r="412" spans="1:10" ht="18" customHeight="1" x14ac:dyDescent="0.35">
      <c r="A412" s="195" t="str">
        <f>IF('P&amp;R'!B412="","",'P&amp;R'!B412)</f>
        <v/>
      </c>
      <c r="B412" s="195" t="str">
        <f>IF('P&amp;R'!C412="","",'P&amp;R'!C412)</f>
        <v/>
      </c>
      <c r="C412" s="194"/>
      <c r="D412" s="193"/>
      <c r="E412" s="192" t="str">
        <f>IF('P&amp;R'!F412="","",'P&amp;R'!F412)</f>
        <v/>
      </c>
      <c r="F412" s="173"/>
      <c r="G412" s="173" t="str">
        <f t="shared" si="6"/>
        <v/>
      </c>
      <c r="H412" s="173"/>
      <c r="I412" s="191" t="str">
        <f>IF('P&amp;R'!J412="","",'P&amp;R'!J412)</f>
        <v/>
      </c>
      <c r="J412" s="379" t="str">
        <f>IF('P&amp;R'!K412="","",'P&amp;R'!K412)</f>
        <v/>
      </c>
    </row>
    <row r="413" spans="1:10" ht="18" customHeight="1" x14ac:dyDescent="0.35">
      <c r="A413" s="195" t="str">
        <f>IF('P&amp;R'!B413="","",'P&amp;R'!B413)</f>
        <v/>
      </c>
      <c r="B413" s="195" t="str">
        <f>IF('P&amp;R'!C413="","",'P&amp;R'!C413)</f>
        <v/>
      </c>
      <c r="C413" s="194"/>
      <c r="D413" s="193"/>
      <c r="E413" s="192" t="str">
        <f>IF('P&amp;R'!F413="","",'P&amp;R'!F413)</f>
        <v/>
      </c>
      <c r="F413" s="173"/>
      <c r="G413" s="173" t="str">
        <f t="shared" si="6"/>
        <v/>
      </c>
      <c r="H413" s="173"/>
      <c r="I413" s="191" t="str">
        <f>IF('P&amp;R'!J413="","",'P&amp;R'!J413)</f>
        <v/>
      </c>
      <c r="J413" s="379" t="str">
        <f>IF('P&amp;R'!K413="","",'P&amp;R'!K413)</f>
        <v/>
      </c>
    </row>
    <row r="414" spans="1:10" ht="18" customHeight="1" x14ac:dyDescent="0.35">
      <c r="A414" s="195" t="str">
        <f>IF('P&amp;R'!B414="","",'P&amp;R'!B414)</f>
        <v/>
      </c>
      <c r="B414" s="195" t="str">
        <f>IF('P&amp;R'!C414="","",'P&amp;R'!C414)</f>
        <v/>
      </c>
      <c r="C414" s="194"/>
      <c r="D414" s="193"/>
      <c r="E414" s="192" t="str">
        <f>IF('P&amp;R'!F414="","",'P&amp;R'!F414)</f>
        <v/>
      </c>
      <c r="F414" s="173"/>
      <c r="G414" s="173" t="str">
        <f t="shared" si="6"/>
        <v/>
      </c>
      <c r="H414" s="173"/>
      <c r="I414" s="191" t="str">
        <f>IF('P&amp;R'!J414="","",'P&amp;R'!J414)</f>
        <v/>
      </c>
      <c r="J414" s="379" t="str">
        <f>IF('P&amp;R'!K414="","",'P&amp;R'!K414)</f>
        <v/>
      </c>
    </row>
    <row r="415" spans="1:10" ht="18" customHeight="1" x14ac:dyDescent="0.35">
      <c r="A415" s="195" t="str">
        <f>IF('P&amp;R'!B415="","",'P&amp;R'!B415)</f>
        <v/>
      </c>
      <c r="B415" s="195" t="str">
        <f>IF('P&amp;R'!C415="","",'P&amp;R'!C415)</f>
        <v/>
      </c>
      <c r="C415" s="194"/>
      <c r="D415" s="193"/>
      <c r="E415" s="192" t="str">
        <f>IF('P&amp;R'!F415="","",'P&amp;R'!F415)</f>
        <v/>
      </c>
      <c r="F415" s="173"/>
      <c r="G415" s="173" t="str">
        <f t="shared" si="6"/>
        <v/>
      </c>
      <c r="H415" s="173"/>
      <c r="I415" s="191" t="str">
        <f>IF('P&amp;R'!J415="","",'P&amp;R'!J415)</f>
        <v/>
      </c>
      <c r="J415" s="379" t="str">
        <f>IF('P&amp;R'!K415="","",'P&amp;R'!K415)</f>
        <v/>
      </c>
    </row>
    <row r="416" spans="1:10" ht="18" customHeight="1" x14ac:dyDescent="0.35">
      <c r="A416" s="195" t="str">
        <f>IF('P&amp;R'!B416="","",'P&amp;R'!B416)</f>
        <v/>
      </c>
      <c r="B416" s="195" t="str">
        <f>IF('P&amp;R'!C416="","",'P&amp;R'!C416)</f>
        <v/>
      </c>
      <c r="C416" s="194"/>
      <c r="D416" s="193"/>
      <c r="E416" s="192" t="str">
        <f>IF('P&amp;R'!F416="","",'P&amp;R'!F416)</f>
        <v/>
      </c>
      <c r="F416" s="173"/>
      <c r="G416" s="173" t="str">
        <f t="shared" si="6"/>
        <v/>
      </c>
      <c r="H416" s="173"/>
      <c r="I416" s="191" t="str">
        <f>IF('P&amp;R'!J416="","",'P&amp;R'!J416)</f>
        <v/>
      </c>
      <c r="J416" s="379" t="str">
        <f>IF('P&amp;R'!K416="","",'P&amp;R'!K416)</f>
        <v/>
      </c>
    </row>
    <row r="417" spans="1:10" ht="18" customHeight="1" x14ac:dyDescent="0.35">
      <c r="A417" s="195" t="str">
        <f>IF('P&amp;R'!B417="","",'P&amp;R'!B417)</f>
        <v/>
      </c>
      <c r="B417" s="195" t="str">
        <f>IF('P&amp;R'!C417="","",'P&amp;R'!C417)</f>
        <v/>
      </c>
      <c r="C417" s="194"/>
      <c r="D417" s="193"/>
      <c r="E417" s="192" t="str">
        <f>IF('P&amp;R'!F417="","",'P&amp;R'!F417)</f>
        <v/>
      </c>
      <c r="F417" s="173"/>
      <c r="G417" s="173" t="str">
        <f t="shared" si="6"/>
        <v/>
      </c>
      <c r="H417" s="173"/>
      <c r="I417" s="191" t="str">
        <f>IF('P&amp;R'!J417="","",'P&amp;R'!J417)</f>
        <v/>
      </c>
      <c r="J417" s="379" t="str">
        <f>IF('P&amp;R'!K417="","",'P&amp;R'!K417)</f>
        <v/>
      </c>
    </row>
    <row r="418" spans="1:10" ht="18" customHeight="1" x14ac:dyDescent="0.35">
      <c r="A418" s="195" t="str">
        <f>IF('P&amp;R'!B418="","",'P&amp;R'!B418)</f>
        <v/>
      </c>
      <c r="B418" s="195" t="str">
        <f>IF('P&amp;R'!C418="","",'P&amp;R'!C418)</f>
        <v/>
      </c>
      <c r="C418" s="194"/>
      <c r="D418" s="193"/>
      <c r="E418" s="192" t="str">
        <f>IF('P&amp;R'!F418="","",'P&amp;R'!F418)</f>
        <v/>
      </c>
      <c r="F418" s="173"/>
      <c r="G418" s="173" t="str">
        <f t="shared" si="6"/>
        <v/>
      </c>
      <c r="H418" s="173"/>
      <c r="I418" s="191" t="str">
        <f>IF('P&amp;R'!J418="","",'P&amp;R'!J418)</f>
        <v/>
      </c>
      <c r="J418" s="379" t="str">
        <f>IF('P&amp;R'!K418="","",'P&amp;R'!K418)</f>
        <v/>
      </c>
    </row>
    <row r="419" spans="1:10" ht="18" customHeight="1" x14ac:dyDescent="0.35">
      <c r="A419" s="195" t="str">
        <f>IF('P&amp;R'!B419="","",'P&amp;R'!B419)</f>
        <v/>
      </c>
      <c r="B419" s="195" t="str">
        <f>IF('P&amp;R'!C419="","",'P&amp;R'!C419)</f>
        <v/>
      </c>
      <c r="C419" s="194"/>
      <c r="D419" s="193"/>
      <c r="E419" s="192" t="str">
        <f>IF('P&amp;R'!F419="","",'P&amp;R'!F419)</f>
        <v/>
      </c>
      <c r="F419" s="173"/>
      <c r="G419" s="173" t="str">
        <f t="shared" si="6"/>
        <v/>
      </c>
      <c r="H419" s="173"/>
      <c r="I419" s="191" t="str">
        <f>IF('P&amp;R'!J419="","",'P&amp;R'!J419)</f>
        <v/>
      </c>
      <c r="J419" s="379" t="str">
        <f>IF('P&amp;R'!K419="","",'P&amp;R'!K419)</f>
        <v/>
      </c>
    </row>
    <row r="420" spans="1:10" ht="18" customHeight="1" x14ac:dyDescent="0.35">
      <c r="A420" s="195" t="str">
        <f>IF('P&amp;R'!B420="","",'P&amp;R'!B420)</f>
        <v/>
      </c>
      <c r="B420" s="195" t="str">
        <f>IF('P&amp;R'!C420="","",'P&amp;R'!C420)</f>
        <v/>
      </c>
      <c r="C420" s="194"/>
      <c r="D420" s="193"/>
      <c r="E420" s="192" t="str">
        <f>IF('P&amp;R'!F420="","",'P&amp;R'!F420)</f>
        <v/>
      </c>
      <c r="F420" s="173"/>
      <c r="G420" s="173" t="str">
        <f t="shared" si="6"/>
        <v/>
      </c>
      <c r="H420" s="173"/>
      <c r="I420" s="191" t="str">
        <f>IF('P&amp;R'!J420="","",'P&amp;R'!J420)</f>
        <v/>
      </c>
      <c r="J420" s="379" t="str">
        <f>IF('P&amp;R'!K420="","",'P&amp;R'!K420)</f>
        <v/>
      </c>
    </row>
    <row r="421" spans="1:10" ht="18" customHeight="1" x14ac:dyDescent="0.35">
      <c r="A421" s="195" t="str">
        <f>IF('P&amp;R'!B421="","",'P&amp;R'!B421)</f>
        <v/>
      </c>
      <c r="B421" s="195" t="str">
        <f>IF('P&amp;R'!C421="","",'P&amp;R'!C421)</f>
        <v/>
      </c>
      <c r="C421" s="194"/>
      <c r="D421" s="193"/>
      <c r="E421" s="192" t="str">
        <f>IF('P&amp;R'!F421="","",'P&amp;R'!F421)</f>
        <v/>
      </c>
      <c r="F421" s="173"/>
      <c r="G421" s="173" t="str">
        <f t="shared" si="6"/>
        <v/>
      </c>
      <c r="H421" s="173"/>
      <c r="I421" s="191" t="str">
        <f>IF('P&amp;R'!J421="","",'P&amp;R'!J421)</f>
        <v/>
      </c>
      <c r="J421" s="379" t="str">
        <f>IF('P&amp;R'!K421="","",'P&amp;R'!K421)</f>
        <v/>
      </c>
    </row>
    <row r="422" spans="1:10" ht="18" customHeight="1" x14ac:dyDescent="0.35">
      <c r="A422" s="195" t="str">
        <f>IF('P&amp;R'!B422="","",'P&amp;R'!B422)</f>
        <v/>
      </c>
      <c r="B422" s="195" t="str">
        <f>IF('P&amp;R'!C422="","",'P&amp;R'!C422)</f>
        <v/>
      </c>
      <c r="C422" s="194"/>
      <c r="D422" s="193"/>
      <c r="E422" s="192" t="str">
        <f>IF('P&amp;R'!F422="","",'P&amp;R'!F422)</f>
        <v/>
      </c>
      <c r="F422" s="173"/>
      <c r="G422" s="173" t="str">
        <f t="shared" si="6"/>
        <v/>
      </c>
      <c r="H422" s="173"/>
      <c r="I422" s="191" t="str">
        <f>IF('P&amp;R'!J422="","",'P&amp;R'!J422)</f>
        <v/>
      </c>
      <c r="J422" s="379" t="str">
        <f>IF('P&amp;R'!K422="","",'P&amp;R'!K422)</f>
        <v/>
      </c>
    </row>
    <row r="423" spans="1:10" ht="18" customHeight="1" x14ac:dyDescent="0.35">
      <c r="A423" s="195" t="str">
        <f>IF('P&amp;R'!B423="","",'P&amp;R'!B423)</f>
        <v/>
      </c>
      <c r="B423" s="195" t="str">
        <f>IF('P&amp;R'!C423="","",'P&amp;R'!C423)</f>
        <v/>
      </c>
      <c r="C423" s="194"/>
      <c r="D423" s="193"/>
      <c r="E423" s="192" t="str">
        <f>IF('P&amp;R'!F423="","",'P&amp;R'!F423)</f>
        <v/>
      </c>
      <c r="F423" s="173"/>
      <c r="G423" s="173" t="str">
        <f t="shared" si="6"/>
        <v/>
      </c>
      <c r="H423" s="173"/>
      <c r="I423" s="191" t="str">
        <f>IF('P&amp;R'!J423="","",'P&amp;R'!J423)</f>
        <v/>
      </c>
      <c r="J423" s="379" t="str">
        <f>IF('P&amp;R'!K423="","",'P&amp;R'!K423)</f>
        <v/>
      </c>
    </row>
    <row r="424" spans="1:10" ht="18" customHeight="1" x14ac:dyDescent="0.35">
      <c r="A424" s="195" t="str">
        <f>IF('P&amp;R'!B424="","",'P&amp;R'!B424)</f>
        <v/>
      </c>
      <c r="B424" s="195" t="str">
        <f>IF('P&amp;R'!C424="","",'P&amp;R'!C424)</f>
        <v/>
      </c>
      <c r="C424" s="194"/>
      <c r="D424" s="193"/>
      <c r="E424" s="192" t="str">
        <f>IF('P&amp;R'!F424="","",'P&amp;R'!F424)</f>
        <v/>
      </c>
      <c r="F424" s="173"/>
      <c r="G424" s="173" t="str">
        <f t="shared" si="6"/>
        <v/>
      </c>
      <c r="H424" s="173"/>
      <c r="I424" s="191" t="str">
        <f>IF('P&amp;R'!J424="","",'P&amp;R'!J424)</f>
        <v/>
      </c>
      <c r="J424" s="379" t="str">
        <f>IF('P&amp;R'!K424="","",'P&amp;R'!K424)</f>
        <v/>
      </c>
    </row>
    <row r="425" spans="1:10" ht="18" customHeight="1" x14ac:dyDescent="0.35">
      <c r="A425" s="195" t="str">
        <f>IF('P&amp;R'!B425="","",'P&amp;R'!B425)</f>
        <v/>
      </c>
      <c r="B425" s="195" t="str">
        <f>IF('P&amp;R'!C425="","",'P&amp;R'!C425)</f>
        <v/>
      </c>
      <c r="C425" s="194"/>
      <c r="D425" s="193"/>
      <c r="E425" s="192" t="str">
        <f>IF('P&amp;R'!F425="","",'P&amp;R'!F425)</f>
        <v/>
      </c>
      <c r="F425" s="173"/>
      <c r="G425" s="173" t="str">
        <f t="shared" si="6"/>
        <v/>
      </c>
      <c r="H425" s="173"/>
      <c r="I425" s="191" t="str">
        <f>IF('P&amp;R'!J425="","",'P&amp;R'!J425)</f>
        <v/>
      </c>
      <c r="J425" s="379" t="str">
        <f>IF('P&amp;R'!K425="","",'P&amp;R'!K425)</f>
        <v/>
      </c>
    </row>
    <row r="426" spans="1:10" ht="18" customHeight="1" x14ac:dyDescent="0.35">
      <c r="A426" s="195" t="str">
        <f>IF('P&amp;R'!B426="","",'P&amp;R'!B426)</f>
        <v/>
      </c>
      <c r="B426" s="195" t="str">
        <f>IF('P&amp;R'!C426="","",'P&amp;R'!C426)</f>
        <v/>
      </c>
      <c r="C426" s="194"/>
      <c r="D426" s="193"/>
      <c r="E426" s="192" t="str">
        <f>IF('P&amp;R'!F426="","",'P&amp;R'!F426)</f>
        <v/>
      </c>
      <c r="F426" s="173"/>
      <c r="G426" s="173" t="str">
        <f t="shared" si="6"/>
        <v/>
      </c>
      <c r="H426" s="173"/>
      <c r="I426" s="191" t="str">
        <f>IF('P&amp;R'!J426="","",'P&amp;R'!J426)</f>
        <v/>
      </c>
      <c r="J426" s="379" t="str">
        <f>IF('P&amp;R'!K426="","",'P&amp;R'!K426)</f>
        <v/>
      </c>
    </row>
    <row r="427" spans="1:10" ht="18" customHeight="1" x14ac:dyDescent="0.35">
      <c r="A427" s="195" t="str">
        <f>IF('P&amp;R'!B427="","",'P&amp;R'!B427)</f>
        <v/>
      </c>
      <c r="B427" s="195" t="str">
        <f>IF('P&amp;R'!C427="","",'P&amp;R'!C427)</f>
        <v/>
      </c>
      <c r="C427" s="194"/>
      <c r="D427" s="193"/>
      <c r="E427" s="192" t="str">
        <f>IF('P&amp;R'!F427="","",'P&amp;R'!F427)</f>
        <v/>
      </c>
      <c r="F427" s="173"/>
      <c r="G427" s="173" t="str">
        <f t="shared" si="6"/>
        <v/>
      </c>
      <c r="H427" s="173"/>
      <c r="I427" s="191" t="str">
        <f>IF('P&amp;R'!J427="","",'P&amp;R'!J427)</f>
        <v/>
      </c>
      <c r="J427" s="379" t="str">
        <f>IF('P&amp;R'!K427="","",'P&amp;R'!K427)</f>
        <v/>
      </c>
    </row>
    <row r="428" spans="1:10" ht="18" customHeight="1" x14ac:dyDescent="0.35">
      <c r="A428" s="195" t="str">
        <f>IF('P&amp;R'!B428="","",'P&amp;R'!B428)</f>
        <v/>
      </c>
      <c r="B428" s="195" t="str">
        <f>IF('P&amp;R'!C428="","",'P&amp;R'!C428)</f>
        <v/>
      </c>
      <c r="C428" s="194"/>
      <c r="D428" s="193"/>
      <c r="E428" s="192" t="str">
        <f>IF('P&amp;R'!F428="","",'P&amp;R'!F428)</f>
        <v/>
      </c>
      <c r="F428" s="173"/>
      <c r="G428" s="173" t="str">
        <f t="shared" si="6"/>
        <v/>
      </c>
      <c r="H428" s="173"/>
      <c r="I428" s="191" t="str">
        <f>IF('P&amp;R'!J428="","",'P&amp;R'!J428)</f>
        <v/>
      </c>
      <c r="J428" s="379" t="str">
        <f>IF('P&amp;R'!K428="","",'P&amp;R'!K428)</f>
        <v/>
      </c>
    </row>
    <row r="429" spans="1:10" ht="18" customHeight="1" x14ac:dyDescent="0.35">
      <c r="A429" s="195" t="str">
        <f>IF('P&amp;R'!B429="","",'P&amp;R'!B429)</f>
        <v/>
      </c>
      <c r="B429" s="195" t="str">
        <f>IF('P&amp;R'!C429="","",'P&amp;R'!C429)</f>
        <v/>
      </c>
      <c r="C429" s="194"/>
      <c r="D429" s="193"/>
      <c r="E429" s="192" t="str">
        <f>IF('P&amp;R'!F429="","",'P&amp;R'!F429)</f>
        <v/>
      </c>
      <c r="F429" s="173"/>
      <c r="G429" s="173" t="str">
        <f t="shared" si="6"/>
        <v/>
      </c>
      <c r="H429" s="173"/>
      <c r="I429" s="191" t="str">
        <f>IF('P&amp;R'!J429="","",'P&amp;R'!J429)</f>
        <v/>
      </c>
      <c r="J429" s="379" t="str">
        <f>IF('P&amp;R'!K429="","",'P&amp;R'!K429)</f>
        <v/>
      </c>
    </row>
    <row r="430" spans="1:10" ht="18" customHeight="1" x14ac:dyDescent="0.35">
      <c r="A430" s="195" t="str">
        <f>IF('P&amp;R'!B430="","",'P&amp;R'!B430)</f>
        <v/>
      </c>
      <c r="B430" s="195" t="str">
        <f>IF('P&amp;R'!C430="","",'P&amp;R'!C430)</f>
        <v/>
      </c>
      <c r="C430" s="194"/>
      <c r="D430" s="193"/>
      <c r="E430" s="192" t="str">
        <f>IF('P&amp;R'!F430="","",'P&amp;R'!F430)</f>
        <v/>
      </c>
      <c r="F430" s="173"/>
      <c r="G430" s="173" t="str">
        <f t="shared" si="6"/>
        <v/>
      </c>
      <c r="H430" s="173"/>
      <c r="I430" s="191" t="str">
        <f>IF('P&amp;R'!J430="","",'P&amp;R'!J430)</f>
        <v/>
      </c>
      <c r="J430" s="379" t="str">
        <f>IF('P&amp;R'!K430="","",'P&amp;R'!K430)</f>
        <v/>
      </c>
    </row>
    <row r="431" spans="1:10" ht="18" customHeight="1" x14ac:dyDescent="0.35">
      <c r="A431" s="195" t="str">
        <f>IF('P&amp;R'!B431="","",'P&amp;R'!B431)</f>
        <v/>
      </c>
      <c r="B431" s="195" t="str">
        <f>IF('P&amp;R'!C431="","",'P&amp;R'!C431)</f>
        <v/>
      </c>
      <c r="C431" s="194"/>
      <c r="D431" s="193"/>
      <c r="E431" s="192" t="str">
        <f>IF('P&amp;R'!F431="","",'P&amp;R'!F431)</f>
        <v/>
      </c>
      <c r="F431" s="173"/>
      <c r="G431" s="173" t="str">
        <f t="shared" si="6"/>
        <v/>
      </c>
      <c r="H431" s="173"/>
      <c r="I431" s="191" t="str">
        <f>IF('P&amp;R'!J431="","",'P&amp;R'!J431)</f>
        <v/>
      </c>
      <c r="J431" s="379" t="str">
        <f>IF('P&amp;R'!K431="","",'P&amp;R'!K431)</f>
        <v/>
      </c>
    </row>
    <row r="432" spans="1:10" ht="18" customHeight="1" x14ac:dyDescent="0.35">
      <c r="A432" s="195" t="str">
        <f>IF('P&amp;R'!B432="","",'P&amp;R'!B432)</f>
        <v/>
      </c>
      <c r="B432" s="195" t="str">
        <f>IF('P&amp;R'!C432="","",'P&amp;R'!C432)</f>
        <v/>
      </c>
      <c r="C432" s="194"/>
      <c r="D432" s="193"/>
      <c r="E432" s="192" t="str">
        <f>IF('P&amp;R'!F432="","",'P&amp;R'!F432)</f>
        <v/>
      </c>
      <c r="F432" s="173"/>
      <c r="G432" s="173" t="str">
        <f t="shared" si="6"/>
        <v/>
      </c>
      <c r="H432" s="173"/>
      <c r="I432" s="191" t="str">
        <f>IF('P&amp;R'!J432="","",'P&amp;R'!J432)</f>
        <v/>
      </c>
      <c r="J432" s="379" t="str">
        <f>IF('P&amp;R'!K432="","",'P&amp;R'!K432)</f>
        <v/>
      </c>
    </row>
    <row r="433" spans="1:10" ht="18" customHeight="1" x14ac:dyDescent="0.35">
      <c r="A433" s="195" t="str">
        <f>IF('P&amp;R'!B433="","",'P&amp;R'!B433)</f>
        <v/>
      </c>
      <c r="B433" s="195" t="str">
        <f>IF('P&amp;R'!C433="","",'P&amp;R'!C433)</f>
        <v/>
      </c>
      <c r="C433" s="194"/>
      <c r="D433" s="193"/>
      <c r="E433" s="192" t="str">
        <f>IF('P&amp;R'!F433="","",'P&amp;R'!F433)</f>
        <v/>
      </c>
      <c r="F433" s="173"/>
      <c r="G433" s="173" t="str">
        <f t="shared" si="6"/>
        <v/>
      </c>
      <c r="H433" s="173"/>
      <c r="I433" s="191" t="str">
        <f>IF('P&amp;R'!J433="","",'P&amp;R'!J433)</f>
        <v/>
      </c>
      <c r="J433" s="379" t="str">
        <f>IF('P&amp;R'!K433="","",'P&amp;R'!K433)</f>
        <v/>
      </c>
    </row>
    <row r="434" spans="1:10" ht="18" customHeight="1" x14ac:dyDescent="0.35">
      <c r="A434" s="195" t="str">
        <f>IF('P&amp;R'!B434="","",'P&amp;R'!B434)</f>
        <v/>
      </c>
      <c r="B434" s="195" t="str">
        <f>IF('P&amp;R'!C434="","",'P&amp;R'!C434)</f>
        <v/>
      </c>
      <c r="C434" s="194"/>
      <c r="D434" s="193"/>
      <c r="E434" s="192" t="str">
        <f>IF('P&amp;R'!F434="","",'P&amp;R'!F434)</f>
        <v/>
      </c>
      <c r="F434" s="173"/>
      <c r="G434" s="173" t="str">
        <f t="shared" si="6"/>
        <v/>
      </c>
      <c r="H434" s="173"/>
      <c r="I434" s="191" t="str">
        <f>IF('P&amp;R'!J434="","",'P&amp;R'!J434)</f>
        <v/>
      </c>
      <c r="J434" s="379" t="str">
        <f>IF('P&amp;R'!K434="","",'P&amp;R'!K434)</f>
        <v/>
      </c>
    </row>
    <row r="435" spans="1:10" ht="18" customHeight="1" x14ac:dyDescent="0.35">
      <c r="A435" s="195" t="str">
        <f>IF('P&amp;R'!B435="","",'P&amp;R'!B435)</f>
        <v/>
      </c>
      <c r="B435" s="195" t="str">
        <f>IF('P&amp;R'!C435="","",'P&amp;R'!C435)</f>
        <v/>
      </c>
      <c r="C435" s="194"/>
      <c r="D435" s="193"/>
      <c r="E435" s="192" t="str">
        <f>IF('P&amp;R'!F435="","",'P&amp;R'!F435)</f>
        <v/>
      </c>
      <c r="F435" s="173"/>
      <c r="G435" s="173" t="str">
        <f t="shared" si="6"/>
        <v/>
      </c>
      <c r="H435" s="173"/>
      <c r="I435" s="191" t="str">
        <f>IF('P&amp;R'!J435="","",'P&amp;R'!J435)</f>
        <v/>
      </c>
      <c r="J435" s="379" t="str">
        <f>IF('P&amp;R'!K435="","",'P&amp;R'!K435)</f>
        <v/>
      </c>
    </row>
    <row r="436" spans="1:10" ht="18" customHeight="1" x14ac:dyDescent="0.35">
      <c r="A436" s="195" t="str">
        <f>IF('P&amp;R'!B436="","",'P&amp;R'!B436)</f>
        <v/>
      </c>
      <c r="B436" s="195" t="str">
        <f>IF('P&amp;R'!C436="","",'P&amp;R'!C436)</f>
        <v/>
      </c>
      <c r="C436" s="194"/>
      <c r="D436" s="193"/>
      <c r="E436" s="192" t="str">
        <f>IF('P&amp;R'!F436="","",'P&amp;R'!F436)</f>
        <v/>
      </c>
      <c r="F436" s="173"/>
      <c r="G436" s="173" t="str">
        <f t="shared" si="6"/>
        <v/>
      </c>
      <c r="H436" s="173"/>
      <c r="I436" s="191" t="str">
        <f>IF('P&amp;R'!J436="","",'P&amp;R'!J436)</f>
        <v/>
      </c>
      <c r="J436" s="379" t="str">
        <f>IF('P&amp;R'!K436="","",'P&amp;R'!K436)</f>
        <v/>
      </c>
    </row>
    <row r="437" spans="1:10" ht="18" customHeight="1" x14ac:dyDescent="0.35">
      <c r="A437" s="195" t="str">
        <f>IF('P&amp;R'!B437="","",'P&amp;R'!B437)</f>
        <v/>
      </c>
      <c r="B437" s="195" t="str">
        <f>IF('P&amp;R'!C437="","",'P&amp;R'!C437)</f>
        <v/>
      </c>
      <c r="C437" s="194"/>
      <c r="D437" s="193"/>
      <c r="E437" s="192" t="str">
        <f>IF('P&amp;R'!F437="","",'P&amp;R'!F437)</f>
        <v/>
      </c>
      <c r="F437" s="173"/>
      <c r="G437" s="173" t="str">
        <f t="shared" si="6"/>
        <v/>
      </c>
      <c r="H437" s="173"/>
      <c r="I437" s="191" t="str">
        <f>IF('P&amp;R'!J437="","",'P&amp;R'!J437)</f>
        <v/>
      </c>
      <c r="J437" s="379" t="str">
        <f>IF('P&amp;R'!K437="","",'P&amp;R'!K437)</f>
        <v/>
      </c>
    </row>
    <row r="438" spans="1:10" ht="18" customHeight="1" x14ac:dyDescent="0.35">
      <c r="A438" s="195" t="str">
        <f>IF('P&amp;R'!B438="","",'P&amp;R'!B438)</f>
        <v/>
      </c>
      <c r="B438" s="195" t="str">
        <f>IF('P&amp;R'!C438="","",'P&amp;R'!C438)</f>
        <v/>
      </c>
      <c r="C438" s="194"/>
      <c r="D438" s="193"/>
      <c r="E438" s="192" t="str">
        <f>IF('P&amp;R'!F438="","",'P&amp;R'!F438)</f>
        <v/>
      </c>
      <c r="F438" s="173"/>
      <c r="G438" s="173" t="str">
        <f t="shared" si="6"/>
        <v/>
      </c>
      <c r="H438" s="173"/>
      <c r="I438" s="191" t="str">
        <f>IF('P&amp;R'!J438="","",'P&amp;R'!J438)</f>
        <v/>
      </c>
      <c r="J438" s="379" t="str">
        <f>IF('P&amp;R'!K438="","",'P&amp;R'!K438)</f>
        <v/>
      </c>
    </row>
    <row r="439" spans="1:10" ht="18" customHeight="1" x14ac:dyDescent="0.35">
      <c r="A439" s="195" t="str">
        <f>IF('P&amp;R'!B439="","",'P&amp;R'!B439)</f>
        <v/>
      </c>
      <c r="B439" s="195" t="str">
        <f>IF('P&amp;R'!C439="","",'P&amp;R'!C439)</f>
        <v/>
      </c>
      <c r="C439" s="194"/>
      <c r="D439" s="193"/>
      <c r="E439" s="192" t="str">
        <f>IF('P&amp;R'!F439="","",'P&amp;R'!F439)</f>
        <v/>
      </c>
      <c r="F439" s="173"/>
      <c r="G439" s="173" t="str">
        <f t="shared" si="6"/>
        <v/>
      </c>
      <c r="H439" s="173"/>
      <c r="I439" s="191" t="str">
        <f>IF('P&amp;R'!J439="","",'P&amp;R'!J439)</f>
        <v/>
      </c>
      <c r="J439" s="379" t="str">
        <f>IF('P&amp;R'!K439="","",'P&amp;R'!K439)</f>
        <v/>
      </c>
    </row>
    <row r="440" spans="1:10" ht="18" customHeight="1" x14ac:dyDescent="0.35">
      <c r="A440" s="195" t="str">
        <f>IF('P&amp;R'!B440="","",'P&amp;R'!B440)</f>
        <v/>
      </c>
      <c r="B440" s="195" t="str">
        <f>IF('P&amp;R'!C440="","",'P&amp;R'!C440)</f>
        <v/>
      </c>
      <c r="C440" s="194"/>
      <c r="D440" s="193"/>
      <c r="E440" s="192" t="str">
        <f>IF('P&amp;R'!F440="","",'P&amp;R'!F440)</f>
        <v/>
      </c>
      <c r="F440" s="173"/>
      <c r="G440" s="173" t="str">
        <f t="shared" si="6"/>
        <v/>
      </c>
      <c r="H440" s="173"/>
      <c r="I440" s="191" t="str">
        <f>IF('P&amp;R'!J440="","",'P&amp;R'!J440)</f>
        <v/>
      </c>
      <c r="J440" s="379" t="str">
        <f>IF('P&amp;R'!K440="","",'P&amp;R'!K440)</f>
        <v/>
      </c>
    </row>
    <row r="441" spans="1:10" ht="18" customHeight="1" x14ac:dyDescent="0.35">
      <c r="A441" s="195" t="str">
        <f>IF('P&amp;R'!B441="","",'P&amp;R'!B441)</f>
        <v/>
      </c>
      <c r="B441" s="195" t="str">
        <f>IF('P&amp;R'!C441="","",'P&amp;R'!C441)</f>
        <v/>
      </c>
      <c r="C441" s="194"/>
      <c r="D441" s="193"/>
      <c r="E441" s="192" t="str">
        <f>IF('P&amp;R'!F441="","",'P&amp;R'!F441)</f>
        <v/>
      </c>
      <c r="F441" s="173"/>
      <c r="G441" s="173" t="str">
        <f t="shared" si="6"/>
        <v/>
      </c>
      <c r="H441" s="173"/>
      <c r="I441" s="191" t="str">
        <f>IF('P&amp;R'!J441="","",'P&amp;R'!J441)</f>
        <v/>
      </c>
      <c r="J441" s="379" t="str">
        <f>IF('P&amp;R'!K441="","",'P&amp;R'!K441)</f>
        <v/>
      </c>
    </row>
    <row r="442" spans="1:10" ht="18" customHeight="1" x14ac:dyDescent="0.35">
      <c r="A442" s="195" t="str">
        <f>IF('P&amp;R'!B442="","",'P&amp;R'!B442)</f>
        <v/>
      </c>
      <c r="B442" s="195" t="str">
        <f>IF('P&amp;R'!C442="","",'P&amp;R'!C442)</f>
        <v/>
      </c>
      <c r="C442" s="194"/>
      <c r="D442" s="193"/>
      <c r="E442" s="192" t="str">
        <f>IF('P&amp;R'!F442="","",'P&amp;R'!F442)</f>
        <v/>
      </c>
      <c r="F442" s="173"/>
      <c r="G442" s="173" t="str">
        <f t="shared" si="6"/>
        <v/>
      </c>
      <c r="H442" s="173"/>
      <c r="I442" s="191" t="str">
        <f>IF('P&amp;R'!J442="","",'P&amp;R'!J442)</f>
        <v/>
      </c>
      <c r="J442" s="379" t="str">
        <f>IF('P&amp;R'!K442="","",'P&amp;R'!K442)</f>
        <v/>
      </c>
    </row>
    <row r="443" spans="1:10" ht="18" customHeight="1" x14ac:dyDescent="0.35">
      <c r="A443" s="195" t="str">
        <f>IF('P&amp;R'!B443="","",'P&amp;R'!B443)</f>
        <v/>
      </c>
      <c r="B443" s="195" t="str">
        <f>IF('P&amp;R'!C443="","",'P&amp;R'!C443)</f>
        <v/>
      </c>
      <c r="C443" s="194"/>
      <c r="D443" s="193"/>
      <c r="E443" s="192" t="str">
        <f>IF('P&amp;R'!F443="","",'P&amp;R'!F443)</f>
        <v/>
      </c>
      <c r="F443" s="173"/>
      <c r="G443" s="173" t="str">
        <f t="shared" si="6"/>
        <v/>
      </c>
      <c r="H443" s="173"/>
      <c r="I443" s="191" t="str">
        <f>IF('P&amp;R'!J443="","",'P&amp;R'!J443)</f>
        <v/>
      </c>
      <c r="J443" s="379" t="str">
        <f>IF('P&amp;R'!K443="","",'P&amp;R'!K443)</f>
        <v/>
      </c>
    </row>
    <row r="444" spans="1:10" ht="18" customHeight="1" x14ac:dyDescent="0.35">
      <c r="A444" s="195" t="str">
        <f>IF('P&amp;R'!B444="","",'P&amp;R'!B444)</f>
        <v/>
      </c>
      <c r="B444" s="195" t="str">
        <f>IF('P&amp;R'!C444="","",'P&amp;R'!C444)</f>
        <v/>
      </c>
      <c r="C444" s="194"/>
      <c r="D444" s="193"/>
      <c r="E444" s="192" t="str">
        <f>IF('P&amp;R'!F444="","",'P&amp;R'!F444)</f>
        <v/>
      </c>
      <c r="F444" s="173"/>
      <c r="G444" s="173" t="str">
        <f t="shared" si="6"/>
        <v/>
      </c>
      <c r="H444" s="173"/>
      <c r="I444" s="191" t="str">
        <f>IF('P&amp;R'!J444="","",'P&amp;R'!J444)</f>
        <v/>
      </c>
      <c r="J444" s="379" t="str">
        <f>IF('P&amp;R'!K444="","",'P&amp;R'!K444)</f>
        <v/>
      </c>
    </row>
    <row r="445" spans="1:10" ht="18" customHeight="1" x14ac:dyDescent="0.35">
      <c r="A445" s="195" t="str">
        <f>IF('P&amp;R'!B445="","",'P&amp;R'!B445)</f>
        <v/>
      </c>
      <c r="B445" s="195" t="str">
        <f>IF('P&amp;R'!C445="","",'P&amp;R'!C445)</f>
        <v/>
      </c>
      <c r="C445" s="194"/>
      <c r="D445" s="193"/>
      <c r="E445" s="192" t="str">
        <f>IF('P&amp;R'!F445="","",'P&amp;R'!F445)</f>
        <v/>
      </c>
      <c r="F445" s="173"/>
      <c r="G445" s="173" t="str">
        <f t="shared" si="6"/>
        <v/>
      </c>
      <c r="H445" s="173"/>
      <c r="I445" s="191" t="str">
        <f>IF('P&amp;R'!J445="","",'P&amp;R'!J445)</f>
        <v/>
      </c>
      <c r="J445" s="379" t="str">
        <f>IF('P&amp;R'!K445="","",'P&amp;R'!K445)</f>
        <v/>
      </c>
    </row>
    <row r="446" spans="1:10" ht="18" customHeight="1" x14ac:dyDescent="0.35">
      <c r="A446" s="195" t="str">
        <f>IF('P&amp;R'!B446="","",'P&amp;R'!B446)</f>
        <v/>
      </c>
      <c r="B446" s="195" t="str">
        <f>IF('P&amp;R'!C446="","",'P&amp;R'!C446)</f>
        <v/>
      </c>
      <c r="C446" s="194"/>
      <c r="D446" s="193"/>
      <c r="E446" s="192" t="str">
        <f>IF('P&amp;R'!F446="","",'P&amp;R'!F446)</f>
        <v/>
      </c>
      <c r="F446" s="173"/>
      <c r="G446" s="173" t="str">
        <f t="shared" si="6"/>
        <v/>
      </c>
      <c r="H446" s="173"/>
      <c r="I446" s="191" t="str">
        <f>IF('P&amp;R'!J446="","",'P&amp;R'!J446)</f>
        <v/>
      </c>
      <c r="J446" s="379" t="str">
        <f>IF('P&amp;R'!K446="","",'P&amp;R'!K446)</f>
        <v/>
      </c>
    </row>
    <row r="447" spans="1:10" ht="18" customHeight="1" x14ac:dyDescent="0.35">
      <c r="A447" s="195" t="str">
        <f>IF('P&amp;R'!B447="","",'P&amp;R'!B447)</f>
        <v/>
      </c>
      <c r="B447" s="195" t="str">
        <f>IF('P&amp;R'!C447="","",'P&amp;R'!C447)</f>
        <v/>
      </c>
      <c r="C447" s="194"/>
      <c r="D447" s="193"/>
      <c r="E447" s="192" t="str">
        <f>IF('P&amp;R'!F447="","",'P&amp;R'!F447)</f>
        <v/>
      </c>
      <c r="F447" s="173"/>
      <c r="G447" s="173" t="str">
        <f t="shared" si="6"/>
        <v/>
      </c>
      <c r="H447" s="173"/>
      <c r="I447" s="191" t="str">
        <f>IF('P&amp;R'!J447="","",'P&amp;R'!J447)</f>
        <v/>
      </c>
      <c r="J447" s="379" t="str">
        <f>IF('P&amp;R'!K447="","",'P&amp;R'!K447)</f>
        <v/>
      </c>
    </row>
    <row r="448" spans="1:10" ht="18" customHeight="1" x14ac:dyDescent="0.35">
      <c r="A448" s="195" t="str">
        <f>IF('P&amp;R'!B448="","",'P&amp;R'!B448)</f>
        <v/>
      </c>
      <c r="B448" s="195" t="str">
        <f>IF('P&amp;R'!C448="","",'P&amp;R'!C448)</f>
        <v/>
      </c>
      <c r="C448" s="194"/>
      <c r="D448" s="193"/>
      <c r="E448" s="192" t="str">
        <f>IF('P&amp;R'!F448="","",'P&amp;R'!F448)</f>
        <v/>
      </c>
      <c r="F448" s="173"/>
      <c r="G448" s="173" t="str">
        <f t="shared" si="6"/>
        <v/>
      </c>
      <c r="H448" s="173"/>
      <c r="I448" s="191" t="str">
        <f>IF('P&amp;R'!J448="","",'P&amp;R'!J448)</f>
        <v/>
      </c>
      <c r="J448" s="379" t="str">
        <f>IF('P&amp;R'!K448="","",'P&amp;R'!K448)</f>
        <v/>
      </c>
    </row>
    <row r="449" spans="1:10" ht="18" customHeight="1" x14ac:dyDescent="0.35">
      <c r="A449" s="195" t="str">
        <f>IF('P&amp;R'!B449="","",'P&amp;R'!B449)</f>
        <v/>
      </c>
      <c r="B449" s="195" t="str">
        <f>IF('P&amp;R'!C449="","",'P&amp;R'!C449)</f>
        <v/>
      </c>
      <c r="C449" s="194"/>
      <c r="D449" s="193"/>
      <c r="E449" s="192" t="str">
        <f>IF('P&amp;R'!F449="","",'P&amp;R'!F449)</f>
        <v/>
      </c>
      <c r="F449" s="173"/>
      <c r="G449" s="173" t="str">
        <f t="shared" si="6"/>
        <v/>
      </c>
      <c r="H449" s="173"/>
      <c r="I449" s="191" t="str">
        <f>IF('P&amp;R'!J449="","",'P&amp;R'!J449)</f>
        <v/>
      </c>
      <c r="J449" s="379" t="str">
        <f>IF('P&amp;R'!K449="","",'P&amp;R'!K449)</f>
        <v/>
      </c>
    </row>
    <row r="450" spans="1:10" ht="18" customHeight="1" x14ac:dyDescent="0.35">
      <c r="A450" s="195" t="str">
        <f>IF('P&amp;R'!B450="","",'P&amp;R'!B450)</f>
        <v/>
      </c>
      <c r="B450" s="195" t="str">
        <f>IF('P&amp;R'!C450="","",'P&amp;R'!C450)</f>
        <v/>
      </c>
      <c r="C450" s="194"/>
      <c r="D450" s="193"/>
      <c r="E450" s="192" t="str">
        <f>IF('P&amp;R'!F450="","",'P&amp;R'!F450)</f>
        <v/>
      </c>
      <c r="F450" s="173"/>
      <c r="G450" s="173" t="str">
        <f t="shared" si="6"/>
        <v/>
      </c>
      <c r="H450" s="173"/>
      <c r="I450" s="191" t="str">
        <f>IF('P&amp;R'!J450="","",'P&amp;R'!J450)</f>
        <v/>
      </c>
      <c r="J450" s="379" t="str">
        <f>IF('P&amp;R'!K450="","",'P&amp;R'!K450)</f>
        <v/>
      </c>
    </row>
    <row r="451" spans="1:10" ht="18" customHeight="1" x14ac:dyDescent="0.35">
      <c r="A451" s="195" t="str">
        <f>IF('P&amp;R'!B451="","",'P&amp;R'!B451)</f>
        <v/>
      </c>
      <c r="B451" s="195" t="str">
        <f>IF('P&amp;R'!C451="","",'P&amp;R'!C451)</f>
        <v/>
      </c>
      <c r="C451" s="194"/>
      <c r="D451" s="193"/>
      <c r="E451" s="192" t="str">
        <f>IF('P&amp;R'!F451="","",'P&amp;R'!F451)</f>
        <v/>
      </c>
      <c r="F451" s="173"/>
      <c r="G451" s="173" t="str">
        <f t="shared" si="6"/>
        <v/>
      </c>
      <c r="H451" s="173"/>
      <c r="I451" s="191" t="str">
        <f>IF('P&amp;R'!J451="","",'P&amp;R'!J451)</f>
        <v/>
      </c>
      <c r="J451" s="379" t="str">
        <f>IF('P&amp;R'!K451="","",'P&amp;R'!K451)</f>
        <v/>
      </c>
    </row>
    <row r="452" spans="1:10" ht="18" customHeight="1" x14ac:dyDescent="0.35">
      <c r="A452" s="195" t="str">
        <f>IF('P&amp;R'!B452="","",'P&amp;R'!B452)</f>
        <v/>
      </c>
      <c r="B452" s="195" t="str">
        <f>IF('P&amp;R'!C452="","",'P&amp;R'!C452)</f>
        <v/>
      </c>
      <c r="C452" s="194"/>
      <c r="D452" s="193"/>
      <c r="E452" s="192" t="str">
        <f>IF('P&amp;R'!F452="","",'P&amp;R'!F452)</f>
        <v/>
      </c>
      <c r="F452" s="173"/>
      <c r="G452" s="173" t="str">
        <f t="shared" si="6"/>
        <v/>
      </c>
      <c r="H452" s="173"/>
      <c r="I452" s="191" t="str">
        <f>IF('P&amp;R'!J452="","",'P&amp;R'!J452)</f>
        <v/>
      </c>
      <c r="J452" s="379" t="str">
        <f>IF('P&amp;R'!K452="","",'P&amp;R'!K452)</f>
        <v/>
      </c>
    </row>
    <row r="453" spans="1:10" ht="18" customHeight="1" x14ac:dyDescent="0.35">
      <c r="A453" s="195" t="str">
        <f>IF('P&amp;R'!B453="","",'P&amp;R'!B453)</f>
        <v/>
      </c>
      <c r="B453" s="195" t="str">
        <f>IF('P&amp;R'!C453="","",'P&amp;R'!C453)</f>
        <v/>
      </c>
      <c r="C453" s="194"/>
      <c r="D453" s="193"/>
      <c r="E453" s="192" t="str">
        <f>IF('P&amp;R'!F453="","",'P&amp;R'!F453)</f>
        <v/>
      </c>
      <c r="F453" s="173"/>
      <c r="G453" s="173" t="str">
        <f t="shared" si="6"/>
        <v/>
      </c>
      <c r="H453" s="173"/>
      <c r="I453" s="191" t="str">
        <f>IF('P&amp;R'!J453="","",'P&amp;R'!J453)</f>
        <v/>
      </c>
      <c r="J453" s="379" t="str">
        <f>IF('P&amp;R'!K453="","",'P&amp;R'!K453)</f>
        <v/>
      </c>
    </row>
    <row r="454" spans="1:10" ht="18" customHeight="1" x14ac:dyDescent="0.35">
      <c r="A454" s="195" t="str">
        <f>IF('P&amp;R'!B454="","",'P&amp;R'!B454)</f>
        <v/>
      </c>
      <c r="B454" s="195" t="str">
        <f>IF('P&amp;R'!C454="","",'P&amp;R'!C454)</f>
        <v/>
      </c>
      <c r="C454" s="194"/>
      <c r="D454" s="193"/>
      <c r="E454" s="192" t="str">
        <f>IF('P&amp;R'!F454="","",'P&amp;R'!F454)</f>
        <v/>
      </c>
      <c r="F454" s="173"/>
      <c r="G454" s="173" t="str">
        <f t="shared" si="6"/>
        <v/>
      </c>
      <c r="H454" s="173"/>
      <c r="I454" s="191" t="str">
        <f>IF('P&amp;R'!J454="","",'P&amp;R'!J454)</f>
        <v/>
      </c>
      <c r="J454" s="379" t="str">
        <f>IF('P&amp;R'!K454="","",'P&amp;R'!K454)</f>
        <v/>
      </c>
    </row>
    <row r="455" spans="1:10" ht="18" customHeight="1" x14ac:dyDescent="0.35">
      <c r="A455" s="195" t="str">
        <f>IF('P&amp;R'!B455="","",'P&amp;R'!B455)</f>
        <v/>
      </c>
      <c r="B455" s="195" t="str">
        <f>IF('P&amp;R'!C455="","",'P&amp;R'!C455)</f>
        <v/>
      </c>
      <c r="C455" s="194"/>
      <c r="D455" s="193"/>
      <c r="E455" s="192" t="str">
        <f>IF('P&amp;R'!F455="","",'P&amp;R'!F455)</f>
        <v/>
      </c>
      <c r="F455" s="173"/>
      <c r="G455" s="173" t="str">
        <f t="shared" si="6"/>
        <v/>
      </c>
      <c r="H455" s="173"/>
      <c r="I455" s="191" t="str">
        <f>IF('P&amp;R'!J455="","",'P&amp;R'!J455)</f>
        <v/>
      </c>
      <c r="J455" s="379" t="str">
        <f>IF('P&amp;R'!K455="","",'P&amp;R'!K455)</f>
        <v/>
      </c>
    </row>
    <row r="456" spans="1:10" ht="18" customHeight="1" x14ac:dyDescent="0.35">
      <c r="A456" s="195" t="str">
        <f>IF('P&amp;R'!B456="","",'P&amp;R'!B456)</f>
        <v/>
      </c>
      <c r="B456" s="195" t="str">
        <f>IF('P&amp;R'!C456="","",'P&amp;R'!C456)</f>
        <v/>
      </c>
      <c r="C456" s="194"/>
      <c r="D456" s="193"/>
      <c r="E456" s="192" t="str">
        <f>IF('P&amp;R'!F456="","",'P&amp;R'!F456)</f>
        <v/>
      </c>
      <c r="F456" s="173"/>
      <c r="G456" s="173" t="str">
        <f t="shared" si="6"/>
        <v/>
      </c>
      <c r="H456" s="173"/>
      <c r="I456" s="191" t="str">
        <f>IF('P&amp;R'!J456="","",'P&amp;R'!J456)</f>
        <v/>
      </c>
      <c r="J456" s="379" t="str">
        <f>IF('P&amp;R'!K456="","",'P&amp;R'!K456)</f>
        <v/>
      </c>
    </row>
    <row r="457" spans="1:10" ht="18" customHeight="1" x14ac:dyDescent="0.35">
      <c r="A457" s="195" t="str">
        <f>IF('P&amp;R'!B457="","",'P&amp;R'!B457)</f>
        <v/>
      </c>
      <c r="B457" s="195" t="str">
        <f>IF('P&amp;R'!C457="","",'P&amp;R'!C457)</f>
        <v/>
      </c>
      <c r="C457" s="194"/>
      <c r="D457" s="193"/>
      <c r="E457" s="192" t="str">
        <f>IF('P&amp;R'!F457="","",'P&amp;R'!F457)</f>
        <v/>
      </c>
      <c r="F457" s="173"/>
      <c r="G457" s="173" t="str">
        <f t="shared" ref="G457:G520" si="7">IF(A457="", "", "-")</f>
        <v/>
      </c>
      <c r="H457" s="173"/>
      <c r="I457" s="191" t="str">
        <f>IF('P&amp;R'!J457="","",'P&amp;R'!J457)</f>
        <v/>
      </c>
      <c r="J457" s="379" t="str">
        <f>IF('P&amp;R'!K457="","",'P&amp;R'!K457)</f>
        <v/>
      </c>
    </row>
    <row r="458" spans="1:10" ht="18" customHeight="1" x14ac:dyDescent="0.35">
      <c r="A458" s="195" t="str">
        <f>IF('P&amp;R'!B458="","",'P&amp;R'!B458)</f>
        <v/>
      </c>
      <c r="B458" s="195" t="str">
        <f>IF('P&amp;R'!C458="","",'P&amp;R'!C458)</f>
        <v/>
      </c>
      <c r="C458" s="194"/>
      <c r="D458" s="193"/>
      <c r="E458" s="192" t="str">
        <f>IF('P&amp;R'!F458="","",'P&amp;R'!F458)</f>
        <v/>
      </c>
      <c r="F458" s="173"/>
      <c r="G458" s="173" t="str">
        <f t="shared" si="7"/>
        <v/>
      </c>
      <c r="H458" s="173"/>
      <c r="I458" s="191" t="str">
        <f>IF('P&amp;R'!J458="","",'P&amp;R'!J458)</f>
        <v/>
      </c>
      <c r="J458" s="379" t="str">
        <f>IF('P&amp;R'!K458="","",'P&amp;R'!K458)</f>
        <v/>
      </c>
    </row>
    <row r="459" spans="1:10" ht="18" customHeight="1" x14ac:dyDescent="0.35">
      <c r="A459" s="195" t="str">
        <f>IF('P&amp;R'!B459="","",'P&amp;R'!B459)</f>
        <v/>
      </c>
      <c r="B459" s="195" t="str">
        <f>IF('P&amp;R'!C459="","",'P&amp;R'!C459)</f>
        <v/>
      </c>
      <c r="C459" s="194"/>
      <c r="D459" s="193"/>
      <c r="E459" s="192" t="str">
        <f>IF('P&amp;R'!F459="","",'P&amp;R'!F459)</f>
        <v/>
      </c>
      <c r="F459" s="173"/>
      <c r="G459" s="173" t="str">
        <f t="shared" si="7"/>
        <v/>
      </c>
      <c r="H459" s="173"/>
      <c r="I459" s="191" t="str">
        <f>IF('P&amp;R'!J459="","",'P&amp;R'!J459)</f>
        <v/>
      </c>
      <c r="J459" s="379" t="str">
        <f>IF('P&amp;R'!K459="","",'P&amp;R'!K459)</f>
        <v/>
      </c>
    </row>
    <row r="460" spans="1:10" ht="18" customHeight="1" x14ac:dyDescent="0.35">
      <c r="A460" s="195" t="str">
        <f>IF('P&amp;R'!B460="","",'P&amp;R'!B460)</f>
        <v/>
      </c>
      <c r="B460" s="195" t="str">
        <f>IF('P&amp;R'!C460="","",'P&amp;R'!C460)</f>
        <v/>
      </c>
      <c r="C460" s="194"/>
      <c r="D460" s="193"/>
      <c r="E460" s="192" t="str">
        <f>IF('P&amp;R'!F460="","",'P&amp;R'!F460)</f>
        <v/>
      </c>
      <c r="F460" s="173"/>
      <c r="G460" s="173" t="str">
        <f t="shared" si="7"/>
        <v/>
      </c>
      <c r="H460" s="173"/>
      <c r="I460" s="191" t="str">
        <f>IF('P&amp;R'!J460="","",'P&amp;R'!J460)</f>
        <v/>
      </c>
      <c r="J460" s="379" t="str">
        <f>IF('P&amp;R'!K460="","",'P&amp;R'!K460)</f>
        <v/>
      </c>
    </row>
    <row r="461" spans="1:10" ht="18" customHeight="1" x14ac:dyDescent="0.35">
      <c r="A461" s="195" t="str">
        <f>IF('P&amp;R'!B461="","",'P&amp;R'!B461)</f>
        <v/>
      </c>
      <c r="B461" s="195" t="str">
        <f>IF('P&amp;R'!C461="","",'P&amp;R'!C461)</f>
        <v/>
      </c>
      <c r="C461" s="194"/>
      <c r="D461" s="193"/>
      <c r="E461" s="192" t="str">
        <f>IF('P&amp;R'!F461="","",'P&amp;R'!F461)</f>
        <v/>
      </c>
      <c r="F461" s="173"/>
      <c r="G461" s="173" t="str">
        <f t="shared" si="7"/>
        <v/>
      </c>
      <c r="H461" s="173"/>
      <c r="I461" s="191" t="str">
        <f>IF('P&amp;R'!J461="","",'P&amp;R'!J461)</f>
        <v/>
      </c>
      <c r="J461" s="379" t="str">
        <f>IF('P&amp;R'!K461="","",'P&amp;R'!K461)</f>
        <v/>
      </c>
    </row>
    <row r="462" spans="1:10" ht="18" customHeight="1" x14ac:dyDescent="0.35">
      <c r="A462" s="195" t="str">
        <f>IF('P&amp;R'!B462="","",'P&amp;R'!B462)</f>
        <v/>
      </c>
      <c r="B462" s="195" t="str">
        <f>IF('P&amp;R'!C462="","",'P&amp;R'!C462)</f>
        <v/>
      </c>
      <c r="C462" s="194"/>
      <c r="D462" s="193"/>
      <c r="E462" s="192" t="str">
        <f>IF('P&amp;R'!F462="","",'P&amp;R'!F462)</f>
        <v/>
      </c>
      <c r="F462" s="173"/>
      <c r="G462" s="173" t="str">
        <f t="shared" si="7"/>
        <v/>
      </c>
      <c r="H462" s="173"/>
      <c r="I462" s="191" t="str">
        <f>IF('P&amp;R'!J462="","",'P&amp;R'!J462)</f>
        <v/>
      </c>
      <c r="J462" s="379" t="str">
        <f>IF('P&amp;R'!K462="","",'P&amp;R'!K462)</f>
        <v/>
      </c>
    </row>
    <row r="463" spans="1:10" ht="18" customHeight="1" x14ac:dyDescent="0.35">
      <c r="A463" s="195" t="str">
        <f>IF('P&amp;R'!B463="","",'P&amp;R'!B463)</f>
        <v/>
      </c>
      <c r="B463" s="195" t="str">
        <f>IF('P&amp;R'!C463="","",'P&amp;R'!C463)</f>
        <v/>
      </c>
      <c r="C463" s="194"/>
      <c r="D463" s="193"/>
      <c r="E463" s="192" t="str">
        <f>IF('P&amp;R'!F463="","",'P&amp;R'!F463)</f>
        <v/>
      </c>
      <c r="F463" s="173"/>
      <c r="G463" s="173" t="str">
        <f t="shared" si="7"/>
        <v/>
      </c>
      <c r="H463" s="173"/>
      <c r="I463" s="191" t="str">
        <f>IF('P&amp;R'!J463="","",'P&amp;R'!J463)</f>
        <v/>
      </c>
      <c r="J463" s="379" t="str">
        <f>IF('P&amp;R'!K463="","",'P&amp;R'!K463)</f>
        <v/>
      </c>
    </row>
    <row r="464" spans="1:10" ht="18" customHeight="1" x14ac:dyDescent="0.35">
      <c r="A464" s="195" t="str">
        <f>IF('P&amp;R'!B464="","",'P&amp;R'!B464)</f>
        <v/>
      </c>
      <c r="B464" s="195" t="str">
        <f>IF('P&amp;R'!C464="","",'P&amp;R'!C464)</f>
        <v/>
      </c>
      <c r="C464" s="194"/>
      <c r="D464" s="193"/>
      <c r="E464" s="192" t="str">
        <f>IF('P&amp;R'!F464="","",'P&amp;R'!F464)</f>
        <v/>
      </c>
      <c r="F464" s="173"/>
      <c r="G464" s="173" t="str">
        <f t="shared" si="7"/>
        <v/>
      </c>
      <c r="H464" s="173"/>
      <c r="I464" s="191" t="str">
        <f>IF('P&amp;R'!J464="","",'P&amp;R'!J464)</f>
        <v/>
      </c>
      <c r="J464" s="379" t="str">
        <f>IF('P&amp;R'!K464="","",'P&amp;R'!K464)</f>
        <v/>
      </c>
    </row>
    <row r="465" spans="1:10" ht="18" customHeight="1" x14ac:dyDescent="0.35">
      <c r="A465" s="195" t="str">
        <f>IF('P&amp;R'!B465="","",'P&amp;R'!B465)</f>
        <v/>
      </c>
      <c r="B465" s="195" t="str">
        <f>IF('P&amp;R'!C465="","",'P&amp;R'!C465)</f>
        <v/>
      </c>
      <c r="C465" s="194"/>
      <c r="D465" s="193"/>
      <c r="E465" s="192" t="str">
        <f>IF('P&amp;R'!F465="","",'P&amp;R'!F465)</f>
        <v/>
      </c>
      <c r="F465" s="173"/>
      <c r="G465" s="173" t="str">
        <f t="shared" si="7"/>
        <v/>
      </c>
      <c r="H465" s="173"/>
      <c r="I465" s="191" t="str">
        <f>IF('P&amp;R'!J465="","",'P&amp;R'!J465)</f>
        <v/>
      </c>
      <c r="J465" s="379" t="str">
        <f>IF('P&amp;R'!K465="","",'P&amp;R'!K465)</f>
        <v/>
      </c>
    </row>
    <row r="466" spans="1:10" ht="18" customHeight="1" x14ac:dyDescent="0.35">
      <c r="A466" s="195" t="str">
        <f>IF('P&amp;R'!B466="","",'P&amp;R'!B466)</f>
        <v/>
      </c>
      <c r="B466" s="195" t="str">
        <f>IF('P&amp;R'!C466="","",'P&amp;R'!C466)</f>
        <v/>
      </c>
      <c r="C466" s="194"/>
      <c r="D466" s="193"/>
      <c r="E466" s="192" t="str">
        <f>IF('P&amp;R'!F466="","",'P&amp;R'!F466)</f>
        <v/>
      </c>
      <c r="F466" s="173"/>
      <c r="G466" s="173" t="str">
        <f t="shared" si="7"/>
        <v/>
      </c>
      <c r="H466" s="173"/>
      <c r="I466" s="191" t="str">
        <f>IF('P&amp;R'!J466="","",'P&amp;R'!J466)</f>
        <v/>
      </c>
      <c r="J466" s="379" t="str">
        <f>IF('P&amp;R'!K466="","",'P&amp;R'!K466)</f>
        <v/>
      </c>
    </row>
    <row r="467" spans="1:10" ht="18" customHeight="1" x14ac:dyDescent="0.35">
      <c r="A467" s="195" t="str">
        <f>IF('P&amp;R'!B467="","",'P&amp;R'!B467)</f>
        <v/>
      </c>
      <c r="B467" s="195" t="str">
        <f>IF('P&amp;R'!C467="","",'P&amp;R'!C467)</f>
        <v/>
      </c>
      <c r="C467" s="194"/>
      <c r="D467" s="193"/>
      <c r="E467" s="192" t="str">
        <f>IF('P&amp;R'!F467="","",'P&amp;R'!F467)</f>
        <v/>
      </c>
      <c r="F467" s="173"/>
      <c r="G467" s="173" t="str">
        <f t="shared" si="7"/>
        <v/>
      </c>
      <c r="H467" s="173"/>
      <c r="I467" s="191" t="str">
        <f>IF('P&amp;R'!J467="","",'P&amp;R'!J467)</f>
        <v/>
      </c>
      <c r="J467" s="379" t="str">
        <f>IF('P&amp;R'!K467="","",'P&amp;R'!K467)</f>
        <v/>
      </c>
    </row>
    <row r="468" spans="1:10" ht="18" customHeight="1" x14ac:dyDescent="0.35">
      <c r="A468" s="195" t="str">
        <f>IF('P&amp;R'!B468="","",'P&amp;R'!B468)</f>
        <v/>
      </c>
      <c r="B468" s="195" t="str">
        <f>IF('P&amp;R'!C468="","",'P&amp;R'!C468)</f>
        <v/>
      </c>
      <c r="C468" s="194"/>
      <c r="D468" s="193"/>
      <c r="E468" s="192" t="str">
        <f>IF('P&amp;R'!F468="","",'P&amp;R'!F468)</f>
        <v/>
      </c>
      <c r="F468" s="173"/>
      <c r="G468" s="173" t="str">
        <f t="shared" si="7"/>
        <v/>
      </c>
      <c r="H468" s="173"/>
      <c r="I468" s="191" t="str">
        <f>IF('P&amp;R'!J468="","",'P&amp;R'!J468)</f>
        <v/>
      </c>
      <c r="J468" s="379" t="str">
        <f>IF('P&amp;R'!K468="","",'P&amp;R'!K468)</f>
        <v/>
      </c>
    </row>
    <row r="469" spans="1:10" ht="18" customHeight="1" x14ac:dyDescent="0.35">
      <c r="A469" s="195" t="str">
        <f>IF('P&amp;R'!B469="","",'P&amp;R'!B469)</f>
        <v/>
      </c>
      <c r="B469" s="195" t="str">
        <f>IF('P&amp;R'!C469="","",'P&amp;R'!C469)</f>
        <v/>
      </c>
      <c r="C469" s="194"/>
      <c r="D469" s="193"/>
      <c r="E469" s="192" t="str">
        <f>IF('P&amp;R'!F469="","",'P&amp;R'!F469)</f>
        <v/>
      </c>
      <c r="F469" s="173"/>
      <c r="G469" s="173" t="str">
        <f t="shared" si="7"/>
        <v/>
      </c>
      <c r="H469" s="173"/>
      <c r="I469" s="191" t="str">
        <f>IF('P&amp;R'!J469="","",'P&amp;R'!J469)</f>
        <v/>
      </c>
      <c r="J469" s="379" t="str">
        <f>IF('P&amp;R'!K469="","",'P&amp;R'!K469)</f>
        <v/>
      </c>
    </row>
    <row r="470" spans="1:10" ht="18" customHeight="1" x14ac:dyDescent="0.35">
      <c r="A470" s="195" t="str">
        <f>IF('P&amp;R'!B470="","",'P&amp;R'!B470)</f>
        <v/>
      </c>
      <c r="B470" s="195" t="str">
        <f>IF('P&amp;R'!C470="","",'P&amp;R'!C470)</f>
        <v/>
      </c>
      <c r="C470" s="194"/>
      <c r="D470" s="193"/>
      <c r="E470" s="192" t="str">
        <f>IF('P&amp;R'!F470="","",'P&amp;R'!F470)</f>
        <v/>
      </c>
      <c r="F470" s="173"/>
      <c r="G470" s="173" t="str">
        <f t="shared" si="7"/>
        <v/>
      </c>
      <c r="H470" s="173"/>
      <c r="I470" s="191" t="str">
        <f>IF('P&amp;R'!J470="","",'P&amp;R'!J470)</f>
        <v/>
      </c>
      <c r="J470" s="379" t="str">
        <f>IF('P&amp;R'!K470="","",'P&amp;R'!K470)</f>
        <v/>
      </c>
    </row>
    <row r="471" spans="1:10" ht="18" customHeight="1" x14ac:dyDescent="0.35">
      <c r="A471" s="195" t="str">
        <f>IF('P&amp;R'!B471="","",'P&amp;R'!B471)</f>
        <v/>
      </c>
      <c r="B471" s="195" t="str">
        <f>IF('P&amp;R'!C471="","",'P&amp;R'!C471)</f>
        <v/>
      </c>
      <c r="C471" s="194"/>
      <c r="D471" s="193"/>
      <c r="E471" s="192" t="str">
        <f>IF('P&amp;R'!F471="","",'P&amp;R'!F471)</f>
        <v/>
      </c>
      <c r="F471" s="173"/>
      <c r="G471" s="173" t="str">
        <f t="shared" si="7"/>
        <v/>
      </c>
      <c r="H471" s="173"/>
      <c r="I471" s="191" t="str">
        <f>IF('P&amp;R'!J471="","",'P&amp;R'!J471)</f>
        <v/>
      </c>
      <c r="J471" s="379" t="str">
        <f>IF('P&amp;R'!K471="","",'P&amp;R'!K471)</f>
        <v/>
      </c>
    </row>
    <row r="472" spans="1:10" ht="18" customHeight="1" x14ac:dyDescent="0.35">
      <c r="A472" s="195" t="str">
        <f>IF('P&amp;R'!B472="","",'P&amp;R'!B472)</f>
        <v/>
      </c>
      <c r="B472" s="195" t="str">
        <f>IF('P&amp;R'!C472="","",'P&amp;R'!C472)</f>
        <v/>
      </c>
      <c r="C472" s="194"/>
      <c r="D472" s="193"/>
      <c r="E472" s="192" t="str">
        <f>IF('P&amp;R'!F472="","",'P&amp;R'!F472)</f>
        <v/>
      </c>
      <c r="F472" s="173"/>
      <c r="G472" s="173" t="str">
        <f t="shared" si="7"/>
        <v/>
      </c>
      <c r="H472" s="173"/>
      <c r="I472" s="191" t="str">
        <f>IF('P&amp;R'!J472="","",'P&amp;R'!J472)</f>
        <v/>
      </c>
      <c r="J472" s="379" t="str">
        <f>IF('P&amp;R'!K472="","",'P&amp;R'!K472)</f>
        <v/>
      </c>
    </row>
    <row r="473" spans="1:10" ht="18" customHeight="1" x14ac:dyDescent="0.35">
      <c r="A473" s="195" t="str">
        <f>IF('P&amp;R'!B473="","",'P&amp;R'!B473)</f>
        <v/>
      </c>
      <c r="B473" s="195" t="str">
        <f>IF('P&amp;R'!C473="","",'P&amp;R'!C473)</f>
        <v/>
      </c>
      <c r="C473" s="194"/>
      <c r="D473" s="193"/>
      <c r="E473" s="192" t="str">
        <f>IF('P&amp;R'!F473="","",'P&amp;R'!F473)</f>
        <v/>
      </c>
      <c r="F473" s="173"/>
      <c r="G473" s="173" t="str">
        <f t="shared" si="7"/>
        <v/>
      </c>
      <c r="H473" s="173"/>
      <c r="I473" s="191" t="str">
        <f>IF('P&amp;R'!J473="","",'P&amp;R'!J473)</f>
        <v/>
      </c>
      <c r="J473" s="379" t="str">
        <f>IF('P&amp;R'!K473="","",'P&amp;R'!K473)</f>
        <v/>
      </c>
    </row>
    <row r="474" spans="1:10" ht="18" customHeight="1" x14ac:dyDescent="0.35">
      <c r="A474" s="195" t="str">
        <f>IF('P&amp;R'!B474="","",'P&amp;R'!B474)</f>
        <v/>
      </c>
      <c r="B474" s="195" t="str">
        <f>IF('P&amp;R'!C474="","",'P&amp;R'!C474)</f>
        <v/>
      </c>
      <c r="C474" s="194"/>
      <c r="D474" s="193"/>
      <c r="E474" s="192" t="str">
        <f>IF('P&amp;R'!F474="","",'P&amp;R'!F474)</f>
        <v/>
      </c>
      <c r="F474" s="173"/>
      <c r="G474" s="173" t="str">
        <f t="shared" si="7"/>
        <v/>
      </c>
      <c r="H474" s="173"/>
      <c r="I474" s="191" t="str">
        <f>IF('P&amp;R'!J474="","",'P&amp;R'!J474)</f>
        <v/>
      </c>
      <c r="J474" s="379" t="str">
        <f>IF('P&amp;R'!K474="","",'P&amp;R'!K474)</f>
        <v/>
      </c>
    </row>
    <row r="475" spans="1:10" ht="18" customHeight="1" x14ac:dyDescent="0.35">
      <c r="A475" s="195" t="str">
        <f>IF('P&amp;R'!B475="","",'P&amp;R'!B475)</f>
        <v/>
      </c>
      <c r="B475" s="195" t="str">
        <f>IF('P&amp;R'!C475="","",'P&amp;R'!C475)</f>
        <v/>
      </c>
      <c r="C475" s="194"/>
      <c r="D475" s="193"/>
      <c r="E475" s="192" t="str">
        <f>IF('P&amp;R'!F475="","",'P&amp;R'!F475)</f>
        <v/>
      </c>
      <c r="F475" s="173"/>
      <c r="G475" s="173" t="str">
        <f t="shared" si="7"/>
        <v/>
      </c>
      <c r="H475" s="173"/>
      <c r="I475" s="191" t="str">
        <f>IF('P&amp;R'!J475="","",'P&amp;R'!J475)</f>
        <v/>
      </c>
      <c r="J475" s="379" t="str">
        <f>IF('P&amp;R'!K475="","",'P&amp;R'!K475)</f>
        <v/>
      </c>
    </row>
    <row r="476" spans="1:10" ht="18" customHeight="1" x14ac:dyDescent="0.35">
      <c r="A476" s="195" t="str">
        <f>IF('P&amp;R'!B476="","",'P&amp;R'!B476)</f>
        <v/>
      </c>
      <c r="B476" s="195" t="str">
        <f>IF('P&amp;R'!C476="","",'P&amp;R'!C476)</f>
        <v/>
      </c>
      <c r="C476" s="194"/>
      <c r="D476" s="193"/>
      <c r="E476" s="192" t="str">
        <f>IF('P&amp;R'!F476="","",'P&amp;R'!F476)</f>
        <v/>
      </c>
      <c r="F476" s="173"/>
      <c r="G476" s="173" t="str">
        <f t="shared" si="7"/>
        <v/>
      </c>
      <c r="H476" s="173"/>
      <c r="I476" s="191" t="str">
        <f>IF('P&amp;R'!J476="","",'P&amp;R'!J476)</f>
        <v/>
      </c>
      <c r="J476" s="379" t="str">
        <f>IF('P&amp;R'!K476="","",'P&amp;R'!K476)</f>
        <v/>
      </c>
    </row>
    <row r="477" spans="1:10" ht="18" customHeight="1" x14ac:dyDescent="0.35">
      <c r="A477" s="195" t="str">
        <f>IF('P&amp;R'!B477="","",'P&amp;R'!B477)</f>
        <v/>
      </c>
      <c r="B477" s="195" t="str">
        <f>IF('P&amp;R'!C477="","",'P&amp;R'!C477)</f>
        <v/>
      </c>
      <c r="C477" s="194"/>
      <c r="D477" s="193"/>
      <c r="E477" s="192" t="str">
        <f>IF('P&amp;R'!F477="","",'P&amp;R'!F477)</f>
        <v/>
      </c>
      <c r="F477" s="173"/>
      <c r="G477" s="173" t="str">
        <f t="shared" si="7"/>
        <v/>
      </c>
      <c r="H477" s="173"/>
      <c r="I477" s="191" t="str">
        <f>IF('P&amp;R'!J477="","",'P&amp;R'!J477)</f>
        <v/>
      </c>
      <c r="J477" s="379" t="str">
        <f>IF('P&amp;R'!K477="","",'P&amp;R'!K477)</f>
        <v/>
      </c>
    </row>
    <row r="478" spans="1:10" ht="18" customHeight="1" x14ac:dyDescent="0.35">
      <c r="A478" s="195" t="str">
        <f>IF('P&amp;R'!B478="","",'P&amp;R'!B478)</f>
        <v/>
      </c>
      <c r="B478" s="195" t="str">
        <f>IF('P&amp;R'!C478="","",'P&amp;R'!C478)</f>
        <v/>
      </c>
      <c r="C478" s="194"/>
      <c r="D478" s="193"/>
      <c r="E478" s="192" t="str">
        <f>IF('P&amp;R'!F478="","",'P&amp;R'!F478)</f>
        <v/>
      </c>
      <c r="F478" s="173"/>
      <c r="G478" s="173" t="str">
        <f t="shared" si="7"/>
        <v/>
      </c>
      <c r="H478" s="173"/>
      <c r="I478" s="191" t="str">
        <f>IF('P&amp;R'!J478="","",'P&amp;R'!J478)</f>
        <v/>
      </c>
      <c r="J478" s="379" t="str">
        <f>IF('P&amp;R'!K478="","",'P&amp;R'!K478)</f>
        <v/>
      </c>
    </row>
    <row r="479" spans="1:10" ht="18" customHeight="1" x14ac:dyDescent="0.35">
      <c r="A479" s="195" t="str">
        <f>IF('P&amp;R'!B479="","",'P&amp;R'!B479)</f>
        <v/>
      </c>
      <c r="B479" s="195" t="str">
        <f>IF('P&amp;R'!C479="","",'P&amp;R'!C479)</f>
        <v/>
      </c>
      <c r="C479" s="194"/>
      <c r="D479" s="193"/>
      <c r="E479" s="192" t="str">
        <f>IF('P&amp;R'!F479="","",'P&amp;R'!F479)</f>
        <v/>
      </c>
      <c r="F479" s="173"/>
      <c r="G479" s="173" t="str">
        <f t="shared" si="7"/>
        <v/>
      </c>
      <c r="H479" s="173"/>
      <c r="I479" s="191" t="str">
        <f>IF('P&amp;R'!J479="","",'P&amp;R'!J479)</f>
        <v/>
      </c>
      <c r="J479" s="379" t="str">
        <f>IF('P&amp;R'!K479="","",'P&amp;R'!K479)</f>
        <v/>
      </c>
    </row>
    <row r="480" spans="1:10" ht="18" customHeight="1" x14ac:dyDescent="0.35">
      <c r="A480" s="195" t="str">
        <f>IF('P&amp;R'!B480="","",'P&amp;R'!B480)</f>
        <v/>
      </c>
      <c r="B480" s="195" t="str">
        <f>IF('P&amp;R'!C480="","",'P&amp;R'!C480)</f>
        <v/>
      </c>
      <c r="C480" s="194"/>
      <c r="D480" s="193"/>
      <c r="E480" s="192" t="str">
        <f>IF('P&amp;R'!F480="","",'P&amp;R'!F480)</f>
        <v/>
      </c>
      <c r="F480" s="173"/>
      <c r="G480" s="173" t="str">
        <f t="shared" si="7"/>
        <v/>
      </c>
      <c r="H480" s="173"/>
      <c r="I480" s="191" t="str">
        <f>IF('P&amp;R'!J480="","",'P&amp;R'!J480)</f>
        <v/>
      </c>
      <c r="J480" s="379" t="str">
        <f>IF('P&amp;R'!K480="","",'P&amp;R'!K480)</f>
        <v/>
      </c>
    </row>
    <row r="481" spans="1:10" ht="18" customHeight="1" x14ac:dyDescent="0.35">
      <c r="A481" s="195" t="str">
        <f>IF('P&amp;R'!B481="","",'P&amp;R'!B481)</f>
        <v/>
      </c>
      <c r="B481" s="195" t="str">
        <f>IF('P&amp;R'!C481="","",'P&amp;R'!C481)</f>
        <v/>
      </c>
      <c r="C481" s="194"/>
      <c r="D481" s="193"/>
      <c r="E481" s="192" t="str">
        <f>IF('P&amp;R'!F481="","",'P&amp;R'!F481)</f>
        <v/>
      </c>
      <c r="F481" s="173"/>
      <c r="G481" s="173" t="str">
        <f t="shared" si="7"/>
        <v/>
      </c>
      <c r="H481" s="173"/>
      <c r="I481" s="191" t="str">
        <f>IF('P&amp;R'!J481="","",'P&amp;R'!J481)</f>
        <v/>
      </c>
      <c r="J481" s="379" t="str">
        <f>IF('P&amp;R'!K481="","",'P&amp;R'!K481)</f>
        <v/>
      </c>
    </row>
    <row r="482" spans="1:10" ht="18" customHeight="1" x14ac:dyDescent="0.35">
      <c r="A482" s="195" t="str">
        <f>IF('P&amp;R'!B482="","",'P&amp;R'!B482)</f>
        <v/>
      </c>
      <c r="B482" s="195" t="str">
        <f>IF('P&amp;R'!C482="","",'P&amp;R'!C482)</f>
        <v/>
      </c>
      <c r="C482" s="194"/>
      <c r="D482" s="193"/>
      <c r="E482" s="192" t="str">
        <f>IF('P&amp;R'!F482="","",'P&amp;R'!F482)</f>
        <v/>
      </c>
      <c r="F482" s="173"/>
      <c r="G482" s="173" t="str">
        <f t="shared" si="7"/>
        <v/>
      </c>
      <c r="H482" s="173"/>
      <c r="I482" s="191" t="str">
        <f>IF('P&amp;R'!J482="","",'P&amp;R'!J482)</f>
        <v/>
      </c>
      <c r="J482" s="379" t="str">
        <f>IF('P&amp;R'!K482="","",'P&amp;R'!K482)</f>
        <v/>
      </c>
    </row>
    <row r="483" spans="1:10" ht="18" customHeight="1" x14ac:dyDescent="0.35">
      <c r="A483" s="195" t="str">
        <f>IF('P&amp;R'!B483="","",'P&amp;R'!B483)</f>
        <v/>
      </c>
      <c r="B483" s="195" t="str">
        <f>IF('P&amp;R'!C483="","",'P&amp;R'!C483)</f>
        <v/>
      </c>
      <c r="C483" s="194"/>
      <c r="D483" s="193"/>
      <c r="E483" s="192" t="str">
        <f>IF('P&amp;R'!F483="","",'P&amp;R'!F483)</f>
        <v/>
      </c>
      <c r="F483" s="173"/>
      <c r="G483" s="173" t="str">
        <f t="shared" si="7"/>
        <v/>
      </c>
      <c r="H483" s="173"/>
      <c r="I483" s="191" t="str">
        <f>IF('P&amp;R'!J483="","",'P&amp;R'!J483)</f>
        <v/>
      </c>
      <c r="J483" s="379" t="str">
        <f>IF('P&amp;R'!K483="","",'P&amp;R'!K483)</f>
        <v/>
      </c>
    </row>
    <row r="484" spans="1:10" ht="18" customHeight="1" x14ac:dyDescent="0.35">
      <c r="A484" s="195" t="str">
        <f>IF('P&amp;R'!B484="","",'P&amp;R'!B484)</f>
        <v/>
      </c>
      <c r="B484" s="195" t="str">
        <f>IF('P&amp;R'!C484="","",'P&amp;R'!C484)</f>
        <v/>
      </c>
      <c r="C484" s="194"/>
      <c r="D484" s="193"/>
      <c r="E484" s="192" t="str">
        <f>IF('P&amp;R'!F484="","",'P&amp;R'!F484)</f>
        <v/>
      </c>
      <c r="F484" s="173"/>
      <c r="G484" s="173" t="str">
        <f t="shared" si="7"/>
        <v/>
      </c>
      <c r="H484" s="173"/>
      <c r="I484" s="191" t="str">
        <f>IF('P&amp;R'!J484="","",'P&amp;R'!J484)</f>
        <v/>
      </c>
      <c r="J484" s="379" t="str">
        <f>IF('P&amp;R'!K484="","",'P&amp;R'!K484)</f>
        <v/>
      </c>
    </row>
    <row r="485" spans="1:10" ht="18" customHeight="1" x14ac:dyDescent="0.35">
      <c r="A485" s="195" t="str">
        <f>IF('P&amp;R'!B485="","",'P&amp;R'!B485)</f>
        <v/>
      </c>
      <c r="B485" s="195" t="str">
        <f>IF('P&amp;R'!C485="","",'P&amp;R'!C485)</f>
        <v/>
      </c>
      <c r="C485" s="194"/>
      <c r="D485" s="193"/>
      <c r="E485" s="192" t="str">
        <f>IF('P&amp;R'!F485="","",'P&amp;R'!F485)</f>
        <v/>
      </c>
      <c r="F485" s="173"/>
      <c r="G485" s="173" t="str">
        <f t="shared" si="7"/>
        <v/>
      </c>
      <c r="H485" s="173"/>
      <c r="I485" s="191" t="str">
        <f>IF('P&amp;R'!J485="","",'P&amp;R'!J485)</f>
        <v/>
      </c>
      <c r="J485" s="379" t="str">
        <f>IF('P&amp;R'!K485="","",'P&amp;R'!K485)</f>
        <v/>
      </c>
    </row>
    <row r="486" spans="1:10" ht="18" customHeight="1" x14ac:dyDescent="0.35">
      <c r="A486" s="195" t="str">
        <f>IF('P&amp;R'!B486="","",'P&amp;R'!B486)</f>
        <v/>
      </c>
      <c r="B486" s="195" t="str">
        <f>IF('P&amp;R'!C486="","",'P&amp;R'!C486)</f>
        <v/>
      </c>
      <c r="C486" s="194"/>
      <c r="D486" s="193"/>
      <c r="E486" s="192" t="str">
        <f>IF('P&amp;R'!F486="","",'P&amp;R'!F486)</f>
        <v/>
      </c>
      <c r="F486" s="173"/>
      <c r="G486" s="173" t="str">
        <f t="shared" si="7"/>
        <v/>
      </c>
      <c r="H486" s="173"/>
      <c r="I486" s="191" t="str">
        <f>IF('P&amp;R'!J486="","",'P&amp;R'!J486)</f>
        <v/>
      </c>
      <c r="J486" s="379" t="str">
        <f>IF('P&amp;R'!K486="","",'P&amp;R'!K486)</f>
        <v/>
      </c>
    </row>
    <row r="487" spans="1:10" ht="18" customHeight="1" x14ac:dyDescent="0.35">
      <c r="A487" s="195" t="str">
        <f>IF('P&amp;R'!B487="","",'P&amp;R'!B487)</f>
        <v/>
      </c>
      <c r="B487" s="195" t="str">
        <f>IF('P&amp;R'!C487="","",'P&amp;R'!C487)</f>
        <v/>
      </c>
      <c r="C487" s="194"/>
      <c r="D487" s="193"/>
      <c r="E487" s="192" t="str">
        <f>IF('P&amp;R'!F487="","",'P&amp;R'!F487)</f>
        <v/>
      </c>
      <c r="F487" s="173"/>
      <c r="G487" s="173" t="str">
        <f t="shared" si="7"/>
        <v/>
      </c>
      <c r="H487" s="173"/>
      <c r="I487" s="191" t="str">
        <f>IF('P&amp;R'!J487="","",'P&amp;R'!J487)</f>
        <v/>
      </c>
      <c r="J487" s="379" t="str">
        <f>IF('P&amp;R'!K487="","",'P&amp;R'!K487)</f>
        <v/>
      </c>
    </row>
    <row r="488" spans="1:10" ht="18" customHeight="1" x14ac:dyDescent="0.35">
      <c r="A488" s="195" t="str">
        <f>IF('P&amp;R'!B488="","",'P&amp;R'!B488)</f>
        <v/>
      </c>
      <c r="B488" s="195" t="str">
        <f>IF('P&amp;R'!C488="","",'P&amp;R'!C488)</f>
        <v/>
      </c>
      <c r="C488" s="194"/>
      <c r="D488" s="193"/>
      <c r="E488" s="192" t="str">
        <f>IF('P&amp;R'!F488="","",'P&amp;R'!F488)</f>
        <v/>
      </c>
      <c r="F488" s="173"/>
      <c r="G488" s="173" t="str">
        <f t="shared" si="7"/>
        <v/>
      </c>
      <c r="H488" s="173"/>
      <c r="I488" s="191" t="str">
        <f>IF('P&amp;R'!J488="","",'P&amp;R'!J488)</f>
        <v/>
      </c>
      <c r="J488" s="379" t="str">
        <f>IF('P&amp;R'!K488="","",'P&amp;R'!K488)</f>
        <v/>
      </c>
    </row>
    <row r="489" spans="1:10" ht="18" customHeight="1" x14ac:dyDescent="0.35">
      <c r="A489" s="195" t="str">
        <f>IF('P&amp;R'!B489="","",'P&amp;R'!B489)</f>
        <v/>
      </c>
      <c r="B489" s="195" t="str">
        <f>IF('P&amp;R'!C489="","",'P&amp;R'!C489)</f>
        <v/>
      </c>
      <c r="C489" s="194"/>
      <c r="D489" s="193"/>
      <c r="E489" s="192" t="str">
        <f>IF('P&amp;R'!F489="","",'P&amp;R'!F489)</f>
        <v/>
      </c>
      <c r="F489" s="173"/>
      <c r="G489" s="173" t="str">
        <f t="shared" si="7"/>
        <v/>
      </c>
      <c r="H489" s="173"/>
      <c r="I489" s="191" t="str">
        <f>IF('P&amp;R'!J489="","",'P&amp;R'!J489)</f>
        <v/>
      </c>
      <c r="J489" s="379" t="str">
        <f>IF('P&amp;R'!K489="","",'P&amp;R'!K489)</f>
        <v/>
      </c>
    </row>
    <row r="490" spans="1:10" ht="18" customHeight="1" x14ac:dyDescent="0.35">
      <c r="A490" s="195" t="str">
        <f>IF('P&amp;R'!B490="","",'P&amp;R'!B490)</f>
        <v/>
      </c>
      <c r="B490" s="195" t="str">
        <f>IF('P&amp;R'!C490="","",'P&amp;R'!C490)</f>
        <v/>
      </c>
      <c r="C490" s="194"/>
      <c r="D490" s="193"/>
      <c r="E490" s="192" t="str">
        <f>IF('P&amp;R'!F490="","",'P&amp;R'!F490)</f>
        <v/>
      </c>
      <c r="F490" s="173"/>
      <c r="G490" s="173" t="str">
        <f t="shared" si="7"/>
        <v/>
      </c>
      <c r="H490" s="173"/>
      <c r="I490" s="191" t="str">
        <f>IF('P&amp;R'!J490="","",'P&amp;R'!J490)</f>
        <v/>
      </c>
      <c r="J490" s="379" t="str">
        <f>IF('P&amp;R'!K490="","",'P&amp;R'!K490)</f>
        <v/>
      </c>
    </row>
    <row r="491" spans="1:10" ht="18" customHeight="1" x14ac:dyDescent="0.35">
      <c r="A491" s="195" t="str">
        <f>IF('P&amp;R'!B491="","",'P&amp;R'!B491)</f>
        <v/>
      </c>
      <c r="B491" s="195" t="str">
        <f>IF('P&amp;R'!C491="","",'P&amp;R'!C491)</f>
        <v/>
      </c>
      <c r="C491" s="194"/>
      <c r="D491" s="193"/>
      <c r="E491" s="192" t="str">
        <f>IF('P&amp;R'!F491="","",'P&amp;R'!F491)</f>
        <v/>
      </c>
      <c r="F491" s="173"/>
      <c r="G491" s="173" t="str">
        <f t="shared" si="7"/>
        <v/>
      </c>
      <c r="H491" s="173"/>
      <c r="I491" s="191" t="str">
        <f>IF('P&amp;R'!J491="","",'P&amp;R'!J491)</f>
        <v/>
      </c>
      <c r="J491" s="379" t="str">
        <f>IF('P&amp;R'!K491="","",'P&amp;R'!K491)</f>
        <v/>
      </c>
    </row>
    <row r="492" spans="1:10" ht="18" customHeight="1" x14ac:dyDescent="0.35">
      <c r="A492" s="195" t="str">
        <f>IF('P&amp;R'!B492="","",'P&amp;R'!B492)</f>
        <v/>
      </c>
      <c r="B492" s="195" t="str">
        <f>IF('P&amp;R'!C492="","",'P&amp;R'!C492)</f>
        <v/>
      </c>
      <c r="C492" s="194"/>
      <c r="D492" s="193"/>
      <c r="E492" s="192" t="str">
        <f>IF('P&amp;R'!F492="","",'P&amp;R'!F492)</f>
        <v/>
      </c>
      <c r="F492" s="173"/>
      <c r="G492" s="173" t="str">
        <f t="shared" si="7"/>
        <v/>
      </c>
      <c r="H492" s="173"/>
      <c r="I492" s="191" t="str">
        <f>IF('P&amp;R'!J492="","",'P&amp;R'!J492)</f>
        <v/>
      </c>
      <c r="J492" s="379" t="str">
        <f>IF('P&amp;R'!K492="","",'P&amp;R'!K492)</f>
        <v/>
      </c>
    </row>
    <row r="493" spans="1:10" ht="18" customHeight="1" x14ac:dyDescent="0.35">
      <c r="A493" s="195" t="str">
        <f>IF('P&amp;R'!B493="","",'P&amp;R'!B493)</f>
        <v/>
      </c>
      <c r="B493" s="195" t="str">
        <f>IF('P&amp;R'!C493="","",'P&amp;R'!C493)</f>
        <v/>
      </c>
      <c r="C493" s="194"/>
      <c r="D493" s="193"/>
      <c r="E493" s="192" t="str">
        <f>IF('P&amp;R'!F493="","",'P&amp;R'!F493)</f>
        <v/>
      </c>
      <c r="F493" s="173"/>
      <c r="G493" s="173" t="str">
        <f t="shared" si="7"/>
        <v/>
      </c>
      <c r="H493" s="173"/>
      <c r="I493" s="191" t="str">
        <f>IF('P&amp;R'!J493="","",'P&amp;R'!J493)</f>
        <v/>
      </c>
      <c r="J493" s="379" t="str">
        <f>IF('P&amp;R'!K493="","",'P&amp;R'!K493)</f>
        <v/>
      </c>
    </row>
    <row r="494" spans="1:10" ht="18" customHeight="1" x14ac:dyDescent="0.35">
      <c r="A494" s="195" t="str">
        <f>IF('P&amp;R'!B494="","",'P&amp;R'!B494)</f>
        <v/>
      </c>
      <c r="B494" s="195" t="str">
        <f>IF('P&amp;R'!C494="","",'P&amp;R'!C494)</f>
        <v/>
      </c>
      <c r="C494" s="194"/>
      <c r="D494" s="193"/>
      <c r="E494" s="192" t="str">
        <f>IF('P&amp;R'!F494="","",'P&amp;R'!F494)</f>
        <v/>
      </c>
      <c r="F494" s="173"/>
      <c r="G494" s="173" t="str">
        <f t="shared" si="7"/>
        <v/>
      </c>
      <c r="H494" s="173"/>
      <c r="I494" s="191" t="str">
        <f>IF('P&amp;R'!J494="","",'P&amp;R'!J494)</f>
        <v/>
      </c>
      <c r="J494" s="379" t="str">
        <f>IF('P&amp;R'!K494="","",'P&amp;R'!K494)</f>
        <v/>
      </c>
    </row>
    <row r="495" spans="1:10" ht="18" customHeight="1" x14ac:dyDescent="0.35">
      <c r="A495" s="195" t="str">
        <f>IF('P&amp;R'!B495="","",'P&amp;R'!B495)</f>
        <v/>
      </c>
      <c r="B495" s="195" t="str">
        <f>IF('P&amp;R'!C495="","",'P&amp;R'!C495)</f>
        <v/>
      </c>
      <c r="C495" s="194"/>
      <c r="D495" s="193"/>
      <c r="E495" s="192" t="str">
        <f>IF('P&amp;R'!F495="","",'P&amp;R'!F495)</f>
        <v/>
      </c>
      <c r="F495" s="173"/>
      <c r="G495" s="173" t="str">
        <f t="shared" si="7"/>
        <v/>
      </c>
      <c r="H495" s="173"/>
      <c r="I495" s="191" t="str">
        <f>IF('P&amp;R'!J495="","",'P&amp;R'!J495)</f>
        <v/>
      </c>
      <c r="J495" s="379" t="str">
        <f>IF('P&amp;R'!K495="","",'P&amp;R'!K495)</f>
        <v/>
      </c>
    </row>
    <row r="496" spans="1:10" ht="18" customHeight="1" x14ac:dyDescent="0.35">
      <c r="A496" s="195" t="str">
        <f>IF('P&amp;R'!B496="","",'P&amp;R'!B496)</f>
        <v/>
      </c>
      <c r="B496" s="195" t="str">
        <f>IF('P&amp;R'!C496="","",'P&amp;R'!C496)</f>
        <v/>
      </c>
      <c r="C496" s="194"/>
      <c r="D496" s="193"/>
      <c r="E496" s="192" t="str">
        <f>IF('P&amp;R'!F496="","",'P&amp;R'!F496)</f>
        <v/>
      </c>
      <c r="F496" s="173"/>
      <c r="G496" s="173" t="str">
        <f t="shared" si="7"/>
        <v/>
      </c>
      <c r="H496" s="173"/>
      <c r="I496" s="191" t="str">
        <f>IF('P&amp;R'!J496="","",'P&amp;R'!J496)</f>
        <v/>
      </c>
      <c r="J496" s="379" t="str">
        <f>IF('P&amp;R'!K496="","",'P&amp;R'!K496)</f>
        <v/>
      </c>
    </row>
    <row r="497" spans="1:10" ht="18" customHeight="1" x14ac:dyDescent="0.35">
      <c r="A497" s="195" t="str">
        <f>IF('P&amp;R'!B497="","",'P&amp;R'!B497)</f>
        <v/>
      </c>
      <c r="B497" s="195" t="str">
        <f>IF('P&amp;R'!C497="","",'P&amp;R'!C497)</f>
        <v/>
      </c>
      <c r="C497" s="194"/>
      <c r="D497" s="193"/>
      <c r="E497" s="192" t="str">
        <f>IF('P&amp;R'!F497="","",'P&amp;R'!F497)</f>
        <v/>
      </c>
      <c r="F497" s="173"/>
      <c r="G497" s="173" t="str">
        <f t="shared" si="7"/>
        <v/>
      </c>
      <c r="H497" s="173"/>
      <c r="I497" s="191" t="str">
        <f>IF('P&amp;R'!J497="","",'P&amp;R'!J497)</f>
        <v/>
      </c>
      <c r="J497" s="379" t="str">
        <f>IF('P&amp;R'!K497="","",'P&amp;R'!K497)</f>
        <v/>
      </c>
    </row>
    <row r="498" spans="1:10" ht="18" customHeight="1" x14ac:dyDescent="0.35">
      <c r="A498" s="195" t="str">
        <f>IF('P&amp;R'!B498="","",'P&amp;R'!B498)</f>
        <v/>
      </c>
      <c r="B498" s="195" t="str">
        <f>IF('P&amp;R'!C498="","",'P&amp;R'!C498)</f>
        <v/>
      </c>
      <c r="C498" s="194"/>
      <c r="D498" s="193"/>
      <c r="E498" s="192" t="str">
        <f>IF('P&amp;R'!F498="","",'P&amp;R'!F498)</f>
        <v/>
      </c>
      <c r="F498" s="173"/>
      <c r="G498" s="173" t="str">
        <f t="shared" si="7"/>
        <v/>
      </c>
      <c r="H498" s="173"/>
      <c r="I498" s="191" t="str">
        <f>IF('P&amp;R'!J498="","",'P&amp;R'!J498)</f>
        <v/>
      </c>
      <c r="J498" s="379" t="str">
        <f>IF('P&amp;R'!K498="","",'P&amp;R'!K498)</f>
        <v/>
      </c>
    </row>
    <row r="499" spans="1:10" ht="18" customHeight="1" x14ac:dyDescent="0.35">
      <c r="A499" s="195" t="str">
        <f>IF('P&amp;R'!B499="","",'P&amp;R'!B499)</f>
        <v/>
      </c>
      <c r="B499" s="195" t="str">
        <f>IF('P&amp;R'!C499="","",'P&amp;R'!C499)</f>
        <v/>
      </c>
      <c r="C499" s="194"/>
      <c r="D499" s="193"/>
      <c r="E499" s="192" t="str">
        <f>IF('P&amp;R'!F499="","",'P&amp;R'!F499)</f>
        <v/>
      </c>
      <c r="F499" s="173"/>
      <c r="G499" s="173" t="str">
        <f t="shared" si="7"/>
        <v/>
      </c>
      <c r="H499" s="173"/>
      <c r="I499" s="191" t="str">
        <f>IF('P&amp;R'!J499="","",'P&amp;R'!J499)</f>
        <v/>
      </c>
      <c r="J499" s="379" t="str">
        <f>IF('P&amp;R'!K499="","",'P&amp;R'!K499)</f>
        <v/>
      </c>
    </row>
    <row r="500" spans="1:10" ht="18" customHeight="1" x14ac:dyDescent="0.35">
      <c r="A500" s="195" t="str">
        <f>IF('P&amp;R'!B500="","",'P&amp;R'!B500)</f>
        <v/>
      </c>
      <c r="B500" s="195" t="str">
        <f>IF('P&amp;R'!C500="","",'P&amp;R'!C500)</f>
        <v/>
      </c>
      <c r="C500" s="194"/>
      <c r="D500" s="193"/>
      <c r="E500" s="192" t="str">
        <f>IF('P&amp;R'!F500="","",'P&amp;R'!F500)</f>
        <v/>
      </c>
      <c r="F500" s="173"/>
      <c r="G500" s="173" t="str">
        <f t="shared" si="7"/>
        <v/>
      </c>
      <c r="H500" s="173"/>
      <c r="I500" s="191" t="str">
        <f>IF('P&amp;R'!J500="","",'P&amp;R'!J500)</f>
        <v/>
      </c>
      <c r="J500" s="379" t="str">
        <f>IF('P&amp;R'!K500="","",'P&amp;R'!K500)</f>
        <v/>
      </c>
    </row>
    <row r="501" spans="1:10" ht="18" customHeight="1" x14ac:dyDescent="0.35">
      <c r="A501" s="195" t="str">
        <f>IF('P&amp;R'!B501="","",'P&amp;R'!B501)</f>
        <v/>
      </c>
      <c r="B501" s="195" t="str">
        <f>IF('P&amp;R'!C501="","",'P&amp;R'!C501)</f>
        <v/>
      </c>
      <c r="C501" s="194"/>
      <c r="D501" s="193"/>
      <c r="E501" s="192" t="str">
        <f>IF('P&amp;R'!F501="","",'P&amp;R'!F501)</f>
        <v/>
      </c>
      <c r="F501" s="173"/>
      <c r="G501" s="173" t="str">
        <f t="shared" si="7"/>
        <v/>
      </c>
      <c r="H501" s="173"/>
      <c r="I501" s="191" t="str">
        <f>IF('P&amp;R'!J501="","",'P&amp;R'!J501)</f>
        <v/>
      </c>
      <c r="J501" s="379" t="str">
        <f>IF('P&amp;R'!K501="","",'P&amp;R'!K501)</f>
        <v/>
      </c>
    </row>
    <row r="502" spans="1:10" ht="18" customHeight="1" x14ac:dyDescent="0.35">
      <c r="A502" s="195" t="str">
        <f>IF('P&amp;R'!B502="","",'P&amp;R'!B502)</f>
        <v/>
      </c>
      <c r="B502" s="195" t="str">
        <f>IF('P&amp;R'!C502="","",'P&amp;R'!C502)</f>
        <v/>
      </c>
      <c r="C502" s="194"/>
      <c r="D502" s="193"/>
      <c r="E502" s="192" t="str">
        <f>IF('P&amp;R'!F502="","",'P&amp;R'!F502)</f>
        <v/>
      </c>
      <c r="F502" s="173"/>
      <c r="G502" s="173" t="str">
        <f t="shared" si="7"/>
        <v/>
      </c>
      <c r="H502" s="173"/>
      <c r="I502" s="191" t="str">
        <f>IF('P&amp;R'!J502="","",'P&amp;R'!J502)</f>
        <v/>
      </c>
      <c r="J502" s="379" t="str">
        <f>IF('P&amp;R'!K502="","",'P&amp;R'!K502)</f>
        <v/>
      </c>
    </row>
    <row r="503" spans="1:10" ht="18" customHeight="1" x14ac:dyDescent="0.35">
      <c r="A503" s="195" t="str">
        <f>IF('P&amp;R'!B503="","",'P&amp;R'!B503)</f>
        <v/>
      </c>
      <c r="B503" s="195" t="str">
        <f>IF('P&amp;R'!C503="","",'P&amp;R'!C503)</f>
        <v/>
      </c>
      <c r="C503" s="194"/>
      <c r="D503" s="193"/>
      <c r="E503" s="192" t="str">
        <f>IF('P&amp;R'!F503="","",'P&amp;R'!F503)</f>
        <v/>
      </c>
      <c r="F503" s="173"/>
      <c r="G503" s="173" t="str">
        <f t="shared" si="7"/>
        <v/>
      </c>
      <c r="H503" s="173"/>
      <c r="I503" s="191" t="str">
        <f>IF('P&amp;R'!J503="","",'P&amp;R'!J503)</f>
        <v/>
      </c>
      <c r="J503" s="379" t="str">
        <f>IF('P&amp;R'!K503="","",'P&amp;R'!K503)</f>
        <v/>
      </c>
    </row>
    <row r="504" spans="1:10" ht="18" customHeight="1" x14ac:dyDescent="0.35">
      <c r="A504" s="195" t="str">
        <f>IF('P&amp;R'!B504="","",'P&amp;R'!B504)</f>
        <v/>
      </c>
      <c r="B504" s="195" t="str">
        <f>IF('P&amp;R'!C504="","",'P&amp;R'!C504)</f>
        <v/>
      </c>
      <c r="C504" s="194"/>
      <c r="D504" s="193"/>
      <c r="E504" s="192" t="str">
        <f>IF('P&amp;R'!F504="","",'P&amp;R'!F504)</f>
        <v/>
      </c>
      <c r="F504" s="173"/>
      <c r="G504" s="173" t="str">
        <f t="shared" si="7"/>
        <v/>
      </c>
      <c r="H504" s="173"/>
      <c r="I504" s="191" t="str">
        <f>IF('P&amp;R'!J504="","",'P&amp;R'!J504)</f>
        <v/>
      </c>
      <c r="J504" s="379" t="str">
        <f>IF('P&amp;R'!K504="","",'P&amp;R'!K504)</f>
        <v/>
      </c>
    </row>
    <row r="505" spans="1:10" ht="18" customHeight="1" x14ac:dyDescent="0.35">
      <c r="A505" s="195" t="str">
        <f>IF('P&amp;R'!B505="","",'P&amp;R'!B505)</f>
        <v/>
      </c>
      <c r="B505" s="195" t="str">
        <f>IF('P&amp;R'!C505="","",'P&amp;R'!C505)</f>
        <v/>
      </c>
      <c r="C505" s="194"/>
      <c r="D505" s="193"/>
      <c r="E505" s="192" t="str">
        <f>IF('P&amp;R'!F505="","",'P&amp;R'!F505)</f>
        <v/>
      </c>
      <c r="F505" s="173"/>
      <c r="G505" s="173" t="str">
        <f t="shared" si="7"/>
        <v/>
      </c>
      <c r="H505" s="173"/>
      <c r="I505" s="191" t="str">
        <f>IF('P&amp;R'!J505="","",'P&amp;R'!J505)</f>
        <v/>
      </c>
      <c r="J505" s="379" t="str">
        <f>IF('P&amp;R'!K505="","",'P&amp;R'!K505)</f>
        <v/>
      </c>
    </row>
    <row r="506" spans="1:10" ht="18" customHeight="1" x14ac:dyDescent="0.35">
      <c r="A506" s="195" t="str">
        <f>IF('P&amp;R'!B506="","",'P&amp;R'!B506)</f>
        <v/>
      </c>
      <c r="B506" s="195" t="str">
        <f>IF('P&amp;R'!C506="","",'P&amp;R'!C506)</f>
        <v/>
      </c>
      <c r="C506" s="194"/>
      <c r="D506" s="193"/>
      <c r="E506" s="192" t="str">
        <f>IF('P&amp;R'!F506="","",'P&amp;R'!F506)</f>
        <v/>
      </c>
      <c r="F506" s="173"/>
      <c r="G506" s="173" t="str">
        <f t="shared" si="7"/>
        <v/>
      </c>
      <c r="H506" s="173"/>
      <c r="I506" s="191" t="str">
        <f>IF('P&amp;R'!J506="","",'P&amp;R'!J506)</f>
        <v/>
      </c>
      <c r="J506" s="379" t="str">
        <f>IF('P&amp;R'!K506="","",'P&amp;R'!K506)</f>
        <v/>
      </c>
    </row>
    <row r="507" spans="1:10" ht="18" customHeight="1" x14ac:dyDescent="0.35">
      <c r="A507" s="195" t="str">
        <f>IF('P&amp;R'!B507="","",'P&amp;R'!B507)</f>
        <v/>
      </c>
      <c r="B507" s="195" t="str">
        <f>IF('P&amp;R'!C507="","",'P&amp;R'!C507)</f>
        <v/>
      </c>
      <c r="C507" s="194"/>
      <c r="D507" s="193"/>
      <c r="E507" s="192" t="str">
        <f>IF('P&amp;R'!F507="","",'P&amp;R'!F507)</f>
        <v/>
      </c>
      <c r="F507" s="173"/>
      <c r="G507" s="173" t="str">
        <f t="shared" si="7"/>
        <v/>
      </c>
      <c r="H507" s="173"/>
      <c r="I507" s="191" t="str">
        <f>IF('P&amp;R'!J507="","",'P&amp;R'!J507)</f>
        <v/>
      </c>
      <c r="J507" s="379" t="str">
        <f>IF('P&amp;R'!K507="","",'P&amp;R'!K507)</f>
        <v/>
      </c>
    </row>
    <row r="508" spans="1:10" ht="18" customHeight="1" x14ac:dyDescent="0.35">
      <c r="A508" s="195" t="str">
        <f>IF('P&amp;R'!B508="","",'P&amp;R'!B508)</f>
        <v/>
      </c>
      <c r="B508" s="195" t="str">
        <f>IF('P&amp;R'!C508="","",'P&amp;R'!C508)</f>
        <v/>
      </c>
      <c r="C508" s="194"/>
      <c r="D508" s="193"/>
      <c r="E508" s="192" t="str">
        <f>IF('P&amp;R'!F508="","",'P&amp;R'!F508)</f>
        <v/>
      </c>
      <c r="F508" s="173"/>
      <c r="G508" s="173" t="str">
        <f t="shared" si="7"/>
        <v/>
      </c>
      <c r="H508" s="173"/>
      <c r="I508" s="191" t="str">
        <f>IF('P&amp;R'!J508="","",'P&amp;R'!J508)</f>
        <v/>
      </c>
      <c r="J508" s="379" t="str">
        <f>IF('P&amp;R'!K508="","",'P&amp;R'!K508)</f>
        <v/>
      </c>
    </row>
    <row r="509" spans="1:10" ht="18" customHeight="1" x14ac:dyDescent="0.35">
      <c r="A509" s="195" t="str">
        <f>IF('P&amp;R'!B509="","",'P&amp;R'!B509)</f>
        <v/>
      </c>
      <c r="B509" s="195" t="str">
        <f>IF('P&amp;R'!C509="","",'P&amp;R'!C509)</f>
        <v/>
      </c>
      <c r="C509" s="194"/>
      <c r="D509" s="193"/>
      <c r="E509" s="192" t="str">
        <f>IF('P&amp;R'!F509="","",'P&amp;R'!F509)</f>
        <v/>
      </c>
      <c r="F509" s="173"/>
      <c r="G509" s="173" t="str">
        <f t="shared" si="7"/>
        <v/>
      </c>
      <c r="H509" s="173"/>
      <c r="I509" s="191" t="str">
        <f>IF('P&amp;R'!J509="","",'P&amp;R'!J509)</f>
        <v/>
      </c>
      <c r="J509" s="379" t="str">
        <f>IF('P&amp;R'!K509="","",'P&amp;R'!K509)</f>
        <v/>
      </c>
    </row>
    <row r="510" spans="1:10" ht="18" customHeight="1" x14ac:dyDescent="0.35">
      <c r="A510" s="195" t="str">
        <f>IF('P&amp;R'!B510="","",'P&amp;R'!B510)</f>
        <v/>
      </c>
      <c r="B510" s="195" t="str">
        <f>IF('P&amp;R'!C510="","",'P&amp;R'!C510)</f>
        <v/>
      </c>
      <c r="C510" s="194"/>
      <c r="D510" s="193"/>
      <c r="E510" s="192" t="str">
        <f>IF('P&amp;R'!F510="","",'P&amp;R'!F510)</f>
        <v/>
      </c>
      <c r="F510" s="173"/>
      <c r="G510" s="173" t="str">
        <f t="shared" si="7"/>
        <v/>
      </c>
      <c r="H510" s="173"/>
      <c r="I510" s="191" t="str">
        <f>IF('P&amp;R'!J510="","",'P&amp;R'!J510)</f>
        <v/>
      </c>
      <c r="J510" s="379" t="str">
        <f>IF('P&amp;R'!K510="","",'P&amp;R'!K510)</f>
        <v/>
      </c>
    </row>
    <row r="511" spans="1:10" ht="18" customHeight="1" x14ac:dyDescent="0.35">
      <c r="A511" s="195" t="str">
        <f>IF('P&amp;R'!B511="","",'P&amp;R'!B511)</f>
        <v/>
      </c>
      <c r="B511" s="195" t="str">
        <f>IF('P&amp;R'!C511="","",'P&amp;R'!C511)</f>
        <v/>
      </c>
      <c r="C511" s="194"/>
      <c r="D511" s="193"/>
      <c r="E511" s="192" t="str">
        <f>IF('P&amp;R'!F511="","",'P&amp;R'!F511)</f>
        <v/>
      </c>
      <c r="F511" s="173"/>
      <c r="G511" s="173" t="str">
        <f t="shared" si="7"/>
        <v/>
      </c>
      <c r="H511" s="173"/>
      <c r="I511" s="191" t="str">
        <f>IF('P&amp;R'!J511="","",'P&amp;R'!J511)</f>
        <v/>
      </c>
      <c r="J511" s="379" t="str">
        <f>IF('P&amp;R'!K511="","",'P&amp;R'!K511)</f>
        <v/>
      </c>
    </row>
    <row r="512" spans="1:10" ht="18" customHeight="1" x14ac:dyDescent="0.35">
      <c r="A512" s="195" t="str">
        <f>IF('P&amp;R'!B512="","",'P&amp;R'!B512)</f>
        <v/>
      </c>
      <c r="B512" s="195" t="str">
        <f>IF('P&amp;R'!C512="","",'P&amp;R'!C512)</f>
        <v/>
      </c>
      <c r="C512" s="194"/>
      <c r="D512" s="193"/>
      <c r="E512" s="192" t="str">
        <f>IF('P&amp;R'!F512="","",'P&amp;R'!F512)</f>
        <v/>
      </c>
      <c r="F512" s="173"/>
      <c r="G512" s="173" t="str">
        <f t="shared" si="7"/>
        <v/>
      </c>
      <c r="H512" s="173"/>
      <c r="I512" s="191" t="str">
        <f>IF('P&amp;R'!J512="","",'P&amp;R'!J512)</f>
        <v/>
      </c>
      <c r="J512" s="379" t="str">
        <f>IF('P&amp;R'!K512="","",'P&amp;R'!K512)</f>
        <v/>
      </c>
    </row>
    <row r="513" spans="1:10" ht="18" customHeight="1" x14ac:dyDescent="0.35">
      <c r="A513" s="195" t="str">
        <f>IF('P&amp;R'!B513="","",'P&amp;R'!B513)</f>
        <v/>
      </c>
      <c r="B513" s="195" t="str">
        <f>IF('P&amp;R'!C513="","",'P&amp;R'!C513)</f>
        <v/>
      </c>
      <c r="C513" s="194"/>
      <c r="D513" s="193"/>
      <c r="E513" s="192" t="str">
        <f>IF('P&amp;R'!F513="","",'P&amp;R'!F513)</f>
        <v/>
      </c>
      <c r="F513" s="173"/>
      <c r="G513" s="173" t="str">
        <f t="shared" si="7"/>
        <v/>
      </c>
      <c r="H513" s="173"/>
      <c r="I513" s="191" t="str">
        <f>IF('P&amp;R'!J513="","",'P&amp;R'!J513)</f>
        <v/>
      </c>
      <c r="J513" s="379" t="str">
        <f>IF('P&amp;R'!K513="","",'P&amp;R'!K513)</f>
        <v/>
      </c>
    </row>
    <row r="514" spans="1:10" ht="18" customHeight="1" x14ac:dyDescent="0.35">
      <c r="A514" s="195" t="str">
        <f>IF('P&amp;R'!B514="","",'P&amp;R'!B514)</f>
        <v/>
      </c>
      <c r="B514" s="195" t="str">
        <f>IF('P&amp;R'!C514="","",'P&amp;R'!C514)</f>
        <v/>
      </c>
      <c r="C514" s="194"/>
      <c r="D514" s="193"/>
      <c r="E514" s="192" t="str">
        <f>IF('P&amp;R'!F514="","",'P&amp;R'!F514)</f>
        <v/>
      </c>
      <c r="F514" s="173"/>
      <c r="G514" s="173" t="str">
        <f t="shared" si="7"/>
        <v/>
      </c>
      <c r="H514" s="173"/>
      <c r="I514" s="191" t="str">
        <f>IF('P&amp;R'!J514="","",'P&amp;R'!J514)</f>
        <v/>
      </c>
      <c r="J514" s="379" t="str">
        <f>IF('P&amp;R'!K514="","",'P&amp;R'!K514)</f>
        <v/>
      </c>
    </row>
    <row r="515" spans="1:10" ht="18" customHeight="1" x14ac:dyDescent="0.35">
      <c r="A515" s="195" t="str">
        <f>IF('P&amp;R'!B515="","",'P&amp;R'!B515)</f>
        <v/>
      </c>
      <c r="B515" s="195" t="str">
        <f>IF('P&amp;R'!C515="","",'P&amp;R'!C515)</f>
        <v/>
      </c>
      <c r="C515" s="194"/>
      <c r="D515" s="193"/>
      <c r="E515" s="192" t="str">
        <f>IF('P&amp;R'!F515="","",'P&amp;R'!F515)</f>
        <v/>
      </c>
      <c r="F515" s="173"/>
      <c r="G515" s="173" t="str">
        <f t="shared" si="7"/>
        <v/>
      </c>
      <c r="H515" s="173"/>
      <c r="I515" s="191" t="str">
        <f>IF('P&amp;R'!J515="","",'P&amp;R'!J515)</f>
        <v/>
      </c>
      <c r="J515" s="379" t="str">
        <f>IF('P&amp;R'!K515="","",'P&amp;R'!K515)</f>
        <v/>
      </c>
    </row>
    <row r="516" spans="1:10" ht="18" customHeight="1" x14ac:dyDescent="0.35">
      <c r="A516" s="195" t="str">
        <f>IF('P&amp;R'!B516="","",'P&amp;R'!B516)</f>
        <v/>
      </c>
      <c r="B516" s="195" t="str">
        <f>IF('P&amp;R'!C516="","",'P&amp;R'!C516)</f>
        <v/>
      </c>
      <c r="C516" s="194"/>
      <c r="D516" s="193"/>
      <c r="E516" s="192" t="str">
        <f>IF('P&amp;R'!F516="","",'P&amp;R'!F516)</f>
        <v/>
      </c>
      <c r="F516" s="173"/>
      <c r="G516" s="173" t="str">
        <f t="shared" si="7"/>
        <v/>
      </c>
      <c r="H516" s="173"/>
      <c r="I516" s="191" t="str">
        <f>IF('P&amp;R'!J516="","",'P&amp;R'!J516)</f>
        <v/>
      </c>
      <c r="J516" s="379" t="str">
        <f>IF('P&amp;R'!K516="","",'P&amp;R'!K516)</f>
        <v/>
      </c>
    </row>
    <row r="517" spans="1:10" ht="18" customHeight="1" x14ac:dyDescent="0.35">
      <c r="A517" s="195" t="str">
        <f>IF('P&amp;R'!B517="","",'P&amp;R'!B517)</f>
        <v/>
      </c>
      <c r="B517" s="195" t="str">
        <f>IF('P&amp;R'!C517="","",'P&amp;R'!C517)</f>
        <v/>
      </c>
      <c r="C517" s="194"/>
      <c r="D517" s="193"/>
      <c r="E517" s="192" t="str">
        <f>IF('P&amp;R'!F517="","",'P&amp;R'!F517)</f>
        <v/>
      </c>
      <c r="F517" s="173"/>
      <c r="G517" s="173" t="str">
        <f t="shared" si="7"/>
        <v/>
      </c>
      <c r="H517" s="173"/>
      <c r="I517" s="191" t="str">
        <f>IF('P&amp;R'!J517="","",'P&amp;R'!J517)</f>
        <v/>
      </c>
      <c r="J517" s="379" t="str">
        <f>IF('P&amp;R'!K517="","",'P&amp;R'!K517)</f>
        <v/>
      </c>
    </row>
    <row r="518" spans="1:10" ht="18" customHeight="1" x14ac:dyDescent="0.35">
      <c r="A518" s="195" t="str">
        <f>IF('P&amp;R'!B518="","",'P&amp;R'!B518)</f>
        <v/>
      </c>
      <c r="B518" s="195" t="str">
        <f>IF('P&amp;R'!C518="","",'P&amp;R'!C518)</f>
        <v/>
      </c>
      <c r="C518" s="194"/>
      <c r="D518" s="193"/>
      <c r="E518" s="192" t="str">
        <f>IF('P&amp;R'!F518="","",'P&amp;R'!F518)</f>
        <v/>
      </c>
      <c r="F518" s="173"/>
      <c r="G518" s="173" t="str">
        <f t="shared" si="7"/>
        <v/>
      </c>
      <c r="H518" s="173"/>
      <c r="I518" s="191" t="str">
        <f>IF('P&amp;R'!J518="","",'P&amp;R'!J518)</f>
        <v/>
      </c>
      <c r="J518" s="379" t="str">
        <f>IF('P&amp;R'!K518="","",'P&amp;R'!K518)</f>
        <v/>
      </c>
    </row>
    <row r="519" spans="1:10" ht="18" customHeight="1" x14ac:dyDescent="0.35">
      <c r="A519" s="195" t="str">
        <f>IF('P&amp;R'!B519="","",'P&amp;R'!B519)</f>
        <v/>
      </c>
      <c r="B519" s="195" t="str">
        <f>IF('P&amp;R'!C519="","",'P&amp;R'!C519)</f>
        <v/>
      </c>
      <c r="C519" s="194"/>
      <c r="D519" s="193"/>
      <c r="E519" s="192" t="str">
        <f>IF('P&amp;R'!F519="","",'P&amp;R'!F519)</f>
        <v/>
      </c>
      <c r="F519" s="173"/>
      <c r="G519" s="173" t="str">
        <f t="shared" si="7"/>
        <v/>
      </c>
      <c r="H519" s="173"/>
      <c r="I519" s="191" t="str">
        <f>IF('P&amp;R'!J519="","",'P&amp;R'!J519)</f>
        <v/>
      </c>
      <c r="J519" s="379" t="str">
        <f>IF('P&amp;R'!K519="","",'P&amp;R'!K519)</f>
        <v/>
      </c>
    </row>
    <row r="520" spans="1:10" ht="18" customHeight="1" x14ac:dyDescent="0.35">
      <c r="A520" s="195" t="str">
        <f>IF('P&amp;R'!B520="","",'P&amp;R'!B520)</f>
        <v/>
      </c>
      <c r="B520" s="195" t="str">
        <f>IF('P&amp;R'!C520="","",'P&amp;R'!C520)</f>
        <v/>
      </c>
      <c r="C520" s="194"/>
      <c r="D520" s="193"/>
      <c r="E520" s="192" t="str">
        <f>IF('P&amp;R'!F520="","",'P&amp;R'!F520)</f>
        <v/>
      </c>
      <c r="F520" s="173"/>
      <c r="G520" s="173" t="str">
        <f t="shared" si="7"/>
        <v/>
      </c>
      <c r="H520" s="173"/>
      <c r="I520" s="191" t="str">
        <f>IF('P&amp;R'!J520="","",'P&amp;R'!J520)</f>
        <v/>
      </c>
      <c r="J520" s="379" t="str">
        <f>IF('P&amp;R'!K520="","",'P&amp;R'!K520)</f>
        <v/>
      </c>
    </row>
    <row r="521" spans="1:10" ht="18" customHeight="1" x14ac:dyDescent="0.35">
      <c r="A521" s="195" t="str">
        <f>IF('P&amp;R'!B521="","",'P&amp;R'!B521)</f>
        <v/>
      </c>
      <c r="B521" s="195" t="str">
        <f>IF('P&amp;R'!C521="","",'P&amp;R'!C521)</f>
        <v/>
      </c>
      <c r="C521" s="194"/>
      <c r="D521" s="193"/>
      <c r="E521" s="192" t="str">
        <f>IF('P&amp;R'!F521="","",'P&amp;R'!F521)</f>
        <v/>
      </c>
      <c r="F521" s="173"/>
      <c r="G521" s="173" t="str">
        <f t="shared" ref="G521:G560" si="8">IF(A521="", "", "-")</f>
        <v/>
      </c>
      <c r="H521" s="173"/>
      <c r="I521" s="191" t="str">
        <f>IF('P&amp;R'!J521="","",'P&amp;R'!J521)</f>
        <v/>
      </c>
      <c r="J521" s="379" t="str">
        <f>IF('P&amp;R'!K521="","",'P&amp;R'!K521)</f>
        <v/>
      </c>
    </row>
    <row r="522" spans="1:10" ht="18" customHeight="1" x14ac:dyDescent="0.35">
      <c r="A522" s="195" t="str">
        <f>IF('P&amp;R'!B522="","",'P&amp;R'!B522)</f>
        <v/>
      </c>
      <c r="B522" s="195" t="str">
        <f>IF('P&amp;R'!C522="","",'P&amp;R'!C522)</f>
        <v/>
      </c>
      <c r="C522" s="194"/>
      <c r="D522" s="193"/>
      <c r="E522" s="192" t="str">
        <f>IF('P&amp;R'!F522="","",'P&amp;R'!F522)</f>
        <v/>
      </c>
      <c r="F522" s="173"/>
      <c r="G522" s="173" t="str">
        <f t="shared" si="8"/>
        <v/>
      </c>
      <c r="H522" s="173"/>
      <c r="I522" s="191" t="str">
        <f>IF('P&amp;R'!J522="","",'P&amp;R'!J522)</f>
        <v/>
      </c>
      <c r="J522" s="379" t="str">
        <f>IF('P&amp;R'!K522="","",'P&amp;R'!K522)</f>
        <v/>
      </c>
    </row>
    <row r="523" spans="1:10" ht="18" customHeight="1" x14ac:dyDescent="0.35">
      <c r="A523" s="195" t="str">
        <f>IF('P&amp;R'!B523="","",'P&amp;R'!B523)</f>
        <v/>
      </c>
      <c r="B523" s="195" t="str">
        <f>IF('P&amp;R'!C523="","",'P&amp;R'!C523)</f>
        <v/>
      </c>
      <c r="C523" s="194"/>
      <c r="D523" s="193"/>
      <c r="E523" s="192" t="str">
        <f>IF('P&amp;R'!F523="","",'P&amp;R'!F523)</f>
        <v/>
      </c>
      <c r="F523" s="173"/>
      <c r="G523" s="173" t="str">
        <f t="shared" si="8"/>
        <v/>
      </c>
      <c r="H523" s="173"/>
      <c r="I523" s="191" t="str">
        <f>IF('P&amp;R'!J523="","",'P&amp;R'!J523)</f>
        <v/>
      </c>
      <c r="J523" s="379" t="str">
        <f>IF('P&amp;R'!K523="","",'P&amp;R'!K523)</f>
        <v/>
      </c>
    </row>
    <row r="524" spans="1:10" ht="18" customHeight="1" x14ac:dyDescent="0.35">
      <c r="A524" s="195" t="str">
        <f>IF('P&amp;R'!B524="","",'P&amp;R'!B524)</f>
        <v/>
      </c>
      <c r="B524" s="195" t="str">
        <f>IF('P&amp;R'!C524="","",'P&amp;R'!C524)</f>
        <v/>
      </c>
      <c r="C524" s="194"/>
      <c r="D524" s="193"/>
      <c r="E524" s="192" t="str">
        <f>IF('P&amp;R'!F524="","",'P&amp;R'!F524)</f>
        <v/>
      </c>
      <c r="F524" s="173"/>
      <c r="G524" s="173" t="str">
        <f t="shared" si="8"/>
        <v/>
      </c>
      <c r="H524" s="173"/>
      <c r="I524" s="191" t="str">
        <f>IF('P&amp;R'!J524="","",'P&amp;R'!J524)</f>
        <v/>
      </c>
      <c r="J524" s="379" t="str">
        <f>IF('P&amp;R'!K524="","",'P&amp;R'!K524)</f>
        <v/>
      </c>
    </row>
    <row r="525" spans="1:10" ht="18" customHeight="1" x14ac:dyDescent="0.35">
      <c r="A525" s="195" t="str">
        <f>IF('P&amp;R'!B525="","",'P&amp;R'!B525)</f>
        <v/>
      </c>
      <c r="B525" s="195" t="str">
        <f>IF('P&amp;R'!C525="","",'P&amp;R'!C525)</f>
        <v/>
      </c>
      <c r="C525" s="194"/>
      <c r="D525" s="193"/>
      <c r="E525" s="192" t="str">
        <f>IF('P&amp;R'!F525="","",'P&amp;R'!F525)</f>
        <v/>
      </c>
      <c r="F525" s="173"/>
      <c r="G525" s="173" t="str">
        <f t="shared" si="8"/>
        <v/>
      </c>
      <c r="H525" s="173"/>
      <c r="I525" s="191" t="str">
        <f>IF('P&amp;R'!J525="","",'P&amp;R'!J525)</f>
        <v/>
      </c>
      <c r="J525" s="379" t="str">
        <f>IF('P&amp;R'!K525="","",'P&amp;R'!K525)</f>
        <v/>
      </c>
    </row>
    <row r="526" spans="1:10" ht="18" customHeight="1" x14ac:dyDescent="0.35">
      <c r="A526" s="195" t="str">
        <f>IF('P&amp;R'!B526="","",'P&amp;R'!B526)</f>
        <v/>
      </c>
      <c r="B526" s="195" t="str">
        <f>IF('P&amp;R'!C526="","",'P&amp;R'!C526)</f>
        <v/>
      </c>
      <c r="C526" s="194"/>
      <c r="D526" s="193"/>
      <c r="E526" s="192" t="str">
        <f>IF('P&amp;R'!F526="","",'P&amp;R'!F526)</f>
        <v/>
      </c>
      <c r="F526" s="173"/>
      <c r="G526" s="173" t="str">
        <f t="shared" si="8"/>
        <v/>
      </c>
      <c r="H526" s="173"/>
      <c r="I526" s="191" t="str">
        <f>IF('P&amp;R'!J526="","",'P&amp;R'!J526)</f>
        <v/>
      </c>
      <c r="J526" s="379" t="str">
        <f>IF('P&amp;R'!K526="","",'P&amp;R'!K526)</f>
        <v/>
      </c>
    </row>
    <row r="527" spans="1:10" ht="18" customHeight="1" x14ac:dyDescent="0.35">
      <c r="A527" s="195" t="str">
        <f>IF('P&amp;R'!B527="","",'P&amp;R'!B527)</f>
        <v/>
      </c>
      <c r="B527" s="195" t="str">
        <f>IF('P&amp;R'!C527="","",'P&amp;R'!C527)</f>
        <v/>
      </c>
      <c r="C527" s="194"/>
      <c r="D527" s="193"/>
      <c r="E527" s="192" t="str">
        <f>IF('P&amp;R'!F527="","",'P&amp;R'!F527)</f>
        <v/>
      </c>
      <c r="F527" s="173"/>
      <c r="G527" s="173" t="str">
        <f t="shared" si="8"/>
        <v/>
      </c>
      <c r="H527" s="173"/>
      <c r="I527" s="191" t="str">
        <f>IF('P&amp;R'!J527="","",'P&amp;R'!J527)</f>
        <v/>
      </c>
      <c r="J527" s="379" t="str">
        <f>IF('P&amp;R'!K527="","",'P&amp;R'!K527)</f>
        <v/>
      </c>
    </row>
    <row r="528" spans="1:10" ht="18" customHeight="1" x14ac:dyDescent="0.35">
      <c r="A528" s="195" t="str">
        <f>IF('P&amp;R'!B528="","",'P&amp;R'!B528)</f>
        <v/>
      </c>
      <c r="B528" s="195" t="str">
        <f>IF('P&amp;R'!C528="","",'P&amp;R'!C528)</f>
        <v/>
      </c>
      <c r="C528" s="194"/>
      <c r="D528" s="193"/>
      <c r="E528" s="192" t="str">
        <f>IF('P&amp;R'!F528="","",'P&amp;R'!F528)</f>
        <v/>
      </c>
      <c r="F528" s="173"/>
      <c r="G528" s="173" t="str">
        <f t="shared" si="8"/>
        <v/>
      </c>
      <c r="H528" s="173"/>
      <c r="I528" s="191" t="str">
        <f>IF('P&amp;R'!J528="","",'P&amp;R'!J528)</f>
        <v/>
      </c>
      <c r="J528" s="379" t="str">
        <f>IF('P&amp;R'!K528="","",'P&amp;R'!K528)</f>
        <v/>
      </c>
    </row>
    <row r="529" spans="1:10" ht="18" customHeight="1" x14ac:dyDescent="0.35">
      <c r="A529" s="195" t="str">
        <f>IF('P&amp;R'!B529="","",'P&amp;R'!B529)</f>
        <v/>
      </c>
      <c r="B529" s="195" t="str">
        <f>IF('P&amp;R'!C529="","",'P&amp;R'!C529)</f>
        <v/>
      </c>
      <c r="C529" s="194"/>
      <c r="D529" s="193"/>
      <c r="E529" s="192" t="str">
        <f>IF('P&amp;R'!F529="","",'P&amp;R'!F529)</f>
        <v/>
      </c>
      <c r="F529" s="173"/>
      <c r="G529" s="173" t="str">
        <f t="shared" si="8"/>
        <v/>
      </c>
      <c r="H529" s="173"/>
      <c r="I529" s="191" t="str">
        <f>IF('P&amp;R'!J529="","",'P&amp;R'!J529)</f>
        <v/>
      </c>
      <c r="J529" s="379" t="str">
        <f>IF('P&amp;R'!K529="","",'P&amp;R'!K529)</f>
        <v/>
      </c>
    </row>
    <row r="530" spans="1:10" ht="18" customHeight="1" x14ac:dyDescent="0.35">
      <c r="A530" s="195" t="str">
        <f>IF('P&amp;R'!B530="","",'P&amp;R'!B530)</f>
        <v/>
      </c>
      <c r="B530" s="195" t="str">
        <f>IF('P&amp;R'!C530="","",'P&amp;R'!C530)</f>
        <v/>
      </c>
      <c r="C530" s="194"/>
      <c r="D530" s="193"/>
      <c r="E530" s="192" t="str">
        <f>IF('P&amp;R'!F530="","",'P&amp;R'!F530)</f>
        <v/>
      </c>
      <c r="F530" s="173"/>
      <c r="G530" s="173" t="str">
        <f t="shared" si="8"/>
        <v/>
      </c>
      <c r="H530" s="173"/>
      <c r="I530" s="191" t="str">
        <f>IF('P&amp;R'!J530="","",'P&amp;R'!J530)</f>
        <v/>
      </c>
      <c r="J530" s="379" t="str">
        <f>IF('P&amp;R'!K530="","",'P&amp;R'!K530)</f>
        <v/>
      </c>
    </row>
    <row r="531" spans="1:10" ht="18" customHeight="1" x14ac:dyDescent="0.35">
      <c r="A531" s="195" t="str">
        <f>IF('P&amp;R'!B531="","",'P&amp;R'!B531)</f>
        <v/>
      </c>
      <c r="B531" s="195" t="str">
        <f>IF('P&amp;R'!C531="","",'P&amp;R'!C531)</f>
        <v/>
      </c>
      <c r="C531" s="194"/>
      <c r="D531" s="193"/>
      <c r="E531" s="192" t="str">
        <f>IF('P&amp;R'!F531="","",'P&amp;R'!F531)</f>
        <v/>
      </c>
      <c r="F531" s="173"/>
      <c r="G531" s="173" t="str">
        <f t="shared" si="8"/>
        <v/>
      </c>
      <c r="H531" s="173"/>
      <c r="I531" s="191" t="str">
        <f>IF('P&amp;R'!J531="","",'P&amp;R'!J531)</f>
        <v/>
      </c>
      <c r="J531" s="379" t="str">
        <f>IF('P&amp;R'!K531="","",'P&amp;R'!K531)</f>
        <v/>
      </c>
    </row>
    <row r="532" spans="1:10" ht="18" customHeight="1" x14ac:dyDescent="0.35">
      <c r="A532" s="195" t="str">
        <f>IF('P&amp;R'!B532="","",'P&amp;R'!B532)</f>
        <v/>
      </c>
      <c r="B532" s="195" t="str">
        <f>IF('P&amp;R'!C532="","",'P&amp;R'!C532)</f>
        <v/>
      </c>
      <c r="C532" s="194"/>
      <c r="D532" s="193"/>
      <c r="E532" s="192" t="str">
        <f>IF('P&amp;R'!F532="","",'P&amp;R'!F532)</f>
        <v/>
      </c>
      <c r="F532" s="173"/>
      <c r="G532" s="173" t="str">
        <f t="shared" si="8"/>
        <v/>
      </c>
      <c r="H532" s="173"/>
      <c r="I532" s="191" t="str">
        <f>IF('P&amp;R'!J532="","",'P&amp;R'!J532)</f>
        <v/>
      </c>
      <c r="J532" s="379" t="str">
        <f>IF('P&amp;R'!K532="","",'P&amp;R'!K532)</f>
        <v/>
      </c>
    </row>
    <row r="533" spans="1:10" ht="18" customHeight="1" x14ac:dyDescent="0.35">
      <c r="A533" s="195" t="str">
        <f>IF('P&amp;R'!B533="","",'P&amp;R'!B533)</f>
        <v/>
      </c>
      <c r="B533" s="195" t="str">
        <f>IF('P&amp;R'!C533="","",'P&amp;R'!C533)</f>
        <v/>
      </c>
      <c r="C533" s="194"/>
      <c r="D533" s="193"/>
      <c r="E533" s="192" t="str">
        <f>IF('P&amp;R'!F533="","",'P&amp;R'!F533)</f>
        <v/>
      </c>
      <c r="F533" s="173"/>
      <c r="G533" s="173" t="str">
        <f t="shared" si="8"/>
        <v/>
      </c>
      <c r="H533" s="173"/>
      <c r="I533" s="191" t="str">
        <f>IF('P&amp;R'!J533="","",'P&amp;R'!J533)</f>
        <v/>
      </c>
      <c r="J533" s="379" t="str">
        <f>IF('P&amp;R'!K533="","",'P&amp;R'!K533)</f>
        <v/>
      </c>
    </row>
    <row r="534" spans="1:10" ht="18" customHeight="1" x14ac:dyDescent="0.35">
      <c r="A534" s="195" t="str">
        <f>IF('P&amp;R'!B534="","",'P&amp;R'!B534)</f>
        <v/>
      </c>
      <c r="B534" s="195" t="str">
        <f>IF('P&amp;R'!C534="","",'P&amp;R'!C534)</f>
        <v/>
      </c>
      <c r="C534" s="194"/>
      <c r="D534" s="193"/>
      <c r="E534" s="192" t="str">
        <f>IF('P&amp;R'!F534="","",'P&amp;R'!F534)</f>
        <v/>
      </c>
      <c r="F534" s="173"/>
      <c r="G534" s="173" t="str">
        <f t="shared" si="8"/>
        <v/>
      </c>
      <c r="H534" s="173"/>
      <c r="I534" s="191" t="str">
        <f>IF('P&amp;R'!J534="","",'P&amp;R'!J534)</f>
        <v/>
      </c>
      <c r="J534" s="379" t="str">
        <f>IF('P&amp;R'!K534="","",'P&amp;R'!K534)</f>
        <v/>
      </c>
    </row>
    <row r="535" spans="1:10" ht="18" customHeight="1" x14ac:dyDescent="0.35">
      <c r="A535" s="195" t="str">
        <f>IF('P&amp;R'!B535="","",'P&amp;R'!B535)</f>
        <v/>
      </c>
      <c r="B535" s="195" t="str">
        <f>IF('P&amp;R'!C535="","",'P&amp;R'!C535)</f>
        <v/>
      </c>
      <c r="C535" s="194"/>
      <c r="D535" s="193"/>
      <c r="E535" s="192" t="str">
        <f>IF('P&amp;R'!F535="","",'P&amp;R'!F535)</f>
        <v/>
      </c>
      <c r="F535" s="173"/>
      <c r="G535" s="173" t="str">
        <f t="shared" si="8"/>
        <v/>
      </c>
      <c r="H535" s="173"/>
      <c r="I535" s="191" t="str">
        <f>IF('P&amp;R'!J535="","",'P&amp;R'!J535)</f>
        <v/>
      </c>
      <c r="J535" s="379" t="str">
        <f>IF('P&amp;R'!K535="","",'P&amp;R'!K535)</f>
        <v/>
      </c>
    </row>
    <row r="536" spans="1:10" ht="18" customHeight="1" x14ac:dyDescent="0.35">
      <c r="A536" s="195" t="str">
        <f>IF('P&amp;R'!B536="","",'P&amp;R'!B536)</f>
        <v/>
      </c>
      <c r="B536" s="195" t="str">
        <f>IF('P&amp;R'!C536="","",'P&amp;R'!C536)</f>
        <v/>
      </c>
      <c r="C536" s="194"/>
      <c r="D536" s="193"/>
      <c r="E536" s="192" t="str">
        <f>IF('P&amp;R'!F536="","",'P&amp;R'!F536)</f>
        <v/>
      </c>
      <c r="F536" s="173"/>
      <c r="G536" s="173" t="str">
        <f t="shared" si="8"/>
        <v/>
      </c>
      <c r="H536" s="173"/>
      <c r="I536" s="191" t="str">
        <f>IF('P&amp;R'!J536="","",'P&amp;R'!J536)</f>
        <v/>
      </c>
      <c r="J536" s="379" t="str">
        <f>IF('P&amp;R'!K536="","",'P&amp;R'!K536)</f>
        <v/>
      </c>
    </row>
    <row r="537" spans="1:10" ht="18" customHeight="1" x14ac:dyDescent="0.35">
      <c r="A537" s="195" t="str">
        <f>IF('P&amp;R'!B537="","",'P&amp;R'!B537)</f>
        <v/>
      </c>
      <c r="B537" s="195" t="str">
        <f>IF('P&amp;R'!C537="","",'P&amp;R'!C537)</f>
        <v/>
      </c>
      <c r="C537" s="194"/>
      <c r="D537" s="193"/>
      <c r="E537" s="192" t="str">
        <f>IF('P&amp;R'!F537="","",'P&amp;R'!F537)</f>
        <v/>
      </c>
      <c r="F537" s="173"/>
      <c r="G537" s="173" t="str">
        <f t="shared" si="8"/>
        <v/>
      </c>
      <c r="H537" s="173"/>
      <c r="I537" s="191" t="str">
        <f>IF('P&amp;R'!J537="","",'P&amp;R'!J537)</f>
        <v/>
      </c>
      <c r="J537" s="379" t="str">
        <f>IF('P&amp;R'!K537="","",'P&amp;R'!K537)</f>
        <v/>
      </c>
    </row>
    <row r="538" spans="1:10" ht="18" customHeight="1" x14ac:dyDescent="0.35">
      <c r="A538" s="195" t="str">
        <f>IF('P&amp;R'!B538="","",'P&amp;R'!B538)</f>
        <v/>
      </c>
      <c r="B538" s="195" t="str">
        <f>IF('P&amp;R'!C538="","",'P&amp;R'!C538)</f>
        <v/>
      </c>
      <c r="C538" s="194"/>
      <c r="D538" s="193"/>
      <c r="E538" s="192" t="str">
        <f>IF('P&amp;R'!F538="","",'P&amp;R'!F538)</f>
        <v/>
      </c>
      <c r="F538" s="173"/>
      <c r="G538" s="173" t="str">
        <f t="shared" si="8"/>
        <v/>
      </c>
      <c r="H538" s="173"/>
      <c r="I538" s="191" t="str">
        <f>IF('P&amp;R'!J538="","",'P&amp;R'!J538)</f>
        <v/>
      </c>
      <c r="J538" s="379" t="str">
        <f>IF('P&amp;R'!K538="","",'P&amp;R'!K538)</f>
        <v/>
      </c>
    </row>
    <row r="539" spans="1:10" ht="18" customHeight="1" x14ac:dyDescent="0.35">
      <c r="A539" s="195" t="str">
        <f>IF('P&amp;R'!B539="","",'P&amp;R'!B539)</f>
        <v/>
      </c>
      <c r="B539" s="195" t="str">
        <f>IF('P&amp;R'!C539="","",'P&amp;R'!C539)</f>
        <v/>
      </c>
      <c r="C539" s="194"/>
      <c r="D539" s="193"/>
      <c r="E539" s="192" t="str">
        <f>IF('P&amp;R'!F539="","",'P&amp;R'!F539)</f>
        <v/>
      </c>
      <c r="F539" s="173"/>
      <c r="G539" s="173" t="str">
        <f t="shared" si="8"/>
        <v/>
      </c>
      <c r="H539" s="173"/>
      <c r="I539" s="191" t="str">
        <f>IF('P&amp;R'!J539="","",'P&amp;R'!J539)</f>
        <v/>
      </c>
      <c r="J539" s="379" t="str">
        <f>IF('P&amp;R'!K539="","",'P&amp;R'!K539)</f>
        <v/>
      </c>
    </row>
    <row r="540" spans="1:10" ht="18" customHeight="1" x14ac:dyDescent="0.35">
      <c r="A540" s="195" t="str">
        <f>IF('P&amp;R'!B540="","",'P&amp;R'!B540)</f>
        <v/>
      </c>
      <c r="B540" s="195" t="str">
        <f>IF('P&amp;R'!C540="","",'P&amp;R'!C540)</f>
        <v/>
      </c>
      <c r="C540" s="194"/>
      <c r="D540" s="193"/>
      <c r="E540" s="192" t="str">
        <f>IF('P&amp;R'!F540="","",'P&amp;R'!F540)</f>
        <v/>
      </c>
      <c r="F540" s="173"/>
      <c r="G540" s="173" t="str">
        <f t="shared" si="8"/>
        <v/>
      </c>
      <c r="H540" s="173"/>
      <c r="I540" s="191" t="str">
        <f>IF('P&amp;R'!J540="","",'P&amp;R'!J540)</f>
        <v/>
      </c>
      <c r="J540" s="379" t="str">
        <f>IF('P&amp;R'!K540="","",'P&amp;R'!K540)</f>
        <v/>
      </c>
    </row>
    <row r="541" spans="1:10" ht="18" customHeight="1" x14ac:dyDescent="0.35">
      <c r="A541" s="195" t="str">
        <f>IF('P&amp;R'!B541="","",'P&amp;R'!B541)</f>
        <v/>
      </c>
      <c r="B541" s="195" t="str">
        <f>IF('P&amp;R'!C541="","",'P&amp;R'!C541)</f>
        <v/>
      </c>
      <c r="C541" s="194"/>
      <c r="D541" s="193"/>
      <c r="E541" s="192" t="str">
        <f>IF('P&amp;R'!F541="","",'P&amp;R'!F541)</f>
        <v/>
      </c>
      <c r="F541" s="173"/>
      <c r="G541" s="173" t="str">
        <f t="shared" si="8"/>
        <v/>
      </c>
      <c r="H541" s="173"/>
      <c r="I541" s="191" t="str">
        <f>IF('P&amp;R'!J541="","",'P&amp;R'!J541)</f>
        <v/>
      </c>
      <c r="J541" s="379" t="str">
        <f>IF('P&amp;R'!K541="","",'P&amp;R'!K541)</f>
        <v/>
      </c>
    </row>
    <row r="542" spans="1:10" ht="18" customHeight="1" x14ac:dyDescent="0.35">
      <c r="A542" s="195" t="str">
        <f>IF('P&amp;R'!B542="","",'P&amp;R'!B542)</f>
        <v/>
      </c>
      <c r="B542" s="195" t="str">
        <f>IF('P&amp;R'!C542="","",'P&amp;R'!C542)</f>
        <v/>
      </c>
      <c r="C542" s="194"/>
      <c r="D542" s="193"/>
      <c r="E542" s="192" t="str">
        <f>IF('P&amp;R'!F542="","",'P&amp;R'!F542)</f>
        <v/>
      </c>
      <c r="F542" s="173"/>
      <c r="G542" s="173" t="str">
        <f t="shared" si="8"/>
        <v/>
      </c>
      <c r="H542" s="173"/>
      <c r="I542" s="191" t="str">
        <f>IF('P&amp;R'!J542="","",'P&amp;R'!J542)</f>
        <v/>
      </c>
      <c r="J542" s="379" t="str">
        <f>IF('P&amp;R'!K542="","",'P&amp;R'!K542)</f>
        <v/>
      </c>
    </row>
    <row r="543" spans="1:10" ht="18" customHeight="1" x14ac:dyDescent="0.35">
      <c r="A543" s="195" t="str">
        <f>IF('P&amp;R'!B543="","",'P&amp;R'!B543)</f>
        <v/>
      </c>
      <c r="B543" s="195" t="str">
        <f>IF('P&amp;R'!C543="","",'P&amp;R'!C543)</f>
        <v/>
      </c>
      <c r="C543" s="194"/>
      <c r="D543" s="193"/>
      <c r="E543" s="192" t="str">
        <f>IF('P&amp;R'!F543="","",'P&amp;R'!F543)</f>
        <v/>
      </c>
      <c r="F543" s="173"/>
      <c r="G543" s="173" t="str">
        <f t="shared" si="8"/>
        <v/>
      </c>
      <c r="H543" s="173"/>
      <c r="I543" s="191" t="str">
        <f>IF('P&amp;R'!J543="","",'P&amp;R'!J543)</f>
        <v/>
      </c>
      <c r="J543" s="379" t="str">
        <f>IF('P&amp;R'!K543="","",'P&amp;R'!K543)</f>
        <v/>
      </c>
    </row>
    <row r="544" spans="1:10" ht="18" customHeight="1" x14ac:dyDescent="0.35">
      <c r="A544" s="195" t="str">
        <f>IF('P&amp;R'!B544="","",'P&amp;R'!B544)</f>
        <v/>
      </c>
      <c r="B544" s="195" t="str">
        <f>IF('P&amp;R'!C544="","",'P&amp;R'!C544)</f>
        <v/>
      </c>
      <c r="C544" s="194"/>
      <c r="D544" s="193"/>
      <c r="E544" s="192" t="str">
        <f>IF('P&amp;R'!F544="","",'P&amp;R'!F544)</f>
        <v/>
      </c>
      <c r="F544" s="173"/>
      <c r="G544" s="173" t="str">
        <f t="shared" si="8"/>
        <v/>
      </c>
      <c r="H544" s="173"/>
      <c r="I544" s="191" t="str">
        <f>IF('P&amp;R'!J544="","",'P&amp;R'!J544)</f>
        <v/>
      </c>
      <c r="J544" s="379" t="str">
        <f>IF('P&amp;R'!K544="","",'P&amp;R'!K544)</f>
        <v/>
      </c>
    </row>
    <row r="545" spans="1:10" ht="18" customHeight="1" x14ac:dyDescent="0.35">
      <c r="A545" s="195" t="str">
        <f>IF('P&amp;R'!B545="","",'P&amp;R'!B545)</f>
        <v/>
      </c>
      <c r="B545" s="195" t="str">
        <f>IF('P&amp;R'!C545="","",'P&amp;R'!C545)</f>
        <v/>
      </c>
      <c r="C545" s="194"/>
      <c r="D545" s="193"/>
      <c r="E545" s="192" t="str">
        <f>IF('P&amp;R'!F545="","",'P&amp;R'!F545)</f>
        <v/>
      </c>
      <c r="F545" s="173"/>
      <c r="G545" s="173" t="str">
        <f t="shared" si="8"/>
        <v/>
      </c>
      <c r="H545" s="173"/>
      <c r="I545" s="191" t="str">
        <f>IF('P&amp;R'!J545="","",'P&amp;R'!J545)</f>
        <v/>
      </c>
      <c r="J545" s="379" t="str">
        <f>IF('P&amp;R'!K545="","",'P&amp;R'!K545)</f>
        <v/>
      </c>
    </row>
    <row r="546" spans="1:10" ht="18" customHeight="1" x14ac:dyDescent="0.35">
      <c r="A546" s="195" t="str">
        <f>IF('P&amp;R'!B546="","",'P&amp;R'!B546)</f>
        <v/>
      </c>
      <c r="B546" s="195" t="str">
        <f>IF('P&amp;R'!C546="","",'P&amp;R'!C546)</f>
        <v/>
      </c>
      <c r="C546" s="194"/>
      <c r="D546" s="193"/>
      <c r="E546" s="192" t="str">
        <f>IF('P&amp;R'!F546="","",'P&amp;R'!F546)</f>
        <v/>
      </c>
      <c r="F546" s="173"/>
      <c r="G546" s="173" t="str">
        <f t="shared" si="8"/>
        <v/>
      </c>
      <c r="H546" s="173"/>
      <c r="I546" s="191" t="str">
        <f>IF('P&amp;R'!J546="","",'P&amp;R'!J546)</f>
        <v/>
      </c>
      <c r="J546" s="379" t="str">
        <f>IF('P&amp;R'!K546="","",'P&amp;R'!K546)</f>
        <v/>
      </c>
    </row>
    <row r="547" spans="1:10" ht="18" customHeight="1" x14ac:dyDescent="0.35">
      <c r="A547" s="195" t="str">
        <f>IF('P&amp;R'!B547="","",'P&amp;R'!B547)</f>
        <v/>
      </c>
      <c r="B547" s="195" t="str">
        <f>IF('P&amp;R'!C547="","",'P&amp;R'!C547)</f>
        <v/>
      </c>
      <c r="C547" s="194"/>
      <c r="D547" s="193"/>
      <c r="E547" s="192" t="str">
        <f>IF('P&amp;R'!F547="","",'P&amp;R'!F547)</f>
        <v/>
      </c>
      <c r="F547" s="173"/>
      <c r="G547" s="173" t="str">
        <f t="shared" si="8"/>
        <v/>
      </c>
      <c r="H547" s="173"/>
      <c r="I547" s="191" t="str">
        <f>IF('P&amp;R'!J547="","",'P&amp;R'!J547)</f>
        <v/>
      </c>
      <c r="J547" s="379" t="str">
        <f>IF('P&amp;R'!K547="","",'P&amp;R'!K547)</f>
        <v/>
      </c>
    </row>
    <row r="548" spans="1:10" ht="18" customHeight="1" x14ac:dyDescent="0.35">
      <c r="A548" s="195" t="str">
        <f>IF('P&amp;R'!B548="","",'P&amp;R'!B548)</f>
        <v/>
      </c>
      <c r="B548" s="195" t="str">
        <f>IF('P&amp;R'!C548="","",'P&amp;R'!C548)</f>
        <v/>
      </c>
      <c r="C548" s="194"/>
      <c r="D548" s="193"/>
      <c r="E548" s="192" t="str">
        <f>IF('P&amp;R'!F548="","",'P&amp;R'!F548)</f>
        <v/>
      </c>
      <c r="F548" s="173"/>
      <c r="G548" s="173" t="str">
        <f t="shared" si="8"/>
        <v/>
      </c>
      <c r="H548" s="173"/>
      <c r="I548" s="191" t="str">
        <f>IF('P&amp;R'!J548="","",'P&amp;R'!J548)</f>
        <v/>
      </c>
      <c r="J548" s="379" t="str">
        <f>IF('P&amp;R'!K548="","",'P&amp;R'!K548)</f>
        <v/>
      </c>
    </row>
    <row r="549" spans="1:10" ht="18" customHeight="1" x14ac:dyDescent="0.35">
      <c r="A549" s="195" t="str">
        <f>IF('P&amp;R'!B549="","",'P&amp;R'!B549)</f>
        <v/>
      </c>
      <c r="B549" s="195" t="str">
        <f>IF('P&amp;R'!C549="","",'P&amp;R'!C549)</f>
        <v/>
      </c>
      <c r="C549" s="194"/>
      <c r="D549" s="193"/>
      <c r="E549" s="192" t="str">
        <f>IF('P&amp;R'!F549="","",'P&amp;R'!F549)</f>
        <v/>
      </c>
      <c r="F549" s="173"/>
      <c r="G549" s="173" t="str">
        <f t="shared" si="8"/>
        <v/>
      </c>
      <c r="H549" s="173"/>
      <c r="I549" s="191" t="str">
        <f>IF('P&amp;R'!J549="","",'P&amp;R'!J549)</f>
        <v/>
      </c>
      <c r="J549" s="379" t="str">
        <f>IF('P&amp;R'!K549="","",'P&amp;R'!K549)</f>
        <v/>
      </c>
    </row>
    <row r="550" spans="1:10" ht="18" customHeight="1" x14ac:dyDescent="0.35">
      <c r="A550" s="195" t="str">
        <f>IF('P&amp;R'!B550="","",'P&amp;R'!B550)</f>
        <v/>
      </c>
      <c r="B550" s="195" t="str">
        <f>IF('P&amp;R'!C550="","",'P&amp;R'!C550)</f>
        <v/>
      </c>
      <c r="C550" s="194"/>
      <c r="D550" s="193"/>
      <c r="E550" s="192" t="str">
        <f>IF('P&amp;R'!F550="","",'P&amp;R'!F550)</f>
        <v/>
      </c>
      <c r="F550" s="173"/>
      <c r="G550" s="173" t="str">
        <f t="shared" si="8"/>
        <v/>
      </c>
      <c r="H550" s="173"/>
      <c r="I550" s="191" t="str">
        <f>IF('P&amp;R'!J550="","",'P&amp;R'!J550)</f>
        <v/>
      </c>
      <c r="J550" s="379" t="str">
        <f>IF('P&amp;R'!K550="","",'P&amp;R'!K550)</f>
        <v/>
      </c>
    </row>
    <row r="551" spans="1:10" ht="18" customHeight="1" x14ac:dyDescent="0.35">
      <c r="A551" s="195" t="str">
        <f>IF('P&amp;R'!B551="","",'P&amp;R'!B551)</f>
        <v/>
      </c>
      <c r="B551" s="195" t="str">
        <f>IF('P&amp;R'!C551="","",'P&amp;R'!C551)</f>
        <v/>
      </c>
      <c r="C551" s="194"/>
      <c r="D551" s="193"/>
      <c r="E551" s="192" t="str">
        <f>IF('P&amp;R'!F551="","",'P&amp;R'!F551)</f>
        <v/>
      </c>
      <c r="F551" s="173"/>
      <c r="G551" s="173" t="str">
        <f t="shared" si="8"/>
        <v/>
      </c>
      <c r="H551" s="173"/>
      <c r="I551" s="191" t="str">
        <f>IF('P&amp;R'!J551="","",'P&amp;R'!J551)</f>
        <v/>
      </c>
      <c r="J551" s="379" t="str">
        <f>IF('P&amp;R'!K551="","",'P&amp;R'!K551)</f>
        <v/>
      </c>
    </row>
    <row r="552" spans="1:10" ht="18" customHeight="1" x14ac:dyDescent="0.35">
      <c r="A552" s="195" t="str">
        <f>IF('P&amp;R'!B552="","",'P&amp;R'!B552)</f>
        <v/>
      </c>
      <c r="B552" s="195" t="str">
        <f>IF('P&amp;R'!C552="","",'P&amp;R'!C552)</f>
        <v/>
      </c>
      <c r="C552" s="194"/>
      <c r="D552" s="193"/>
      <c r="E552" s="192" t="str">
        <f>IF('P&amp;R'!F552="","",'P&amp;R'!F552)</f>
        <v/>
      </c>
      <c r="F552" s="173"/>
      <c r="G552" s="173" t="str">
        <f t="shared" si="8"/>
        <v/>
      </c>
      <c r="H552" s="173"/>
      <c r="I552" s="191" t="str">
        <f>IF('P&amp;R'!J552="","",'P&amp;R'!J552)</f>
        <v/>
      </c>
      <c r="J552" s="379" t="str">
        <f>IF('P&amp;R'!K552="","",'P&amp;R'!K552)</f>
        <v/>
      </c>
    </row>
    <row r="553" spans="1:10" ht="18" customHeight="1" x14ac:dyDescent="0.35">
      <c r="A553" s="195" t="str">
        <f>IF('P&amp;R'!B553="","",'P&amp;R'!B553)</f>
        <v/>
      </c>
      <c r="B553" s="195" t="str">
        <f>IF('P&amp;R'!C553="","",'P&amp;R'!C553)</f>
        <v/>
      </c>
      <c r="C553" s="194"/>
      <c r="D553" s="193"/>
      <c r="E553" s="192" t="str">
        <f>IF('P&amp;R'!F553="","",'P&amp;R'!F553)</f>
        <v/>
      </c>
      <c r="F553" s="173"/>
      <c r="G553" s="173" t="str">
        <f t="shared" si="8"/>
        <v/>
      </c>
      <c r="H553" s="173"/>
      <c r="I553" s="191" t="str">
        <f>IF('P&amp;R'!J553="","",'P&amp;R'!J553)</f>
        <v/>
      </c>
      <c r="J553" s="379" t="str">
        <f>IF('P&amp;R'!K553="","",'P&amp;R'!K553)</f>
        <v/>
      </c>
    </row>
    <row r="554" spans="1:10" ht="18" customHeight="1" x14ac:dyDescent="0.35">
      <c r="A554" s="195" t="str">
        <f>IF('P&amp;R'!B554="","",'P&amp;R'!B554)</f>
        <v/>
      </c>
      <c r="B554" s="195" t="str">
        <f>IF('P&amp;R'!C554="","",'P&amp;R'!C554)</f>
        <v/>
      </c>
      <c r="C554" s="194"/>
      <c r="D554" s="193"/>
      <c r="E554" s="192" t="str">
        <f>IF('P&amp;R'!F554="","",'P&amp;R'!F554)</f>
        <v/>
      </c>
      <c r="F554" s="173"/>
      <c r="G554" s="173" t="str">
        <f t="shared" si="8"/>
        <v/>
      </c>
      <c r="H554" s="173"/>
      <c r="I554" s="191" t="str">
        <f>IF('P&amp;R'!J554="","",'P&amp;R'!J554)</f>
        <v/>
      </c>
      <c r="J554" s="379" t="str">
        <f>IF('P&amp;R'!K554="","",'P&amp;R'!K554)</f>
        <v/>
      </c>
    </row>
    <row r="555" spans="1:10" ht="18" customHeight="1" x14ac:dyDescent="0.35">
      <c r="A555" s="195" t="str">
        <f>IF('P&amp;R'!B555="","",'P&amp;R'!B555)</f>
        <v/>
      </c>
      <c r="B555" s="195" t="str">
        <f>IF('P&amp;R'!C555="","",'P&amp;R'!C555)</f>
        <v/>
      </c>
      <c r="C555" s="194"/>
      <c r="D555" s="193"/>
      <c r="E555" s="192" t="str">
        <f>IF('P&amp;R'!F555="","",'P&amp;R'!F555)</f>
        <v/>
      </c>
      <c r="F555" s="173"/>
      <c r="G555" s="173" t="str">
        <f t="shared" si="8"/>
        <v/>
      </c>
      <c r="H555" s="173"/>
      <c r="I555" s="191" t="str">
        <f>IF('P&amp;R'!J555="","",'P&amp;R'!J555)</f>
        <v/>
      </c>
      <c r="J555" s="379" t="str">
        <f>IF('P&amp;R'!K555="","",'P&amp;R'!K555)</f>
        <v/>
      </c>
    </row>
    <row r="556" spans="1:10" ht="18" customHeight="1" x14ac:dyDescent="0.35">
      <c r="A556" s="195" t="str">
        <f>IF('P&amp;R'!B556="","",'P&amp;R'!B556)</f>
        <v/>
      </c>
      <c r="B556" s="195" t="str">
        <f>IF('P&amp;R'!C556="","",'P&amp;R'!C556)</f>
        <v/>
      </c>
      <c r="C556" s="194"/>
      <c r="D556" s="193"/>
      <c r="E556" s="192" t="str">
        <f>IF('P&amp;R'!F556="","",'P&amp;R'!F556)</f>
        <v/>
      </c>
      <c r="F556" s="173"/>
      <c r="G556" s="173" t="str">
        <f t="shared" si="8"/>
        <v/>
      </c>
      <c r="H556" s="173"/>
      <c r="I556" s="191" t="str">
        <f>IF('P&amp;R'!J556="","",'P&amp;R'!J556)</f>
        <v/>
      </c>
      <c r="J556" s="379" t="str">
        <f>IF('P&amp;R'!K556="","",'P&amp;R'!K556)</f>
        <v/>
      </c>
    </row>
    <row r="557" spans="1:10" ht="18" customHeight="1" x14ac:dyDescent="0.35">
      <c r="A557" s="195" t="str">
        <f>IF('P&amp;R'!B557="","",'P&amp;R'!B557)</f>
        <v/>
      </c>
      <c r="B557" s="195" t="str">
        <f>IF('P&amp;R'!C557="","",'P&amp;R'!C557)</f>
        <v/>
      </c>
      <c r="C557" s="194"/>
      <c r="D557" s="193"/>
      <c r="E557" s="192" t="str">
        <f>IF('P&amp;R'!F557="","",'P&amp;R'!F557)</f>
        <v/>
      </c>
      <c r="F557" s="173"/>
      <c r="G557" s="173" t="str">
        <f t="shared" si="8"/>
        <v/>
      </c>
      <c r="H557" s="173"/>
      <c r="I557" s="191" t="str">
        <f>IF('P&amp;R'!J557="","",'P&amp;R'!J557)</f>
        <v/>
      </c>
      <c r="J557" s="379" t="str">
        <f>IF('P&amp;R'!K557="","",'P&amp;R'!K557)</f>
        <v/>
      </c>
    </row>
    <row r="558" spans="1:10" ht="18" customHeight="1" x14ac:dyDescent="0.35">
      <c r="A558" s="195" t="str">
        <f>IF('P&amp;R'!B558="","",'P&amp;R'!B558)</f>
        <v/>
      </c>
      <c r="B558" s="195" t="str">
        <f>IF('P&amp;R'!C558="","",'P&amp;R'!C558)</f>
        <v/>
      </c>
      <c r="C558" s="194"/>
      <c r="D558" s="193"/>
      <c r="E558" s="192" t="str">
        <f>IF('P&amp;R'!F558="","",'P&amp;R'!F558)</f>
        <v/>
      </c>
      <c r="F558" s="173"/>
      <c r="G558" s="173" t="str">
        <f t="shared" si="8"/>
        <v/>
      </c>
      <c r="H558" s="173"/>
      <c r="I558" s="191" t="str">
        <f>IF('P&amp;R'!J558="","",'P&amp;R'!J558)</f>
        <v/>
      </c>
      <c r="J558" s="379" t="str">
        <f>IF('P&amp;R'!K558="","",'P&amp;R'!K558)</f>
        <v/>
      </c>
    </row>
    <row r="559" spans="1:10" ht="18" customHeight="1" x14ac:dyDescent="0.35">
      <c r="A559" s="195" t="str">
        <f>IF('P&amp;R'!B559="","",'P&amp;R'!B559)</f>
        <v/>
      </c>
      <c r="B559" s="195" t="str">
        <f>IF('P&amp;R'!C559="","",'P&amp;R'!C559)</f>
        <v/>
      </c>
      <c r="C559" s="194"/>
      <c r="D559" s="193"/>
      <c r="E559" s="192" t="str">
        <f>IF('P&amp;R'!F559="","",'P&amp;R'!F559)</f>
        <v/>
      </c>
      <c r="F559" s="173"/>
      <c r="G559" s="173" t="str">
        <f t="shared" si="8"/>
        <v/>
      </c>
      <c r="H559" s="173"/>
      <c r="I559" s="191" t="str">
        <f>IF('P&amp;R'!J559="","",'P&amp;R'!J559)</f>
        <v/>
      </c>
      <c r="J559" s="379" t="str">
        <f>IF('P&amp;R'!K559="","",'P&amp;R'!K559)</f>
        <v/>
      </c>
    </row>
    <row r="560" spans="1:10" ht="18" customHeight="1" x14ac:dyDescent="0.35">
      <c r="A560" s="195" t="str">
        <f>IF('P&amp;R'!B560="","",'P&amp;R'!B560)</f>
        <v/>
      </c>
      <c r="B560" s="195" t="str">
        <f>IF('P&amp;R'!C560="","",'P&amp;R'!C560)</f>
        <v/>
      </c>
      <c r="C560" s="194"/>
      <c r="D560" s="193"/>
      <c r="E560" s="192" t="str">
        <f>IF('P&amp;R'!F560="","",'P&amp;R'!F560)</f>
        <v/>
      </c>
      <c r="F560" s="173"/>
      <c r="G560" s="173" t="str">
        <f t="shared" si="8"/>
        <v/>
      </c>
      <c r="H560" s="173"/>
      <c r="I560" s="191" t="str">
        <f>IF('P&amp;R'!J560="","",'P&amp;R'!J560)</f>
        <v/>
      </c>
      <c r="J560" s="379" t="str">
        <f>IF('P&amp;R'!K560="","",'P&amp;R'!K560)</f>
        <v/>
      </c>
    </row>
  </sheetData>
  <sheetProtection password="C575" sheet="1" objects="1" scenarios="1" formatCells="0" formatColumns="0" formatRows="0"/>
  <mergeCells count="3">
    <mergeCell ref="F7:H7"/>
    <mergeCell ref="A1:J1"/>
    <mergeCell ref="A2:J2"/>
  </mergeCells>
  <conditionalFormatting sqref="A7:C7">
    <cfRule type="expression" dxfId="235" priority="273" stopIfTrue="1">
      <formula>$B7=""</formula>
    </cfRule>
  </conditionalFormatting>
  <conditionalFormatting sqref="B8">
    <cfRule type="expression" dxfId="234" priority="272" stopIfTrue="1">
      <formula>$B8=""</formula>
    </cfRule>
  </conditionalFormatting>
  <conditionalFormatting sqref="E8">
    <cfRule type="expression" dxfId="233" priority="265">
      <formula>$A8&lt;&gt;""</formula>
    </cfRule>
    <cfRule type="expression" dxfId="232" priority="271">
      <formula>$F8&gt;$H8</formula>
    </cfRule>
  </conditionalFormatting>
  <conditionalFormatting sqref="F8">
    <cfRule type="expression" dxfId="231" priority="264">
      <formula>$A8&lt;&gt;""</formula>
    </cfRule>
    <cfRule type="expression" dxfId="230" priority="270">
      <formula>$F8&gt;$H8</formula>
    </cfRule>
  </conditionalFormatting>
  <conditionalFormatting sqref="H8:I8">
    <cfRule type="expression" dxfId="229" priority="269">
      <formula>$F8&lt;$H8</formula>
    </cfRule>
  </conditionalFormatting>
  <conditionalFormatting sqref="A8:C8 G9:G560 E8:J8">
    <cfRule type="expression" dxfId="228" priority="268">
      <formula>ISEVEN($A8)</formula>
    </cfRule>
  </conditionalFormatting>
  <conditionalFormatting sqref="A8">
    <cfRule type="expression" dxfId="227" priority="267">
      <formula>ISTEXT($A8)</formula>
    </cfRule>
  </conditionalFormatting>
  <conditionalFormatting sqref="A8:C8 J8">
    <cfRule type="expression" dxfId="226" priority="266">
      <formula>$A8&lt;&gt;""</formula>
    </cfRule>
  </conditionalFormatting>
  <conditionalFormatting sqref="G8:G560">
    <cfRule type="expression" dxfId="225" priority="263">
      <formula>$A8&lt;&gt;""</formula>
    </cfRule>
  </conditionalFormatting>
  <conditionalFormatting sqref="H8">
    <cfRule type="expression" dxfId="224" priority="262">
      <formula>$A8&lt;&gt;""</formula>
    </cfRule>
  </conditionalFormatting>
  <conditionalFormatting sqref="I8">
    <cfRule type="expression" dxfId="223" priority="261">
      <formula>$A8&lt;&gt;""</formula>
    </cfRule>
  </conditionalFormatting>
  <conditionalFormatting sqref="B9:B560">
    <cfRule type="expression" dxfId="222" priority="260" stopIfTrue="1">
      <formula>$B9=""</formula>
    </cfRule>
  </conditionalFormatting>
  <conditionalFormatting sqref="E9:E560">
    <cfRule type="expression" dxfId="221" priority="253">
      <formula>$A9&lt;&gt;""</formula>
    </cfRule>
    <cfRule type="expression" dxfId="220" priority="259">
      <formula>$F9&gt;$H9</formula>
    </cfRule>
  </conditionalFormatting>
  <conditionalFormatting sqref="F9:F560">
    <cfRule type="expression" dxfId="219" priority="252">
      <formula>$A9&lt;&gt;""</formula>
    </cfRule>
    <cfRule type="expression" dxfId="218" priority="258">
      <formula>$F9&gt;$H9</formula>
    </cfRule>
  </conditionalFormatting>
  <conditionalFormatting sqref="H9:I560">
    <cfRule type="expression" dxfId="217" priority="257">
      <formula>$F9&lt;$H9</formula>
    </cfRule>
  </conditionalFormatting>
  <conditionalFormatting sqref="J8:J9 A13:C14 E13:F14 E29:F30 A39:F560 A37:C38 E37:F38 A15:F15 A20:F20 A36:F36 E33:F35 E21:F24 E16:F19 A9:C10 E9:F10 A11:F12 A16:C19 H9:J560 A21:C24 A25:F28 A29:C30 A31:F32 A33:C35">
    <cfRule type="expression" dxfId="216" priority="256">
      <formula>ISEVEN($A8)</formula>
    </cfRule>
  </conditionalFormatting>
  <conditionalFormatting sqref="A9:A560">
    <cfRule type="expression" dxfId="215" priority="255">
      <formula>ISTEXT($A9)</formula>
    </cfRule>
  </conditionalFormatting>
  <conditionalFormatting sqref="A13:C14 A39:D560 A37:C38 A15:D15 A20:D20 A36:D36 A9:C10 A11:D12 A16:C19 J8:J560 A21:C24 A25:D28 A29:C30 A31:D32 A33:C35">
    <cfRule type="expression" dxfId="214" priority="254">
      <formula>$A8&lt;&gt;""</formula>
    </cfRule>
  </conditionalFormatting>
  <conditionalFormatting sqref="H9:H560">
    <cfRule type="expression" dxfId="213" priority="250">
      <formula>$A9&lt;&gt;""</formula>
    </cfRule>
  </conditionalFormatting>
  <conditionalFormatting sqref="I9:I560">
    <cfRule type="expression" dxfId="212" priority="249">
      <formula>$A9&lt;&gt;""</formula>
    </cfRule>
  </conditionalFormatting>
  <conditionalFormatting sqref="D11">
    <cfRule type="expression" dxfId="211" priority="246">
      <formula>ISEVEN($A11)</formula>
    </cfRule>
  </conditionalFormatting>
  <conditionalFormatting sqref="D11">
    <cfRule type="expression" dxfId="210" priority="245">
      <formula>$A11&lt;&gt;""</formula>
    </cfRule>
  </conditionalFormatting>
  <conditionalFormatting sqref="D20">
    <cfRule type="expression" dxfId="209" priority="238">
      <formula>ISEVEN($A20)</formula>
    </cfRule>
  </conditionalFormatting>
  <conditionalFormatting sqref="D20">
    <cfRule type="expression" dxfId="208" priority="237">
      <formula>$A20&lt;&gt;""</formula>
    </cfRule>
  </conditionalFormatting>
  <conditionalFormatting sqref="J9">
    <cfRule type="expression" dxfId="207" priority="236">
      <formula>ISEVEN($A9)</formula>
    </cfRule>
  </conditionalFormatting>
  <conditionalFormatting sqref="J9">
    <cfRule type="expression" dxfId="206" priority="235">
      <formula>$A9&lt;&gt;""</formula>
    </cfRule>
  </conditionalFormatting>
  <conditionalFormatting sqref="J10">
    <cfRule type="expression" dxfId="205" priority="234">
      <formula>ISEVEN($A10)</formula>
    </cfRule>
  </conditionalFormatting>
  <conditionalFormatting sqref="J10">
    <cfRule type="expression" dxfId="204" priority="233">
      <formula>$A10&lt;&gt;""</formula>
    </cfRule>
  </conditionalFormatting>
  <conditionalFormatting sqref="J11">
    <cfRule type="expression" dxfId="203" priority="232">
      <formula>ISEVEN($A11)</formula>
    </cfRule>
  </conditionalFormatting>
  <conditionalFormatting sqref="J11">
    <cfRule type="expression" dxfId="202" priority="231">
      <formula>$A11&lt;&gt;""</formula>
    </cfRule>
  </conditionalFormatting>
  <conditionalFormatting sqref="J13">
    <cfRule type="expression" dxfId="201" priority="230">
      <formula>ISEVEN($A13)</formula>
    </cfRule>
  </conditionalFormatting>
  <conditionalFormatting sqref="J13">
    <cfRule type="expression" dxfId="200" priority="229">
      <formula>$A13&lt;&gt;""</formula>
    </cfRule>
  </conditionalFormatting>
  <conditionalFormatting sqref="J14">
    <cfRule type="expression" dxfId="199" priority="228">
      <formula>ISEVEN($A14)</formula>
    </cfRule>
  </conditionalFormatting>
  <conditionalFormatting sqref="J14">
    <cfRule type="expression" dxfId="198" priority="227">
      <formula>$A14&lt;&gt;""</formula>
    </cfRule>
  </conditionalFormatting>
  <conditionalFormatting sqref="J15">
    <cfRule type="expression" dxfId="197" priority="226">
      <formula>ISEVEN($A15)</formula>
    </cfRule>
  </conditionalFormatting>
  <conditionalFormatting sqref="J15">
    <cfRule type="expression" dxfId="196" priority="225">
      <formula>$A15&lt;&gt;""</formula>
    </cfRule>
  </conditionalFormatting>
  <conditionalFormatting sqref="J16">
    <cfRule type="expression" dxfId="195" priority="224">
      <formula>ISEVEN($A16)</formula>
    </cfRule>
  </conditionalFormatting>
  <conditionalFormatting sqref="J16">
    <cfRule type="expression" dxfId="194" priority="223">
      <formula>$A16&lt;&gt;""</formula>
    </cfRule>
  </conditionalFormatting>
  <conditionalFormatting sqref="J18">
    <cfRule type="expression" dxfId="193" priority="222">
      <formula>ISEVEN($A18)</formula>
    </cfRule>
  </conditionalFormatting>
  <conditionalFormatting sqref="J18">
    <cfRule type="expression" dxfId="192" priority="221">
      <formula>$A18&lt;&gt;""</formula>
    </cfRule>
  </conditionalFormatting>
  <conditionalFormatting sqref="J19">
    <cfRule type="expression" dxfId="191" priority="220">
      <formula>ISEVEN($A19)</formula>
    </cfRule>
  </conditionalFormatting>
  <conditionalFormatting sqref="J19">
    <cfRule type="expression" dxfId="190" priority="219">
      <formula>$A19&lt;&gt;""</formula>
    </cfRule>
  </conditionalFormatting>
  <conditionalFormatting sqref="J20">
    <cfRule type="expression" dxfId="189" priority="218">
      <formula>ISEVEN($A20)</formula>
    </cfRule>
  </conditionalFormatting>
  <conditionalFormatting sqref="J20">
    <cfRule type="expression" dxfId="188" priority="217">
      <formula>$A20&lt;&gt;""</formula>
    </cfRule>
  </conditionalFormatting>
  <conditionalFormatting sqref="J21">
    <cfRule type="expression" dxfId="187" priority="216">
      <formula>ISEVEN($A21)</formula>
    </cfRule>
  </conditionalFormatting>
  <conditionalFormatting sqref="J21">
    <cfRule type="expression" dxfId="186" priority="215">
      <formula>$A21&lt;&gt;""</formula>
    </cfRule>
  </conditionalFormatting>
  <conditionalFormatting sqref="J23">
    <cfRule type="expression" dxfId="185" priority="214">
      <formula>ISEVEN($A23)</formula>
    </cfRule>
  </conditionalFormatting>
  <conditionalFormatting sqref="J23">
    <cfRule type="expression" dxfId="184" priority="213">
      <formula>$A23&lt;&gt;""</formula>
    </cfRule>
  </conditionalFormatting>
  <conditionalFormatting sqref="J24">
    <cfRule type="expression" dxfId="183" priority="212">
      <formula>ISEVEN($A24)</formula>
    </cfRule>
  </conditionalFormatting>
  <conditionalFormatting sqref="J24">
    <cfRule type="expression" dxfId="182" priority="211">
      <formula>$A24&lt;&gt;""</formula>
    </cfRule>
  </conditionalFormatting>
  <conditionalFormatting sqref="J25">
    <cfRule type="expression" dxfId="181" priority="210">
      <formula>ISEVEN($A25)</formula>
    </cfRule>
  </conditionalFormatting>
  <conditionalFormatting sqref="J25">
    <cfRule type="expression" dxfId="180" priority="209">
      <formula>$A25&lt;&gt;""</formula>
    </cfRule>
  </conditionalFormatting>
  <conditionalFormatting sqref="J26">
    <cfRule type="expression" dxfId="179" priority="208">
      <formula>ISEVEN($A26)</formula>
    </cfRule>
  </conditionalFormatting>
  <conditionalFormatting sqref="J26">
    <cfRule type="expression" dxfId="178" priority="207">
      <formula>$A26&lt;&gt;""</formula>
    </cfRule>
  </conditionalFormatting>
  <conditionalFormatting sqref="J28">
    <cfRule type="expression" dxfId="177" priority="206">
      <formula>ISEVEN($A28)</formula>
    </cfRule>
  </conditionalFormatting>
  <conditionalFormatting sqref="J28">
    <cfRule type="expression" dxfId="176" priority="205">
      <formula>$A28&lt;&gt;""</formula>
    </cfRule>
  </conditionalFormatting>
  <conditionalFormatting sqref="J29">
    <cfRule type="expression" dxfId="175" priority="204">
      <formula>ISEVEN($A29)</formula>
    </cfRule>
  </conditionalFormatting>
  <conditionalFormatting sqref="J29">
    <cfRule type="expression" dxfId="174" priority="203">
      <formula>$A29&lt;&gt;""</formula>
    </cfRule>
  </conditionalFormatting>
  <conditionalFormatting sqref="J30">
    <cfRule type="expression" dxfId="173" priority="202">
      <formula>ISEVEN($A30)</formula>
    </cfRule>
  </conditionalFormatting>
  <conditionalFormatting sqref="J30">
    <cfRule type="expression" dxfId="172" priority="201">
      <formula>$A30&lt;&gt;""</formula>
    </cfRule>
  </conditionalFormatting>
  <conditionalFormatting sqref="J31">
    <cfRule type="expression" dxfId="171" priority="200">
      <formula>ISEVEN($A31)</formula>
    </cfRule>
  </conditionalFormatting>
  <conditionalFormatting sqref="J31">
    <cfRule type="expression" dxfId="170" priority="199">
      <formula>$A31&lt;&gt;""</formula>
    </cfRule>
  </conditionalFormatting>
  <conditionalFormatting sqref="J33">
    <cfRule type="expression" dxfId="169" priority="198">
      <formula>ISEVEN($A33)</formula>
    </cfRule>
  </conditionalFormatting>
  <conditionalFormatting sqref="J33">
    <cfRule type="expression" dxfId="168" priority="197">
      <formula>$A33&lt;&gt;""</formula>
    </cfRule>
  </conditionalFormatting>
  <conditionalFormatting sqref="J34">
    <cfRule type="expression" dxfId="167" priority="196">
      <formula>ISEVEN($A34)</formula>
    </cfRule>
  </conditionalFormatting>
  <conditionalFormatting sqref="J34">
    <cfRule type="expression" dxfId="166" priority="195">
      <formula>$A34&lt;&gt;""</formula>
    </cfRule>
  </conditionalFormatting>
  <conditionalFormatting sqref="J35">
    <cfRule type="expression" dxfId="165" priority="194">
      <formula>ISEVEN($A35)</formula>
    </cfRule>
  </conditionalFormatting>
  <conditionalFormatting sqref="J35">
    <cfRule type="expression" dxfId="164" priority="193">
      <formula>$A35&lt;&gt;""</formula>
    </cfRule>
  </conditionalFormatting>
  <conditionalFormatting sqref="J36">
    <cfRule type="expression" dxfId="163" priority="192">
      <formula>ISEVEN($A36)</formula>
    </cfRule>
  </conditionalFormatting>
  <conditionalFormatting sqref="J36">
    <cfRule type="expression" dxfId="162" priority="191">
      <formula>$A36&lt;&gt;""</formula>
    </cfRule>
  </conditionalFormatting>
  <conditionalFormatting sqref="J38">
    <cfRule type="expression" dxfId="161" priority="190">
      <formula>ISEVEN($A38)</formula>
    </cfRule>
  </conditionalFormatting>
  <conditionalFormatting sqref="J38">
    <cfRule type="expression" dxfId="160" priority="189">
      <formula>$A38&lt;&gt;""</formula>
    </cfRule>
  </conditionalFormatting>
  <conditionalFormatting sqref="J39">
    <cfRule type="expression" dxfId="159" priority="188">
      <formula>ISEVEN($A39)</formula>
    </cfRule>
  </conditionalFormatting>
  <conditionalFormatting sqref="J39">
    <cfRule type="expression" dxfId="158" priority="187">
      <formula>$A39&lt;&gt;""</formula>
    </cfRule>
  </conditionalFormatting>
  <conditionalFormatting sqref="J40">
    <cfRule type="expression" dxfId="157" priority="186">
      <formula>ISEVEN($A40)</formula>
    </cfRule>
  </conditionalFormatting>
  <conditionalFormatting sqref="J40">
    <cfRule type="expression" dxfId="156" priority="185">
      <formula>$A40&lt;&gt;""</formula>
    </cfRule>
  </conditionalFormatting>
  <conditionalFormatting sqref="J41">
    <cfRule type="expression" dxfId="155" priority="184">
      <formula>ISEVEN($A41)</formula>
    </cfRule>
  </conditionalFormatting>
  <conditionalFormatting sqref="J41">
    <cfRule type="expression" dxfId="154" priority="183">
      <formula>$A41&lt;&gt;""</formula>
    </cfRule>
  </conditionalFormatting>
  <conditionalFormatting sqref="J43">
    <cfRule type="expression" dxfId="153" priority="182">
      <formula>ISEVEN($A43)</formula>
    </cfRule>
  </conditionalFormatting>
  <conditionalFormatting sqref="J43">
    <cfRule type="expression" dxfId="152" priority="181">
      <formula>$A43&lt;&gt;""</formula>
    </cfRule>
  </conditionalFormatting>
  <conditionalFormatting sqref="J44">
    <cfRule type="expression" dxfId="151" priority="180">
      <formula>ISEVEN($A44)</formula>
    </cfRule>
  </conditionalFormatting>
  <conditionalFormatting sqref="J44">
    <cfRule type="expression" dxfId="150" priority="179">
      <formula>$A44&lt;&gt;""</formula>
    </cfRule>
  </conditionalFormatting>
  <conditionalFormatting sqref="J45">
    <cfRule type="expression" dxfId="149" priority="178">
      <formula>ISEVEN($A45)</formula>
    </cfRule>
  </conditionalFormatting>
  <conditionalFormatting sqref="J45">
    <cfRule type="expression" dxfId="148" priority="177">
      <formula>$A45&lt;&gt;""</formula>
    </cfRule>
  </conditionalFormatting>
  <conditionalFormatting sqref="J46">
    <cfRule type="expression" dxfId="147" priority="176">
      <formula>ISEVEN($A46)</formula>
    </cfRule>
  </conditionalFormatting>
  <conditionalFormatting sqref="J46">
    <cfRule type="expression" dxfId="146" priority="175">
      <formula>$A46&lt;&gt;""</formula>
    </cfRule>
  </conditionalFormatting>
  <conditionalFormatting sqref="J48">
    <cfRule type="expression" dxfId="145" priority="174">
      <formula>ISEVEN($A48)</formula>
    </cfRule>
  </conditionalFormatting>
  <conditionalFormatting sqref="J48">
    <cfRule type="expression" dxfId="144" priority="173">
      <formula>$A48&lt;&gt;""</formula>
    </cfRule>
  </conditionalFormatting>
  <conditionalFormatting sqref="J49">
    <cfRule type="expression" dxfId="143" priority="172">
      <formula>ISEVEN($A49)</formula>
    </cfRule>
  </conditionalFormatting>
  <conditionalFormatting sqref="J49">
    <cfRule type="expression" dxfId="142" priority="171">
      <formula>$A49&lt;&gt;""</formula>
    </cfRule>
  </conditionalFormatting>
  <conditionalFormatting sqref="J50">
    <cfRule type="expression" dxfId="141" priority="170">
      <formula>ISEVEN($A50)</formula>
    </cfRule>
  </conditionalFormatting>
  <conditionalFormatting sqref="J50">
    <cfRule type="expression" dxfId="140" priority="169">
      <formula>$A50&lt;&gt;""</formula>
    </cfRule>
  </conditionalFormatting>
  <conditionalFormatting sqref="J51">
    <cfRule type="expression" dxfId="139" priority="168">
      <formula>ISEVEN($A51)</formula>
    </cfRule>
  </conditionalFormatting>
  <conditionalFormatting sqref="J51">
    <cfRule type="expression" dxfId="138" priority="167">
      <formula>$A51&lt;&gt;""</formula>
    </cfRule>
  </conditionalFormatting>
  <conditionalFormatting sqref="C39:C42">
    <cfRule type="expression" dxfId="137" priority="166">
      <formula>ISEVEN($A39)</formula>
    </cfRule>
  </conditionalFormatting>
  <conditionalFormatting sqref="C39:C42">
    <cfRule type="expression" dxfId="136" priority="165">
      <formula>$A39&lt;&gt;""</formula>
    </cfRule>
  </conditionalFormatting>
  <conditionalFormatting sqref="D20">
    <cfRule type="expression" dxfId="135" priority="160">
      <formula>ISEVEN($A20)</formula>
    </cfRule>
  </conditionalFormatting>
  <conditionalFormatting sqref="D20">
    <cfRule type="expression" dxfId="134" priority="159">
      <formula>$A20&lt;&gt;""</formula>
    </cfRule>
  </conditionalFormatting>
  <conditionalFormatting sqref="D27">
    <cfRule type="expression" dxfId="133" priority="156">
      <formula>ISEVEN($A27)</formula>
    </cfRule>
  </conditionalFormatting>
  <conditionalFormatting sqref="D27">
    <cfRule type="expression" dxfId="132" priority="155">
      <formula>$A27&lt;&gt;""</formula>
    </cfRule>
  </conditionalFormatting>
  <conditionalFormatting sqref="D36">
    <cfRule type="expression" dxfId="131" priority="150">
      <formula>ISEVEN($A36)</formula>
    </cfRule>
  </conditionalFormatting>
  <conditionalFormatting sqref="D36">
    <cfRule type="expression" dxfId="130" priority="149">
      <formula>$A36&lt;&gt;""</formula>
    </cfRule>
  </conditionalFormatting>
  <conditionalFormatting sqref="D9">
    <cfRule type="expression" dxfId="129" priority="148">
      <formula>ISEVEN($A9)</formula>
    </cfRule>
  </conditionalFormatting>
  <conditionalFormatting sqref="D9">
    <cfRule type="expression" dxfId="128" priority="147">
      <formula>$A9&lt;&gt;""</formula>
    </cfRule>
  </conditionalFormatting>
  <conditionalFormatting sqref="D20">
    <cfRule type="expression" dxfId="127" priority="140">
      <formula>ISEVEN($A20)</formula>
    </cfRule>
  </conditionalFormatting>
  <conditionalFormatting sqref="D20">
    <cfRule type="expression" dxfId="126" priority="139">
      <formula>$A20&lt;&gt;""</formula>
    </cfRule>
  </conditionalFormatting>
  <conditionalFormatting sqref="D20">
    <cfRule type="expression" dxfId="125" priority="138">
      <formula>ISEVEN($A20)</formula>
    </cfRule>
  </conditionalFormatting>
  <conditionalFormatting sqref="D20">
    <cfRule type="expression" dxfId="124" priority="137">
      <formula>$A20&lt;&gt;""</formula>
    </cfRule>
  </conditionalFormatting>
  <conditionalFormatting sqref="D20">
    <cfRule type="expression" dxfId="123" priority="128">
      <formula>ISEVEN($A20)</formula>
    </cfRule>
  </conditionalFormatting>
  <conditionalFormatting sqref="D20">
    <cfRule type="expression" dxfId="122" priority="127">
      <formula>$A20&lt;&gt;""</formula>
    </cfRule>
  </conditionalFormatting>
  <conditionalFormatting sqref="D20">
    <cfRule type="expression" dxfId="121" priority="126">
      <formula>ISEVEN($A20)</formula>
    </cfRule>
  </conditionalFormatting>
  <conditionalFormatting sqref="D20">
    <cfRule type="expression" dxfId="120" priority="125">
      <formula>$A20&lt;&gt;""</formula>
    </cfRule>
  </conditionalFormatting>
  <conditionalFormatting sqref="J22">
    <cfRule type="expression" dxfId="119" priority="118">
      <formula>ISEVEN($A22)</formula>
    </cfRule>
  </conditionalFormatting>
  <conditionalFormatting sqref="J22">
    <cfRule type="expression" dxfId="118" priority="117">
      <formula>$A22&lt;&gt;""</formula>
    </cfRule>
  </conditionalFormatting>
  <conditionalFormatting sqref="J32">
    <cfRule type="expression" dxfId="117" priority="116">
      <formula>ISEVEN($A32)</formula>
    </cfRule>
  </conditionalFormatting>
  <conditionalFormatting sqref="J32">
    <cfRule type="expression" dxfId="116" priority="115">
      <formula>$A32&lt;&gt;""</formula>
    </cfRule>
  </conditionalFormatting>
  <conditionalFormatting sqref="D14">
    <cfRule type="expression" dxfId="115" priority="112">
      <formula>ISEVEN($A14)</formula>
    </cfRule>
  </conditionalFormatting>
  <conditionalFormatting sqref="D14">
    <cfRule type="expression" dxfId="114" priority="111">
      <formula>$A14&lt;&gt;""</formula>
    </cfRule>
  </conditionalFormatting>
  <conditionalFormatting sqref="D24">
    <cfRule type="expression" dxfId="113" priority="102">
      <formula>ISEVEN($A24)</formula>
    </cfRule>
  </conditionalFormatting>
  <conditionalFormatting sqref="D24">
    <cfRule type="expression" dxfId="112" priority="101">
      <formula>$A24&lt;&gt;""</formula>
    </cfRule>
  </conditionalFormatting>
  <conditionalFormatting sqref="D30">
    <cfRule type="expression" dxfId="111" priority="98">
      <formula>ISEVEN($A30)</formula>
    </cfRule>
  </conditionalFormatting>
  <conditionalFormatting sqref="D30">
    <cfRule type="expression" dxfId="110" priority="97">
      <formula>$A30&lt;&gt;""</formula>
    </cfRule>
  </conditionalFormatting>
  <conditionalFormatting sqref="D34">
    <cfRule type="expression" dxfId="109" priority="96">
      <formula>ISEVEN($A34)</formula>
    </cfRule>
  </conditionalFormatting>
  <conditionalFormatting sqref="D34">
    <cfRule type="expression" dxfId="108" priority="95">
      <formula>$A34&lt;&gt;""</formula>
    </cfRule>
  </conditionalFormatting>
  <conditionalFormatting sqref="D37">
    <cfRule type="expression" dxfId="107" priority="92">
      <formula>ISEVEN($A37)</formula>
    </cfRule>
  </conditionalFormatting>
  <conditionalFormatting sqref="D37">
    <cfRule type="expression" dxfId="106" priority="91">
      <formula>$A37&lt;&gt;""</formula>
    </cfRule>
  </conditionalFormatting>
  <conditionalFormatting sqref="D38">
    <cfRule type="expression" dxfId="105" priority="90">
      <formula>ISEVEN($A38)</formula>
    </cfRule>
  </conditionalFormatting>
  <conditionalFormatting sqref="D38">
    <cfRule type="expression" dxfId="104" priority="89">
      <formula>$A38&lt;&gt;""</formula>
    </cfRule>
  </conditionalFormatting>
  <conditionalFormatting sqref="D20">
    <cfRule type="expression" dxfId="103" priority="82">
      <formula>ISEVEN($A20)</formula>
    </cfRule>
  </conditionalFormatting>
  <conditionalFormatting sqref="D20">
    <cfRule type="expression" dxfId="102" priority="81">
      <formula>$A20&lt;&gt;""</formula>
    </cfRule>
  </conditionalFormatting>
  <conditionalFormatting sqref="D26">
    <cfRule type="expression" dxfId="101" priority="80">
      <formula>ISEVEN($A26)</formula>
    </cfRule>
  </conditionalFormatting>
  <conditionalFormatting sqref="D26">
    <cfRule type="expression" dxfId="100" priority="79">
      <formula>$A26&lt;&gt;""</formula>
    </cfRule>
  </conditionalFormatting>
  <conditionalFormatting sqref="D28">
    <cfRule type="expression" dxfId="99" priority="78">
      <formula>ISEVEN($A28)</formula>
    </cfRule>
  </conditionalFormatting>
  <conditionalFormatting sqref="D28">
    <cfRule type="expression" dxfId="98" priority="77">
      <formula>$A28&lt;&gt;""</formula>
    </cfRule>
  </conditionalFormatting>
  <conditionalFormatting sqref="D32">
    <cfRule type="expression" dxfId="97" priority="76">
      <formula>ISEVEN($A32)</formula>
    </cfRule>
  </conditionalFormatting>
  <conditionalFormatting sqref="D32">
    <cfRule type="expression" dxfId="96" priority="75">
      <formula>$A32&lt;&gt;""</formula>
    </cfRule>
  </conditionalFormatting>
  <conditionalFormatting sqref="D36">
    <cfRule type="expression" dxfId="95" priority="72">
      <formula>ISEVEN($A36)</formula>
    </cfRule>
  </conditionalFormatting>
  <conditionalFormatting sqref="D36">
    <cfRule type="expression" dxfId="94" priority="71">
      <formula>$A36&lt;&gt;""</formula>
    </cfRule>
  </conditionalFormatting>
  <conditionalFormatting sqref="J10">
    <cfRule type="expression" dxfId="93" priority="70">
      <formula>ISEVEN($A10)</formula>
    </cfRule>
  </conditionalFormatting>
  <conditionalFormatting sqref="J10">
    <cfRule type="expression" dxfId="92" priority="69">
      <formula>$A10&lt;&gt;""</formula>
    </cfRule>
  </conditionalFormatting>
  <conditionalFormatting sqref="J13">
    <cfRule type="expression" dxfId="91" priority="68">
      <formula>ISEVEN($A13)</formula>
    </cfRule>
  </conditionalFormatting>
  <conditionalFormatting sqref="J13">
    <cfRule type="expression" dxfId="90" priority="67">
      <formula>$A13&lt;&gt;""</formula>
    </cfRule>
  </conditionalFormatting>
  <conditionalFormatting sqref="J16">
    <cfRule type="expression" dxfId="89" priority="66">
      <formula>ISEVEN($A16)</formula>
    </cfRule>
  </conditionalFormatting>
  <conditionalFormatting sqref="J16">
    <cfRule type="expression" dxfId="88" priority="65">
      <formula>$A16&lt;&gt;""</formula>
    </cfRule>
  </conditionalFormatting>
  <conditionalFormatting sqref="J19">
    <cfRule type="expression" dxfId="87" priority="64">
      <formula>ISEVEN($A19)</formula>
    </cfRule>
  </conditionalFormatting>
  <conditionalFormatting sqref="J19">
    <cfRule type="expression" dxfId="86" priority="63">
      <formula>$A19&lt;&gt;""</formula>
    </cfRule>
  </conditionalFormatting>
  <conditionalFormatting sqref="J26">
    <cfRule type="expression" dxfId="85" priority="62">
      <formula>ISEVEN($A26)</formula>
    </cfRule>
  </conditionalFormatting>
  <conditionalFormatting sqref="J26">
    <cfRule type="expression" dxfId="84" priority="61">
      <formula>$A26&lt;&gt;""</formula>
    </cfRule>
  </conditionalFormatting>
  <conditionalFormatting sqref="J29">
    <cfRule type="expression" dxfId="83" priority="60">
      <formula>ISEVEN($A29)</formula>
    </cfRule>
  </conditionalFormatting>
  <conditionalFormatting sqref="J29">
    <cfRule type="expression" dxfId="82" priority="59">
      <formula>$A29&lt;&gt;""</formula>
    </cfRule>
  </conditionalFormatting>
  <conditionalFormatting sqref="J35">
    <cfRule type="expression" dxfId="81" priority="58">
      <formula>ISEVEN($A35)</formula>
    </cfRule>
  </conditionalFormatting>
  <conditionalFormatting sqref="J35">
    <cfRule type="expression" dxfId="80" priority="57">
      <formula>$A35&lt;&gt;""</formula>
    </cfRule>
  </conditionalFormatting>
  <conditionalFormatting sqref="J38">
    <cfRule type="expression" dxfId="79" priority="56">
      <formula>ISEVEN($A38)</formula>
    </cfRule>
  </conditionalFormatting>
  <conditionalFormatting sqref="J38">
    <cfRule type="expression" dxfId="78" priority="55">
      <formula>$A38&lt;&gt;""</formula>
    </cfRule>
  </conditionalFormatting>
  <conditionalFormatting sqref="D33">
    <cfRule type="expression" dxfId="77" priority="54">
      <formula>ISEVEN($A33)</formula>
    </cfRule>
  </conditionalFormatting>
  <conditionalFormatting sqref="D33">
    <cfRule type="expression" dxfId="76" priority="53">
      <formula>$A33&lt;&gt;""</formula>
    </cfRule>
  </conditionalFormatting>
  <conditionalFormatting sqref="D23">
    <cfRule type="expression" dxfId="75" priority="52">
      <formula>ISEVEN($A23)</formula>
    </cfRule>
  </conditionalFormatting>
  <conditionalFormatting sqref="D23">
    <cfRule type="expression" dxfId="74" priority="51">
      <formula>$A23&lt;&gt;""</formula>
    </cfRule>
  </conditionalFormatting>
  <conditionalFormatting sqref="D17">
    <cfRule type="expression" dxfId="73" priority="50">
      <formula>ISEVEN($A17)</formula>
    </cfRule>
  </conditionalFormatting>
  <conditionalFormatting sqref="D17">
    <cfRule type="expression" dxfId="72" priority="49">
      <formula>$A17&lt;&gt;""</formula>
    </cfRule>
  </conditionalFormatting>
  <conditionalFormatting sqref="D16">
    <cfRule type="expression" dxfId="71" priority="48">
      <formula>ISEVEN($A16)</formula>
    </cfRule>
  </conditionalFormatting>
  <conditionalFormatting sqref="D16">
    <cfRule type="expression" dxfId="70" priority="47">
      <formula>$A16&lt;&gt;""</formula>
    </cfRule>
  </conditionalFormatting>
  <conditionalFormatting sqref="D10">
    <cfRule type="expression" dxfId="69" priority="46">
      <formula>ISEVEN($A10)</formula>
    </cfRule>
  </conditionalFormatting>
  <conditionalFormatting sqref="D10">
    <cfRule type="expression" dxfId="68" priority="45">
      <formula>$A10&lt;&gt;""</formula>
    </cfRule>
  </conditionalFormatting>
  <conditionalFormatting sqref="D8">
    <cfRule type="expression" dxfId="67" priority="44">
      <formula>ISEVEN($A8)</formula>
    </cfRule>
  </conditionalFormatting>
  <conditionalFormatting sqref="D8">
    <cfRule type="expression" dxfId="66" priority="43">
      <formula>$A8&lt;&gt;""</formula>
    </cfRule>
  </conditionalFormatting>
  <conditionalFormatting sqref="D8">
    <cfRule type="expression" dxfId="65" priority="42">
      <formula>ISEVEN($A8)</formula>
    </cfRule>
  </conditionalFormatting>
  <conditionalFormatting sqref="D8">
    <cfRule type="expression" dxfId="64" priority="41">
      <formula>$A8&lt;&gt;""</formula>
    </cfRule>
  </conditionalFormatting>
  <conditionalFormatting sqref="D12">
    <cfRule type="expression" dxfId="63" priority="40">
      <formula>ISEVEN($A12)</formula>
    </cfRule>
  </conditionalFormatting>
  <conditionalFormatting sqref="D12">
    <cfRule type="expression" dxfId="62" priority="39">
      <formula>$A12&lt;&gt;""</formula>
    </cfRule>
  </conditionalFormatting>
  <conditionalFormatting sqref="D13">
    <cfRule type="expression" dxfId="61" priority="38">
      <formula>ISEVEN($A13)</formula>
    </cfRule>
  </conditionalFormatting>
  <conditionalFormatting sqref="D13">
    <cfRule type="expression" dxfId="60" priority="37">
      <formula>$A13&lt;&gt;""</formula>
    </cfRule>
  </conditionalFormatting>
  <conditionalFormatting sqref="D13">
    <cfRule type="expression" dxfId="59" priority="36">
      <formula>ISEVEN($A13)</formula>
    </cfRule>
  </conditionalFormatting>
  <conditionalFormatting sqref="D13">
    <cfRule type="expression" dxfId="58" priority="35">
      <formula>$A13&lt;&gt;""</formula>
    </cfRule>
  </conditionalFormatting>
  <conditionalFormatting sqref="D18">
    <cfRule type="expression" dxfId="57" priority="34">
      <formula>ISEVEN($A18)</formula>
    </cfRule>
  </conditionalFormatting>
  <conditionalFormatting sqref="D18">
    <cfRule type="expression" dxfId="56" priority="33">
      <formula>$A18&lt;&gt;""</formula>
    </cfRule>
  </conditionalFormatting>
  <conditionalFormatting sqref="D18">
    <cfRule type="expression" dxfId="55" priority="32">
      <formula>ISEVEN($A18)</formula>
    </cfRule>
  </conditionalFormatting>
  <conditionalFormatting sqref="D18">
    <cfRule type="expression" dxfId="54" priority="31">
      <formula>$A18&lt;&gt;""</formula>
    </cfRule>
  </conditionalFormatting>
  <conditionalFormatting sqref="D19">
    <cfRule type="expression" dxfId="53" priority="30">
      <formula>ISEVEN($A19)</formula>
    </cfRule>
  </conditionalFormatting>
  <conditionalFormatting sqref="D19">
    <cfRule type="expression" dxfId="52" priority="29">
      <formula>$A19&lt;&gt;""</formula>
    </cfRule>
  </conditionalFormatting>
  <conditionalFormatting sqref="D19">
    <cfRule type="expression" dxfId="51" priority="28">
      <formula>ISEVEN($A19)</formula>
    </cfRule>
  </conditionalFormatting>
  <conditionalFormatting sqref="D19">
    <cfRule type="expression" dxfId="50" priority="27">
      <formula>$A19&lt;&gt;""</formula>
    </cfRule>
  </conditionalFormatting>
  <conditionalFormatting sqref="D21">
    <cfRule type="expression" dxfId="49" priority="26">
      <formula>ISEVEN($A21)</formula>
    </cfRule>
  </conditionalFormatting>
  <conditionalFormatting sqref="D21">
    <cfRule type="expression" dxfId="48" priority="25">
      <formula>$A21&lt;&gt;""</formula>
    </cfRule>
  </conditionalFormatting>
  <conditionalFormatting sqref="D21">
    <cfRule type="expression" dxfId="47" priority="24">
      <formula>ISEVEN($A21)</formula>
    </cfRule>
  </conditionalFormatting>
  <conditionalFormatting sqref="D21">
    <cfRule type="expression" dxfId="46" priority="23">
      <formula>$A21&lt;&gt;""</formula>
    </cfRule>
  </conditionalFormatting>
  <conditionalFormatting sqref="D22">
    <cfRule type="expression" dxfId="45" priority="22">
      <formula>ISEVEN($A22)</formula>
    </cfRule>
  </conditionalFormatting>
  <conditionalFormatting sqref="D22">
    <cfRule type="expression" dxfId="44" priority="21">
      <formula>$A22&lt;&gt;""</formula>
    </cfRule>
  </conditionalFormatting>
  <conditionalFormatting sqref="D22">
    <cfRule type="expression" dxfId="43" priority="20">
      <formula>ISEVEN($A22)</formula>
    </cfRule>
  </conditionalFormatting>
  <conditionalFormatting sqref="D22">
    <cfRule type="expression" dxfId="42" priority="19">
      <formula>$A22&lt;&gt;""</formula>
    </cfRule>
  </conditionalFormatting>
  <conditionalFormatting sqref="D35">
    <cfRule type="expression" dxfId="41" priority="18">
      <formula>ISEVEN($A35)</formula>
    </cfRule>
  </conditionalFormatting>
  <conditionalFormatting sqref="D35">
    <cfRule type="expression" dxfId="40" priority="17">
      <formula>$A35&lt;&gt;""</formula>
    </cfRule>
  </conditionalFormatting>
  <conditionalFormatting sqref="D35">
    <cfRule type="expression" dxfId="39" priority="16">
      <formula>ISEVEN($A35)</formula>
    </cfRule>
  </conditionalFormatting>
  <conditionalFormatting sqref="D35">
    <cfRule type="expression" dxfId="38" priority="15">
      <formula>$A35&lt;&gt;""</formula>
    </cfRule>
  </conditionalFormatting>
  <conditionalFormatting sqref="D29">
    <cfRule type="expression" dxfId="37" priority="14">
      <formula>ISEVEN($A29)</formula>
    </cfRule>
  </conditionalFormatting>
  <conditionalFormatting sqref="D29">
    <cfRule type="expression" dxfId="36" priority="13">
      <formula>$A29&lt;&gt;""</formula>
    </cfRule>
  </conditionalFormatting>
  <conditionalFormatting sqref="D29">
    <cfRule type="expression" dxfId="35" priority="12">
      <formula>ISEVEN($A29)</formula>
    </cfRule>
  </conditionalFormatting>
  <conditionalFormatting sqref="D29">
    <cfRule type="expression" dxfId="34" priority="11">
      <formula>$A29&lt;&gt;""</formula>
    </cfRule>
  </conditionalFormatting>
  <conditionalFormatting sqref="J37:J55">
    <cfRule type="expression" dxfId="33" priority="10">
      <formula>ISEVEN($A37)</formula>
    </cfRule>
  </conditionalFormatting>
  <conditionalFormatting sqref="J37:J55">
    <cfRule type="expression" dxfId="32" priority="9">
      <formula>$A37&lt;&gt;""</formula>
    </cfRule>
  </conditionalFormatting>
  <conditionalFormatting sqref="J37:J55">
    <cfRule type="expression" dxfId="31" priority="8">
      <formula>ISEVEN($A37)</formula>
    </cfRule>
  </conditionalFormatting>
  <conditionalFormatting sqref="J37:J55">
    <cfRule type="expression" dxfId="30" priority="7">
      <formula>$A37&lt;&gt;""</formula>
    </cfRule>
  </conditionalFormatting>
  <conditionalFormatting sqref="J56:J64">
    <cfRule type="expression" dxfId="29" priority="6">
      <formula>ISEVEN($A56)</formula>
    </cfRule>
  </conditionalFormatting>
  <conditionalFormatting sqref="J56:J64">
    <cfRule type="expression" dxfId="28" priority="5">
      <formula>$A56&lt;&gt;""</formula>
    </cfRule>
  </conditionalFormatting>
  <conditionalFormatting sqref="J56:J64">
    <cfRule type="expression" dxfId="27" priority="4">
      <formula>ISEVEN($A56)</formula>
    </cfRule>
  </conditionalFormatting>
  <conditionalFormatting sqref="J56:J64">
    <cfRule type="expression" dxfId="26" priority="3">
      <formula>$A56&lt;&gt;""</formula>
    </cfRule>
  </conditionalFormatting>
  <conditionalFormatting sqref="J23">
    <cfRule type="expression" dxfId="25" priority="2">
      <formula>ISEVEN($A23)</formula>
    </cfRule>
  </conditionalFormatting>
  <conditionalFormatting sqref="J23">
    <cfRule type="expression" dxfId="24" priority="1">
      <formula>$A23&lt;&gt;""</formula>
    </cfRule>
  </conditionalFormatting>
  <dataValidations disablePrompts="1" count="2">
    <dataValidation type="whole" allowBlank="1" showInputMessage="1" showErrorMessage="1" sqref="F8:F560 H8:H560" xr:uid="{00000000-0002-0000-0200-000000000000}">
      <formula1>0</formula1>
      <formula2>500</formula2>
    </dataValidation>
    <dataValidation type="list" allowBlank="1" showInputMessage="1" showErrorMessage="1" sqref="G8:G560" xr:uid="{00000000-0002-0000-0200-000001000000}">
      <formula1>RESUL</formula1>
    </dataValidation>
  </dataValidations>
  <pageMargins left="0.39370078740157483" right="0.39370078740157483" top="0.78740157480314965" bottom="0.78740157480314965" header="0.51181102362204722" footer="0.51181102362204722"/>
  <pageSetup scale="65" orientation="landscape" r:id="rId1"/>
  <headerFooter alignWithMargins="0"/>
  <colBreaks count="1" manualBreakCount="1">
    <brk id="10" max="282" man="1"/>
  </colBreaks>
  <ignoredErrors>
    <ignoredError sqref="H4 B4:C4 G8 G9 A1 G11:G40 B5 H5 J65:J560 G42:G560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7">
    <tabColor rgb="FFFFFF00"/>
  </sheetPr>
  <dimension ref="B1:DG217"/>
  <sheetViews>
    <sheetView showGridLines="0" topLeftCell="B4" zoomScaleSheetLayoutView="40" workbookViewId="0">
      <selection activeCell="B1" sqref="B1"/>
    </sheetView>
  </sheetViews>
  <sheetFormatPr baseColWidth="10" defaultColWidth="11" defaultRowHeight="16.2" x14ac:dyDescent="0.35"/>
  <cols>
    <col min="1" max="1" width="1.19921875" style="348" customWidth="1"/>
    <col min="2" max="2" width="23.69921875" style="340" customWidth="1"/>
    <col min="3" max="3" width="2.69921875" style="357" customWidth="1"/>
    <col min="4" max="4" width="2.69921875" style="342" customWidth="1"/>
    <col min="5" max="5" width="2.69921875" style="343" customWidth="1"/>
    <col min="6" max="6" width="2.69921875" style="357" customWidth="1"/>
    <col min="7" max="7" width="2.69921875" style="342" customWidth="1"/>
    <col min="8" max="8" width="2.69921875" style="343" customWidth="1"/>
    <col min="9" max="9" width="2.69921875" style="357" customWidth="1"/>
    <col min="10" max="10" width="2.69921875" style="342" customWidth="1"/>
    <col min="11" max="11" width="2.69921875" style="343" customWidth="1"/>
    <col min="12" max="12" width="2.69921875" style="357" customWidth="1"/>
    <col min="13" max="13" width="2.69921875" style="342" customWidth="1"/>
    <col min="14" max="14" width="2.69921875" style="343" customWidth="1"/>
    <col min="15" max="15" width="2.69921875" style="357" customWidth="1"/>
    <col min="16" max="16" width="2.69921875" style="342" customWidth="1"/>
    <col min="17" max="17" width="2.69921875" style="343" customWidth="1"/>
    <col min="18" max="18" width="2.69921875" style="357" customWidth="1"/>
    <col min="19" max="19" width="2.69921875" style="342" customWidth="1"/>
    <col min="20" max="20" width="2.69921875" style="343" customWidth="1"/>
    <col min="21" max="21" width="2.69921875" style="357" customWidth="1"/>
    <col min="22" max="22" width="2.69921875" style="342" customWidth="1"/>
    <col min="23" max="23" width="2.69921875" style="343" customWidth="1"/>
    <col min="24" max="24" width="2.69921875" style="357" hidden="1" customWidth="1"/>
    <col min="25" max="25" width="2.69921875" style="342" hidden="1" customWidth="1"/>
    <col min="26" max="26" width="2.69921875" style="343" hidden="1" customWidth="1"/>
    <col min="27" max="27" width="2.69921875" style="357" hidden="1" customWidth="1"/>
    <col min="28" max="28" width="2.69921875" style="342" hidden="1" customWidth="1"/>
    <col min="29" max="29" width="2.69921875" style="343" hidden="1" customWidth="1"/>
    <col min="30" max="30" width="2.69921875" style="357" hidden="1" customWidth="1"/>
    <col min="31" max="31" width="2.69921875" style="342" hidden="1" customWidth="1"/>
    <col min="32" max="32" width="2.69921875" style="343" hidden="1" customWidth="1"/>
    <col min="33" max="33" width="2.69921875" style="357" hidden="1" customWidth="1"/>
    <col min="34" max="34" width="2.69921875" style="342" hidden="1" customWidth="1"/>
    <col min="35" max="35" width="2.69921875" style="343" hidden="1" customWidth="1"/>
    <col min="36" max="36" width="2.69921875" style="357" hidden="1" customWidth="1"/>
    <col min="37" max="37" width="2.69921875" style="342" hidden="1" customWidth="1"/>
    <col min="38" max="38" width="2.69921875" style="343" hidden="1" customWidth="1"/>
    <col min="39" max="39" width="2.69921875" style="357" hidden="1" customWidth="1"/>
    <col min="40" max="40" width="2.69921875" style="342" hidden="1" customWidth="1"/>
    <col min="41" max="41" width="2.69921875" style="343" hidden="1" customWidth="1"/>
    <col min="42" max="42" width="2.69921875" style="357" hidden="1" customWidth="1"/>
    <col min="43" max="43" width="2.69921875" style="342" hidden="1" customWidth="1"/>
    <col min="44" max="44" width="2.69921875" style="343" hidden="1" customWidth="1"/>
    <col min="45" max="45" width="2.69921875" style="357" hidden="1" customWidth="1"/>
    <col min="46" max="46" width="2.69921875" style="342" hidden="1" customWidth="1"/>
    <col min="47" max="47" width="2.69921875" style="343" hidden="1" customWidth="1"/>
    <col min="48" max="48" width="2.69921875" style="357" hidden="1" customWidth="1"/>
    <col min="49" max="49" width="2.69921875" style="342" hidden="1" customWidth="1"/>
    <col min="50" max="50" width="2.69921875" style="343" hidden="1" customWidth="1"/>
    <col min="51" max="51" width="2.69921875" style="357" hidden="1" customWidth="1"/>
    <col min="52" max="52" width="2.69921875" style="342" hidden="1" customWidth="1"/>
    <col min="53" max="53" width="2.69921875" style="343" hidden="1" customWidth="1"/>
    <col min="54" max="54" width="2.69921875" style="357" hidden="1" customWidth="1"/>
    <col min="55" max="55" width="2.69921875" style="342" hidden="1" customWidth="1"/>
    <col min="56" max="56" width="2.69921875" style="343" hidden="1" customWidth="1"/>
    <col min="57" max="57" width="2.69921875" style="357" hidden="1" customWidth="1"/>
    <col min="58" max="58" width="2.69921875" style="342" hidden="1" customWidth="1"/>
    <col min="59" max="59" width="2.69921875" style="343" hidden="1" customWidth="1"/>
    <col min="60" max="60" width="2.69921875" style="357" hidden="1" customWidth="1"/>
    <col min="61" max="61" width="2.69921875" style="342" hidden="1" customWidth="1"/>
    <col min="62" max="63" width="2.69921875" style="343" hidden="1" customWidth="1"/>
    <col min="64" max="64" width="2.69921875" style="345" hidden="1" customWidth="1"/>
    <col min="65" max="66" width="2.69921875" style="343" hidden="1" customWidth="1"/>
    <col min="67" max="67" width="2.69921875" style="345" hidden="1" customWidth="1"/>
    <col min="68" max="69" width="2.69921875" style="343" hidden="1" customWidth="1"/>
    <col min="70" max="70" width="2.69921875" style="345" hidden="1" customWidth="1"/>
    <col min="71" max="72" width="2.69921875" style="343" hidden="1" customWidth="1"/>
    <col min="73" max="73" width="2.69921875" style="345" hidden="1" customWidth="1"/>
    <col min="74" max="74" width="2.69921875" style="343" hidden="1" customWidth="1"/>
    <col min="75" max="75" width="4.09765625" style="343" hidden="1" customWidth="1"/>
    <col min="76" max="76" width="5" style="361" customWidth="1"/>
    <col min="77" max="79" width="4.59765625" style="362" customWidth="1"/>
    <col min="80" max="81" width="4.59765625" style="363" customWidth="1"/>
    <col min="82" max="84" width="4.59765625" style="362" customWidth="1"/>
    <col min="85" max="85" width="4.59765625" style="347" customWidth="1"/>
    <col min="86" max="86" width="1.19921875" style="347" customWidth="1"/>
    <col min="87" max="88" width="6.69921875" style="348" bestFit="1" customWidth="1"/>
    <col min="89" max="106" width="4.5" style="348" customWidth="1"/>
    <col min="107" max="16384" width="11" style="348"/>
  </cols>
  <sheetData>
    <row r="1" spans="2:111" ht="21.6" x14ac:dyDescent="0.35">
      <c r="C1" s="341" t="str">
        <f>PROGRAMACIÓN!A1</f>
        <v>NOMBRE DE JUEGOS</v>
      </c>
      <c r="F1" s="341"/>
      <c r="H1" s="344"/>
      <c r="I1" s="341"/>
      <c r="K1" s="344"/>
      <c r="L1" s="341"/>
      <c r="N1" s="344"/>
      <c r="O1" s="341"/>
      <c r="Q1" s="344"/>
      <c r="R1" s="341"/>
      <c r="T1" s="344"/>
      <c r="U1" s="341"/>
      <c r="W1" s="344"/>
      <c r="X1" s="341"/>
      <c r="Z1" s="344"/>
      <c r="AA1" s="341"/>
      <c r="AC1" s="344"/>
      <c r="AD1" s="341"/>
      <c r="AF1" s="344"/>
      <c r="AG1" s="341"/>
      <c r="AI1" s="344"/>
      <c r="AJ1" s="341"/>
      <c r="AL1" s="344"/>
      <c r="AM1" s="341"/>
      <c r="AO1" s="344"/>
      <c r="AP1" s="341"/>
      <c r="AR1" s="344"/>
      <c r="AS1" s="341"/>
      <c r="AU1" s="344"/>
      <c r="AV1" s="341"/>
      <c r="AX1" s="344"/>
      <c r="AY1" s="341"/>
      <c r="BA1" s="344"/>
      <c r="BB1" s="341"/>
      <c r="BD1" s="344"/>
      <c r="BE1" s="341"/>
      <c r="BG1" s="344"/>
      <c r="BH1" s="341"/>
      <c r="BJ1" s="344"/>
      <c r="BK1" s="344"/>
      <c r="BM1" s="344"/>
      <c r="BN1" s="344"/>
      <c r="BP1" s="344"/>
      <c r="BQ1" s="344"/>
      <c r="BS1" s="344"/>
      <c r="BT1" s="344"/>
      <c r="BV1" s="344"/>
      <c r="BW1" s="346"/>
      <c r="BX1" s="346"/>
      <c r="BY1" s="346"/>
      <c r="BZ1" s="346"/>
      <c r="CA1" s="346"/>
      <c r="CB1" s="346"/>
      <c r="CC1" s="346"/>
      <c r="CD1" s="346"/>
      <c r="CE1" s="346"/>
      <c r="CF1" s="346"/>
      <c r="CG1" s="346"/>
      <c r="CJ1" s="349"/>
      <c r="CL1" s="350"/>
    </row>
    <row r="2" spans="2:111" ht="18.600000000000001" x14ac:dyDescent="0.35">
      <c r="C2" s="351">
        <f>PROGRAMACIÓN!A2</f>
        <v>0</v>
      </c>
      <c r="F2" s="351"/>
      <c r="H2" s="352"/>
      <c r="I2" s="351"/>
      <c r="K2" s="352"/>
      <c r="L2" s="351"/>
      <c r="N2" s="352"/>
      <c r="O2" s="351"/>
      <c r="Q2" s="352"/>
      <c r="R2" s="351"/>
      <c r="T2" s="352"/>
      <c r="U2" s="351"/>
      <c r="W2" s="352"/>
      <c r="X2" s="351"/>
      <c r="Z2" s="352"/>
      <c r="AA2" s="351"/>
      <c r="AC2" s="352"/>
      <c r="AD2" s="351"/>
      <c r="AF2" s="352"/>
      <c r="AG2" s="351"/>
      <c r="AI2" s="352"/>
      <c r="AJ2" s="351"/>
      <c r="AL2" s="352"/>
      <c r="AM2" s="351"/>
      <c r="AO2" s="352"/>
      <c r="AP2" s="351"/>
      <c r="AR2" s="352"/>
      <c r="AS2" s="351"/>
      <c r="AU2" s="352"/>
      <c r="AV2" s="351"/>
      <c r="AX2" s="352"/>
      <c r="AY2" s="351"/>
      <c r="BA2" s="352"/>
      <c r="BB2" s="351"/>
      <c r="BD2" s="352"/>
      <c r="BE2" s="351"/>
      <c r="BG2" s="352"/>
      <c r="BH2" s="351"/>
      <c r="BJ2" s="352"/>
      <c r="BK2" s="352"/>
      <c r="BM2" s="352"/>
      <c r="BN2" s="352"/>
      <c r="BP2" s="352"/>
      <c r="BQ2" s="352"/>
      <c r="BS2" s="352"/>
      <c r="BT2" s="352"/>
      <c r="BV2" s="352"/>
      <c r="BW2" s="353"/>
      <c r="BX2" s="353"/>
      <c r="BY2" s="353"/>
      <c r="BZ2" s="353"/>
      <c r="CA2" s="353"/>
      <c r="CB2" s="353"/>
      <c r="CC2" s="353"/>
      <c r="CD2" s="353"/>
      <c r="CE2" s="353"/>
      <c r="CF2" s="353"/>
      <c r="CG2" s="353"/>
      <c r="CJ2" s="349"/>
      <c r="CL2" s="350"/>
    </row>
    <row r="3" spans="2:111" ht="18.600000000000001" x14ac:dyDescent="0.35">
      <c r="C3" s="351"/>
      <c r="F3" s="351"/>
      <c r="H3" s="352"/>
      <c r="I3" s="351"/>
      <c r="K3" s="352"/>
      <c r="L3" s="351"/>
      <c r="N3" s="352"/>
      <c r="O3" s="351"/>
      <c r="Q3" s="352"/>
      <c r="R3" s="351"/>
      <c r="T3" s="352"/>
      <c r="U3" s="351"/>
      <c r="W3" s="352"/>
      <c r="X3" s="351"/>
      <c r="Z3" s="352"/>
      <c r="AA3" s="351"/>
      <c r="AC3" s="352"/>
      <c r="AD3" s="351"/>
      <c r="AF3" s="352"/>
      <c r="AG3" s="351"/>
      <c r="AI3" s="352"/>
      <c r="AJ3" s="351"/>
      <c r="AL3" s="352"/>
      <c r="AM3" s="351"/>
      <c r="AO3" s="352"/>
      <c r="AP3" s="351"/>
      <c r="AR3" s="352"/>
      <c r="AS3" s="351"/>
      <c r="AU3" s="352"/>
      <c r="AV3" s="351"/>
      <c r="AX3" s="352"/>
      <c r="AY3" s="351"/>
      <c r="BA3" s="352"/>
      <c r="BB3" s="351"/>
      <c r="BD3" s="352"/>
      <c r="BE3" s="351"/>
      <c r="BG3" s="352"/>
      <c r="BH3" s="351"/>
      <c r="BJ3" s="352"/>
      <c r="BK3" s="352"/>
      <c r="BM3" s="352"/>
      <c r="BN3" s="352"/>
      <c r="BP3" s="352"/>
      <c r="BQ3" s="352"/>
      <c r="BS3" s="352"/>
      <c r="BT3" s="352"/>
      <c r="BV3" s="352"/>
      <c r="BW3" s="353"/>
      <c r="BX3" s="353"/>
      <c r="BY3" s="353"/>
      <c r="BZ3" s="353"/>
      <c r="CA3" s="353"/>
      <c r="CB3" s="353"/>
      <c r="CC3" s="353"/>
      <c r="CD3" s="353"/>
      <c r="CE3" s="353"/>
      <c r="CF3" s="353"/>
      <c r="CG3" s="353"/>
      <c r="CJ3" s="349"/>
      <c r="CL3" s="350"/>
    </row>
    <row r="4" spans="2:111" ht="18.600000000000001" x14ac:dyDescent="0.35">
      <c r="C4" s="354" t="str">
        <f>CONCATENATE(PROGRAMACIÓN!B4, " ", PROGRAMACIÓN!C4)</f>
        <v>ETAPA: CLASIFICACIÓN DE GRUPO</v>
      </c>
      <c r="D4" s="355"/>
      <c r="F4" s="354"/>
      <c r="G4" s="355"/>
      <c r="H4" s="356"/>
      <c r="J4" s="355"/>
      <c r="K4" s="356"/>
      <c r="L4" s="354"/>
      <c r="M4" s="354" t="str">
        <f>CONCATENATE(PROGRAMACIÓN!H4, " ", PROGRAMACIÓN!I4)</f>
        <v>GENERO: MASCULINO</v>
      </c>
      <c r="N4" s="355"/>
      <c r="O4" s="354"/>
      <c r="P4" s="355"/>
      <c r="Q4" s="356"/>
      <c r="R4" s="354"/>
      <c r="S4" s="355"/>
      <c r="T4" s="356"/>
      <c r="U4" s="354"/>
      <c r="V4" s="355"/>
      <c r="W4" s="356"/>
      <c r="X4" s="354"/>
      <c r="Y4" s="355"/>
      <c r="Z4" s="356"/>
      <c r="AA4" s="354"/>
      <c r="AB4" s="355"/>
      <c r="AC4" s="356"/>
      <c r="AD4" s="354"/>
      <c r="AE4" s="355"/>
      <c r="AF4" s="356"/>
      <c r="AG4" s="354"/>
      <c r="AH4" s="355"/>
      <c r="AI4" s="356"/>
      <c r="AJ4" s="354"/>
      <c r="AK4" s="355"/>
      <c r="AL4" s="356"/>
      <c r="AM4" s="354"/>
      <c r="AN4" s="355"/>
      <c r="AO4" s="356"/>
      <c r="AP4" s="354"/>
      <c r="AQ4" s="355"/>
      <c r="AR4" s="356"/>
      <c r="AS4" s="354"/>
      <c r="AT4" s="355"/>
      <c r="AU4" s="356"/>
      <c r="AV4" s="354"/>
      <c r="AW4" s="355"/>
      <c r="AX4" s="356"/>
      <c r="AY4" s="354"/>
      <c r="AZ4" s="355"/>
      <c r="BA4" s="356"/>
      <c r="BB4" s="354"/>
      <c r="BC4" s="355"/>
      <c r="BD4" s="356"/>
      <c r="BE4" s="354"/>
      <c r="BF4" s="355"/>
      <c r="BG4" s="356"/>
      <c r="BH4" s="354"/>
      <c r="BI4" s="355"/>
      <c r="BJ4" s="356"/>
      <c r="BK4" s="356"/>
      <c r="BL4" s="358"/>
      <c r="BM4" s="356"/>
      <c r="BN4" s="356"/>
      <c r="BO4" s="358"/>
      <c r="BP4" s="356"/>
      <c r="BQ4" s="356"/>
      <c r="BR4" s="358"/>
      <c r="BS4" s="356"/>
      <c r="BT4" s="356"/>
      <c r="BU4" s="358"/>
      <c r="BV4" s="356"/>
      <c r="BW4" s="359"/>
      <c r="BX4" s="359"/>
      <c r="BY4" s="359"/>
      <c r="BZ4" s="359"/>
      <c r="CA4" s="359"/>
      <c r="CB4" s="359"/>
      <c r="CC4" s="359"/>
      <c r="CD4" s="359"/>
      <c r="CE4" s="359"/>
      <c r="CF4" s="359"/>
      <c r="CG4" s="359"/>
      <c r="CJ4" s="360"/>
    </row>
    <row r="5" spans="2:111" ht="18.600000000000001" x14ac:dyDescent="0.35">
      <c r="C5" s="354" t="str">
        <f>CONCATENATE(PROGRAMACIÓN!B5, " ", PROGRAMACIÓN!C5)</f>
        <v>DEPORTE: BALONCESTO                                  $13.00</v>
      </c>
      <c r="D5" s="355"/>
      <c r="F5" s="354"/>
      <c r="G5" s="355"/>
      <c r="H5" s="356"/>
      <c r="J5" s="355"/>
      <c r="K5" s="356"/>
      <c r="L5" s="354"/>
      <c r="M5" s="354" t="str">
        <f>CONCATENATE(PROGRAMACIÓN!H5, " ", PROGRAMACIÓN!I5)</f>
        <v>CATEGORIA: GENERAL</v>
      </c>
      <c r="N5" s="355"/>
      <c r="O5" s="354"/>
      <c r="P5" s="355"/>
      <c r="Q5" s="356"/>
      <c r="R5" s="354"/>
      <c r="S5" s="355"/>
      <c r="T5" s="356"/>
      <c r="U5" s="354"/>
      <c r="V5" s="355"/>
      <c r="W5" s="356"/>
      <c r="X5" s="354"/>
      <c r="Y5" s="355"/>
      <c r="Z5" s="356"/>
      <c r="AA5" s="354"/>
      <c r="AB5" s="355"/>
      <c r="AC5" s="356"/>
      <c r="AD5" s="354"/>
      <c r="AE5" s="355"/>
      <c r="AF5" s="356"/>
      <c r="AG5" s="354"/>
      <c r="AH5" s="355"/>
      <c r="AI5" s="356"/>
      <c r="AJ5" s="354"/>
      <c r="AK5" s="355"/>
      <c r="AL5" s="356"/>
      <c r="AM5" s="354"/>
      <c r="AN5" s="355"/>
      <c r="AO5" s="356"/>
      <c r="AP5" s="354"/>
      <c r="AQ5" s="355"/>
      <c r="AR5" s="356"/>
      <c r="AS5" s="354"/>
      <c r="AT5" s="355"/>
      <c r="AU5" s="356"/>
      <c r="AV5" s="354"/>
      <c r="AW5" s="355"/>
      <c r="AX5" s="356"/>
      <c r="AY5" s="354"/>
      <c r="AZ5" s="355"/>
      <c r="BA5" s="356"/>
      <c r="BB5" s="354"/>
      <c r="BC5" s="355"/>
      <c r="BD5" s="356"/>
      <c r="BE5" s="354"/>
      <c r="BF5" s="355"/>
      <c r="BG5" s="356"/>
      <c r="BH5" s="354"/>
      <c r="BI5" s="355"/>
      <c r="BJ5" s="356"/>
      <c r="BK5" s="356"/>
      <c r="BL5" s="358"/>
      <c r="BM5" s="356"/>
      <c r="BN5" s="356"/>
      <c r="BO5" s="358"/>
      <c r="BP5" s="356"/>
      <c r="BQ5" s="356"/>
      <c r="BR5" s="358"/>
      <c r="BS5" s="356"/>
      <c r="BT5" s="356"/>
      <c r="BU5" s="358"/>
      <c r="BV5" s="356"/>
      <c r="BW5" s="359"/>
      <c r="BX5" s="359"/>
      <c r="BY5" s="359"/>
      <c r="BZ5" s="359"/>
      <c r="CA5" s="359"/>
      <c r="CB5" s="359"/>
      <c r="CC5" s="359"/>
      <c r="CD5" s="359"/>
      <c r="CE5" s="359"/>
      <c r="CF5" s="359"/>
      <c r="CG5" s="359"/>
      <c r="CJ5" s="360"/>
    </row>
    <row r="6" spans="2:111" x14ac:dyDescent="0.35">
      <c r="DF6" s="364" t="s">
        <v>50</v>
      </c>
      <c r="DG6" s="364"/>
    </row>
    <row r="7" spans="2:111" ht="75" customHeight="1" x14ac:dyDescent="0.35">
      <c r="B7" s="365" t="s">
        <v>26</v>
      </c>
      <c r="C7" s="453" t="str">
        <f>B8</f>
        <v>COCODRILOS</v>
      </c>
      <c r="D7" s="442"/>
      <c r="E7" s="450"/>
      <c r="F7" s="441" t="str">
        <f>B10</f>
        <v>TALENTO HUMANO</v>
      </c>
      <c r="G7" s="442"/>
      <c r="H7" s="450"/>
      <c r="I7" s="441" t="str">
        <f>B12</f>
        <v>DDTI</v>
      </c>
      <c r="J7" s="442"/>
      <c r="K7" s="450"/>
      <c r="L7" s="441" t="str">
        <f>B14</f>
        <v>MVP</v>
      </c>
      <c r="M7" s="442"/>
      <c r="N7" s="450"/>
      <c r="O7" s="441" t="str">
        <f>B16</f>
        <v>CIVIL Y MERCANTIL</v>
      </c>
      <c r="P7" s="442"/>
      <c r="Q7" s="450"/>
      <c r="R7" s="441" t="str">
        <f>B18</f>
        <v>RECICLADOS</v>
      </c>
      <c r="S7" s="442"/>
      <c r="T7" s="450"/>
      <c r="U7" s="441" t="str">
        <f>B20</f>
        <v>SANTA ANA</v>
      </c>
      <c r="V7" s="442"/>
      <c r="W7" s="450"/>
      <c r="X7" s="441" t="str">
        <f>B22</f>
        <v>AGUILAS</v>
      </c>
      <c r="Y7" s="442"/>
      <c r="Z7" s="450"/>
      <c r="AA7" s="441" t="str">
        <f>B24</f>
        <v>COCODRILOS</v>
      </c>
      <c r="AB7" s="442"/>
      <c r="AC7" s="450"/>
      <c r="AD7" s="441" t="str">
        <f>B26</f>
        <v>EQUIPO J</v>
      </c>
      <c r="AE7" s="442"/>
      <c r="AF7" s="450"/>
      <c r="AG7" s="442" t="str">
        <f>B28</f>
        <v>EQUIPO K</v>
      </c>
      <c r="AH7" s="442"/>
      <c r="AI7" s="450"/>
      <c r="AJ7" s="441" t="str">
        <f>B30</f>
        <v>EQUIPO L</v>
      </c>
      <c r="AK7" s="442"/>
      <c r="AL7" s="450"/>
      <c r="AM7" s="441" t="str">
        <f>B32</f>
        <v>EQUIPO M</v>
      </c>
      <c r="AN7" s="442"/>
      <c r="AO7" s="442"/>
      <c r="AP7" s="441" t="str">
        <f>B34</f>
        <v>EQUIPO N</v>
      </c>
      <c r="AQ7" s="442"/>
      <c r="AR7" s="442"/>
      <c r="AS7" s="441" t="str">
        <f>B36</f>
        <v>EQUIPO O</v>
      </c>
      <c r="AT7" s="442"/>
      <c r="AU7" s="450"/>
      <c r="AV7" s="441" t="str">
        <f>B38</f>
        <v>EQUIPO P</v>
      </c>
      <c r="AW7" s="442"/>
      <c r="AX7" s="450"/>
      <c r="AY7" s="442" t="str">
        <f>B40</f>
        <v>EQUIPO Q</v>
      </c>
      <c r="AZ7" s="442"/>
      <c r="BA7" s="450"/>
      <c r="BB7" s="441" t="str">
        <f>B42</f>
        <v>EQUIPO R</v>
      </c>
      <c r="BC7" s="442"/>
      <c r="BD7" s="450"/>
      <c r="BE7" s="441" t="str">
        <f>B44</f>
        <v>EQUIPO S</v>
      </c>
      <c r="BF7" s="442"/>
      <c r="BG7" s="442"/>
      <c r="BH7" s="441" t="str">
        <f>B46</f>
        <v>EQUIPO T</v>
      </c>
      <c r="BI7" s="442"/>
      <c r="BJ7" s="442"/>
      <c r="BK7" s="441" t="str">
        <f>B48</f>
        <v>EQUIPO U</v>
      </c>
      <c r="BL7" s="442"/>
      <c r="BM7" s="442"/>
      <c r="BN7" s="441" t="str">
        <f>B50</f>
        <v>EQUIPO V</v>
      </c>
      <c r="BO7" s="442"/>
      <c r="BP7" s="442"/>
      <c r="BQ7" s="441" t="str">
        <f>B52</f>
        <v>EQUIPO W</v>
      </c>
      <c r="BR7" s="442"/>
      <c r="BS7" s="442"/>
      <c r="BT7" s="441" t="str">
        <f>B54</f>
        <v>EQUIPO X</v>
      </c>
      <c r="BU7" s="442"/>
      <c r="BV7" s="443"/>
      <c r="BW7" s="337"/>
      <c r="BX7" s="399" t="s">
        <v>0</v>
      </c>
      <c r="BY7" s="400" t="s">
        <v>1</v>
      </c>
      <c r="BZ7" s="400" t="s">
        <v>2</v>
      </c>
      <c r="CA7" s="400" t="s">
        <v>3</v>
      </c>
      <c r="CB7" s="401" t="s">
        <v>36</v>
      </c>
      <c r="CC7" s="401" t="s">
        <v>35</v>
      </c>
      <c r="CD7" s="402" t="s">
        <v>178</v>
      </c>
      <c r="CE7" s="402" t="s">
        <v>179</v>
      </c>
      <c r="CF7" s="403" t="s">
        <v>17</v>
      </c>
      <c r="CG7" s="404" t="s">
        <v>6</v>
      </c>
      <c r="CH7" s="405"/>
      <c r="CI7" s="406" t="s">
        <v>57</v>
      </c>
      <c r="CJ7" s="406" t="s">
        <v>60</v>
      </c>
      <c r="DF7" s="364" t="s">
        <v>49</v>
      </c>
      <c r="DG7" s="364"/>
    </row>
    <row r="8" spans="2:111" ht="18" customHeight="1" x14ac:dyDescent="0.35">
      <c r="B8" s="448" t="str">
        <f>CALCULOS!B8</f>
        <v>COCODRILOS</v>
      </c>
      <c r="C8" s="454"/>
      <c r="D8" s="446"/>
      <c r="E8" s="447"/>
      <c r="F8" s="434" t="str">
        <f>CALCULOS!F8</f>
        <v/>
      </c>
      <c r="G8" s="435"/>
      <c r="H8" s="444"/>
      <c r="I8" s="434" t="str">
        <f>CALCULOS!I8</f>
        <v/>
      </c>
      <c r="J8" s="435"/>
      <c r="K8" s="444"/>
      <c r="L8" s="434" t="str">
        <f>CALCULOS!L8</f>
        <v/>
      </c>
      <c r="M8" s="435"/>
      <c r="N8" s="444"/>
      <c r="O8" s="434" t="str">
        <f>CALCULOS!O8</f>
        <v/>
      </c>
      <c r="P8" s="435"/>
      <c r="Q8" s="444"/>
      <c r="R8" s="434" t="str">
        <f>CALCULOS!R8</f>
        <v/>
      </c>
      <c r="S8" s="435"/>
      <c r="T8" s="444"/>
      <c r="U8" s="434" t="str">
        <f>CALCULOS!U8</f>
        <v/>
      </c>
      <c r="V8" s="435"/>
      <c r="W8" s="444"/>
      <c r="X8" s="434" t="str">
        <f>CALCULOS!X8</f>
        <v/>
      </c>
      <c r="Y8" s="435"/>
      <c r="Z8" s="444"/>
      <c r="AA8" s="434" t="str">
        <f>CALCULOS!AA8</f>
        <v/>
      </c>
      <c r="AB8" s="435"/>
      <c r="AC8" s="444"/>
      <c r="AD8" s="434" t="str">
        <f>CALCULOS!AD8</f>
        <v/>
      </c>
      <c r="AE8" s="435"/>
      <c r="AF8" s="444"/>
      <c r="AG8" s="434" t="str">
        <f>CALCULOS!AG8</f>
        <v/>
      </c>
      <c r="AH8" s="435"/>
      <c r="AI8" s="444"/>
      <c r="AJ8" s="434" t="str">
        <f>CALCULOS!AJ8</f>
        <v/>
      </c>
      <c r="AK8" s="435"/>
      <c r="AL8" s="444"/>
      <c r="AM8" s="434" t="str">
        <f>CALCULOS!AM8</f>
        <v/>
      </c>
      <c r="AN8" s="435"/>
      <c r="AO8" s="444"/>
      <c r="AP8" s="434" t="str">
        <f>CALCULOS!AP8</f>
        <v/>
      </c>
      <c r="AQ8" s="435"/>
      <c r="AR8" s="444"/>
      <c r="AS8" s="434" t="str">
        <f>CALCULOS!AS8</f>
        <v/>
      </c>
      <c r="AT8" s="435"/>
      <c r="AU8" s="444"/>
      <c r="AV8" s="434" t="str">
        <f>CALCULOS!AV8</f>
        <v/>
      </c>
      <c r="AW8" s="435"/>
      <c r="AX8" s="444"/>
      <c r="AY8" s="434" t="str">
        <f>CALCULOS!AY8</f>
        <v/>
      </c>
      <c r="AZ8" s="435"/>
      <c r="BA8" s="444"/>
      <c r="BB8" s="434" t="str">
        <f>CALCULOS!BB8</f>
        <v/>
      </c>
      <c r="BC8" s="435"/>
      <c r="BD8" s="444"/>
      <c r="BE8" s="434" t="str">
        <f>CALCULOS!BE8</f>
        <v/>
      </c>
      <c r="BF8" s="435"/>
      <c r="BG8" s="444"/>
      <c r="BH8" s="434" t="str">
        <f>CALCULOS!BH8</f>
        <v/>
      </c>
      <c r="BI8" s="435"/>
      <c r="BJ8" s="444"/>
      <c r="BK8" s="434" t="str">
        <f>CALCULOS!BK8</f>
        <v/>
      </c>
      <c r="BL8" s="435"/>
      <c r="BM8" s="436"/>
      <c r="BN8" s="434" t="str">
        <f>CALCULOS!BN8</f>
        <v/>
      </c>
      <c r="BO8" s="435"/>
      <c r="BP8" s="436"/>
      <c r="BQ8" s="434" t="str">
        <f>CALCULOS!BQ8</f>
        <v/>
      </c>
      <c r="BR8" s="435"/>
      <c r="BS8" s="436"/>
      <c r="BT8" s="434" t="str">
        <f>CALCULOS!BT8</f>
        <v/>
      </c>
      <c r="BU8" s="435"/>
      <c r="BV8" s="440"/>
      <c r="BW8" s="336"/>
      <c r="BX8" s="110"/>
      <c r="BY8" s="88"/>
      <c r="BZ8" s="88"/>
      <c r="CA8" s="88"/>
      <c r="CB8" s="92"/>
      <c r="CC8" s="92"/>
      <c r="CD8" s="96"/>
      <c r="CE8" s="96"/>
      <c r="CF8" s="100"/>
      <c r="CG8" s="104"/>
      <c r="CH8" s="74"/>
      <c r="CI8" s="122"/>
      <c r="CJ8" s="122"/>
      <c r="DF8" s="364" t="s">
        <v>51</v>
      </c>
      <c r="DG8" s="364"/>
    </row>
    <row r="9" spans="2:111" ht="18" customHeight="1" x14ac:dyDescent="0.35">
      <c r="B9" s="449"/>
      <c r="C9" s="114"/>
      <c r="D9" s="115"/>
      <c r="E9" s="116"/>
      <c r="F9" s="318" t="str">
        <f>CALCULOS!F9</f>
        <v/>
      </c>
      <c r="G9" s="319" t="str">
        <f>CALCULOS!G9</f>
        <v>-</v>
      </c>
      <c r="H9" s="320" t="str">
        <f>CALCULOS!H9</f>
        <v/>
      </c>
      <c r="I9" s="318" t="str">
        <f>CALCULOS!I9</f>
        <v/>
      </c>
      <c r="J9" s="319" t="str">
        <f>CALCULOS!J9</f>
        <v>-</v>
      </c>
      <c r="K9" s="320" t="str">
        <f>CALCULOS!K9</f>
        <v/>
      </c>
      <c r="L9" s="318" t="str">
        <f>CALCULOS!L9</f>
        <v/>
      </c>
      <c r="M9" s="319" t="str">
        <f>CALCULOS!M9</f>
        <v>-</v>
      </c>
      <c r="N9" s="320" t="str">
        <f>CALCULOS!N9</f>
        <v/>
      </c>
      <c r="O9" s="318" t="str">
        <f>CALCULOS!O9</f>
        <v/>
      </c>
      <c r="P9" s="319" t="str">
        <f>CALCULOS!P9</f>
        <v>-</v>
      </c>
      <c r="Q9" s="320" t="str">
        <f>CALCULOS!Q9</f>
        <v/>
      </c>
      <c r="R9" s="318" t="str">
        <f>CALCULOS!R9</f>
        <v/>
      </c>
      <c r="S9" s="319" t="str">
        <f>CALCULOS!S9</f>
        <v>-</v>
      </c>
      <c r="T9" s="320" t="str">
        <f>CALCULOS!T9</f>
        <v/>
      </c>
      <c r="U9" s="318" t="str">
        <f>CALCULOS!U9</f>
        <v/>
      </c>
      <c r="V9" s="319" t="str">
        <f>CALCULOS!V9</f>
        <v>-</v>
      </c>
      <c r="W9" s="320" t="str">
        <f>CALCULOS!W9</f>
        <v/>
      </c>
      <c r="X9" s="318" t="str">
        <f>CALCULOS!X9</f>
        <v/>
      </c>
      <c r="Y9" s="319" t="str">
        <f>CALCULOS!Y9</f>
        <v/>
      </c>
      <c r="Z9" s="320" t="str">
        <f>CALCULOS!Z9</f>
        <v/>
      </c>
      <c r="AA9" s="318" t="str">
        <f>CALCULOS!AA9</f>
        <v/>
      </c>
      <c r="AB9" s="319" t="str">
        <f>CALCULOS!AB9</f>
        <v/>
      </c>
      <c r="AC9" s="320" t="str">
        <f>CALCULOS!AC9</f>
        <v/>
      </c>
      <c r="AD9" s="318" t="str">
        <f>CALCULOS!AD9</f>
        <v/>
      </c>
      <c r="AE9" s="319" t="str">
        <f>CALCULOS!AE9</f>
        <v/>
      </c>
      <c r="AF9" s="320" t="str">
        <f>CALCULOS!AF9</f>
        <v/>
      </c>
      <c r="AG9" s="318" t="str">
        <f>CALCULOS!AG9</f>
        <v/>
      </c>
      <c r="AH9" s="319" t="str">
        <f>CALCULOS!AH9</f>
        <v/>
      </c>
      <c r="AI9" s="320" t="str">
        <f>CALCULOS!AI9</f>
        <v/>
      </c>
      <c r="AJ9" s="318" t="str">
        <f>CALCULOS!AJ9</f>
        <v/>
      </c>
      <c r="AK9" s="319" t="str">
        <f>CALCULOS!AK9</f>
        <v/>
      </c>
      <c r="AL9" s="320" t="str">
        <f>CALCULOS!AL9</f>
        <v/>
      </c>
      <c r="AM9" s="318" t="str">
        <f>CALCULOS!AM9</f>
        <v/>
      </c>
      <c r="AN9" s="319" t="str">
        <f>CALCULOS!AN9</f>
        <v/>
      </c>
      <c r="AO9" s="320" t="str">
        <f>CALCULOS!AO9</f>
        <v/>
      </c>
      <c r="AP9" s="318" t="str">
        <f>CALCULOS!AP9</f>
        <v/>
      </c>
      <c r="AQ9" s="319" t="str">
        <f>CALCULOS!AQ9</f>
        <v/>
      </c>
      <c r="AR9" s="320" t="str">
        <f>CALCULOS!AR9</f>
        <v/>
      </c>
      <c r="AS9" s="318" t="str">
        <f>CALCULOS!AS9</f>
        <v/>
      </c>
      <c r="AT9" s="319" t="str">
        <f>CALCULOS!AT9</f>
        <v/>
      </c>
      <c r="AU9" s="320" t="str">
        <f>CALCULOS!AU9</f>
        <v/>
      </c>
      <c r="AV9" s="318" t="str">
        <f>CALCULOS!AV9</f>
        <v/>
      </c>
      <c r="AW9" s="319" t="str">
        <f>CALCULOS!AW9</f>
        <v/>
      </c>
      <c r="AX9" s="320" t="str">
        <f>CALCULOS!AX9</f>
        <v/>
      </c>
      <c r="AY9" s="318" t="str">
        <f>CALCULOS!AY9</f>
        <v/>
      </c>
      <c r="AZ9" s="319" t="str">
        <f>CALCULOS!AZ9</f>
        <v/>
      </c>
      <c r="BA9" s="320" t="str">
        <f>CALCULOS!BA9</f>
        <v/>
      </c>
      <c r="BB9" s="318" t="str">
        <f>CALCULOS!BB9</f>
        <v/>
      </c>
      <c r="BC9" s="319" t="str">
        <f>CALCULOS!BC9</f>
        <v/>
      </c>
      <c r="BD9" s="320" t="str">
        <f>CALCULOS!BD9</f>
        <v/>
      </c>
      <c r="BE9" s="318" t="str">
        <f>CALCULOS!BE9</f>
        <v/>
      </c>
      <c r="BF9" s="319" t="str">
        <f>CALCULOS!BF9</f>
        <v/>
      </c>
      <c r="BG9" s="320" t="str">
        <f>CALCULOS!BG9</f>
        <v/>
      </c>
      <c r="BH9" s="318" t="str">
        <f>CALCULOS!BH9</f>
        <v/>
      </c>
      <c r="BI9" s="319" t="str">
        <f>CALCULOS!BI9</f>
        <v/>
      </c>
      <c r="BJ9" s="320" t="str">
        <f>CALCULOS!BJ9</f>
        <v/>
      </c>
      <c r="BK9" s="318" t="str">
        <f>CALCULOS!BK9</f>
        <v/>
      </c>
      <c r="BL9" s="319" t="str">
        <f>CALCULOS!BL9</f>
        <v/>
      </c>
      <c r="BM9" s="320" t="str">
        <f>CALCULOS!BM9</f>
        <v/>
      </c>
      <c r="BN9" s="318" t="str">
        <f>CALCULOS!BN9</f>
        <v/>
      </c>
      <c r="BO9" s="319" t="str">
        <f>CALCULOS!BO9</f>
        <v/>
      </c>
      <c r="BP9" s="320" t="str">
        <f>CALCULOS!BP9</f>
        <v/>
      </c>
      <c r="BQ9" s="318" t="str">
        <f>CALCULOS!BQ9</f>
        <v/>
      </c>
      <c r="BR9" s="319" t="str">
        <f>CALCULOS!BR9</f>
        <v/>
      </c>
      <c r="BS9" s="320" t="str">
        <f>CALCULOS!BS9</f>
        <v/>
      </c>
      <c r="BT9" s="318" t="str">
        <f>CALCULOS!BT9</f>
        <v/>
      </c>
      <c r="BU9" s="319" t="str">
        <f>CALCULOS!BU9</f>
        <v/>
      </c>
      <c r="BV9" s="321" t="str">
        <f>CALCULOS!BV9</f>
        <v/>
      </c>
      <c r="BW9" s="322"/>
      <c r="BX9" s="111">
        <f>CALCULOS!BX9</f>
        <v>0</v>
      </c>
      <c r="BY9" s="89">
        <f>CALCULOS!BY9</f>
        <v>0</v>
      </c>
      <c r="BZ9" s="89">
        <f>CALCULOS!BZ9</f>
        <v>0</v>
      </c>
      <c r="CA9" s="89">
        <f>CALCULOS!CA9</f>
        <v>0</v>
      </c>
      <c r="CB9" s="93">
        <f>CALCULOS!CB9</f>
        <v>0</v>
      </c>
      <c r="CC9" s="93">
        <f>CALCULOS!CC9</f>
        <v>0</v>
      </c>
      <c r="CD9" s="97">
        <f>CALCULOS!CD9</f>
        <v>0</v>
      </c>
      <c r="CE9" s="97">
        <f>CALCULOS!CE9</f>
        <v>0</v>
      </c>
      <c r="CF9" s="101">
        <f>CALCULOS!CF9</f>
        <v>0</v>
      </c>
      <c r="CG9" s="105">
        <f>CALCULOS!CG9</f>
        <v>0</v>
      </c>
      <c r="CH9" s="19"/>
      <c r="CI9" s="123">
        <f>CALCULOS!CI9</f>
        <v>0</v>
      </c>
      <c r="CJ9" s="123">
        <f>CALCULOS!CJ9</f>
        <v>0</v>
      </c>
    </row>
    <row r="10" spans="2:111" ht="18" customHeight="1" x14ac:dyDescent="0.35">
      <c r="B10" s="448" t="str">
        <f>CALCULOS!B10</f>
        <v>TALENTO HUMANO</v>
      </c>
      <c r="C10" s="433" t="str">
        <f>CALCULOS!C10</f>
        <v/>
      </c>
      <c r="D10" s="430"/>
      <c r="E10" s="430"/>
      <c r="F10" s="445"/>
      <c r="G10" s="446"/>
      <c r="H10" s="447"/>
      <c r="I10" s="434" t="str">
        <f>CALCULOS!I10</f>
        <v/>
      </c>
      <c r="J10" s="435"/>
      <c r="K10" s="444"/>
      <c r="L10" s="434" t="str">
        <f>CALCULOS!L10</f>
        <v/>
      </c>
      <c r="M10" s="435"/>
      <c r="N10" s="444"/>
      <c r="O10" s="434" t="str">
        <f>CALCULOS!O10</f>
        <v/>
      </c>
      <c r="P10" s="435"/>
      <c r="Q10" s="444"/>
      <c r="R10" s="434" t="str">
        <f>CALCULOS!R10</f>
        <v/>
      </c>
      <c r="S10" s="435"/>
      <c r="T10" s="444"/>
      <c r="U10" s="434" t="str">
        <f>CALCULOS!U10</f>
        <v/>
      </c>
      <c r="V10" s="435"/>
      <c r="W10" s="444"/>
      <c r="X10" s="434" t="str">
        <f>CALCULOS!X10</f>
        <v/>
      </c>
      <c r="Y10" s="435"/>
      <c r="Z10" s="444"/>
      <c r="AA10" s="434" t="str">
        <f>CALCULOS!AA10</f>
        <v/>
      </c>
      <c r="AB10" s="435"/>
      <c r="AC10" s="444"/>
      <c r="AD10" s="434" t="str">
        <f>CALCULOS!AD10</f>
        <v/>
      </c>
      <c r="AE10" s="435"/>
      <c r="AF10" s="444"/>
      <c r="AG10" s="434" t="str">
        <f>CALCULOS!AG10</f>
        <v/>
      </c>
      <c r="AH10" s="435"/>
      <c r="AI10" s="444"/>
      <c r="AJ10" s="434" t="str">
        <f>CALCULOS!AJ10</f>
        <v/>
      </c>
      <c r="AK10" s="435"/>
      <c r="AL10" s="444"/>
      <c r="AM10" s="434" t="str">
        <f>CALCULOS!AM10</f>
        <v/>
      </c>
      <c r="AN10" s="435"/>
      <c r="AO10" s="444"/>
      <c r="AP10" s="434" t="str">
        <f>CALCULOS!AP10</f>
        <v/>
      </c>
      <c r="AQ10" s="435"/>
      <c r="AR10" s="444"/>
      <c r="AS10" s="434" t="str">
        <f>CALCULOS!AS10</f>
        <v/>
      </c>
      <c r="AT10" s="435"/>
      <c r="AU10" s="444"/>
      <c r="AV10" s="434" t="str">
        <f>CALCULOS!AV10</f>
        <v/>
      </c>
      <c r="AW10" s="435"/>
      <c r="AX10" s="444"/>
      <c r="AY10" s="434" t="str">
        <f>CALCULOS!AY10</f>
        <v/>
      </c>
      <c r="AZ10" s="435"/>
      <c r="BA10" s="444"/>
      <c r="BB10" s="434" t="str">
        <f>CALCULOS!BB10</f>
        <v/>
      </c>
      <c r="BC10" s="435"/>
      <c r="BD10" s="444"/>
      <c r="BE10" s="434" t="str">
        <f>CALCULOS!BE10</f>
        <v/>
      </c>
      <c r="BF10" s="435"/>
      <c r="BG10" s="444"/>
      <c r="BH10" s="434" t="str">
        <f>CALCULOS!BH10</f>
        <v/>
      </c>
      <c r="BI10" s="435"/>
      <c r="BJ10" s="444"/>
      <c r="BK10" s="434" t="str">
        <f>CALCULOS!BK10</f>
        <v/>
      </c>
      <c r="BL10" s="435"/>
      <c r="BM10" s="436"/>
      <c r="BN10" s="434" t="str">
        <f>CALCULOS!BN10</f>
        <v/>
      </c>
      <c r="BO10" s="435"/>
      <c r="BP10" s="436"/>
      <c r="BQ10" s="434" t="str">
        <f>CALCULOS!BQ10</f>
        <v/>
      </c>
      <c r="BR10" s="435"/>
      <c r="BS10" s="436"/>
      <c r="BT10" s="434" t="str">
        <f>CALCULOS!BT10</f>
        <v/>
      </c>
      <c r="BU10" s="435"/>
      <c r="BV10" s="440"/>
      <c r="BW10" s="336"/>
      <c r="BX10" s="110"/>
      <c r="BY10" s="88"/>
      <c r="BZ10" s="88"/>
      <c r="CA10" s="88"/>
      <c r="CB10" s="92"/>
      <c r="CC10" s="92"/>
      <c r="CD10" s="96"/>
      <c r="CE10" s="96"/>
      <c r="CF10" s="100"/>
      <c r="CG10" s="106"/>
      <c r="CH10" s="19"/>
      <c r="CI10" s="122"/>
      <c r="CJ10" s="122"/>
    </row>
    <row r="11" spans="2:111" ht="18" customHeight="1" x14ac:dyDescent="0.35">
      <c r="B11" s="449"/>
      <c r="C11" s="62" t="str">
        <f>CALCULOS!C11</f>
        <v/>
      </c>
      <c r="D11" s="167" t="str">
        <f>CALCULOS!D11</f>
        <v>-</v>
      </c>
      <c r="E11" s="7" t="str">
        <f>CALCULOS!E11</f>
        <v/>
      </c>
      <c r="F11" s="117"/>
      <c r="G11" s="115"/>
      <c r="H11" s="116"/>
      <c r="I11" s="318" t="str">
        <f>CALCULOS!I11</f>
        <v/>
      </c>
      <c r="J11" s="319" t="str">
        <f>CALCULOS!J11</f>
        <v>-</v>
      </c>
      <c r="K11" s="320" t="str">
        <f>CALCULOS!K11</f>
        <v/>
      </c>
      <c r="L11" s="318" t="str">
        <f>CALCULOS!L11</f>
        <v/>
      </c>
      <c r="M11" s="319" t="str">
        <f>CALCULOS!M11</f>
        <v>-</v>
      </c>
      <c r="N11" s="320" t="str">
        <f>CALCULOS!N11</f>
        <v/>
      </c>
      <c r="O11" s="318" t="str">
        <f>CALCULOS!O11</f>
        <v/>
      </c>
      <c r="P11" s="319" t="str">
        <f>CALCULOS!P11</f>
        <v>-</v>
      </c>
      <c r="Q11" s="320" t="str">
        <f>CALCULOS!Q11</f>
        <v/>
      </c>
      <c r="R11" s="318" t="str">
        <f>CALCULOS!R11</f>
        <v/>
      </c>
      <c r="S11" s="319" t="str">
        <f>CALCULOS!S11</f>
        <v>-</v>
      </c>
      <c r="T11" s="320" t="str">
        <f>CALCULOS!T11</f>
        <v/>
      </c>
      <c r="U11" s="318" t="str">
        <f>CALCULOS!U11</f>
        <v/>
      </c>
      <c r="V11" s="319" t="str">
        <f>CALCULOS!V11</f>
        <v>-</v>
      </c>
      <c r="W11" s="320" t="str">
        <f>CALCULOS!W11</f>
        <v/>
      </c>
      <c r="X11" s="318" t="str">
        <f>CALCULOS!X11</f>
        <v/>
      </c>
      <c r="Y11" s="319" t="str">
        <f>CALCULOS!Y11</f>
        <v/>
      </c>
      <c r="Z11" s="320" t="str">
        <f>CALCULOS!Z11</f>
        <v/>
      </c>
      <c r="AA11" s="318" t="str">
        <f>CALCULOS!AA11</f>
        <v/>
      </c>
      <c r="AB11" s="319" t="str">
        <f>CALCULOS!AB11</f>
        <v>-</v>
      </c>
      <c r="AC11" s="320" t="str">
        <f>CALCULOS!AC11</f>
        <v/>
      </c>
      <c r="AD11" s="318" t="str">
        <f>CALCULOS!AD11</f>
        <v/>
      </c>
      <c r="AE11" s="319" t="str">
        <f>CALCULOS!AE11</f>
        <v/>
      </c>
      <c r="AF11" s="320" t="str">
        <f>CALCULOS!AF11</f>
        <v/>
      </c>
      <c r="AG11" s="318" t="str">
        <f>CALCULOS!AG11</f>
        <v/>
      </c>
      <c r="AH11" s="319" t="str">
        <f>CALCULOS!AH11</f>
        <v/>
      </c>
      <c r="AI11" s="320" t="str">
        <f>CALCULOS!AI11</f>
        <v/>
      </c>
      <c r="AJ11" s="318" t="str">
        <f>CALCULOS!AJ11</f>
        <v/>
      </c>
      <c r="AK11" s="319" t="str">
        <f>CALCULOS!AK11</f>
        <v/>
      </c>
      <c r="AL11" s="320" t="str">
        <f>CALCULOS!AL11</f>
        <v/>
      </c>
      <c r="AM11" s="318" t="str">
        <f>CALCULOS!AM11</f>
        <v/>
      </c>
      <c r="AN11" s="319" t="str">
        <f>CALCULOS!AN11</f>
        <v/>
      </c>
      <c r="AO11" s="320" t="str">
        <f>CALCULOS!AO11</f>
        <v/>
      </c>
      <c r="AP11" s="318" t="str">
        <f>CALCULOS!AP11</f>
        <v/>
      </c>
      <c r="AQ11" s="319" t="str">
        <f>CALCULOS!AQ11</f>
        <v/>
      </c>
      <c r="AR11" s="320" t="str">
        <f>CALCULOS!AR11</f>
        <v/>
      </c>
      <c r="AS11" s="318" t="str">
        <f>CALCULOS!AS11</f>
        <v/>
      </c>
      <c r="AT11" s="319" t="str">
        <f>CALCULOS!AT11</f>
        <v/>
      </c>
      <c r="AU11" s="320" t="str">
        <f>CALCULOS!AU11</f>
        <v/>
      </c>
      <c r="AV11" s="318" t="str">
        <f>CALCULOS!AV11</f>
        <v/>
      </c>
      <c r="AW11" s="319" t="str">
        <f>CALCULOS!AW11</f>
        <v/>
      </c>
      <c r="AX11" s="320" t="str">
        <f>CALCULOS!AX11</f>
        <v/>
      </c>
      <c r="AY11" s="318" t="str">
        <f>CALCULOS!AY11</f>
        <v/>
      </c>
      <c r="AZ11" s="319" t="str">
        <f>CALCULOS!AZ11</f>
        <v/>
      </c>
      <c r="BA11" s="320" t="str">
        <f>CALCULOS!BA11</f>
        <v/>
      </c>
      <c r="BB11" s="318" t="str">
        <f>CALCULOS!BB11</f>
        <v/>
      </c>
      <c r="BC11" s="319" t="str">
        <f>CALCULOS!BC11</f>
        <v/>
      </c>
      <c r="BD11" s="320" t="str">
        <f>CALCULOS!BD11</f>
        <v/>
      </c>
      <c r="BE11" s="318" t="str">
        <f>CALCULOS!BE11</f>
        <v/>
      </c>
      <c r="BF11" s="319" t="str">
        <f>CALCULOS!BF11</f>
        <v/>
      </c>
      <c r="BG11" s="320" t="str">
        <f>CALCULOS!BG11</f>
        <v/>
      </c>
      <c r="BH11" s="318" t="str">
        <f>CALCULOS!BH11</f>
        <v/>
      </c>
      <c r="BI11" s="319" t="str">
        <f>CALCULOS!BI11</f>
        <v/>
      </c>
      <c r="BJ11" s="320" t="str">
        <f>CALCULOS!BJ11</f>
        <v/>
      </c>
      <c r="BK11" s="318" t="str">
        <f>CALCULOS!BK11</f>
        <v/>
      </c>
      <c r="BL11" s="319" t="str">
        <f>CALCULOS!BL11</f>
        <v/>
      </c>
      <c r="BM11" s="320" t="str">
        <f>CALCULOS!BM11</f>
        <v/>
      </c>
      <c r="BN11" s="318" t="str">
        <f>CALCULOS!BN11</f>
        <v/>
      </c>
      <c r="BO11" s="319" t="str">
        <f>CALCULOS!BO11</f>
        <v/>
      </c>
      <c r="BP11" s="320" t="str">
        <f>CALCULOS!BP11</f>
        <v/>
      </c>
      <c r="BQ11" s="318" t="str">
        <f>CALCULOS!BQ11</f>
        <v/>
      </c>
      <c r="BR11" s="319" t="str">
        <f>CALCULOS!BR11</f>
        <v/>
      </c>
      <c r="BS11" s="320" t="str">
        <f>CALCULOS!BS11</f>
        <v/>
      </c>
      <c r="BT11" s="318" t="str">
        <f>CALCULOS!BT11</f>
        <v/>
      </c>
      <c r="BU11" s="319" t="str">
        <f>CALCULOS!BU11</f>
        <v/>
      </c>
      <c r="BV11" s="321" t="str">
        <f>CALCULOS!BV11</f>
        <v/>
      </c>
      <c r="BW11" s="322"/>
      <c r="BX11" s="111">
        <f>CALCULOS!BX11</f>
        <v>0</v>
      </c>
      <c r="BY11" s="89">
        <f>CALCULOS!BY11</f>
        <v>0</v>
      </c>
      <c r="BZ11" s="89">
        <f>CALCULOS!BZ11</f>
        <v>0</v>
      </c>
      <c r="CA11" s="89">
        <f>CALCULOS!CA11</f>
        <v>0</v>
      </c>
      <c r="CB11" s="93">
        <f>CALCULOS!CB11</f>
        <v>0</v>
      </c>
      <c r="CC11" s="93">
        <f>CALCULOS!CC11</f>
        <v>0</v>
      </c>
      <c r="CD11" s="97">
        <f>CALCULOS!CD11</f>
        <v>0</v>
      </c>
      <c r="CE11" s="97">
        <f>CALCULOS!CE11</f>
        <v>0</v>
      </c>
      <c r="CF11" s="101">
        <f>CALCULOS!CF11</f>
        <v>0</v>
      </c>
      <c r="CG11" s="105">
        <f>CALCULOS!CG11</f>
        <v>0</v>
      </c>
      <c r="CH11" s="19"/>
      <c r="CI11" s="123">
        <f>CALCULOS!CI11</f>
        <v>0</v>
      </c>
      <c r="CJ11" s="123">
        <f>CALCULOS!CJ11</f>
        <v>0</v>
      </c>
    </row>
    <row r="12" spans="2:111" ht="18" customHeight="1" x14ac:dyDescent="0.35">
      <c r="B12" s="448" t="str">
        <f>CALCULOS!B12</f>
        <v>DDTI</v>
      </c>
      <c r="C12" s="433" t="str">
        <f>CALCULOS!C12</f>
        <v/>
      </c>
      <c r="D12" s="430"/>
      <c r="E12" s="430"/>
      <c r="F12" s="430" t="str">
        <f>CALCULOS!F12</f>
        <v/>
      </c>
      <c r="G12" s="430"/>
      <c r="H12" s="430"/>
      <c r="I12" s="445"/>
      <c r="J12" s="446"/>
      <c r="K12" s="447"/>
      <c r="L12" s="434" t="str">
        <f>CALCULOS!L12</f>
        <v/>
      </c>
      <c r="M12" s="435"/>
      <c r="N12" s="444"/>
      <c r="O12" s="434" t="str">
        <f>CALCULOS!O12</f>
        <v/>
      </c>
      <c r="P12" s="435"/>
      <c r="Q12" s="444"/>
      <c r="R12" s="434" t="str">
        <f>CALCULOS!R12</f>
        <v/>
      </c>
      <c r="S12" s="435"/>
      <c r="T12" s="444"/>
      <c r="U12" s="434" t="str">
        <f>CALCULOS!U12</f>
        <v/>
      </c>
      <c r="V12" s="435"/>
      <c r="W12" s="444"/>
      <c r="X12" s="434" t="str">
        <f>CALCULOS!X12</f>
        <v/>
      </c>
      <c r="Y12" s="435"/>
      <c r="Z12" s="444"/>
      <c r="AA12" s="434" t="str">
        <f>CALCULOS!AA12</f>
        <v/>
      </c>
      <c r="AB12" s="435"/>
      <c r="AC12" s="444"/>
      <c r="AD12" s="434" t="str">
        <f>CALCULOS!AD12</f>
        <v/>
      </c>
      <c r="AE12" s="435"/>
      <c r="AF12" s="444"/>
      <c r="AG12" s="434" t="str">
        <f>CALCULOS!AG12</f>
        <v/>
      </c>
      <c r="AH12" s="435"/>
      <c r="AI12" s="444"/>
      <c r="AJ12" s="434" t="str">
        <f>CALCULOS!AJ12</f>
        <v/>
      </c>
      <c r="AK12" s="435"/>
      <c r="AL12" s="444"/>
      <c r="AM12" s="434" t="str">
        <f>CALCULOS!AM12</f>
        <v/>
      </c>
      <c r="AN12" s="435"/>
      <c r="AO12" s="444"/>
      <c r="AP12" s="434" t="str">
        <f>CALCULOS!AP12</f>
        <v/>
      </c>
      <c r="AQ12" s="435"/>
      <c r="AR12" s="444"/>
      <c r="AS12" s="434" t="str">
        <f>CALCULOS!AS12</f>
        <v/>
      </c>
      <c r="AT12" s="435"/>
      <c r="AU12" s="444"/>
      <c r="AV12" s="434" t="str">
        <f>CALCULOS!AV12</f>
        <v/>
      </c>
      <c r="AW12" s="435"/>
      <c r="AX12" s="444"/>
      <c r="AY12" s="434" t="str">
        <f>CALCULOS!AY12</f>
        <v/>
      </c>
      <c r="AZ12" s="435"/>
      <c r="BA12" s="444"/>
      <c r="BB12" s="434" t="str">
        <f>CALCULOS!BB12</f>
        <v/>
      </c>
      <c r="BC12" s="435"/>
      <c r="BD12" s="444"/>
      <c r="BE12" s="434" t="str">
        <f>CALCULOS!BE12</f>
        <v/>
      </c>
      <c r="BF12" s="435"/>
      <c r="BG12" s="444"/>
      <c r="BH12" s="434" t="str">
        <f>CALCULOS!BH12</f>
        <v/>
      </c>
      <c r="BI12" s="435"/>
      <c r="BJ12" s="444"/>
      <c r="BK12" s="434" t="str">
        <f>CALCULOS!BK12</f>
        <v/>
      </c>
      <c r="BL12" s="435"/>
      <c r="BM12" s="436"/>
      <c r="BN12" s="434" t="str">
        <f>CALCULOS!BN12</f>
        <v/>
      </c>
      <c r="BO12" s="435"/>
      <c r="BP12" s="436"/>
      <c r="BQ12" s="434" t="str">
        <f>CALCULOS!BQ12</f>
        <v/>
      </c>
      <c r="BR12" s="435"/>
      <c r="BS12" s="436"/>
      <c r="BT12" s="434" t="str">
        <f>CALCULOS!BT12</f>
        <v/>
      </c>
      <c r="BU12" s="435"/>
      <c r="BV12" s="440"/>
      <c r="BW12" s="323"/>
      <c r="BX12" s="112"/>
      <c r="BY12" s="90"/>
      <c r="BZ12" s="90"/>
      <c r="CA12" s="90"/>
      <c r="CB12" s="94"/>
      <c r="CC12" s="94"/>
      <c r="CD12" s="98"/>
      <c r="CE12" s="98"/>
      <c r="CF12" s="102"/>
      <c r="CG12" s="106"/>
      <c r="CH12" s="19"/>
      <c r="CI12" s="122"/>
      <c r="CJ12" s="122"/>
    </row>
    <row r="13" spans="2:111" ht="18" customHeight="1" x14ac:dyDescent="0.35">
      <c r="B13" s="449"/>
      <c r="C13" s="62" t="str">
        <f>CALCULOS!C13</f>
        <v/>
      </c>
      <c r="D13" s="167" t="str">
        <f>CALCULOS!D13</f>
        <v>-</v>
      </c>
      <c r="E13" s="7" t="str">
        <f>CALCULOS!E13</f>
        <v/>
      </c>
      <c r="F13" s="62" t="str">
        <f>CALCULOS!F13</f>
        <v/>
      </c>
      <c r="G13" s="167" t="str">
        <f>CALCULOS!G13</f>
        <v>-</v>
      </c>
      <c r="H13" s="7" t="str">
        <f>CALCULOS!H13</f>
        <v/>
      </c>
      <c r="I13" s="117"/>
      <c r="J13" s="115"/>
      <c r="K13" s="116"/>
      <c r="L13" s="318" t="str">
        <f>CALCULOS!L13</f>
        <v/>
      </c>
      <c r="M13" s="319" t="str">
        <f>CALCULOS!M13</f>
        <v>-</v>
      </c>
      <c r="N13" s="320" t="str">
        <f>CALCULOS!N13</f>
        <v/>
      </c>
      <c r="O13" s="318" t="str">
        <f>CALCULOS!O13</f>
        <v/>
      </c>
      <c r="P13" s="319" t="str">
        <f>CALCULOS!P13</f>
        <v>-</v>
      </c>
      <c r="Q13" s="320" t="str">
        <f>CALCULOS!Q13</f>
        <v/>
      </c>
      <c r="R13" s="318" t="str">
        <f>CALCULOS!R13</f>
        <v/>
      </c>
      <c r="S13" s="319" t="str">
        <f>CALCULOS!S13</f>
        <v>-</v>
      </c>
      <c r="T13" s="320" t="str">
        <f>CALCULOS!T13</f>
        <v/>
      </c>
      <c r="U13" s="318" t="str">
        <f>CALCULOS!U13</f>
        <v/>
      </c>
      <c r="V13" s="319" t="str">
        <f>CALCULOS!V13</f>
        <v>-</v>
      </c>
      <c r="W13" s="320" t="str">
        <f>CALCULOS!W13</f>
        <v/>
      </c>
      <c r="X13" s="318" t="str">
        <f>CALCULOS!X13</f>
        <v/>
      </c>
      <c r="Y13" s="319" t="str">
        <f>CALCULOS!Y13</f>
        <v/>
      </c>
      <c r="Z13" s="320" t="str">
        <f>CALCULOS!Z13</f>
        <v/>
      </c>
      <c r="AA13" s="318" t="str">
        <f>CALCULOS!AA13</f>
        <v/>
      </c>
      <c r="AB13" s="319" t="str">
        <f>CALCULOS!AB13</f>
        <v>-</v>
      </c>
      <c r="AC13" s="320" t="str">
        <f>CALCULOS!AC13</f>
        <v/>
      </c>
      <c r="AD13" s="318" t="str">
        <f>CALCULOS!AD13</f>
        <v/>
      </c>
      <c r="AE13" s="319" t="str">
        <f>CALCULOS!AE13</f>
        <v/>
      </c>
      <c r="AF13" s="320" t="str">
        <f>CALCULOS!AF13</f>
        <v/>
      </c>
      <c r="AG13" s="318" t="str">
        <f>CALCULOS!AG13</f>
        <v/>
      </c>
      <c r="AH13" s="319" t="str">
        <f>CALCULOS!AH13</f>
        <v/>
      </c>
      <c r="AI13" s="320" t="str">
        <f>CALCULOS!AI13</f>
        <v/>
      </c>
      <c r="AJ13" s="318" t="str">
        <f>CALCULOS!AJ13</f>
        <v/>
      </c>
      <c r="AK13" s="319" t="str">
        <f>CALCULOS!AK13</f>
        <v/>
      </c>
      <c r="AL13" s="320" t="str">
        <f>CALCULOS!AL13</f>
        <v/>
      </c>
      <c r="AM13" s="318" t="str">
        <f>CALCULOS!AM13</f>
        <v/>
      </c>
      <c r="AN13" s="319" t="str">
        <f>CALCULOS!AN13</f>
        <v/>
      </c>
      <c r="AO13" s="320" t="str">
        <f>CALCULOS!AO13</f>
        <v/>
      </c>
      <c r="AP13" s="318" t="str">
        <f>CALCULOS!AP13</f>
        <v/>
      </c>
      <c r="AQ13" s="319" t="str">
        <f>CALCULOS!AQ13</f>
        <v/>
      </c>
      <c r="AR13" s="320" t="str">
        <f>CALCULOS!AR13</f>
        <v/>
      </c>
      <c r="AS13" s="318" t="str">
        <f>CALCULOS!AS13</f>
        <v/>
      </c>
      <c r="AT13" s="319" t="str">
        <f>CALCULOS!AT13</f>
        <v/>
      </c>
      <c r="AU13" s="320" t="str">
        <f>CALCULOS!AU13</f>
        <v/>
      </c>
      <c r="AV13" s="318" t="str">
        <f>CALCULOS!AV13</f>
        <v/>
      </c>
      <c r="AW13" s="319" t="str">
        <f>CALCULOS!AW13</f>
        <v/>
      </c>
      <c r="AX13" s="320" t="str">
        <f>CALCULOS!AX13</f>
        <v/>
      </c>
      <c r="AY13" s="318" t="str">
        <f>CALCULOS!AY13</f>
        <v/>
      </c>
      <c r="AZ13" s="319" t="str">
        <f>CALCULOS!AZ13</f>
        <v/>
      </c>
      <c r="BA13" s="320" t="str">
        <f>CALCULOS!BA13</f>
        <v/>
      </c>
      <c r="BB13" s="318" t="str">
        <f>CALCULOS!BB13</f>
        <v/>
      </c>
      <c r="BC13" s="319" t="str">
        <f>CALCULOS!BC13</f>
        <v/>
      </c>
      <c r="BD13" s="320" t="str">
        <f>CALCULOS!BD13</f>
        <v/>
      </c>
      <c r="BE13" s="318" t="str">
        <f>CALCULOS!BE13</f>
        <v/>
      </c>
      <c r="BF13" s="319" t="str">
        <f>CALCULOS!BF13</f>
        <v/>
      </c>
      <c r="BG13" s="320" t="str">
        <f>CALCULOS!BG13</f>
        <v/>
      </c>
      <c r="BH13" s="318" t="str">
        <f>CALCULOS!BH13</f>
        <v/>
      </c>
      <c r="BI13" s="319" t="str">
        <f>CALCULOS!BI13</f>
        <v/>
      </c>
      <c r="BJ13" s="320" t="str">
        <f>CALCULOS!BJ13</f>
        <v/>
      </c>
      <c r="BK13" s="318" t="str">
        <f>CALCULOS!BK13</f>
        <v/>
      </c>
      <c r="BL13" s="319" t="str">
        <f>CALCULOS!BL13</f>
        <v/>
      </c>
      <c r="BM13" s="320" t="str">
        <f>CALCULOS!BM13</f>
        <v/>
      </c>
      <c r="BN13" s="318" t="str">
        <f>CALCULOS!BN13</f>
        <v/>
      </c>
      <c r="BO13" s="319" t="str">
        <f>CALCULOS!BO13</f>
        <v/>
      </c>
      <c r="BP13" s="320" t="str">
        <f>CALCULOS!BP13</f>
        <v/>
      </c>
      <c r="BQ13" s="318" t="str">
        <f>CALCULOS!BQ13</f>
        <v/>
      </c>
      <c r="BR13" s="319" t="str">
        <f>CALCULOS!BR13</f>
        <v/>
      </c>
      <c r="BS13" s="320" t="str">
        <f>CALCULOS!BS13</f>
        <v/>
      </c>
      <c r="BT13" s="318" t="str">
        <f>CALCULOS!BT13</f>
        <v/>
      </c>
      <c r="BU13" s="319" t="str">
        <f>CALCULOS!BU13</f>
        <v/>
      </c>
      <c r="BV13" s="321" t="str">
        <f>CALCULOS!BV13</f>
        <v/>
      </c>
      <c r="BW13" s="322"/>
      <c r="BX13" s="111">
        <f>CALCULOS!BX13</f>
        <v>0</v>
      </c>
      <c r="BY13" s="89">
        <f>CALCULOS!BY13</f>
        <v>0</v>
      </c>
      <c r="BZ13" s="89">
        <f>CALCULOS!BZ13</f>
        <v>0</v>
      </c>
      <c r="CA13" s="89">
        <f>CALCULOS!CA13</f>
        <v>0</v>
      </c>
      <c r="CB13" s="93">
        <f>CALCULOS!CB13</f>
        <v>0</v>
      </c>
      <c r="CC13" s="93">
        <f>CALCULOS!CC13</f>
        <v>0</v>
      </c>
      <c r="CD13" s="97">
        <f>CALCULOS!CD13</f>
        <v>0</v>
      </c>
      <c r="CE13" s="97">
        <f>CALCULOS!CE13</f>
        <v>0</v>
      </c>
      <c r="CF13" s="101">
        <f>CALCULOS!CF13</f>
        <v>0</v>
      </c>
      <c r="CG13" s="105">
        <f>CALCULOS!CG13</f>
        <v>0</v>
      </c>
      <c r="CH13" s="19"/>
      <c r="CI13" s="123">
        <f>CALCULOS!CI13</f>
        <v>0</v>
      </c>
      <c r="CJ13" s="123">
        <f>CALCULOS!CJ13</f>
        <v>0</v>
      </c>
    </row>
    <row r="14" spans="2:111" ht="18" customHeight="1" x14ac:dyDescent="0.35">
      <c r="B14" s="448" t="str">
        <f>CALCULOS!B14</f>
        <v>MVP</v>
      </c>
      <c r="C14" s="433" t="str">
        <f>CALCULOS!C14</f>
        <v/>
      </c>
      <c r="D14" s="430"/>
      <c r="E14" s="430"/>
      <c r="F14" s="430" t="str">
        <f>CALCULOS!F14</f>
        <v/>
      </c>
      <c r="G14" s="430"/>
      <c r="H14" s="430"/>
      <c r="I14" s="430" t="str">
        <f>CALCULOS!I14</f>
        <v/>
      </c>
      <c r="J14" s="430"/>
      <c r="K14" s="430"/>
      <c r="L14" s="445"/>
      <c r="M14" s="446"/>
      <c r="N14" s="447"/>
      <c r="O14" s="434" t="str">
        <f>CALCULOS!O14</f>
        <v/>
      </c>
      <c r="P14" s="435"/>
      <c r="Q14" s="444"/>
      <c r="R14" s="434" t="str">
        <f>CALCULOS!R14</f>
        <v/>
      </c>
      <c r="S14" s="435"/>
      <c r="T14" s="444"/>
      <c r="U14" s="434" t="str">
        <f>CALCULOS!U14</f>
        <v/>
      </c>
      <c r="V14" s="435"/>
      <c r="W14" s="444"/>
      <c r="X14" s="434" t="str">
        <f>CALCULOS!X14</f>
        <v/>
      </c>
      <c r="Y14" s="435"/>
      <c r="Z14" s="444"/>
      <c r="AA14" s="434" t="str">
        <f>CALCULOS!AA14</f>
        <v/>
      </c>
      <c r="AB14" s="435"/>
      <c r="AC14" s="444"/>
      <c r="AD14" s="434" t="str">
        <f>CALCULOS!AD14</f>
        <v/>
      </c>
      <c r="AE14" s="435"/>
      <c r="AF14" s="444"/>
      <c r="AG14" s="434" t="str">
        <f>CALCULOS!AG14</f>
        <v/>
      </c>
      <c r="AH14" s="435"/>
      <c r="AI14" s="444"/>
      <c r="AJ14" s="434" t="str">
        <f>CALCULOS!AJ14</f>
        <v/>
      </c>
      <c r="AK14" s="435"/>
      <c r="AL14" s="444"/>
      <c r="AM14" s="434" t="str">
        <f>CALCULOS!AM14</f>
        <v/>
      </c>
      <c r="AN14" s="435"/>
      <c r="AO14" s="444"/>
      <c r="AP14" s="434" t="str">
        <f>CALCULOS!AP14</f>
        <v/>
      </c>
      <c r="AQ14" s="435"/>
      <c r="AR14" s="444"/>
      <c r="AS14" s="434" t="str">
        <f>CALCULOS!AS14</f>
        <v/>
      </c>
      <c r="AT14" s="435"/>
      <c r="AU14" s="444"/>
      <c r="AV14" s="434" t="str">
        <f>CALCULOS!AV14</f>
        <v/>
      </c>
      <c r="AW14" s="435"/>
      <c r="AX14" s="444"/>
      <c r="AY14" s="434" t="str">
        <f>CALCULOS!AY14</f>
        <v/>
      </c>
      <c r="AZ14" s="435"/>
      <c r="BA14" s="444"/>
      <c r="BB14" s="434" t="str">
        <f>CALCULOS!BB14</f>
        <v/>
      </c>
      <c r="BC14" s="435"/>
      <c r="BD14" s="444"/>
      <c r="BE14" s="434" t="str">
        <f>CALCULOS!BE14</f>
        <v/>
      </c>
      <c r="BF14" s="435"/>
      <c r="BG14" s="444"/>
      <c r="BH14" s="434" t="str">
        <f>CALCULOS!BH14</f>
        <v/>
      </c>
      <c r="BI14" s="435"/>
      <c r="BJ14" s="444"/>
      <c r="BK14" s="434" t="str">
        <f>CALCULOS!BK14</f>
        <v/>
      </c>
      <c r="BL14" s="435"/>
      <c r="BM14" s="436"/>
      <c r="BN14" s="434" t="str">
        <f>CALCULOS!BN14</f>
        <v/>
      </c>
      <c r="BO14" s="435"/>
      <c r="BP14" s="436"/>
      <c r="BQ14" s="434" t="str">
        <f>CALCULOS!BQ14</f>
        <v/>
      </c>
      <c r="BR14" s="435"/>
      <c r="BS14" s="436"/>
      <c r="BT14" s="434" t="str">
        <f>CALCULOS!BT14</f>
        <v/>
      </c>
      <c r="BU14" s="435"/>
      <c r="BV14" s="440"/>
      <c r="BW14" s="336"/>
      <c r="BX14" s="110"/>
      <c r="BY14" s="88"/>
      <c r="BZ14" s="88"/>
      <c r="CA14" s="88"/>
      <c r="CB14" s="92"/>
      <c r="CC14" s="92"/>
      <c r="CD14" s="96"/>
      <c r="CE14" s="96"/>
      <c r="CF14" s="100"/>
      <c r="CG14" s="104"/>
      <c r="CH14" s="19"/>
      <c r="CI14" s="122"/>
      <c r="CJ14" s="122"/>
    </row>
    <row r="15" spans="2:111" ht="18" customHeight="1" x14ac:dyDescent="0.35">
      <c r="B15" s="449"/>
      <c r="C15" s="62" t="str">
        <f>CALCULOS!C15</f>
        <v/>
      </c>
      <c r="D15" s="167" t="str">
        <f>CALCULOS!D15</f>
        <v>-</v>
      </c>
      <c r="E15" s="7" t="str">
        <f>CALCULOS!E15</f>
        <v/>
      </c>
      <c r="F15" s="62" t="str">
        <f>CALCULOS!F15</f>
        <v/>
      </c>
      <c r="G15" s="167" t="str">
        <f>CALCULOS!G15</f>
        <v>-</v>
      </c>
      <c r="H15" s="7" t="str">
        <f>CALCULOS!H15</f>
        <v/>
      </c>
      <c r="I15" s="62" t="str">
        <f>CALCULOS!I15</f>
        <v/>
      </c>
      <c r="J15" s="167" t="str">
        <f>CALCULOS!J15</f>
        <v>-</v>
      </c>
      <c r="K15" s="7" t="str">
        <f>CALCULOS!K15</f>
        <v/>
      </c>
      <c r="L15" s="117"/>
      <c r="M15" s="115"/>
      <c r="N15" s="116"/>
      <c r="O15" s="318" t="str">
        <f>CALCULOS!O15</f>
        <v/>
      </c>
      <c r="P15" s="319" t="str">
        <f>CALCULOS!P15</f>
        <v>-</v>
      </c>
      <c r="Q15" s="320" t="str">
        <f>CALCULOS!Q15</f>
        <v/>
      </c>
      <c r="R15" s="318" t="str">
        <f>CALCULOS!R15</f>
        <v/>
      </c>
      <c r="S15" s="319" t="str">
        <f>CALCULOS!S15</f>
        <v>-</v>
      </c>
      <c r="T15" s="320" t="str">
        <f>CALCULOS!T15</f>
        <v/>
      </c>
      <c r="U15" s="318" t="str">
        <f>CALCULOS!U15</f>
        <v/>
      </c>
      <c r="V15" s="319" t="str">
        <f>CALCULOS!V15</f>
        <v>-</v>
      </c>
      <c r="W15" s="320" t="str">
        <f>CALCULOS!W15</f>
        <v/>
      </c>
      <c r="X15" s="318" t="str">
        <f>CALCULOS!X15</f>
        <v/>
      </c>
      <c r="Y15" s="319" t="str">
        <f>CALCULOS!Y15</f>
        <v/>
      </c>
      <c r="Z15" s="320" t="str">
        <f>CALCULOS!Z15</f>
        <v/>
      </c>
      <c r="AA15" s="318" t="str">
        <f>CALCULOS!AA15</f>
        <v/>
      </c>
      <c r="AB15" s="319" t="str">
        <f>CALCULOS!AB15</f>
        <v>-</v>
      </c>
      <c r="AC15" s="320" t="str">
        <f>CALCULOS!AC15</f>
        <v/>
      </c>
      <c r="AD15" s="318" t="str">
        <f>CALCULOS!AD15</f>
        <v/>
      </c>
      <c r="AE15" s="319" t="str">
        <f>CALCULOS!AE15</f>
        <v/>
      </c>
      <c r="AF15" s="320" t="str">
        <f>CALCULOS!AF15</f>
        <v/>
      </c>
      <c r="AG15" s="318" t="str">
        <f>CALCULOS!AG15</f>
        <v/>
      </c>
      <c r="AH15" s="319" t="str">
        <f>CALCULOS!AH15</f>
        <v/>
      </c>
      <c r="AI15" s="320" t="str">
        <f>CALCULOS!AI15</f>
        <v/>
      </c>
      <c r="AJ15" s="318" t="str">
        <f>CALCULOS!AJ15</f>
        <v/>
      </c>
      <c r="AK15" s="319" t="str">
        <f>CALCULOS!AK15</f>
        <v/>
      </c>
      <c r="AL15" s="320" t="str">
        <f>CALCULOS!AL15</f>
        <v/>
      </c>
      <c r="AM15" s="318" t="str">
        <f>CALCULOS!AM15</f>
        <v/>
      </c>
      <c r="AN15" s="319" t="str">
        <f>CALCULOS!AN15</f>
        <v/>
      </c>
      <c r="AO15" s="320" t="str">
        <f>CALCULOS!AO15</f>
        <v/>
      </c>
      <c r="AP15" s="318" t="str">
        <f>CALCULOS!AP15</f>
        <v/>
      </c>
      <c r="AQ15" s="319" t="str">
        <f>CALCULOS!AQ15</f>
        <v/>
      </c>
      <c r="AR15" s="320" t="str">
        <f>CALCULOS!AR15</f>
        <v/>
      </c>
      <c r="AS15" s="318" t="str">
        <f>CALCULOS!AS15</f>
        <v/>
      </c>
      <c r="AT15" s="319" t="str">
        <f>CALCULOS!AT15</f>
        <v/>
      </c>
      <c r="AU15" s="320" t="str">
        <f>CALCULOS!AU15</f>
        <v/>
      </c>
      <c r="AV15" s="318" t="str">
        <f>CALCULOS!AV15</f>
        <v/>
      </c>
      <c r="AW15" s="319" t="str">
        <f>CALCULOS!AW15</f>
        <v/>
      </c>
      <c r="AX15" s="320" t="str">
        <f>CALCULOS!AX15</f>
        <v/>
      </c>
      <c r="AY15" s="318" t="str">
        <f>CALCULOS!AY15</f>
        <v/>
      </c>
      <c r="AZ15" s="319" t="str">
        <f>CALCULOS!AZ15</f>
        <v/>
      </c>
      <c r="BA15" s="320" t="str">
        <f>CALCULOS!BA15</f>
        <v/>
      </c>
      <c r="BB15" s="318" t="str">
        <f>CALCULOS!BB15</f>
        <v/>
      </c>
      <c r="BC15" s="319" t="str">
        <f>CALCULOS!BC15</f>
        <v/>
      </c>
      <c r="BD15" s="320" t="str">
        <f>CALCULOS!BD15</f>
        <v/>
      </c>
      <c r="BE15" s="318" t="str">
        <f>CALCULOS!BE15</f>
        <v/>
      </c>
      <c r="BF15" s="319" t="str">
        <f>CALCULOS!BF15</f>
        <v/>
      </c>
      <c r="BG15" s="320" t="str">
        <f>CALCULOS!BG15</f>
        <v/>
      </c>
      <c r="BH15" s="318" t="str">
        <f>CALCULOS!BH15</f>
        <v/>
      </c>
      <c r="BI15" s="319" t="str">
        <f>CALCULOS!BI15</f>
        <v/>
      </c>
      <c r="BJ15" s="320" t="str">
        <f>CALCULOS!BJ15</f>
        <v/>
      </c>
      <c r="BK15" s="318" t="str">
        <f>CALCULOS!BK15</f>
        <v/>
      </c>
      <c r="BL15" s="319" t="str">
        <f>CALCULOS!BL15</f>
        <v/>
      </c>
      <c r="BM15" s="320" t="str">
        <f>CALCULOS!BM15</f>
        <v/>
      </c>
      <c r="BN15" s="318" t="str">
        <f>CALCULOS!BN15</f>
        <v/>
      </c>
      <c r="BO15" s="319" t="str">
        <f>CALCULOS!BO15</f>
        <v/>
      </c>
      <c r="BP15" s="320" t="str">
        <f>CALCULOS!BP15</f>
        <v/>
      </c>
      <c r="BQ15" s="318" t="str">
        <f>CALCULOS!BQ15</f>
        <v/>
      </c>
      <c r="BR15" s="319" t="str">
        <f>CALCULOS!BR15</f>
        <v/>
      </c>
      <c r="BS15" s="320" t="str">
        <f>CALCULOS!BS15</f>
        <v/>
      </c>
      <c r="BT15" s="318" t="str">
        <f>CALCULOS!BT15</f>
        <v/>
      </c>
      <c r="BU15" s="319" t="str">
        <f>CALCULOS!BU15</f>
        <v/>
      </c>
      <c r="BV15" s="321" t="str">
        <f>CALCULOS!BV15</f>
        <v/>
      </c>
      <c r="BW15" s="322"/>
      <c r="BX15" s="111">
        <f>CALCULOS!BX15</f>
        <v>0</v>
      </c>
      <c r="BY15" s="89">
        <f>CALCULOS!BY15</f>
        <v>0</v>
      </c>
      <c r="BZ15" s="89">
        <f>CALCULOS!BZ15</f>
        <v>0</v>
      </c>
      <c r="CA15" s="89">
        <f>CALCULOS!CA15</f>
        <v>0</v>
      </c>
      <c r="CB15" s="93">
        <f>CALCULOS!CB15</f>
        <v>0</v>
      </c>
      <c r="CC15" s="93">
        <f>CALCULOS!CC15</f>
        <v>0</v>
      </c>
      <c r="CD15" s="97">
        <f>CALCULOS!CD15</f>
        <v>0</v>
      </c>
      <c r="CE15" s="97">
        <f>CALCULOS!CE15</f>
        <v>0</v>
      </c>
      <c r="CF15" s="101">
        <f>CALCULOS!CF15</f>
        <v>0</v>
      </c>
      <c r="CG15" s="105">
        <f>CALCULOS!CG15</f>
        <v>0</v>
      </c>
      <c r="CH15" s="19"/>
      <c r="CI15" s="123">
        <f>CALCULOS!CI15</f>
        <v>0</v>
      </c>
      <c r="CJ15" s="123">
        <f>CALCULOS!CJ15</f>
        <v>0</v>
      </c>
    </row>
    <row r="16" spans="2:111" ht="18" customHeight="1" x14ac:dyDescent="0.35">
      <c r="B16" s="448" t="str">
        <f>CALCULOS!B16</f>
        <v>CIVIL Y MERCANTIL</v>
      </c>
      <c r="C16" s="433" t="str">
        <f>CALCULOS!C16</f>
        <v/>
      </c>
      <c r="D16" s="430"/>
      <c r="E16" s="430"/>
      <c r="F16" s="430" t="str">
        <f>CALCULOS!F16</f>
        <v/>
      </c>
      <c r="G16" s="430"/>
      <c r="H16" s="430"/>
      <c r="I16" s="430" t="str">
        <f>CALCULOS!I16</f>
        <v/>
      </c>
      <c r="J16" s="430"/>
      <c r="K16" s="430"/>
      <c r="L16" s="430" t="str">
        <f>CALCULOS!L16</f>
        <v/>
      </c>
      <c r="M16" s="430"/>
      <c r="N16" s="430"/>
      <c r="O16" s="445"/>
      <c r="P16" s="446"/>
      <c r="Q16" s="447"/>
      <c r="R16" s="434" t="str">
        <f>CALCULOS!R16</f>
        <v/>
      </c>
      <c r="S16" s="435"/>
      <c r="T16" s="444"/>
      <c r="U16" s="434" t="str">
        <f>CALCULOS!U16</f>
        <v/>
      </c>
      <c r="V16" s="435"/>
      <c r="W16" s="444"/>
      <c r="X16" s="434" t="str">
        <f>CALCULOS!X16</f>
        <v/>
      </c>
      <c r="Y16" s="435"/>
      <c r="Z16" s="444"/>
      <c r="AA16" s="434" t="str">
        <f>CALCULOS!AA16</f>
        <v/>
      </c>
      <c r="AB16" s="435"/>
      <c r="AC16" s="444"/>
      <c r="AD16" s="434" t="str">
        <f>CALCULOS!AD16</f>
        <v/>
      </c>
      <c r="AE16" s="435"/>
      <c r="AF16" s="444"/>
      <c r="AG16" s="434" t="str">
        <f>CALCULOS!AG16</f>
        <v/>
      </c>
      <c r="AH16" s="435"/>
      <c r="AI16" s="444"/>
      <c r="AJ16" s="434" t="str">
        <f>CALCULOS!AJ16</f>
        <v/>
      </c>
      <c r="AK16" s="435"/>
      <c r="AL16" s="444"/>
      <c r="AM16" s="434" t="str">
        <f>CALCULOS!AM16</f>
        <v/>
      </c>
      <c r="AN16" s="435"/>
      <c r="AO16" s="444"/>
      <c r="AP16" s="434" t="str">
        <f>CALCULOS!AP16</f>
        <v/>
      </c>
      <c r="AQ16" s="435"/>
      <c r="AR16" s="444"/>
      <c r="AS16" s="434" t="str">
        <f>CALCULOS!AS16</f>
        <v/>
      </c>
      <c r="AT16" s="435"/>
      <c r="AU16" s="444"/>
      <c r="AV16" s="434" t="str">
        <f>CALCULOS!AV16</f>
        <v/>
      </c>
      <c r="AW16" s="435"/>
      <c r="AX16" s="444"/>
      <c r="AY16" s="434" t="str">
        <f>CALCULOS!AY16</f>
        <v/>
      </c>
      <c r="AZ16" s="435"/>
      <c r="BA16" s="444"/>
      <c r="BB16" s="434" t="str">
        <f>CALCULOS!BB16</f>
        <v/>
      </c>
      <c r="BC16" s="435"/>
      <c r="BD16" s="444"/>
      <c r="BE16" s="434" t="str">
        <f>CALCULOS!BE16</f>
        <v/>
      </c>
      <c r="BF16" s="435"/>
      <c r="BG16" s="444"/>
      <c r="BH16" s="434" t="str">
        <f>CALCULOS!BH16</f>
        <v/>
      </c>
      <c r="BI16" s="435"/>
      <c r="BJ16" s="444"/>
      <c r="BK16" s="434" t="str">
        <f>CALCULOS!BK16</f>
        <v/>
      </c>
      <c r="BL16" s="435"/>
      <c r="BM16" s="436"/>
      <c r="BN16" s="434" t="str">
        <f>CALCULOS!BN16</f>
        <v/>
      </c>
      <c r="BO16" s="435"/>
      <c r="BP16" s="436"/>
      <c r="BQ16" s="434" t="str">
        <f>CALCULOS!BQ16</f>
        <v/>
      </c>
      <c r="BR16" s="435"/>
      <c r="BS16" s="436"/>
      <c r="BT16" s="434" t="str">
        <f>CALCULOS!BT16</f>
        <v/>
      </c>
      <c r="BU16" s="435"/>
      <c r="BV16" s="440"/>
      <c r="BW16" s="336"/>
      <c r="BX16" s="110"/>
      <c r="BY16" s="88"/>
      <c r="BZ16" s="88"/>
      <c r="CA16" s="88"/>
      <c r="CB16" s="92"/>
      <c r="CC16" s="92"/>
      <c r="CD16" s="96"/>
      <c r="CE16" s="96"/>
      <c r="CF16" s="100"/>
      <c r="CG16" s="104"/>
      <c r="CH16" s="19"/>
      <c r="CI16" s="122"/>
      <c r="CJ16" s="122"/>
    </row>
    <row r="17" spans="2:88" ht="18" customHeight="1" x14ac:dyDescent="0.35">
      <c r="B17" s="449"/>
      <c r="C17" s="62" t="str">
        <f>CALCULOS!C17</f>
        <v/>
      </c>
      <c r="D17" s="167" t="str">
        <f>CALCULOS!D17</f>
        <v>-</v>
      </c>
      <c r="E17" s="7" t="str">
        <f>CALCULOS!E17</f>
        <v/>
      </c>
      <c r="F17" s="62" t="str">
        <f>CALCULOS!F17</f>
        <v/>
      </c>
      <c r="G17" s="167" t="str">
        <f>CALCULOS!G17</f>
        <v>-</v>
      </c>
      <c r="H17" s="7" t="str">
        <f>CALCULOS!H17</f>
        <v/>
      </c>
      <c r="I17" s="62" t="str">
        <f>CALCULOS!I17</f>
        <v/>
      </c>
      <c r="J17" s="167" t="str">
        <f>CALCULOS!J17</f>
        <v>-</v>
      </c>
      <c r="K17" s="7" t="str">
        <f>CALCULOS!K17</f>
        <v/>
      </c>
      <c r="L17" s="62" t="str">
        <f>CALCULOS!L17</f>
        <v/>
      </c>
      <c r="M17" s="167" t="str">
        <f>CALCULOS!M17</f>
        <v>-</v>
      </c>
      <c r="N17" s="7" t="str">
        <f>CALCULOS!N17</f>
        <v/>
      </c>
      <c r="O17" s="117"/>
      <c r="P17" s="115"/>
      <c r="Q17" s="116"/>
      <c r="R17" s="318" t="str">
        <f>CALCULOS!R17</f>
        <v/>
      </c>
      <c r="S17" s="319" t="str">
        <f>CALCULOS!S17</f>
        <v>-</v>
      </c>
      <c r="T17" s="320" t="str">
        <f>CALCULOS!T17</f>
        <v/>
      </c>
      <c r="U17" s="318" t="str">
        <f>CALCULOS!U17</f>
        <v/>
      </c>
      <c r="V17" s="319" t="str">
        <f>CALCULOS!V17</f>
        <v>-</v>
      </c>
      <c r="W17" s="320" t="str">
        <f>CALCULOS!W17</f>
        <v/>
      </c>
      <c r="X17" s="318" t="str">
        <f>CALCULOS!X17</f>
        <v/>
      </c>
      <c r="Y17" s="319" t="str">
        <f>CALCULOS!Y17</f>
        <v/>
      </c>
      <c r="Z17" s="320" t="str">
        <f>CALCULOS!Z17</f>
        <v/>
      </c>
      <c r="AA17" s="318" t="str">
        <f>CALCULOS!AA17</f>
        <v/>
      </c>
      <c r="AB17" s="319" t="str">
        <f>CALCULOS!AB17</f>
        <v>-</v>
      </c>
      <c r="AC17" s="320" t="str">
        <f>CALCULOS!AC17</f>
        <v/>
      </c>
      <c r="AD17" s="318" t="str">
        <f>CALCULOS!AD17</f>
        <v/>
      </c>
      <c r="AE17" s="319" t="str">
        <f>CALCULOS!AE17</f>
        <v/>
      </c>
      <c r="AF17" s="320" t="str">
        <f>CALCULOS!AF17</f>
        <v/>
      </c>
      <c r="AG17" s="318" t="str">
        <f>CALCULOS!AG17</f>
        <v/>
      </c>
      <c r="AH17" s="319" t="str">
        <f>CALCULOS!AH17</f>
        <v/>
      </c>
      <c r="AI17" s="320" t="str">
        <f>CALCULOS!AI17</f>
        <v/>
      </c>
      <c r="AJ17" s="318" t="str">
        <f>CALCULOS!AJ17</f>
        <v/>
      </c>
      <c r="AK17" s="319" t="str">
        <f>CALCULOS!AK17</f>
        <v/>
      </c>
      <c r="AL17" s="320" t="str">
        <f>CALCULOS!AL17</f>
        <v/>
      </c>
      <c r="AM17" s="318" t="str">
        <f>CALCULOS!AM17</f>
        <v/>
      </c>
      <c r="AN17" s="319" t="str">
        <f>CALCULOS!AN17</f>
        <v/>
      </c>
      <c r="AO17" s="320" t="str">
        <f>CALCULOS!AO17</f>
        <v/>
      </c>
      <c r="AP17" s="318" t="str">
        <f>CALCULOS!AP17</f>
        <v/>
      </c>
      <c r="AQ17" s="319" t="str">
        <f>CALCULOS!AQ17</f>
        <v/>
      </c>
      <c r="AR17" s="320" t="str">
        <f>CALCULOS!AR17</f>
        <v/>
      </c>
      <c r="AS17" s="318" t="str">
        <f>CALCULOS!AS17</f>
        <v/>
      </c>
      <c r="AT17" s="319" t="str">
        <f>CALCULOS!AT17</f>
        <v/>
      </c>
      <c r="AU17" s="320" t="str">
        <f>CALCULOS!AU17</f>
        <v/>
      </c>
      <c r="AV17" s="318" t="str">
        <f>CALCULOS!AV17</f>
        <v/>
      </c>
      <c r="AW17" s="319" t="str">
        <f>CALCULOS!AW17</f>
        <v/>
      </c>
      <c r="AX17" s="320" t="str">
        <f>CALCULOS!AX17</f>
        <v/>
      </c>
      <c r="AY17" s="318" t="str">
        <f>CALCULOS!AY17</f>
        <v/>
      </c>
      <c r="AZ17" s="319" t="str">
        <f>CALCULOS!AZ17</f>
        <v/>
      </c>
      <c r="BA17" s="320" t="str">
        <f>CALCULOS!BA17</f>
        <v/>
      </c>
      <c r="BB17" s="318" t="str">
        <f>CALCULOS!BB17</f>
        <v/>
      </c>
      <c r="BC17" s="319" t="str">
        <f>CALCULOS!BC17</f>
        <v/>
      </c>
      <c r="BD17" s="320" t="str">
        <f>CALCULOS!BD17</f>
        <v/>
      </c>
      <c r="BE17" s="318" t="str">
        <f>CALCULOS!BE17</f>
        <v/>
      </c>
      <c r="BF17" s="319" t="str">
        <f>CALCULOS!BF17</f>
        <v/>
      </c>
      <c r="BG17" s="320" t="str">
        <f>CALCULOS!BG17</f>
        <v/>
      </c>
      <c r="BH17" s="318" t="str">
        <f>CALCULOS!BH17</f>
        <v/>
      </c>
      <c r="BI17" s="319" t="str">
        <f>CALCULOS!BI17</f>
        <v/>
      </c>
      <c r="BJ17" s="320" t="str">
        <f>CALCULOS!BJ17</f>
        <v/>
      </c>
      <c r="BK17" s="318" t="str">
        <f>CALCULOS!BK17</f>
        <v/>
      </c>
      <c r="BL17" s="319" t="str">
        <f>CALCULOS!BL17</f>
        <v/>
      </c>
      <c r="BM17" s="320" t="str">
        <f>CALCULOS!BM17</f>
        <v/>
      </c>
      <c r="BN17" s="318" t="str">
        <f>CALCULOS!BN17</f>
        <v/>
      </c>
      <c r="BO17" s="319" t="str">
        <f>CALCULOS!BO17</f>
        <v/>
      </c>
      <c r="BP17" s="320" t="str">
        <f>CALCULOS!BP17</f>
        <v/>
      </c>
      <c r="BQ17" s="318" t="str">
        <f>CALCULOS!BQ17</f>
        <v/>
      </c>
      <c r="BR17" s="319" t="str">
        <f>CALCULOS!BR17</f>
        <v/>
      </c>
      <c r="BS17" s="320" t="str">
        <f>CALCULOS!BS17</f>
        <v/>
      </c>
      <c r="BT17" s="318" t="str">
        <f>CALCULOS!BT17</f>
        <v/>
      </c>
      <c r="BU17" s="319" t="str">
        <f>CALCULOS!BU17</f>
        <v/>
      </c>
      <c r="BV17" s="321" t="str">
        <f>CALCULOS!BV17</f>
        <v/>
      </c>
      <c r="BW17" s="322"/>
      <c r="BX17" s="111">
        <f>CALCULOS!BX17</f>
        <v>0</v>
      </c>
      <c r="BY17" s="89">
        <f>CALCULOS!BY17</f>
        <v>0</v>
      </c>
      <c r="BZ17" s="89">
        <f>CALCULOS!BZ17</f>
        <v>0</v>
      </c>
      <c r="CA17" s="89">
        <f>CALCULOS!CA17</f>
        <v>0</v>
      </c>
      <c r="CB17" s="93">
        <f>CALCULOS!CB17</f>
        <v>0</v>
      </c>
      <c r="CC17" s="93">
        <f>CALCULOS!CC17</f>
        <v>0</v>
      </c>
      <c r="CD17" s="97">
        <f>CALCULOS!CD17</f>
        <v>0</v>
      </c>
      <c r="CE17" s="97">
        <f>CALCULOS!CE17</f>
        <v>0</v>
      </c>
      <c r="CF17" s="101">
        <f>CALCULOS!CF17</f>
        <v>0</v>
      </c>
      <c r="CG17" s="105">
        <f>CALCULOS!CG17</f>
        <v>0</v>
      </c>
      <c r="CH17" s="19"/>
      <c r="CI17" s="123">
        <f>CALCULOS!CI17</f>
        <v>0</v>
      </c>
      <c r="CJ17" s="123">
        <f>CALCULOS!CJ17</f>
        <v>0</v>
      </c>
    </row>
    <row r="18" spans="2:88" ht="18" customHeight="1" x14ac:dyDescent="0.35">
      <c r="B18" s="448" t="str">
        <f>CALCULOS!B18</f>
        <v>RECICLADOS</v>
      </c>
      <c r="C18" s="433" t="str">
        <f>CALCULOS!C18</f>
        <v/>
      </c>
      <c r="D18" s="430"/>
      <c r="E18" s="430"/>
      <c r="F18" s="430" t="str">
        <f>CALCULOS!F18</f>
        <v/>
      </c>
      <c r="G18" s="430"/>
      <c r="H18" s="430"/>
      <c r="I18" s="430" t="str">
        <f>CALCULOS!I18</f>
        <v/>
      </c>
      <c r="J18" s="430"/>
      <c r="K18" s="430"/>
      <c r="L18" s="430" t="str">
        <f>CALCULOS!L18</f>
        <v/>
      </c>
      <c r="M18" s="430"/>
      <c r="N18" s="430"/>
      <c r="O18" s="430" t="str">
        <f>CALCULOS!O18</f>
        <v/>
      </c>
      <c r="P18" s="430"/>
      <c r="Q18" s="430"/>
      <c r="R18" s="445"/>
      <c r="S18" s="446"/>
      <c r="T18" s="447"/>
      <c r="U18" s="434" t="str">
        <f>CALCULOS!U18</f>
        <v/>
      </c>
      <c r="V18" s="435"/>
      <c r="W18" s="444"/>
      <c r="X18" s="434" t="str">
        <f>CALCULOS!X18</f>
        <v/>
      </c>
      <c r="Y18" s="435"/>
      <c r="Z18" s="444"/>
      <c r="AA18" s="434" t="str">
        <f>CALCULOS!AA18</f>
        <v/>
      </c>
      <c r="AB18" s="435"/>
      <c r="AC18" s="444"/>
      <c r="AD18" s="434" t="str">
        <f>CALCULOS!AD18</f>
        <v/>
      </c>
      <c r="AE18" s="435"/>
      <c r="AF18" s="444"/>
      <c r="AG18" s="434" t="str">
        <f>CALCULOS!AG18</f>
        <v/>
      </c>
      <c r="AH18" s="435"/>
      <c r="AI18" s="444"/>
      <c r="AJ18" s="434" t="str">
        <f>CALCULOS!AJ18</f>
        <v/>
      </c>
      <c r="AK18" s="435"/>
      <c r="AL18" s="444"/>
      <c r="AM18" s="434" t="str">
        <f>CALCULOS!AM18</f>
        <v/>
      </c>
      <c r="AN18" s="435"/>
      <c r="AO18" s="444"/>
      <c r="AP18" s="434" t="str">
        <f>CALCULOS!AP18</f>
        <v/>
      </c>
      <c r="AQ18" s="435"/>
      <c r="AR18" s="444"/>
      <c r="AS18" s="434" t="str">
        <f>CALCULOS!AS18</f>
        <v/>
      </c>
      <c r="AT18" s="435"/>
      <c r="AU18" s="444"/>
      <c r="AV18" s="434" t="str">
        <f>CALCULOS!AV18</f>
        <v/>
      </c>
      <c r="AW18" s="435"/>
      <c r="AX18" s="444"/>
      <c r="AY18" s="434" t="str">
        <f>CALCULOS!AY18</f>
        <v/>
      </c>
      <c r="AZ18" s="435"/>
      <c r="BA18" s="444"/>
      <c r="BB18" s="434" t="str">
        <f>CALCULOS!BB18</f>
        <v/>
      </c>
      <c r="BC18" s="435"/>
      <c r="BD18" s="444"/>
      <c r="BE18" s="434" t="str">
        <f>CALCULOS!BE18</f>
        <v/>
      </c>
      <c r="BF18" s="435"/>
      <c r="BG18" s="444"/>
      <c r="BH18" s="434" t="str">
        <f>CALCULOS!BH18</f>
        <v/>
      </c>
      <c r="BI18" s="435"/>
      <c r="BJ18" s="444"/>
      <c r="BK18" s="434" t="str">
        <f>CALCULOS!BK18</f>
        <v/>
      </c>
      <c r="BL18" s="435"/>
      <c r="BM18" s="436"/>
      <c r="BN18" s="434" t="str">
        <f>CALCULOS!BN18</f>
        <v/>
      </c>
      <c r="BO18" s="435"/>
      <c r="BP18" s="436"/>
      <c r="BQ18" s="434" t="str">
        <f>CALCULOS!BQ18</f>
        <v/>
      </c>
      <c r="BR18" s="435"/>
      <c r="BS18" s="436"/>
      <c r="BT18" s="434" t="str">
        <f>CALCULOS!BT18</f>
        <v/>
      </c>
      <c r="BU18" s="435"/>
      <c r="BV18" s="440"/>
      <c r="BW18" s="336"/>
      <c r="BX18" s="110"/>
      <c r="BY18" s="88"/>
      <c r="BZ18" s="88"/>
      <c r="CA18" s="88"/>
      <c r="CB18" s="92"/>
      <c r="CC18" s="92"/>
      <c r="CD18" s="96"/>
      <c r="CE18" s="96"/>
      <c r="CF18" s="100"/>
      <c r="CG18" s="104"/>
      <c r="CH18" s="19"/>
      <c r="CI18" s="122"/>
      <c r="CJ18" s="122"/>
    </row>
    <row r="19" spans="2:88" ht="18" customHeight="1" x14ac:dyDescent="0.35">
      <c r="B19" s="449"/>
      <c r="C19" s="62" t="str">
        <f>CALCULOS!C19</f>
        <v/>
      </c>
      <c r="D19" s="167" t="str">
        <f>CALCULOS!D19</f>
        <v>-</v>
      </c>
      <c r="E19" s="7" t="str">
        <f>CALCULOS!E19</f>
        <v/>
      </c>
      <c r="F19" s="62" t="str">
        <f>CALCULOS!F19</f>
        <v/>
      </c>
      <c r="G19" s="167" t="str">
        <f>CALCULOS!G19</f>
        <v>-</v>
      </c>
      <c r="H19" s="7" t="str">
        <f>CALCULOS!H19</f>
        <v/>
      </c>
      <c r="I19" s="62" t="str">
        <f>CALCULOS!I19</f>
        <v/>
      </c>
      <c r="J19" s="167" t="str">
        <f>CALCULOS!J19</f>
        <v>-</v>
      </c>
      <c r="K19" s="7" t="str">
        <f>CALCULOS!K19</f>
        <v/>
      </c>
      <c r="L19" s="62" t="str">
        <f>CALCULOS!L19</f>
        <v/>
      </c>
      <c r="M19" s="167" t="str">
        <f>CALCULOS!M19</f>
        <v>-</v>
      </c>
      <c r="N19" s="7" t="str">
        <f>CALCULOS!N19</f>
        <v/>
      </c>
      <c r="O19" s="62" t="str">
        <f>CALCULOS!O19</f>
        <v/>
      </c>
      <c r="P19" s="167" t="str">
        <f>CALCULOS!P19</f>
        <v>-</v>
      </c>
      <c r="Q19" s="7" t="str">
        <f>CALCULOS!Q19</f>
        <v/>
      </c>
      <c r="R19" s="117"/>
      <c r="S19" s="115"/>
      <c r="T19" s="116"/>
      <c r="U19" s="318" t="str">
        <f>CALCULOS!U19</f>
        <v/>
      </c>
      <c r="V19" s="319" t="str">
        <f>CALCULOS!V19</f>
        <v>-</v>
      </c>
      <c r="W19" s="320" t="str">
        <f>CALCULOS!W19</f>
        <v/>
      </c>
      <c r="X19" s="318" t="str">
        <f>CALCULOS!X19</f>
        <v/>
      </c>
      <c r="Y19" s="319" t="str">
        <f>CALCULOS!Y19</f>
        <v/>
      </c>
      <c r="Z19" s="320" t="str">
        <f>CALCULOS!Z19</f>
        <v/>
      </c>
      <c r="AA19" s="318" t="str">
        <f>CALCULOS!AA19</f>
        <v/>
      </c>
      <c r="AB19" s="319" t="str">
        <f>CALCULOS!AB19</f>
        <v>-</v>
      </c>
      <c r="AC19" s="320" t="str">
        <f>CALCULOS!AC19</f>
        <v/>
      </c>
      <c r="AD19" s="318" t="str">
        <f>CALCULOS!AD19</f>
        <v/>
      </c>
      <c r="AE19" s="319" t="str">
        <f>CALCULOS!AE19</f>
        <v/>
      </c>
      <c r="AF19" s="320" t="str">
        <f>CALCULOS!AF19</f>
        <v/>
      </c>
      <c r="AG19" s="318" t="str">
        <f>CALCULOS!AG19</f>
        <v/>
      </c>
      <c r="AH19" s="319" t="str">
        <f>CALCULOS!AH19</f>
        <v/>
      </c>
      <c r="AI19" s="320" t="str">
        <f>CALCULOS!AI19</f>
        <v/>
      </c>
      <c r="AJ19" s="318" t="str">
        <f>CALCULOS!AJ19</f>
        <v/>
      </c>
      <c r="AK19" s="319" t="str">
        <f>CALCULOS!AK19</f>
        <v/>
      </c>
      <c r="AL19" s="320" t="str">
        <f>CALCULOS!AL19</f>
        <v/>
      </c>
      <c r="AM19" s="318" t="str">
        <f>CALCULOS!AM19</f>
        <v/>
      </c>
      <c r="AN19" s="319" t="str">
        <f>CALCULOS!AN19</f>
        <v/>
      </c>
      <c r="AO19" s="320" t="str">
        <f>CALCULOS!AO19</f>
        <v/>
      </c>
      <c r="AP19" s="318" t="str">
        <f>CALCULOS!AP19</f>
        <v/>
      </c>
      <c r="AQ19" s="319" t="str">
        <f>CALCULOS!AQ19</f>
        <v/>
      </c>
      <c r="AR19" s="320" t="str">
        <f>CALCULOS!AR19</f>
        <v/>
      </c>
      <c r="AS19" s="318" t="str">
        <f>CALCULOS!AS19</f>
        <v/>
      </c>
      <c r="AT19" s="319" t="str">
        <f>CALCULOS!AT19</f>
        <v/>
      </c>
      <c r="AU19" s="320" t="str">
        <f>CALCULOS!AU19</f>
        <v/>
      </c>
      <c r="AV19" s="318" t="str">
        <f>CALCULOS!AV19</f>
        <v/>
      </c>
      <c r="AW19" s="319" t="str">
        <f>CALCULOS!AW19</f>
        <v/>
      </c>
      <c r="AX19" s="320" t="str">
        <f>CALCULOS!AX19</f>
        <v/>
      </c>
      <c r="AY19" s="318" t="str">
        <f>CALCULOS!AY19</f>
        <v/>
      </c>
      <c r="AZ19" s="319" t="str">
        <f>CALCULOS!AZ19</f>
        <v/>
      </c>
      <c r="BA19" s="320" t="str">
        <f>CALCULOS!BA19</f>
        <v/>
      </c>
      <c r="BB19" s="318" t="str">
        <f>CALCULOS!BB19</f>
        <v/>
      </c>
      <c r="BC19" s="319" t="str">
        <f>CALCULOS!BC19</f>
        <v/>
      </c>
      <c r="BD19" s="320" t="str">
        <f>CALCULOS!BD19</f>
        <v/>
      </c>
      <c r="BE19" s="318" t="str">
        <f>CALCULOS!BE19</f>
        <v/>
      </c>
      <c r="BF19" s="319" t="str">
        <f>CALCULOS!BF19</f>
        <v/>
      </c>
      <c r="BG19" s="320" t="str">
        <f>CALCULOS!BG19</f>
        <v/>
      </c>
      <c r="BH19" s="318" t="str">
        <f>CALCULOS!BH19</f>
        <v/>
      </c>
      <c r="BI19" s="319" t="str">
        <f>CALCULOS!BI19</f>
        <v/>
      </c>
      <c r="BJ19" s="320" t="str">
        <f>CALCULOS!BJ19</f>
        <v/>
      </c>
      <c r="BK19" s="318" t="str">
        <f>CALCULOS!BK19</f>
        <v/>
      </c>
      <c r="BL19" s="319" t="str">
        <f>CALCULOS!BL19</f>
        <v/>
      </c>
      <c r="BM19" s="320" t="str">
        <f>CALCULOS!BM19</f>
        <v/>
      </c>
      <c r="BN19" s="318" t="str">
        <f>CALCULOS!BN19</f>
        <v/>
      </c>
      <c r="BO19" s="319" t="str">
        <f>CALCULOS!BO19</f>
        <v/>
      </c>
      <c r="BP19" s="320" t="str">
        <f>CALCULOS!BP19</f>
        <v/>
      </c>
      <c r="BQ19" s="318" t="str">
        <f>CALCULOS!BQ19</f>
        <v/>
      </c>
      <c r="BR19" s="319" t="str">
        <f>CALCULOS!BR19</f>
        <v/>
      </c>
      <c r="BS19" s="320" t="str">
        <f>CALCULOS!BS19</f>
        <v/>
      </c>
      <c r="BT19" s="318" t="str">
        <f>CALCULOS!BT19</f>
        <v/>
      </c>
      <c r="BU19" s="319" t="str">
        <f>CALCULOS!BU19</f>
        <v/>
      </c>
      <c r="BV19" s="321" t="str">
        <f>CALCULOS!BV19</f>
        <v/>
      </c>
      <c r="BW19" s="62">
        <f>CALCULOS!BW19</f>
        <v>0</v>
      </c>
      <c r="BX19" s="111">
        <f>CALCULOS!BX19</f>
        <v>0</v>
      </c>
      <c r="BY19" s="89">
        <f>CALCULOS!BY19</f>
        <v>0</v>
      </c>
      <c r="BZ19" s="89">
        <f>CALCULOS!BZ19</f>
        <v>0</v>
      </c>
      <c r="CA19" s="89">
        <f>CALCULOS!CA19</f>
        <v>0</v>
      </c>
      <c r="CB19" s="93">
        <f>CALCULOS!CB19</f>
        <v>0</v>
      </c>
      <c r="CC19" s="93">
        <f>CALCULOS!CC19</f>
        <v>0</v>
      </c>
      <c r="CD19" s="97">
        <f>CALCULOS!CD19</f>
        <v>0</v>
      </c>
      <c r="CE19" s="97">
        <f>CALCULOS!CE19</f>
        <v>0</v>
      </c>
      <c r="CF19" s="101">
        <f>CALCULOS!CF19</f>
        <v>0</v>
      </c>
      <c r="CG19" s="105">
        <f>CALCULOS!CG19</f>
        <v>0</v>
      </c>
      <c r="CH19" s="19"/>
      <c r="CI19" s="123">
        <f>CALCULOS!CI19</f>
        <v>0</v>
      </c>
      <c r="CJ19" s="123">
        <f>CALCULOS!CJ19</f>
        <v>0</v>
      </c>
    </row>
    <row r="20" spans="2:88" ht="18" customHeight="1" x14ac:dyDescent="0.35">
      <c r="B20" s="448" t="str">
        <f>CALCULOS!B20</f>
        <v>SANTA ANA</v>
      </c>
      <c r="C20" s="433" t="str">
        <f>CALCULOS!C20</f>
        <v/>
      </c>
      <c r="D20" s="430"/>
      <c r="E20" s="430"/>
      <c r="F20" s="430" t="str">
        <f>CALCULOS!F20</f>
        <v/>
      </c>
      <c r="G20" s="430"/>
      <c r="H20" s="430"/>
      <c r="I20" s="430" t="str">
        <f>CALCULOS!I20</f>
        <v/>
      </c>
      <c r="J20" s="430"/>
      <c r="K20" s="430"/>
      <c r="L20" s="430" t="str">
        <f>CALCULOS!L20</f>
        <v/>
      </c>
      <c r="M20" s="430"/>
      <c r="N20" s="430"/>
      <c r="O20" s="430" t="str">
        <f>CALCULOS!O20</f>
        <v/>
      </c>
      <c r="P20" s="430"/>
      <c r="Q20" s="430"/>
      <c r="R20" s="430" t="str">
        <f>CALCULOS!R20</f>
        <v/>
      </c>
      <c r="S20" s="430"/>
      <c r="T20" s="430"/>
      <c r="U20" s="445"/>
      <c r="V20" s="446"/>
      <c r="W20" s="447"/>
      <c r="X20" s="434" t="str">
        <f>CALCULOS!X20</f>
        <v/>
      </c>
      <c r="Y20" s="435"/>
      <c r="Z20" s="444"/>
      <c r="AA20" s="434" t="str">
        <f>CALCULOS!AA20</f>
        <v/>
      </c>
      <c r="AB20" s="435"/>
      <c r="AC20" s="444"/>
      <c r="AD20" s="434" t="str">
        <f>CALCULOS!AD20</f>
        <v/>
      </c>
      <c r="AE20" s="435"/>
      <c r="AF20" s="444"/>
      <c r="AG20" s="434" t="str">
        <f>CALCULOS!AG20</f>
        <v/>
      </c>
      <c r="AH20" s="435"/>
      <c r="AI20" s="444"/>
      <c r="AJ20" s="434" t="str">
        <f>CALCULOS!AJ20</f>
        <v/>
      </c>
      <c r="AK20" s="435"/>
      <c r="AL20" s="444"/>
      <c r="AM20" s="434" t="str">
        <f>CALCULOS!AM20</f>
        <v/>
      </c>
      <c r="AN20" s="435"/>
      <c r="AO20" s="444"/>
      <c r="AP20" s="434" t="str">
        <f>CALCULOS!AP20</f>
        <v/>
      </c>
      <c r="AQ20" s="435"/>
      <c r="AR20" s="444"/>
      <c r="AS20" s="434" t="str">
        <f>CALCULOS!AS20</f>
        <v/>
      </c>
      <c r="AT20" s="435"/>
      <c r="AU20" s="444"/>
      <c r="AV20" s="434" t="str">
        <f>CALCULOS!AV20</f>
        <v/>
      </c>
      <c r="AW20" s="435"/>
      <c r="AX20" s="444"/>
      <c r="AY20" s="434" t="str">
        <f>CALCULOS!AY20</f>
        <v/>
      </c>
      <c r="AZ20" s="435"/>
      <c r="BA20" s="444"/>
      <c r="BB20" s="434" t="str">
        <f>CALCULOS!BB20</f>
        <v/>
      </c>
      <c r="BC20" s="435"/>
      <c r="BD20" s="444"/>
      <c r="BE20" s="434" t="str">
        <f>CALCULOS!BE20</f>
        <v/>
      </c>
      <c r="BF20" s="435"/>
      <c r="BG20" s="444"/>
      <c r="BH20" s="434" t="str">
        <f>CALCULOS!BH20</f>
        <v/>
      </c>
      <c r="BI20" s="435"/>
      <c r="BJ20" s="444"/>
      <c r="BK20" s="434" t="str">
        <f>CALCULOS!BK20</f>
        <v/>
      </c>
      <c r="BL20" s="435"/>
      <c r="BM20" s="436"/>
      <c r="BN20" s="434" t="str">
        <f>CALCULOS!BN20</f>
        <v/>
      </c>
      <c r="BO20" s="435"/>
      <c r="BP20" s="436"/>
      <c r="BQ20" s="434" t="str">
        <f>CALCULOS!BQ20</f>
        <v/>
      </c>
      <c r="BR20" s="435"/>
      <c r="BS20" s="436"/>
      <c r="BT20" s="434" t="str">
        <f>CALCULOS!BT20</f>
        <v/>
      </c>
      <c r="BU20" s="435"/>
      <c r="BV20" s="440"/>
      <c r="BW20" s="336"/>
      <c r="BX20" s="110"/>
      <c r="BY20" s="88"/>
      <c r="BZ20" s="88"/>
      <c r="CA20" s="88"/>
      <c r="CB20" s="92"/>
      <c r="CC20" s="92"/>
      <c r="CD20" s="96"/>
      <c r="CE20" s="96"/>
      <c r="CF20" s="100"/>
      <c r="CG20" s="104"/>
      <c r="CH20" s="19"/>
      <c r="CI20" s="122"/>
      <c r="CJ20" s="122"/>
    </row>
    <row r="21" spans="2:88" ht="18" customHeight="1" x14ac:dyDescent="0.35">
      <c r="B21" s="449"/>
      <c r="C21" s="62" t="str">
        <f>CALCULOS!C21</f>
        <v/>
      </c>
      <c r="D21" s="167" t="str">
        <f>CALCULOS!D21</f>
        <v>-</v>
      </c>
      <c r="E21" s="7" t="str">
        <f>CALCULOS!E21</f>
        <v/>
      </c>
      <c r="F21" s="62" t="str">
        <f>CALCULOS!F21</f>
        <v/>
      </c>
      <c r="G21" s="167" t="str">
        <f>CALCULOS!G21</f>
        <v>-</v>
      </c>
      <c r="H21" s="7" t="str">
        <f>CALCULOS!H21</f>
        <v/>
      </c>
      <c r="I21" s="62" t="str">
        <f>CALCULOS!I21</f>
        <v/>
      </c>
      <c r="J21" s="167" t="str">
        <f>CALCULOS!J21</f>
        <v>-</v>
      </c>
      <c r="K21" s="7" t="str">
        <f>CALCULOS!K21</f>
        <v/>
      </c>
      <c r="L21" s="62" t="str">
        <f>CALCULOS!L21</f>
        <v/>
      </c>
      <c r="M21" s="167" t="str">
        <f>CALCULOS!M21</f>
        <v>-</v>
      </c>
      <c r="N21" s="7" t="str">
        <f>CALCULOS!N21</f>
        <v/>
      </c>
      <c r="O21" s="62" t="str">
        <f>CALCULOS!O21</f>
        <v/>
      </c>
      <c r="P21" s="167" t="str">
        <f>CALCULOS!P21</f>
        <v>-</v>
      </c>
      <c r="Q21" s="7" t="str">
        <f>CALCULOS!Q21</f>
        <v/>
      </c>
      <c r="R21" s="62" t="str">
        <f>CALCULOS!R21</f>
        <v/>
      </c>
      <c r="S21" s="167" t="str">
        <f>CALCULOS!S21</f>
        <v>-</v>
      </c>
      <c r="T21" s="7" t="str">
        <f>CALCULOS!T21</f>
        <v/>
      </c>
      <c r="U21" s="117"/>
      <c r="V21" s="115"/>
      <c r="W21" s="116"/>
      <c r="X21" s="318" t="str">
        <f>CALCULOS!X21</f>
        <v/>
      </c>
      <c r="Y21" s="319" t="str">
        <f>CALCULOS!Y21</f>
        <v/>
      </c>
      <c r="Z21" s="320" t="str">
        <f>CALCULOS!Z21</f>
        <v/>
      </c>
      <c r="AA21" s="318" t="str">
        <f>CALCULOS!AA21</f>
        <v/>
      </c>
      <c r="AB21" s="319" t="str">
        <f>CALCULOS!AB21</f>
        <v>-</v>
      </c>
      <c r="AC21" s="320" t="str">
        <f>CALCULOS!AC21</f>
        <v/>
      </c>
      <c r="AD21" s="318" t="str">
        <f>CALCULOS!AD21</f>
        <v/>
      </c>
      <c r="AE21" s="319" t="str">
        <f>CALCULOS!AE21</f>
        <v/>
      </c>
      <c r="AF21" s="320" t="str">
        <f>CALCULOS!AF21</f>
        <v/>
      </c>
      <c r="AG21" s="318" t="str">
        <f>CALCULOS!AG21</f>
        <v/>
      </c>
      <c r="AH21" s="319" t="str">
        <f>CALCULOS!AH21</f>
        <v/>
      </c>
      <c r="AI21" s="320" t="str">
        <f>CALCULOS!AI21</f>
        <v/>
      </c>
      <c r="AJ21" s="318" t="str">
        <f>CALCULOS!AJ21</f>
        <v/>
      </c>
      <c r="AK21" s="319" t="str">
        <f>CALCULOS!AK21</f>
        <v/>
      </c>
      <c r="AL21" s="320" t="str">
        <f>CALCULOS!AL21</f>
        <v/>
      </c>
      <c r="AM21" s="318" t="str">
        <f>CALCULOS!AM21</f>
        <v/>
      </c>
      <c r="AN21" s="319" t="str">
        <f>CALCULOS!AN21</f>
        <v/>
      </c>
      <c r="AO21" s="320" t="str">
        <f>CALCULOS!AO21</f>
        <v/>
      </c>
      <c r="AP21" s="318" t="str">
        <f>CALCULOS!AP21</f>
        <v/>
      </c>
      <c r="AQ21" s="319" t="str">
        <f>CALCULOS!AQ21</f>
        <v/>
      </c>
      <c r="AR21" s="320" t="str">
        <f>CALCULOS!AR21</f>
        <v/>
      </c>
      <c r="AS21" s="318" t="str">
        <f>CALCULOS!AS21</f>
        <v/>
      </c>
      <c r="AT21" s="319" t="str">
        <f>CALCULOS!AT21</f>
        <v/>
      </c>
      <c r="AU21" s="320" t="str">
        <f>CALCULOS!AU21</f>
        <v/>
      </c>
      <c r="AV21" s="318" t="str">
        <f>CALCULOS!AV21</f>
        <v/>
      </c>
      <c r="AW21" s="319" t="str">
        <f>CALCULOS!AW21</f>
        <v/>
      </c>
      <c r="AX21" s="320" t="str">
        <f>CALCULOS!AX21</f>
        <v/>
      </c>
      <c r="AY21" s="318" t="str">
        <f>CALCULOS!AY21</f>
        <v/>
      </c>
      <c r="AZ21" s="319" t="str">
        <f>CALCULOS!AZ21</f>
        <v/>
      </c>
      <c r="BA21" s="320" t="str">
        <f>CALCULOS!BA21</f>
        <v/>
      </c>
      <c r="BB21" s="318" t="str">
        <f>CALCULOS!BB21</f>
        <v/>
      </c>
      <c r="BC21" s="319" t="str">
        <f>CALCULOS!BC21</f>
        <v/>
      </c>
      <c r="BD21" s="320" t="str">
        <f>CALCULOS!BD21</f>
        <v/>
      </c>
      <c r="BE21" s="318" t="str">
        <f>CALCULOS!BE21</f>
        <v/>
      </c>
      <c r="BF21" s="319" t="str">
        <f>CALCULOS!BF21</f>
        <v/>
      </c>
      <c r="BG21" s="320" t="str">
        <f>CALCULOS!BG21</f>
        <v/>
      </c>
      <c r="BH21" s="318" t="str">
        <f>CALCULOS!BH21</f>
        <v/>
      </c>
      <c r="BI21" s="319" t="str">
        <f>CALCULOS!BI21</f>
        <v/>
      </c>
      <c r="BJ21" s="320" t="str">
        <f>CALCULOS!BJ21</f>
        <v/>
      </c>
      <c r="BK21" s="318" t="str">
        <f>CALCULOS!BK21</f>
        <v/>
      </c>
      <c r="BL21" s="319" t="str">
        <f>CALCULOS!BL21</f>
        <v/>
      </c>
      <c r="BM21" s="320" t="str">
        <f>CALCULOS!BM21</f>
        <v/>
      </c>
      <c r="BN21" s="318" t="str">
        <f>CALCULOS!BN21</f>
        <v/>
      </c>
      <c r="BO21" s="319" t="str">
        <f>CALCULOS!BO21</f>
        <v/>
      </c>
      <c r="BP21" s="320" t="str">
        <f>CALCULOS!BP21</f>
        <v/>
      </c>
      <c r="BQ21" s="318" t="str">
        <f>CALCULOS!BQ21</f>
        <v/>
      </c>
      <c r="BR21" s="319" t="str">
        <f>CALCULOS!BR21</f>
        <v/>
      </c>
      <c r="BS21" s="320" t="str">
        <f>CALCULOS!BS21</f>
        <v/>
      </c>
      <c r="BT21" s="318" t="str">
        <f>CALCULOS!BT21</f>
        <v/>
      </c>
      <c r="BU21" s="319" t="str">
        <f>CALCULOS!BU21</f>
        <v/>
      </c>
      <c r="BV21" s="321" t="str">
        <f>CALCULOS!BV21</f>
        <v/>
      </c>
      <c r="BW21" s="322"/>
      <c r="BX21" s="111">
        <f>CALCULOS!BX21</f>
        <v>0</v>
      </c>
      <c r="BY21" s="89">
        <f>CALCULOS!BY21</f>
        <v>0</v>
      </c>
      <c r="BZ21" s="89">
        <f>CALCULOS!BZ21</f>
        <v>0</v>
      </c>
      <c r="CA21" s="89">
        <f>CALCULOS!CA21</f>
        <v>0</v>
      </c>
      <c r="CB21" s="93">
        <f>CALCULOS!CB21</f>
        <v>0</v>
      </c>
      <c r="CC21" s="93">
        <f>CALCULOS!CC21</f>
        <v>0</v>
      </c>
      <c r="CD21" s="97">
        <f>CALCULOS!CD21</f>
        <v>0</v>
      </c>
      <c r="CE21" s="97">
        <f>CALCULOS!CE21</f>
        <v>0</v>
      </c>
      <c r="CF21" s="101">
        <f>CALCULOS!CF21</f>
        <v>0</v>
      </c>
      <c r="CG21" s="105">
        <f>CALCULOS!CG21</f>
        <v>0</v>
      </c>
      <c r="CH21" s="19"/>
      <c r="CI21" s="123">
        <f>CALCULOS!CI21</f>
        <v>0</v>
      </c>
      <c r="CJ21" s="123">
        <f>CALCULOS!CJ21</f>
        <v>0</v>
      </c>
    </row>
    <row r="22" spans="2:88" ht="18" hidden="1" customHeight="1" x14ac:dyDescent="0.35">
      <c r="B22" s="448" t="str">
        <f>CALCULOS!B22</f>
        <v>AGUILAS</v>
      </c>
      <c r="C22" s="433" t="str">
        <f>CALCULOS!C22</f>
        <v/>
      </c>
      <c r="D22" s="430"/>
      <c r="E22" s="430"/>
      <c r="F22" s="430" t="str">
        <f>CALCULOS!F22</f>
        <v/>
      </c>
      <c r="G22" s="430"/>
      <c r="H22" s="430"/>
      <c r="I22" s="430" t="str">
        <f>CALCULOS!I22</f>
        <v/>
      </c>
      <c r="J22" s="430"/>
      <c r="K22" s="430"/>
      <c r="L22" s="430" t="str">
        <f>CALCULOS!L22</f>
        <v/>
      </c>
      <c r="M22" s="430"/>
      <c r="N22" s="430"/>
      <c r="O22" s="430" t="str">
        <f>CALCULOS!O22</f>
        <v/>
      </c>
      <c r="P22" s="430"/>
      <c r="Q22" s="430"/>
      <c r="R22" s="430" t="str">
        <f>CALCULOS!R22</f>
        <v/>
      </c>
      <c r="S22" s="430"/>
      <c r="T22" s="430"/>
      <c r="U22" s="430" t="str">
        <f>CALCULOS!U22</f>
        <v/>
      </c>
      <c r="V22" s="430"/>
      <c r="W22" s="430"/>
      <c r="X22" s="445"/>
      <c r="Y22" s="446"/>
      <c r="Z22" s="447"/>
      <c r="AA22" s="434" t="str">
        <f>CALCULOS!AA22</f>
        <v/>
      </c>
      <c r="AB22" s="435"/>
      <c r="AC22" s="444"/>
      <c r="AD22" s="434" t="str">
        <f>CALCULOS!AD22</f>
        <v/>
      </c>
      <c r="AE22" s="435"/>
      <c r="AF22" s="444"/>
      <c r="AG22" s="434" t="str">
        <f>CALCULOS!AG22</f>
        <v/>
      </c>
      <c r="AH22" s="435"/>
      <c r="AI22" s="444"/>
      <c r="AJ22" s="434" t="str">
        <f>CALCULOS!AJ22</f>
        <v/>
      </c>
      <c r="AK22" s="435"/>
      <c r="AL22" s="444"/>
      <c r="AM22" s="434" t="str">
        <f>CALCULOS!AM22</f>
        <v/>
      </c>
      <c r="AN22" s="435"/>
      <c r="AO22" s="444"/>
      <c r="AP22" s="434" t="str">
        <f>CALCULOS!AP22</f>
        <v/>
      </c>
      <c r="AQ22" s="435"/>
      <c r="AR22" s="444"/>
      <c r="AS22" s="434" t="str">
        <f>CALCULOS!AS22</f>
        <v/>
      </c>
      <c r="AT22" s="435"/>
      <c r="AU22" s="444"/>
      <c r="AV22" s="434" t="str">
        <f>CALCULOS!AV22</f>
        <v/>
      </c>
      <c r="AW22" s="435"/>
      <c r="AX22" s="444"/>
      <c r="AY22" s="434" t="str">
        <f>CALCULOS!AY22</f>
        <v/>
      </c>
      <c r="AZ22" s="435"/>
      <c r="BA22" s="444"/>
      <c r="BB22" s="434" t="str">
        <f>CALCULOS!BB22</f>
        <v/>
      </c>
      <c r="BC22" s="435"/>
      <c r="BD22" s="444"/>
      <c r="BE22" s="434" t="str">
        <f>CALCULOS!BE22</f>
        <v/>
      </c>
      <c r="BF22" s="435"/>
      <c r="BG22" s="444"/>
      <c r="BH22" s="434" t="str">
        <f>CALCULOS!BH22</f>
        <v/>
      </c>
      <c r="BI22" s="435"/>
      <c r="BJ22" s="444"/>
      <c r="BK22" s="434" t="str">
        <f>CALCULOS!BK22</f>
        <v/>
      </c>
      <c r="BL22" s="435"/>
      <c r="BM22" s="436"/>
      <c r="BN22" s="434" t="str">
        <f>CALCULOS!BN22</f>
        <v/>
      </c>
      <c r="BO22" s="435"/>
      <c r="BP22" s="436"/>
      <c r="BQ22" s="434" t="str">
        <f>CALCULOS!BQ22</f>
        <v/>
      </c>
      <c r="BR22" s="435"/>
      <c r="BS22" s="436"/>
      <c r="BT22" s="434" t="str">
        <f>CALCULOS!BT22</f>
        <v/>
      </c>
      <c r="BU22" s="435"/>
      <c r="BV22" s="440"/>
      <c r="BW22" s="336"/>
      <c r="BX22" s="110"/>
      <c r="BY22" s="88"/>
      <c r="BZ22" s="88"/>
      <c r="CA22" s="88"/>
      <c r="CB22" s="92"/>
      <c r="CC22" s="92"/>
      <c r="CD22" s="96"/>
      <c r="CE22" s="96"/>
      <c r="CF22" s="100"/>
      <c r="CG22" s="104"/>
      <c r="CH22" s="19"/>
      <c r="CI22" s="122"/>
      <c r="CJ22" s="122"/>
    </row>
    <row r="23" spans="2:88" ht="18" hidden="1" customHeight="1" x14ac:dyDescent="0.35">
      <c r="B23" s="449"/>
      <c r="C23" s="62" t="str">
        <f>CALCULOS!C23</f>
        <v/>
      </c>
      <c r="D23" s="167" t="str">
        <f>CALCULOS!D23</f>
        <v/>
      </c>
      <c r="E23" s="7" t="str">
        <f>CALCULOS!E23</f>
        <v/>
      </c>
      <c r="F23" s="62" t="str">
        <f>CALCULOS!F23</f>
        <v/>
      </c>
      <c r="G23" s="167" t="str">
        <f>CALCULOS!G23</f>
        <v/>
      </c>
      <c r="H23" s="7" t="str">
        <f>CALCULOS!H23</f>
        <v/>
      </c>
      <c r="I23" s="62" t="str">
        <f>CALCULOS!I23</f>
        <v/>
      </c>
      <c r="J23" s="167" t="str">
        <f>CALCULOS!J23</f>
        <v/>
      </c>
      <c r="K23" s="7" t="str">
        <f>CALCULOS!K23</f>
        <v/>
      </c>
      <c r="L23" s="62" t="str">
        <f>CALCULOS!L23</f>
        <v/>
      </c>
      <c r="M23" s="167" t="str">
        <f>CALCULOS!M23</f>
        <v/>
      </c>
      <c r="N23" s="7" t="str">
        <f>CALCULOS!N23</f>
        <v/>
      </c>
      <c r="O23" s="62" t="str">
        <f>CALCULOS!O23</f>
        <v/>
      </c>
      <c r="P23" s="167" t="str">
        <f>CALCULOS!P23</f>
        <v/>
      </c>
      <c r="Q23" s="7" t="str">
        <f>CALCULOS!Q23</f>
        <v/>
      </c>
      <c r="R23" s="62" t="str">
        <f>CALCULOS!R23</f>
        <v/>
      </c>
      <c r="S23" s="167" t="str">
        <f>CALCULOS!S23</f>
        <v/>
      </c>
      <c r="T23" s="7" t="str">
        <f>CALCULOS!T23</f>
        <v/>
      </c>
      <c r="U23" s="62" t="str">
        <f>CALCULOS!U23</f>
        <v/>
      </c>
      <c r="V23" s="167" t="str">
        <f>CALCULOS!V23</f>
        <v/>
      </c>
      <c r="W23" s="7" t="str">
        <f>CALCULOS!W23</f>
        <v/>
      </c>
      <c r="X23" s="117"/>
      <c r="Y23" s="115"/>
      <c r="Z23" s="116"/>
      <c r="AA23" s="318" t="str">
        <f>CALCULOS!AA23</f>
        <v/>
      </c>
      <c r="AB23" s="319" t="str">
        <f>CALCULOS!AB23</f>
        <v/>
      </c>
      <c r="AC23" s="320" t="str">
        <f>CALCULOS!AC23</f>
        <v/>
      </c>
      <c r="AD23" s="318" t="str">
        <f>CALCULOS!AD23</f>
        <v/>
      </c>
      <c r="AE23" s="319" t="str">
        <f>CALCULOS!AE23</f>
        <v/>
      </c>
      <c r="AF23" s="320" t="str">
        <f>CALCULOS!AF23</f>
        <v/>
      </c>
      <c r="AG23" s="318" t="str">
        <f>CALCULOS!AG23</f>
        <v/>
      </c>
      <c r="AH23" s="319" t="str">
        <f>CALCULOS!AH23</f>
        <v/>
      </c>
      <c r="AI23" s="320" t="str">
        <f>CALCULOS!AI23</f>
        <v/>
      </c>
      <c r="AJ23" s="318" t="str">
        <f>CALCULOS!AJ23</f>
        <v/>
      </c>
      <c r="AK23" s="319" t="str">
        <f>CALCULOS!AK23</f>
        <v/>
      </c>
      <c r="AL23" s="320" t="str">
        <f>CALCULOS!AL23</f>
        <v/>
      </c>
      <c r="AM23" s="318" t="str">
        <f>CALCULOS!AM23</f>
        <v/>
      </c>
      <c r="AN23" s="319" t="str">
        <f>CALCULOS!AN23</f>
        <v/>
      </c>
      <c r="AO23" s="320" t="str">
        <f>CALCULOS!AO23</f>
        <v/>
      </c>
      <c r="AP23" s="318" t="str">
        <f>CALCULOS!AP23</f>
        <v/>
      </c>
      <c r="AQ23" s="319" t="str">
        <f>CALCULOS!AQ23</f>
        <v/>
      </c>
      <c r="AR23" s="320" t="str">
        <f>CALCULOS!AR23</f>
        <v/>
      </c>
      <c r="AS23" s="318" t="str">
        <f>CALCULOS!AS23</f>
        <v/>
      </c>
      <c r="AT23" s="319" t="str">
        <f>CALCULOS!AT23</f>
        <v/>
      </c>
      <c r="AU23" s="320" t="str">
        <f>CALCULOS!AU23</f>
        <v/>
      </c>
      <c r="AV23" s="318" t="str">
        <f>CALCULOS!AV23</f>
        <v/>
      </c>
      <c r="AW23" s="319" t="str">
        <f>CALCULOS!AW23</f>
        <v/>
      </c>
      <c r="AX23" s="320" t="str">
        <f>CALCULOS!AX23</f>
        <v/>
      </c>
      <c r="AY23" s="318" t="str">
        <f>CALCULOS!AY23</f>
        <v/>
      </c>
      <c r="AZ23" s="319" t="str">
        <f>CALCULOS!AZ23</f>
        <v/>
      </c>
      <c r="BA23" s="320" t="str">
        <f>CALCULOS!BA23</f>
        <v/>
      </c>
      <c r="BB23" s="318" t="str">
        <f>CALCULOS!BB23</f>
        <v/>
      </c>
      <c r="BC23" s="319" t="str">
        <f>CALCULOS!BC23</f>
        <v/>
      </c>
      <c r="BD23" s="320" t="str">
        <f>CALCULOS!BD23</f>
        <v/>
      </c>
      <c r="BE23" s="318" t="str">
        <f>CALCULOS!BE23</f>
        <v/>
      </c>
      <c r="BF23" s="319" t="str">
        <f>CALCULOS!BF23</f>
        <v/>
      </c>
      <c r="BG23" s="320" t="str">
        <f>CALCULOS!BG23</f>
        <v/>
      </c>
      <c r="BH23" s="318" t="str">
        <f>CALCULOS!BH23</f>
        <v/>
      </c>
      <c r="BI23" s="319" t="str">
        <f>CALCULOS!BI23</f>
        <v/>
      </c>
      <c r="BJ23" s="320" t="str">
        <f>CALCULOS!BJ23</f>
        <v/>
      </c>
      <c r="BK23" s="318" t="str">
        <f>CALCULOS!BK23</f>
        <v/>
      </c>
      <c r="BL23" s="319" t="str">
        <f>CALCULOS!BL23</f>
        <v/>
      </c>
      <c r="BM23" s="320" t="str">
        <f>CALCULOS!BM23</f>
        <v/>
      </c>
      <c r="BN23" s="318" t="str">
        <f>CALCULOS!BN23</f>
        <v/>
      </c>
      <c r="BO23" s="319" t="str">
        <f>CALCULOS!BO23</f>
        <v/>
      </c>
      <c r="BP23" s="320" t="str">
        <f>CALCULOS!BP23</f>
        <v/>
      </c>
      <c r="BQ23" s="318" t="str">
        <f>CALCULOS!BQ23</f>
        <v/>
      </c>
      <c r="BR23" s="319" t="str">
        <f>CALCULOS!BR23</f>
        <v/>
      </c>
      <c r="BS23" s="320" t="str">
        <f>CALCULOS!BS23</f>
        <v/>
      </c>
      <c r="BT23" s="318" t="str">
        <f>CALCULOS!BT23</f>
        <v/>
      </c>
      <c r="BU23" s="319" t="str">
        <f>CALCULOS!BU23</f>
        <v/>
      </c>
      <c r="BV23" s="321" t="str">
        <f>CALCULOS!BV23</f>
        <v/>
      </c>
      <c r="BW23" s="322"/>
      <c r="BX23" s="111">
        <f>CALCULOS!BX23</f>
        <v>0</v>
      </c>
      <c r="BY23" s="89">
        <f>CALCULOS!BY23</f>
        <v>0</v>
      </c>
      <c r="BZ23" s="89">
        <f>CALCULOS!BZ23</f>
        <v>0</v>
      </c>
      <c r="CA23" s="89">
        <f>CALCULOS!CA23</f>
        <v>0</v>
      </c>
      <c r="CB23" s="93">
        <f>CALCULOS!CB23</f>
        <v>0</v>
      </c>
      <c r="CC23" s="93">
        <f>CALCULOS!CC23</f>
        <v>0</v>
      </c>
      <c r="CD23" s="97">
        <f>CALCULOS!CD23</f>
        <v>0</v>
      </c>
      <c r="CE23" s="97">
        <f>CALCULOS!CE23</f>
        <v>0</v>
      </c>
      <c r="CF23" s="101">
        <f>CALCULOS!CF23</f>
        <v>0</v>
      </c>
      <c r="CG23" s="105">
        <f>CALCULOS!CG23</f>
        <v>0</v>
      </c>
      <c r="CH23" s="19"/>
      <c r="CI23" s="123">
        <f>CALCULOS!CI23</f>
        <v>0</v>
      </c>
      <c r="CJ23" s="123">
        <f>CALCULOS!CJ23</f>
        <v>0</v>
      </c>
    </row>
    <row r="24" spans="2:88" ht="18" hidden="1" customHeight="1" x14ac:dyDescent="0.35">
      <c r="B24" s="448" t="str">
        <f>CALCULOS!B24</f>
        <v>COCODRILOS</v>
      </c>
      <c r="C24" s="433" t="str">
        <f>CALCULOS!C24</f>
        <v/>
      </c>
      <c r="D24" s="430"/>
      <c r="E24" s="430"/>
      <c r="F24" s="430" t="str">
        <f>CALCULOS!F24</f>
        <v/>
      </c>
      <c r="G24" s="430"/>
      <c r="H24" s="430"/>
      <c r="I24" s="430" t="str">
        <f>CALCULOS!I24</f>
        <v/>
      </c>
      <c r="J24" s="430"/>
      <c r="K24" s="430"/>
      <c r="L24" s="430" t="str">
        <f>CALCULOS!L24</f>
        <v/>
      </c>
      <c r="M24" s="430"/>
      <c r="N24" s="430"/>
      <c r="O24" s="430" t="str">
        <f>CALCULOS!O24</f>
        <v/>
      </c>
      <c r="P24" s="430"/>
      <c r="Q24" s="430"/>
      <c r="R24" s="430" t="str">
        <f>CALCULOS!R24</f>
        <v/>
      </c>
      <c r="S24" s="430"/>
      <c r="T24" s="430"/>
      <c r="U24" s="430" t="str">
        <f>CALCULOS!U24</f>
        <v/>
      </c>
      <c r="V24" s="430"/>
      <c r="W24" s="430"/>
      <c r="X24" s="430" t="str">
        <f>CALCULOS!X24</f>
        <v/>
      </c>
      <c r="Y24" s="430"/>
      <c r="Z24" s="430"/>
      <c r="AA24" s="445"/>
      <c r="AB24" s="446"/>
      <c r="AC24" s="447"/>
      <c r="AD24" s="434" t="str">
        <f>CALCULOS!AD24</f>
        <v/>
      </c>
      <c r="AE24" s="435"/>
      <c r="AF24" s="444"/>
      <c r="AG24" s="434" t="str">
        <f>CALCULOS!AG24</f>
        <v/>
      </c>
      <c r="AH24" s="435"/>
      <c r="AI24" s="444"/>
      <c r="AJ24" s="434" t="str">
        <f>CALCULOS!AJ24</f>
        <v/>
      </c>
      <c r="AK24" s="435"/>
      <c r="AL24" s="444"/>
      <c r="AM24" s="434" t="str">
        <f>CALCULOS!AM24</f>
        <v/>
      </c>
      <c r="AN24" s="435"/>
      <c r="AO24" s="444"/>
      <c r="AP24" s="434" t="str">
        <f>CALCULOS!AP24</f>
        <v/>
      </c>
      <c r="AQ24" s="435"/>
      <c r="AR24" s="444"/>
      <c r="AS24" s="434" t="str">
        <f>CALCULOS!AS24</f>
        <v/>
      </c>
      <c r="AT24" s="435"/>
      <c r="AU24" s="444"/>
      <c r="AV24" s="434" t="str">
        <f>CALCULOS!AV24</f>
        <v/>
      </c>
      <c r="AW24" s="435"/>
      <c r="AX24" s="444"/>
      <c r="AY24" s="434" t="str">
        <f>CALCULOS!AY24</f>
        <v/>
      </c>
      <c r="AZ24" s="435"/>
      <c r="BA24" s="444"/>
      <c r="BB24" s="434" t="str">
        <f>CALCULOS!BB24</f>
        <v/>
      </c>
      <c r="BC24" s="435"/>
      <c r="BD24" s="444"/>
      <c r="BE24" s="434" t="str">
        <f>CALCULOS!BE24</f>
        <v/>
      </c>
      <c r="BF24" s="435"/>
      <c r="BG24" s="444"/>
      <c r="BH24" s="434" t="str">
        <f>CALCULOS!BH24</f>
        <v/>
      </c>
      <c r="BI24" s="435"/>
      <c r="BJ24" s="444"/>
      <c r="BK24" s="434" t="str">
        <f>CALCULOS!BK24</f>
        <v/>
      </c>
      <c r="BL24" s="435"/>
      <c r="BM24" s="436"/>
      <c r="BN24" s="434" t="str">
        <f>CALCULOS!BN24</f>
        <v/>
      </c>
      <c r="BO24" s="435"/>
      <c r="BP24" s="436"/>
      <c r="BQ24" s="434" t="str">
        <f>CALCULOS!BQ24</f>
        <v/>
      </c>
      <c r="BR24" s="435"/>
      <c r="BS24" s="436"/>
      <c r="BT24" s="434" t="str">
        <f>CALCULOS!BT24</f>
        <v/>
      </c>
      <c r="BU24" s="435"/>
      <c r="BV24" s="440"/>
      <c r="BW24" s="336"/>
      <c r="BX24" s="110"/>
      <c r="BY24" s="88"/>
      <c r="BZ24" s="88"/>
      <c r="CA24" s="88"/>
      <c r="CB24" s="92"/>
      <c r="CC24" s="92"/>
      <c r="CD24" s="96"/>
      <c r="CE24" s="96"/>
      <c r="CF24" s="100"/>
      <c r="CG24" s="104"/>
      <c r="CH24" s="19"/>
      <c r="CI24" s="122"/>
      <c r="CJ24" s="122"/>
    </row>
    <row r="25" spans="2:88" ht="18" hidden="1" customHeight="1" x14ac:dyDescent="0.35">
      <c r="B25" s="449"/>
      <c r="C25" s="62" t="str">
        <f>CALCULOS!C25</f>
        <v/>
      </c>
      <c r="D25" s="167" t="str">
        <f>CALCULOS!D25</f>
        <v/>
      </c>
      <c r="E25" s="7" t="str">
        <f>CALCULOS!E25</f>
        <v/>
      </c>
      <c r="F25" s="62" t="str">
        <f>CALCULOS!F25</f>
        <v/>
      </c>
      <c r="G25" s="167" t="str">
        <f>CALCULOS!G25</f>
        <v>-</v>
      </c>
      <c r="H25" s="7" t="str">
        <f>CALCULOS!H25</f>
        <v/>
      </c>
      <c r="I25" s="62" t="str">
        <f>CALCULOS!I25</f>
        <v/>
      </c>
      <c r="J25" s="167" t="str">
        <f>CALCULOS!J25</f>
        <v>-</v>
      </c>
      <c r="K25" s="7" t="str">
        <f>CALCULOS!K25</f>
        <v/>
      </c>
      <c r="L25" s="62" t="str">
        <f>CALCULOS!L25</f>
        <v/>
      </c>
      <c r="M25" s="167" t="str">
        <f>CALCULOS!M25</f>
        <v>-</v>
      </c>
      <c r="N25" s="7" t="str">
        <f>CALCULOS!N25</f>
        <v/>
      </c>
      <c r="O25" s="62" t="str">
        <f>CALCULOS!O25</f>
        <v/>
      </c>
      <c r="P25" s="167" t="str">
        <f>CALCULOS!P25</f>
        <v>-</v>
      </c>
      <c r="Q25" s="7" t="str">
        <f>CALCULOS!Q25</f>
        <v/>
      </c>
      <c r="R25" s="62" t="str">
        <f>CALCULOS!R25</f>
        <v/>
      </c>
      <c r="S25" s="167" t="str">
        <f>CALCULOS!S25</f>
        <v>-</v>
      </c>
      <c r="T25" s="7" t="str">
        <f>CALCULOS!T25</f>
        <v/>
      </c>
      <c r="U25" s="62" t="str">
        <f>CALCULOS!U25</f>
        <v/>
      </c>
      <c r="V25" s="167" t="str">
        <f>CALCULOS!V25</f>
        <v>-</v>
      </c>
      <c r="W25" s="7" t="str">
        <f>CALCULOS!W25</f>
        <v/>
      </c>
      <c r="X25" s="62" t="str">
        <f>CALCULOS!X25</f>
        <v/>
      </c>
      <c r="Y25" s="167" t="str">
        <f>CALCULOS!Y25</f>
        <v/>
      </c>
      <c r="Z25" s="7" t="str">
        <f>CALCULOS!Z25</f>
        <v/>
      </c>
      <c r="AA25" s="117"/>
      <c r="AB25" s="115"/>
      <c r="AC25" s="116"/>
      <c r="AD25" s="318" t="str">
        <f>CALCULOS!AD25</f>
        <v/>
      </c>
      <c r="AE25" s="319" t="str">
        <f>CALCULOS!AE25</f>
        <v/>
      </c>
      <c r="AF25" s="320" t="str">
        <f>CALCULOS!AF25</f>
        <v/>
      </c>
      <c r="AG25" s="318" t="str">
        <f>CALCULOS!AG25</f>
        <v/>
      </c>
      <c r="AH25" s="319" t="str">
        <f>CALCULOS!AH25</f>
        <v/>
      </c>
      <c r="AI25" s="320" t="str">
        <f>CALCULOS!AI25</f>
        <v/>
      </c>
      <c r="AJ25" s="318" t="str">
        <f>CALCULOS!AJ25</f>
        <v/>
      </c>
      <c r="AK25" s="319" t="str">
        <f>CALCULOS!AK25</f>
        <v/>
      </c>
      <c r="AL25" s="320" t="str">
        <f>CALCULOS!AL25</f>
        <v/>
      </c>
      <c r="AM25" s="318" t="str">
        <f>CALCULOS!AM25</f>
        <v/>
      </c>
      <c r="AN25" s="319" t="str">
        <f>CALCULOS!AN25</f>
        <v/>
      </c>
      <c r="AO25" s="320" t="str">
        <f>CALCULOS!AO25</f>
        <v/>
      </c>
      <c r="AP25" s="318" t="str">
        <f>CALCULOS!AP25</f>
        <v/>
      </c>
      <c r="AQ25" s="319" t="str">
        <f>CALCULOS!AQ25</f>
        <v/>
      </c>
      <c r="AR25" s="320" t="str">
        <f>CALCULOS!AR25</f>
        <v/>
      </c>
      <c r="AS25" s="318" t="str">
        <f>CALCULOS!AS25</f>
        <v/>
      </c>
      <c r="AT25" s="319" t="str">
        <f>CALCULOS!AT25</f>
        <v/>
      </c>
      <c r="AU25" s="320" t="str">
        <f>CALCULOS!AU25</f>
        <v/>
      </c>
      <c r="AV25" s="318" t="str">
        <f>CALCULOS!AV25</f>
        <v/>
      </c>
      <c r="AW25" s="319" t="str">
        <f>CALCULOS!AW25</f>
        <v/>
      </c>
      <c r="AX25" s="320" t="str">
        <f>CALCULOS!AX25</f>
        <v/>
      </c>
      <c r="AY25" s="318" t="str">
        <f>CALCULOS!AY25</f>
        <v/>
      </c>
      <c r="AZ25" s="319" t="str">
        <f>CALCULOS!AZ25</f>
        <v/>
      </c>
      <c r="BA25" s="320" t="str">
        <f>CALCULOS!BA25</f>
        <v/>
      </c>
      <c r="BB25" s="318" t="str">
        <f>CALCULOS!BB25</f>
        <v/>
      </c>
      <c r="BC25" s="319" t="str">
        <f>CALCULOS!BC25</f>
        <v/>
      </c>
      <c r="BD25" s="320" t="str">
        <f>CALCULOS!BD25</f>
        <v/>
      </c>
      <c r="BE25" s="318" t="str">
        <f>CALCULOS!BE25</f>
        <v/>
      </c>
      <c r="BF25" s="319" t="str">
        <f>CALCULOS!BF25</f>
        <v/>
      </c>
      <c r="BG25" s="320" t="str">
        <f>CALCULOS!BG25</f>
        <v/>
      </c>
      <c r="BH25" s="318" t="str">
        <f>CALCULOS!BH25</f>
        <v/>
      </c>
      <c r="BI25" s="319" t="str">
        <f>CALCULOS!BI25</f>
        <v/>
      </c>
      <c r="BJ25" s="320" t="str">
        <f>CALCULOS!BJ25</f>
        <v/>
      </c>
      <c r="BK25" s="318" t="str">
        <f>CALCULOS!BK25</f>
        <v/>
      </c>
      <c r="BL25" s="319" t="str">
        <f>CALCULOS!BL25</f>
        <v/>
      </c>
      <c r="BM25" s="320" t="str">
        <f>CALCULOS!BM25</f>
        <v/>
      </c>
      <c r="BN25" s="318" t="str">
        <f>CALCULOS!BN25</f>
        <v/>
      </c>
      <c r="BO25" s="319" t="str">
        <f>CALCULOS!BO25</f>
        <v/>
      </c>
      <c r="BP25" s="320" t="str">
        <f>CALCULOS!BP25</f>
        <v/>
      </c>
      <c r="BQ25" s="318" t="str">
        <f>CALCULOS!BQ25</f>
        <v/>
      </c>
      <c r="BR25" s="319" t="str">
        <f>CALCULOS!BR25</f>
        <v/>
      </c>
      <c r="BS25" s="320" t="str">
        <f>CALCULOS!BS25</f>
        <v/>
      </c>
      <c r="BT25" s="318" t="str">
        <f>CALCULOS!BT25</f>
        <v/>
      </c>
      <c r="BU25" s="319" t="str">
        <f>CALCULOS!BU25</f>
        <v/>
      </c>
      <c r="BV25" s="321" t="str">
        <f>CALCULOS!BV25</f>
        <v/>
      </c>
      <c r="BW25" s="322"/>
      <c r="BX25" s="111">
        <f>CALCULOS!BX25</f>
        <v>0</v>
      </c>
      <c r="BY25" s="89">
        <f>CALCULOS!BY25</f>
        <v>0</v>
      </c>
      <c r="BZ25" s="89">
        <f>CALCULOS!BZ25</f>
        <v>0</v>
      </c>
      <c r="CA25" s="89">
        <f>CALCULOS!CA25</f>
        <v>0</v>
      </c>
      <c r="CB25" s="93">
        <f>CALCULOS!CB25</f>
        <v>0</v>
      </c>
      <c r="CC25" s="93">
        <f>CALCULOS!CC25</f>
        <v>0</v>
      </c>
      <c r="CD25" s="97">
        <f>CALCULOS!CD25</f>
        <v>0</v>
      </c>
      <c r="CE25" s="97">
        <f>CALCULOS!CE25</f>
        <v>0</v>
      </c>
      <c r="CF25" s="101">
        <f>CALCULOS!CF25</f>
        <v>0</v>
      </c>
      <c r="CG25" s="105">
        <f>CALCULOS!CG25</f>
        <v>0</v>
      </c>
      <c r="CH25" s="19"/>
      <c r="CI25" s="123">
        <f>CALCULOS!CI25</f>
        <v>0</v>
      </c>
      <c r="CJ25" s="123">
        <f>CALCULOS!CJ25</f>
        <v>0</v>
      </c>
    </row>
    <row r="26" spans="2:88" ht="18" hidden="1" customHeight="1" x14ac:dyDescent="0.35">
      <c r="B26" s="448" t="str">
        <f>CALCULOS!B26</f>
        <v>EQUIPO J</v>
      </c>
      <c r="C26" s="433" t="str">
        <f>CALCULOS!C26</f>
        <v/>
      </c>
      <c r="D26" s="430"/>
      <c r="E26" s="430"/>
      <c r="F26" s="430" t="str">
        <f>CALCULOS!F26</f>
        <v/>
      </c>
      <c r="G26" s="430"/>
      <c r="H26" s="430"/>
      <c r="I26" s="430" t="str">
        <f>CALCULOS!I26</f>
        <v/>
      </c>
      <c r="J26" s="430"/>
      <c r="K26" s="430"/>
      <c r="L26" s="430" t="str">
        <f>CALCULOS!L26</f>
        <v/>
      </c>
      <c r="M26" s="430"/>
      <c r="N26" s="430"/>
      <c r="O26" s="430" t="str">
        <f>CALCULOS!O26</f>
        <v/>
      </c>
      <c r="P26" s="430"/>
      <c r="Q26" s="430"/>
      <c r="R26" s="430" t="str">
        <f>CALCULOS!R26</f>
        <v/>
      </c>
      <c r="S26" s="430"/>
      <c r="T26" s="430"/>
      <c r="U26" s="430" t="str">
        <f>CALCULOS!U26</f>
        <v/>
      </c>
      <c r="V26" s="430"/>
      <c r="W26" s="430"/>
      <c r="X26" s="430" t="str">
        <f>CALCULOS!X26</f>
        <v/>
      </c>
      <c r="Y26" s="430"/>
      <c r="Z26" s="430"/>
      <c r="AA26" s="430" t="str">
        <f>CALCULOS!AA26</f>
        <v/>
      </c>
      <c r="AB26" s="430"/>
      <c r="AC26" s="430"/>
      <c r="AD26" s="445"/>
      <c r="AE26" s="446"/>
      <c r="AF26" s="447"/>
      <c r="AG26" s="434" t="str">
        <f>CALCULOS!AG26</f>
        <v/>
      </c>
      <c r="AH26" s="435"/>
      <c r="AI26" s="444"/>
      <c r="AJ26" s="434" t="str">
        <f>CALCULOS!AJ26</f>
        <v/>
      </c>
      <c r="AK26" s="435"/>
      <c r="AL26" s="444"/>
      <c r="AM26" s="434" t="str">
        <f>CALCULOS!AM26</f>
        <v/>
      </c>
      <c r="AN26" s="435"/>
      <c r="AO26" s="444"/>
      <c r="AP26" s="434" t="str">
        <f>CALCULOS!AP26</f>
        <v/>
      </c>
      <c r="AQ26" s="435"/>
      <c r="AR26" s="444"/>
      <c r="AS26" s="434" t="str">
        <f>CALCULOS!AS26</f>
        <v/>
      </c>
      <c r="AT26" s="435"/>
      <c r="AU26" s="444"/>
      <c r="AV26" s="434" t="str">
        <f>CALCULOS!AV26</f>
        <v/>
      </c>
      <c r="AW26" s="435"/>
      <c r="AX26" s="444"/>
      <c r="AY26" s="434" t="str">
        <f>CALCULOS!AY26</f>
        <v/>
      </c>
      <c r="AZ26" s="435"/>
      <c r="BA26" s="444"/>
      <c r="BB26" s="434" t="str">
        <f>CALCULOS!BB26</f>
        <v/>
      </c>
      <c r="BC26" s="435"/>
      <c r="BD26" s="444"/>
      <c r="BE26" s="434" t="str">
        <f>CALCULOS!BE26</f>
        <v/>
      </c>
      <c r="BF26" s="435"/>
      <c r="BG26" s="444"/>
      <c r="BH26" s="434" t="str">
        <f>CALCULOS!BH26</f>
        <v/>
      </c>
      <c r="BI26" s="435"/>
      <c r="BJ26" s="444"/>
      <c r="BK26" s="434" t="str">
        <f>CALCULOS!BK26</f>
        <v/>
      </c>
      <c r="BL26" s="435"/>
      <c r="BM26" s="436"/>
      <c r="BN26" s="434" t="str">
        <f>CALCULOS!BN26</f>
        <v/>
      </c>
      <c r="BO26" s="435"/>
      <c r="BP26" s="436"/>
      <c r="BQ26" s="434" t="str">
        <f>CALCULOS!BQ26</f>
        <v/>
      </c>
      <c r="BR26" s="435"/>
      <c r="BS26" s="436"/>
      <c r="BT26" s="434" t="str">
        <f>CALCULOS!BT26</f>
        <v/>
      </c>
      <c r="BU26" s="435"/>
      <c r="BV26" s="440"/>
      <c r="BW26" s="336"/>
      <c r="BX26" s="110"/>
      <c r="BY26" s="88"/>
      <c r="BZ26" s="88"/>
      <c r="CA26" s="88"/>
      <c r="CB26" s="92"/>
      <c r="CC26" s="92"/>
      <c r="CD26" s="96"/>
      <c r="CE26" s="96"/>
      <c r="CF26" s="100"/>
      <c r="CG26" s="106"/>
      <c r="CH26" s="19"/>
      <c r="CI26" s="122"/>
      <c r="CJ26" s="122"/>
    </row>
    <row r="27" spans="2:88" ht="18" hidden="1" customHeight="1" x14ac:dyDescent="0.35">
      <c r="B27" s="449"/>
      <c r="C27" s="62" t="str">
        <f>CALCULOS!C27</f>
        <v/>
      </c>
      <c r="D27" s="167" t="str">
        <f>CALCULOS!D27</f>
        <v/>
      </c>
      <c r="E27" s="7" t="str">
        <f>CALCULOS!E27</f>
        <v/>
      </c>
      <c r="F27" s="62" t="str">
        <f>CALCULOS!F27</f>
        <v/>
      </c>
      <c r="G27" s="167" t="str">
        <f>CALCULOS!G27</f>
        <v/>
      </c>
      <c r="H27" s="7" t="str">
        <f>CALCULOS!H27</f>
        <v/>
      </c>
      <c r="I27" s="62" t="str">
        <f>CALCULOS!I27</f>
        <v/>
      </c>
      <c r="J27" s="167" t="str">
        <f>CALCULOS!J27</f>
        <v/>
      </c>
      <c r="K27" s="7" t="str">
        <f>CALCULOS!K27</f>
        <v/>
      </c>
      <c r="L27" s="62" t="str">
        <f>CALCULOS!L27</f>
        <v/>
      </c>
      <c r="M27" s="167" t="str">
        <f>CALCULOS!M27</f>
        <v/>
      </c>
      <c r="N27" s="7" t="str">
        <f>CALCULOS!N27</f>
        <v/>
      </c>
      <c r="O27" s="62" t="str">
        <f>CALCULOS!O27</f>
        <v/>
      </c>
      <c r="P27" s="167" t="str">
        <f>CALCULOS!P27</f>
        <v/>
      </c>
      <c r="Q27" s="7" t="str">
        <f>CALCULOS!Q27</f>
        <v/>
      </c>
      <c r="R27" s="62" t="str">
        <f>CALCULOS!R27</f>
        <v/>
      </c>
      <c r="S27" s="167" t="str">
        <f>CALCULOS!S27</f>
        <v/>
      </c>
      <c r="T27" s="7" t="str">
        <f>CALCULOS!T27</f>
        <v/>
      </c>
      <c r="U27" s="62" t="str">
        <f>CALCULOS!U27</f>
        <v/>
      </c>
      <c r="V27" s="167" t="str">
        <f>CALCULOS!V27</f>
        <v/>
      </c>
      <c r="W27" s="7" t="str">
        <f>CALCULOS!W27</f>
        <v/>
      </c>
      <c r="X27" s="62" t="str">
        <f>CALCULOS!X27</f>
        <v/>
      </c>
      <c r="Y27" s="167" t="str">
        <f>CALCULOS!Y27</f>
        <v/>
      </c>
      <c r="Z27" s="7" t="str">
        <f>CALCULOS!Z27</f>
        <v/>
      </c>
      <c r="AA27" s="62" t="str">
        <f>CALCULOS!AA27</f>
        <v/>
      </c>
      <c r="AB27" s="167" t="str">
        <f>CALCULOS!AB27</f>
        <v/>
      </c>
      <c r="AC27" s="7" t="str">
        <f>CALCULOS!AC27</f>
        <v/>
      </c>
      <c r="AD27" s="117"/>
      <c r="AE27" s="115"/>
      <c r="AF27" s="116"/>
      <c r="AG27" s="318" t="str">
        <f>CALCULOS!AG27</f>
        <v/>
      </c>
      <c r="AH27" s="319" t="str">
        <f>CALCULOS!AH27</f>
        <v/>
      </c>
      <c r="AI27" s="320" t="str">
        <f>CALCULOS!AI27</f>
        <v/>
      </c>
      <c r="AJ27" s="318" t="str">
        <f>CALCULOS!AJ27</f>
        <v/>
      </c>
      <c r="AK27" s="319" t="str">
        <f>CALCULOS!AK27</f>
        <v/>
      </c>
      <c r="AL27" s="320" t="str">
        <f>CALCULOS!AL27</f>
        <v/>
      </c>
      <c r="AM27" s="318" t="str">
        <f>CALCULOS!AM27</f>
        <v/>
      </c>
      <c r="AN27" s="319" t="str">
        <f>CALCULOS!AN27</f>
        <v/>
      </c>
      <c r="AO27" s="320" t="str">
        <f>CALCULOS!AO27</f>
        <v/>
      </c>
      <c r="AP27" s="318" t="str">
        <f>CALCULOS!AP27</f>
        <v/>
      </c>
      <c r="AQ27" s="319" t="str">
        <f>CALCULOS!AQ27</f>
        <v/>
      </c>
      <c r="AR27" s="320" t="str">
        <f>CALCULOS!AR27</f>
        <v/>
      </c>
      <c r="AS27" s="318" t="str">
        <f>CALCULOS!AS27</f>
        <v/>
      </c>
      <c r="AT27" s="319" t="str">
        <f>CALCULOS!AT27</f>
        <v/>
      </c>
      <c r="AU27" s="320" t="str">
        <f>CALCULOS!AU27</f>
        <v/>
      </c>
      <c r="AV27" s="318" t="str">
        <f>CALCULOS!AV27</f>
        <v/>
      </c>
      <c r="AW27" s="319" t="str">
        <f>CALCULOS!AW27</f>
        <v/>
      </c>
      <c r="AX27" s="320" t="str">
        <f>CALCULOS!AX27</f>
        <v/>
      </c>
      <c r="AY27" s="318" t="str">
        <f>CALCULOS!AY27</f>
        <v/>
      </c>
      <c r="AZ27" s="319" t="str">
        <f>CALCULOS!AZ27</f>
        <v/>
      </c>
      <c r="BA27" s="320" t="str">
        <f>CALCULOS!BA27</f>
        <v/>
      </c>
      <c r="BB27" s="318" t="str">
        <f>CALCULOS!BB27</f>
        <v/>
      </c>
      <c r="BC27" s="319" t="str">
        <f>CALCULOS!BC27</f>
        <v/>
      </c>
      <c r="BD27" s="320" t="str">
        <f>CALCULOS!BD27</f>
        <v/>
      </c>
      <c r="BE27" s="318" t="str">
        <f>CALCULOS!BE27</f>
        <v/>
      </c>
      <c r="BF27" s="319" t="str">
        <f>CALCULOS!BF27</f>
        <v/>
      </c>
      <c r="BG27" s="320" t="str">
        <f>CALCULOS!BG27</f>
        <v/>
      </c>
      <c r="BH27" s="318" t="str">
        <f>CALCULOS!BH27</f>
        <v/>
      </c>
      <c r="BI27" s="319" t="str">
        <f>CALCULOS!BI27</f>
        <v/>
      </c>
      <c r="BJ27" s="320" t="str">
        <f>CALCULOS!BJ27</f>
        <v/>
      </c>
      <c r="BK27" s="318" t="str">
        <f>CALCULOS!BK27</f>
        <v/>
      </c>
      <c r="BL27" s="319" t="str">
        <f>CALCULOS!BL27</f>
        <v/>
      </c>
      <c r="BM27" s="320" t="str">
        <f>CALCULOS!BM27</f>
        <v/>
      </c>
      <c r="BN27" s="318" t="str">
        <f>CALCULOS!BN27</f>
        <v/>
      </c>
      <c r="BO27" s="319" t="str">
        <f>CALCULOS!BO27</f>
        <v/>
      </c>
      <c r="BP27" s="320" t="str">
        <f>CALCULOS!BP27</f>
        <v/>
      </c>
      <c r="BQ27" s="318" t="str">
        <f>CALCULOS!BQ27</f>
        <v/>
      </c>
      <c r="BR27" s="319" t="str">
        <f>CALCULOS!BR27</f>
        <v/>
      </c>
      <c r="BS27" s="320" t="str">
        <f>CALCULOS!BS27</f>
        <v/>
      </c>
      <c r="BT27" s="318" t="str">
        <f>CALCULOS!BT27</f>
        <v/>
      </c>
      <c r="BU27" s="319" t="str">
        <f>CALCULOS!BU27</f>
        <v/>
      </c>
      <c r="BV27" s="321" t="str">
        <f>CALCULOS!BV27</f>
        <v/>
      </c>
      <c r="BW27" s="322"/>
      <c r="BX27" s="111">
        <f>CALCULOS!BX27</f>
        <v>0</v>
      </c>
      <c r="BY27" s="89">
        <f>CALCULOS!BY27</f>
        <v>0</v>
      </c>
      <c r="BZ27" s="89">
        <f>CALCULOS!BZ27</f>
        <v>0</v>
      </c>
      <c r="CA27" s="89">
        <f>CALCULOS!CA27</f>
        <v>0</v>
      </c>
      <c r="CB27" s="93">
        <f>CALCULOS!CB27</f>
        <v>0</v>
      </c>
      <c r="CC27" s="93">
        <f>CALCULOS!CC27</f>
        <v>0</v>
      </c>
      <c r="CD27" s="97">
        <f>CALCULOS!CD27</f>
        <v>0</v>
      </c>
      <c r="CE27" s="97">
        <f>CALCULOS!CE27</f>
        <v>0</v>
      </c>
      <c r="CF27" s="101">
        <f>CALCULOS!CF27</f>
        <v>0</v>
      </c>
      <c r="CG27" s="107">
        <f>CALCULOS!CG27</f>
        <v>0</v>
      </c>
      <c r="CH27" s="19"/>
      <c r="CI27" s="123">
        <f>CALCULOS!CI27</f>
        <v>0</v>
      </c>
      <c r="CJ27" s="123">
        <f>CALCULOS!CJ27</f>
        <v>0</v>
      </c>
    </row>
    <row r="28" spans="2:88" ht="18" hidden="1" customHeight="1" x14ac:dyDescent="0.35">
      <c r="B28" s="448" t="str">
        <f>CALCULOS!B28</f>
        <v>EQUIPO K</v>
      </c>
      <c r="C28" s="433" t="str">
        <f>CALCULOS!C28</f>
        <v/>
      </c>
      <c r="D28" s="430"/>
      <c r="E28" s="430"/>
      <c r="F28" s="430" t="str">
        <f>CALCULOS!F28</f>
        <v/>
      </c>
      <c r="G28" s="430"/>
      <c r="H28" s="430"/>
      <c r="I28" s="430" t="str">
        <f>CALCULOS!I28</f>
        <v/>
      </c>
      <c r="J28" s="430"/>
      <c r="K28" s="430"/>
      <c r="L28" s="430" t="str">
        <f>CALCULOS!L28</f>
        <v/>
      </c>
      <c r="M28" s="430"/>
      <c r="N28" s="430"/>
      <c r="O28" s="430" t="str">
        <f>CALCULOS!O28</f>
        <v/>
      </c>
      <c r="P28" s="430"/>
      <c r="Q28" s="430"/>
      <c r="R28" s="430" t="str">
        <f>CALCULOS!R28</f>
        <v/>
      </c>
      <c r="S28" s="430"/>
      <c r="T28" s="430"/>
      <c r="U28" s="430" t="str">
        <f>CALCULOS!U28</f>
        <v/>
      </c>
      <c r="V28" s="430"/>
      <c r="W28" s="430"/>
      <c r="X28" s="430" t="str">
        <f>CALCULOS!X28</f>
        <v/>
      </c>
      <c r="Y28" s="430"/>
      <c r="Z28" s="430"/>
      <c r="AA28" s="430" t="str">
        <f>CALCULOS!AA28</f>
        <v/>
      </c>
      <c r="AB28" s="430"/>
      <c r="AC28" s="430"/>
      <c r="AD28" s="430" t="str">
        <f>CALCULOS!AD28</f>
        <v/>
      </c>
      <c r="AE28" s="430"/>
      <c r="AF28" s="430"/>
      <c r="AG28" s="445"/>
      <c r="AH28" s="446"/>
      <c r="AI28" s="447"/>
      <c r="AJ28" s="434" t="str">
        <f>CALCULOS!AJ28</f>
        <v/>
      </c>
      <c r="AK28" s="435"/>
      <c r="AL28" s="444"/>
      <c r="AM28" s="434" t="str">
        <f>CALCULOS!AM28</f>
        <v/>
      </c>
      <c r="AN28" s="435"/>
      <c r="AO28" s="444"/>
      <c r="AP28" s="434" t="str">
        <f>CALCULOS!AP28</f>
        <v/>
      </c>
      <c r="AQ28" s="435"/>
      <c r="AR28" s="444"/>
      <c r="AS28" s="434" t="str">
        <f>CALCULOS!AS28</f>
        <v/>
      </c>
      <c r="AT28" s="435"/>
      <c r="AU28" s="444"/>
      <c r="AV28" s="434" t="str">
        <f>CALCULOS!AV28</f>
        <v/>
      </c>
      <c r="AW28" s="435"/>
      <c r="AX28" s="444"/>
      <c r="AY28" s="434" t="str">
        <f>CALCULOS!AY28</f>
        <v/>
      </c>
      <c r="AZ28" s="435"/>
      <c r="BA28" s="444"/>
      <c r="BB28" s="434" t="str">
        <f>CALCULOS!BB28</f>
        <v/>
      </c>
      <c r="BC28" s="435"/>
      <c r="BD28" s="444"/>
      <c r="BE28" s="434" t="str">
        <f>CALCULOS!BE28</f>
        <v/>
      </c>
      <c r="BF28" s="435"/>
      <c r="BG28" s="444"/>
      <c r="BH28" s="434" t="str">
        <f>CALCULOS!BH28</f>
        <v/>
      </c>
      <c r="BI28" s="435"/>
      <c r="BJ28" s="444"/>
      <c r="BK28" s="434" t="str">
        <f>CALCULOS!BK28</f>
        <v/>
      </c>
      <c r="BL28" s="435"/>
      <c r="BM28" s="436"/>
      <c r="BN28" s="434" t="str">
        <f>CALCULOS!BN28</f>
        <v/>
      </c>
      <c r="BO28" s="435"/>
      <c r="BP28" s="436"/>
      <c r="BQ28" s="434" t="str">
        <f>CALCULOS!BQ28</f>
        <v/>
      </c>
      <c r="BR28" s="435"/>
      <c r="BS28" s="436"/>
      <c r="BT28" s="434" t="str">
        <f>CALCULOS!BT28</f>
        <v/>
      </c>
      <c r="BU28" s="435"/>
      <c r="BV28" s="440"/>
      <c r="BW28" s="323"/>
      <c r="BX28" s="112"/>
      <c r="BY28" s="90"/>
      <c r="BZ28" s="90"/>
      <c r="CA28" s="90"/>
      <c r="CB28" s="94"/>
      <c r="CC28" s="94"/>
      <c r="CD28" s="98"/>
      <c r="CE28" s="98"/>
      <c r="CF28" s="102"/>
      <c r="CG28" s="108"/>
      <c r="CH28" s="19"/>
      <c r="CI28" s="122"/>
      <c r="CJ28" s="122"/>
    </row>
    <row r="29" spans="2:88" ht="18" hidden="1" customHeight="1" x14ac:dyDescent="0.35">
      <c r="B29" s="449"/>
      <c r="C29" s="62" t="str">
        <f>CALCULOS!C29</f>
        <v/>
      </c>
      <c r="D29" s="167" t="str">
        <f>CALCULOS!D29</f>
        <v/>
      </c>
      <c r="E29" s="7" t="str">
        <f>CALCULOS!E29</f>
        <v/>
      </c>
      <c r="F29" s="62" t="str">
        <f>CALCULOS!F29</f>
        <v/>
      </c>
      <c r="G29" s="167" t="str">
        <f>CALCULOS!G29</f>
        <v/>
      </c>
      <c r="H29" s="7" t="str">
        <f>CALCULOS!H29</f>
        <v/>
      </c>
      <c r="I29" s="62" t="str">
        <f>CALCULOS!I29</f>
        <v/>
      </c>
      <c r="J29" s="167" t="str">
        <f>CALCULOS!J29</f>
        <v/>
      </c>
      <c r="K29" s="7" t="str">
        <f>CALCULOS!K29</f>
        <v/>
      </c>
      <c r="L29" s="62" t="str">
        <f>CALCULOS!L29</f>
        <v/>
      </c>
      <c r="M29" s="167" t="str">
        <f>CALCULOS!M29</f>
        <v/>
      </c>
      <c r="N29" s="7" t="str">
        <f>CALCULOS!N29</f>
        <v/>
      </c>
      <c r="O29" s="62" t="str">
        <f>CALCULOS!O29</f>
        <v/>
      </c>
      <c r="P29" s="167" t="str">
        <f>CALCULOS!P29</f>
        <v/>
      </c>
      <c r="Q29" s="7" t="str">
        <f>CALCULOS!Q29</f>
        <v/>
      </c>
      <c r="R29" s="62" t="str">
        <f>CALCULOS!R29</f>
        <v/>
      </c>
      <c r="S29" s="167" t="str">
        <f>CALCULOS!S29</f>
        <v/>
      </c>
      <c r="T29" s="7" t="str">
        <f>CALCULOS!T29</f>
        <v/>
      </c>
      <c r="U29" s="62" t="str">
        <f>CALCULOS!U29</f>
        <v/>
      </c>
      <c r="V29" s="167" t="str">
        <f>CALCULOS!V29</f>
        <v/>
      </c>
      <c r="W29" s="7" t="str">
        <f>CALCULOS!W29</f>
        <v/>
      </c>
      <c r="X29" s="62" t="str">
        <f>CALCULOS!X29</f>
        <v/>
      </c>
      <c r="Y29" s="167" t="str">
        <f>CALCULOS!Y29</f>
        <v/>
      </c>
      <c r="Z29" s="7" t="str">
        <f>CALCULOS!Z29</f>
        <v/>
      </c>
      <c r="AA29" s="62" t="str">
        <f>CALCULOS!AA29</f>
        <v/>
      </c>
      <c r="AB29" s="167" t="str">
        <f>CALCULOS!AB29</f>
        <v/>
      </c>
      <c r="AC29" s="7" t="str">
        <f>CALCULOS!AC29</f>
        <v/>
      </c>
      <c r="AD29" s="62" t="str">
        <f>CALCULOS!AD29</f>
        <v/>
      </c>
      <c r="AE29" s="167" t="str">
        <f>CALCULOS!AE29</f>
        <v/>
      </c>
      <c r="AF29" s="7" t="str">
        <f>CALCULOS!AF29</f>
        <v/>
      </c>
      <c r="AG29" s="117"/>
      <c r="AH29" s="115"/>
      <c r="AI29" s="116"/>
      <c r="AJ29" s="318" t="str">
        <f>CALCULOS!AJ29</f>
        <v/>
      </c>
      <c r="AK29" s="319" t="str">
        <f>CALCULOS!AK29</f>
        <v/>
      </c>
      <c r="AL29" s="320" t="str">
        <f>CALCULOS!AL29</f>
        <v/>
      </c>
      <c r="AM29" s="318" t="str">
        <f>CALCULOS!AM29</f>
        <v/>
      </c>
      <c r="AN29" s="319" t="str">
        <f>CALCULOS!AN29</f>
        <v/>
      </c>
      <c r="AO29" s="320" t="str">
        <f>CALCULOS!AO29</f>
        <v/>
      </c>
      <c r="AP29" s="318" t="str">
        <f>CALCULOS!AP29</f>
        <v/>
      </c>
      <c r="AQ29" s="319" t="str">
        <f>CALCULOS!AQ29</f>
        <v/>
      </c>
      <c r="AR29" s="320" t="str">
        <f>CALCULOS!AR29</f>
        <v/>
      </c>
      <c r="AS29" s="318" t="str">
        <f>CALCULOS!AS29</f>
        <v/>
      </c>
      <c r="AT29" s="319" t="str">
        <f>CALCULOS!AT29</f>
        <v/>
      </c>
      <c r="AU29" s="320" t="str">
        <f>CALCULOS!AU29</f>
        <v/>
      </c>
      <c r="AV29" s="318" t="str">
        <f>CALCULOS!AV29</f>
        <v/>
      </c>
      <c r="AW29" s="319" t="str">
        <f>CALCULOS!AW29</f>
        <v/>
      </c>
      <c r="AX29" s="320" t="str">
        <f>CALCULOS!AX29</f>
        <v/>
      </c>
      <c r="AY29" s="318" t="str">
        <f>CALCULOS!AY29</f>
        <v/>
      </c>
      <c r="AZ29" s="319" t="str">
        <f>CALCULOS!AZ29</f>
        <v/>
      </c>
      <c r="BA29" s="320" t="str">
        <f>CALCULOS!BA29</f>
        <v/>
      </c>
      <c r="BB29" s="318" t="str">
        <f>CALCULOS!BB29</f>
        <v/>
      </c>
      <c r="BC29" s="319" t="str">
        <f>CALCULOS!BC29</f>
        <v/>
      </c>
      <c r="BD29" s="320" t="str">
        <f>CALCULOS!BD29</f>
        <v/>
      </c>
      <c r="BE29" s="318" t="str">
        <f>CALCULOS!BE29</f>
        <v/>
      </c>
      <c r="BF29" s="319" t="str">
        <f>CALCULOS!BF29</f>
        <v/>
      </c>
      <c r="BG29" s="320" t="str">
        <f>CALCULOS!BG29</f>
        <v/>
      </c>
      <c r="BH29" s="318" t="str">
        <f>CALCULOS!BH29</f>
        <v/>
      </c>
      <c r="BI29" s="319" t="str">
        <f>CALCULOS!BI29</f>
        <v/>
      </c>
      <c r="BJ29" s="320" t="str">
        <f>CALCULOS!BJ29</f>
        <v/>
      </c>
      <c r="BK29" s="318" t="str">
        <f>CALCULOS!BK29</f>
        <v/>
      </c>
      <c r="BL29" s="319" t="str">
        <f>CALCULOS!BL29</f>
        <v/>
      </c>
      <c r="BM29" s="320" t="str">
        <f>CALCULOS!BM29</f>
        <v/>
      </c>
      <c r="BN29" s="318" t="str">
        <f>CALCULOS!BN29</f>
        <v/>
      </c>
      <c r="BO29" s="319" t="str">
        <f>CALCULOS!BO29</f>
        <v/>
      </c>
      <c r="BP29" s="320" t="str">
        <f>CALCULOS!BP29</f>
        <v/>
      </c>
      <c r="BQ29" s="318" t="str">
        <f>CALCULOS!BQ29</f>
        <v/>
      </c>
      <c r="BR29" s="319" t="str">
        <f>CALCULOS!BR29</f>
        <v/>
      </c>
      <c r="BS29" s="320" t="str">
        <f>CALCULOS!BS29</f>
        <v/>
      </c>
      <c r="BT29" s="318" t="str">
        <f>CALCULOS!BT29</f>
        <v/>
      </c>
      <c r="BU29" s="319" t="str">
        <f>CALCULOS!BU29</f>
        <v/>
      </c>
      <c r="BV29" s="321" t="str">
        <f>CALCULOS!BV29</f>
        <v/>
      </c>
      <c r="BW29" s="322"/>
      <c r="BX29" s="111">
        <f>CALCULOS!BX29</f>
        <v>0</v>
      </c>
      <c r="BY29" s="89">
        <f>CALCULOS!BY29</f>
        <v>0</v>
      </c>
      <c r="BZ29" s="89">
        <f>CALCULOS!BZ29</f>
        <v>0</v>
      </c>
      <c r="CA29" s="89">
        <f>CALCULOS!CA29</f>
        <v>0</v>
      </c>
      <c r="CB29" s="93">
        <f>CALCULOS!CB29</f>
        <v>0</v>
      </c>
      <c r="CC29" s="93">
        <f>CALCULOS!CC29</f>
        <v>0</v>
      </c>
      <c r="CD29" s="97">
        <f>CALCULOS!CD29</f>
        <v>0</v>
      </c>
      <c r="CE29" s="97">
        <f>CALCULOS!CE29</f>
        <v>0</v>
      </c>
      <c r="CF29" s="101">
        <f>CALCULOS!CF29</f>
        <v>0</v>
      </c>
      <c r="CG29" s="105">
        <f>CALCULOS!CG29</f>
        <v>0</v>
      </c>
      <c r="CH29" s="19"/>
      <c r="CI29" s="123">
        <f>CALCULOS!CI29</f>
        <v>0</v>
      </c>
      <c r="CJ29" s="123">
        <f>CALCULOS!CJ29</f>
        <v>0</v>
      </c>
    </row>
    <row r="30" spans="2:88" ht="18" hidden="1" customHeight="1" x14ac:dyDescent="0.35">
      <c r="B30" s="448" t="str">
        <f>CALCULOS!B30</f>
        <v>EQUIPO L</v>
      </c>
      <c r="C30" s="433" t="str">
        <f>CALCULOS!C30</f>
        <v/>
      </c>
      <c r="D30" s="430"/>
      <c r="E30" s="430"/>
      <c r="F30" s="430" t="str">
        <f>CALCULOS!F30</f>
        <v/>
      </c>
      <c r="G30" s="430"/>
      <c r="H30" s="430"/>
      <c r="I30" s="430" t="str">
        <f>CALCULOS!I30</f>
        <v/>
      </c>
      <c r="J30" s="430"/>
      <c r="K30" s="430"/>
      <c r="L30" s="430" t="str">
        <f>CALCULOS!L30</f>
        <v/>
      </c>
      <c r="M30" s="430"/>
      <c r="N30" s="430"/>
      <c r="O30" s="430" t="str">
        <f>CALCULOS!O30</f>
        <v/>
      </c>
      <c r="P30" s="430"/>
      <c r="Q30" s="430"/>
      <c r="R30" s="430" t="str">
        <f>CALCULOS!R30</f>
        <v/>
      </c>
      <c r="S30" s="430"/>
      <c r="T30" s="430"/>
      <c r="U30" s="430" t="str">
        <f>CALCULOS!U30</f>
        <v/>
      </c>
      <c r="V30" s="430"/>
      <c r="W30" s="430"/>
      <c r="X30" s="430" t="str">
        <f>CALCULOS!X30</f>
        <v/>
      </c>
      <c r="Y30" s="430"/>
      <c r="Z30" s="430"/>
      <c r="AA30" s="430" t="str">
        <f>CALCULOS!AA30</f>
        <v/>
      </c>
      <c r="AB30" s="430"/>
      <c r="AC30" s="430"/>
      <c r="AD30" s="430" t="str">
        <f>CALCULOS!AD30</f>
        <v/>
      </c>
      <c r="AE30" s="430"/>
      <c r="AF30" s="430"/>
      <c r="AG30" s="430" t="str">
        <f>CALCULOS!AG30</f>
        <v/>
      </c>
      <c r="AH30" s="430"/>
      <c r="AI30" s="430"/>
      <c r="AJ30" s="445"/>
      <c r="AK30" s="446"/>
      <c r="AL30" s="447"/>
      <c r="AM30" s="434" t="str">
        <f>CALCULOS!AM30</f>
        <v/>
      </c>
      <c r="AN30" s="435"/>
      <c r="AO30" s="444"/>
      <c r="AP30" s="434" t="str">
        <f>CALCULOS!AP30</f>
        <v/>
      </c>
      <c r="AQ30" s="435"/>
      <c r="AR30" s="444"/>
      <c r="AS30" s="434" t="str">
        <f>CALCULOS!AS30</f>
        <v/>
      </c>
      <c r="AT30" s="435"/>
      <c r="AU30" s="444"/>
      <c r="AV30" s="434" t="str">
        <f>CALCULOS!AV30</f>
        <v/>
      </c>
      <c r="AW30" s="435"/>
      <c r="AX30" s="444"/>
      <c r="AY30" s="434" t="str">
        <f>CALCULOS!AY30</f>
        <v/>
      </c>
      <c r="AZ30" s="435"/>
      <c r="BA30" s="444"/>
      <c r="BB30" s="434" t="str">
        <f>CALCULOS!BB30</f>
        <v/>
      </c>
      <c r="BC30" s="435"/>
      <c r="BD30" s="444"/>
      <c r="BE30" s="434" t="str">
        <f>CALCULOS!BE30</f>
        <v/>
      </c>
      <c r="BF30" s="435"/>
      <c r="BG30" s="444"/>
      <c r="BH30" s="434" t="str">
        <f>CALCULOS!BH30</f>
        <v/>
      </c>
      <c r="BI30" s="435"/>
      <c r="BJ30" s="444"/>
      <c r="BK30" s="434" t="str">
        <f>CALCULOS!BK30</f>
        <v/>
      </c>
      <c r="BL30" s="435"/>
      <c r="BM30" s="436"/>
      <c r="BN30" s="434" t="str">
        <f>CALCULOS!BN30</f>
        <v/>
      </c>
      <c r="BO30" s="435"/>
      <c r="BP30" s="436"/>
      <c r="BQ30" s="434" t="str">
        <f>CALCULOS!BQ30</f>
        <v/>
      </c>
      <c r="BR30" s="435"/>
      <c r="BS30" s="436"/>
      <c r="BT30" s="434" t="str">
        <f>CALCULOS!BT30</f>
        <v/>
      </c>
      <c r="BU30" s="435"/>
      <c r="BV30" s="440"/>
      <c r="BW30" s="336"/>
      <c r="BX30" s="110"/>
      <c r="BY30" s="88"/>
      <c r="BZ30" s="88"/>
      <c r="CA30" s="88"/>
      <c r="CB30" s="92"/>
      <c r="CC30" s="92"/>
      <c r="CD30" s="96"/>
      <c r="CE30" s="96"/>
      <c r="CF30" s="100"/>
      <c r="CG30" s="104"/>
      <c r="CH30" s="19"/>
      <c r="CI30" s="122"/>
      <c r="CJ30" s="122"/>
    </row>
    <row r="31" spans="2:88" ht="18" hidden="1" customHeight="1" x14ac:dyDescent="0.35">
      <c r="B31" s="449"/>
      <c r="C31" s="62" t="str">
        <f>CALCULOS!C31</f>
        <v/>
      </c>
      <c r="D31" s="167" t="str">
        <f>CALCULOS!D31</f>
        <v/>
      </c>
      <c r="E31" s="7" t="str">
        <f>CALCULOS!E31</f>
        <v/>
      </c>
      <c r="F31" s="62" t="str">
        <f>CALCULOS!F31</f>
        <v/>
      </c>
      <c r="G31" s="167" t="str">
        <f>CALCULOS!G31</f>
        <v/>
      </c>
      <c r="H31" s="7" t="str">
        <f>CALCULOS!H31</f>
        <v/>
      </c>
      <c r="I31" s="62" t="str">
        <f>CALCULOS!I31</f>
        <v/>
      </c>
      <c r="J31" s="167" t="str">
        <f>CALCULOS!J31</f>
        <v/>
      </c>
      <c r="K31" s="7" t="str">
        <f>CALCULOS!K31</f>
        <v/>
      </c>
      <c r="L31" s="62" t="str">
        <f>CALCULOS!L31</f>
        <v/>
      </c>
      <c r="M31" s="167" t="str">
        <f>CALCULOS!M31</f>
        <v/>
      </c>
      <c r="N31" s="7" t="str">
        <f>CALCULOS!N31</f>
        <v/>
      </c>
      <c r="O31" s="62" t="str">
        <f>CALCULOS!O31</f>
        <v/>
      </c>
      <c r="P31" s="167" t="str">
        <f>CALCULOS!P31</f>
        <v/>
      </c>
      <c r="Q31" s="7" t="str">
        <f>CALCULOS!Q31</f>
        <v/>
      </c>
      <c r="R31" s="62" t="str">
        <f>CALCULOS!R31</f>
        <v/>
      </c>
      <c r="S31" s="167" t="str">
        <f>CALCULOS!S31</f>
        <v/>
      </c>
      <c r="T31" s="7" t="str">
        <f>CALCULOS!T31</f>
        <v/>
      </c>
      <c r="U31" s="62" t="str">
        <f>CALCULOS!U31</f>
        <v/>
      </c>
      <c r="V31" s="167" t="str">
        <f>CALCULOS!V31</f>
        <v/>
      </c>
      <c r="W31" s="7" t="str">
        <f>CALCULOS!W31</f>
        <v/>
      </c>
      <c r="X31" s="62" t="str">
        <f>CALCULOS!X31</f>
        <v/>
      </c>
      <c r="Y31" s="167" t="str">
        <f>CALCULOS!Y31</f>
        <v/>
      </c>
      <c r="Z31" s="7" t="str">
        <f>CALCULOS!Z31</f>
        <v/>
      </c>
      <c r="AA31" s="62" t="str">
        <f>CALCULOS!AA31</f>
        <v/>
      </c>
      <c r="AB31" s="167" t="str">
        <f>CALCULOS!AB31</f>
        <v/>
      </c>
      <c r="AC31" s="7" t="str">
        <f>CALCULOS!AC31</f>
        <v/>
      </c>
      <c r="AD31" s="62" t="str">
        <f>CALCULOS!AD31</f>
        <v/>
      </c>
      <c r="AE31" s="167" t="str">
        <f>CALCULOS!AE31</f>
        <v/>
      </c>
      <c r="AF31" s="7" t="str">
        <f>CALCULOS!AF31</f>
        <v/>
      </c>
      <c r="AG31" s="62" t="str">
        <f>CALCULOS!AG31</f>
        <v/>
      </c>
      <c r="AH31" s="167" t="str">
        <f>CALCULOS!AH31</f>
        <v/>
      </c>
      <c r="AI31" s="7" t="str">
        <f>CALCULOS!AI31</f>
        <v/>
      </c>
      <c r="AJ31" s="117"/>
      <c r="AK31" s="115"/>
      <c r="AL31" s="116"/>
      <c r="AM31" s="318" t="str">
        <f>CALCULOS!AM31</f>
        <v/>
      </c>
      <c r="AN31" s="319" t="str">
        <f>CALCULOS!AN31</f>
        <v/>
      </c>
      <c r="AO31" s="320" t="str">
        <f>CALCULOS!AO31</f>
        <v/>
      </c>
      <c r="AP31" s="318" t="str">
        <f>CALCULOS!AP31</f>
        <v/>
      </c>
      <c r="AQ31" s="319" t="str">
        <f>CALCULOS!AQ31</f>
        <v/>
      </c>
      <c r="AR31" s="320" t="str">
        <f>CALCULOS!AR31</f>
        <v/>
      </c>
      <c r="AS31" s="318" t="str">
        <f>CALCULOS!AS31</f>
        <v/>
      </c>
      <c r="AT31" s="319" t="str">
        <f>CALCULOS!AT31</f>
        <v/>
      </c>
      <c r="AU31" s="320" t="str">
        <f>CALCULOS!AU31</f>
        <v/>
      </c>
      <c r="AV31" s="318" t="str">
        <f>CALCULOS!AV31</f>
        <v/>
      </c>
      <c r="AW31" s="319" t="str">
        <f>CALCULOS!AW31</f>
        <v/>
      </c>
      <c r="AX31" s="320" t="str">
        <f>CALCULOS!AX31</f>
        <v/>
      </c>
      <c r="AY31" s="318" t="str">
        <f>CALCULOS!AY31</f>
        <v/>
      </c>
      <c r="AZ31" s="319" t="str">
        <f>CALCULOS!AZ31</f>
        <v/>
      </c>
      <c r="BA31" s="320" t="str">
        <f>CALCULOS!BA31</f>
        <v/>
      </c>
      <c r="BB31" s="318" t="str">
        <f>CALCULOS!BB31</f>
        <v/>
      </c>
      <c r="BC31" s="319" t="str">
        <f>CALCULOS!BC31</f>
        <v/>
      </c>
      <c r="BD31" s="320" t="str">
        <f>CALCULOS!BD31</f>
        <v/>
      </c>
      <c r="BE31" s="318" t="str">
        <f>CALCULOS!BE31</f>
        <v/>
      </c>
      <c r="BF31" s="319" t="str">
        <f>CALCULOS!BF31</f>
        <v/>
      </c>
      <c r="BG31" s="320" t="str">
        <f>CALCULOS!BG31</f>
        <v/>
      </c>
      <c r="BH31" s="318" t="str">
        <f>CALCULOS!BH31</f>
        <v/>
      </c>
      <c r="BI31" s="319" t="str">
        <f>CALCULOS!BI31</f>
        <v/>
      </c>
      <c r="BJ31" s="320" t="str">
        <f>CALCULOS!BJ31</f>
        <v/>
      </c>
      <c r="BK31" s="318" t="str">
        <f>CALCULOS!BK31</f>
        <v/>
      </c>
      <c r="BL31" s="319" t="str">
        <f>CALCULOS!BL31</f>
        <v/>
      </c>
      <c r="BM31" s="320" t="str">
        <f>CALCULOS!BM31</f>
        <v/>
      </c>
      <c r="BN31" s="318" t="str">
        <f>CALCULOS!BN31</f>
        <v/>
      </c>
      <c r="BO31" s="319" t="str">
        <f>CALCULOS!BO31</f>
        <v/>
      </c>
      <c r="BP31" s="320" t="str">
        <f>CALCULOS!BP31</f>
        <v/>
      </c>
      <c r="BQ31" s="318" t="str">
        <f>CALCULOS!BQ31</f>
        <v/>
      </c>
      <c r="BR31" s="319" t="str">
        <f>CALCULOS!BR31</f>
        <v/>
      </c>
      <c r="BS31" s="320" t="str">
        <f>CALCULOS!BS31</f>
        <v/>
      </c>
      <c r="BT31" s="318" t="str">
        <f>CALCULOS!BT31</f>
        <v/>
      </c>
      <c r="BU31" s="319" t="str">
        <f>CALCULOS!BU31</f>
        <v/>
      </c>
      <c r="BV31" s="321" t="str">
        <f>CALCULOS!BV31</f>
        <v/>
      </c>
      <c r="BW31" s="322"/>
      <c r="BX31" s="111">
        <f>CALCULOS!BX31</f>
        <v>0</v>
      </c>
      <c r="BY31" s="89">
        <f>CALCULOS!BY31</f>
        <v>0</v>
      </c>
      <c r="BZ31" s="89">
        <f>CALCULOS!BZ31</f>
        <v>0</v>
      </c>
      <c r="CA31" s="89">
        <f>CALCULOS!CA31</f>
        <v>0</v>
      </c>
      <c r="CB31" s="93">
        <f>CALCULOS!CB31</f>
        <v>0</v>
      </c>
      <c r="CC31" s="93">
        <f>CALCULOS!CC31</f>
        <v>0</v>
      </c>
      <c r="CD31" s="97">
        <f>CALCULOS!CD31</f>
        <v>0</v>
      </c>
      <c r="CE31" s="97">
        <f>CALCULOS!CE31</f>
        <v>0</v>
      </c>
      <c r="CF31" s="101">
        <f>CALCULOS!CF31</f>
        <v>0</v>
      </c>
      <c r="CG31" s="105">
        <f>CALCULOS!CG31</f>
        <v>0</v>
      </c>
      <c r="CH31" s="19"/>
      <c r="CI31" s="123">
        <f>CALCULOS!CI31</f>
        <v>0</v>
      </c>
      <c r="CJ31" s="123">
        <f>CALCULOS!CJ31</f>
        <v>0</v>
      </c>
    </row>
    <row r="32" spans="2:88" ht="18" hidden="1" customHeight="1" x14ac:dyDescent="0.35">
      <c r="B32" s="448" t="str">
        <f>CALCULOS!B32</f>
        <v>EQUIPO M</v>
      </c>
      <c r="C32" s="433" t="str">
        <f>CALCULOS!C32</f>
        <v/>
      </c>
      <c r="D32" s="430"/>
      <c r="E32" s="430"/>
      <c r="F32" s="430" t="str">
        <f>CALCULOS!F32</f>
        <v/>
      </c>
      <c r="G32" s="430"/>
      <c r="H32" s="430"/>
      <c r="I32" s="430" t="str">
        <f>CALCULOS!I32</f>
        <v/>
      </c>
      <c r="J32" s="430"/>
      <c r="K32" s="430"/>
      <c r="L32" s="430" t="str">
        <f>CALCULOS!L32</f>
        <v/>
      </c>
      <c r="M32" s="430"/>
      <c r="N32" s="430"/>
      <c r="O32" s="430" t="str">
        <f>CALCULOS!O32</f>
        <v/>
      </c>
      <c r="P32" s="430"/>
      <c r="Q32" s="430"/>
      <c r="R32" s="430" t="str">
        <f>CALCULOS!R32</f>
        <v/>
      </c>
      <c r="S32" s="430"/>
      <c r="T32" s="430"/>
      <c r="U32" s="430" t="str">
        <f>CALCULOS!U32</f>
        <v/>
      </c>
      <c r="V32" s="430"/>
      <c r="W32" s="430"/>
      <c r="X32" s="430" t="str">
        <f>CALCULOS!X32</f>
        <v/>
      </c>
      <c r="Y32" s="430"/>
      <c r="Z32" s="430"/>
      <c r="AA32" s="430" t="str">
        <f>CALCULOS!AA32</f>
        <v/>
      </c>
      <c r="AB32" s="430"/>
      <c r="AC32" s="430"/>
      <c r="AD32" s="430" t="str">
        <f>CALCULOS!AD32</f>
        <v/>
      </c>
      <c r="AE32" s="430"/>
      <c r="AF32" s="430"/>
      <c r="AG32" s="430" t="str">
        <f>CALCULOS!AG32</f>
        <v/>
      </c>
      <c r="AH32" s="430"/>
      <c r="AI32" s="430"/>
      <c r="AJ32" s="430" t="str">
        <f>CALCULOS!AJ32</f>
        <v/>
      </c>
      <c r="AK32" s="430"/>
      <c r="AL32" s="430"/>
      <c r="AM32" s="445"/>
      <c r="AN32" s="446"/>
      <c r="AO32" s="447"/>
      <c r="AP32" s="434" t="str">
        <f>CALCULOS!AP32</f>
        <v/>
      </c>
      <c r="AQ32" s="435"/>
      <c r="AR32" s="444"/>
      <c r="AS32" s="434" t="str">
        <f>CALCULOS!AS32</f>
        <v/>
      </c>
      <c r="AT32" s="435"/>
      <c r="AU32" s="444"/>
      <c r="AV32" s="434" t="str">
        <f>CALCULOS!AV32</f>
        <v/>
      </c>
      <c r="AW32" s="435"/>
      <c r="AX32" s="444"/>
      <c r="AY32" s="434" t="str">
        <f>CALCULOS!AY32</f>
        <v/>
      </c>
      <c r="AZ32" s="435"/>
      <c r="BA32" s="444"/>
      <c r="BB32" s="434" t="str">
        <f>CALCULOS!BB32</f>
        <v/>
      </c>
      <c r="BC32" s="435"/>
      <c r="BD32" s="444"/>
      <c r="BE32" s="434" t="str">
        <f>CALCULOS!BE32</f>
        <v/>
      </c>
      <c r="BF32" s="435"/>
      <c r="BG32" s="444"/>
      <c r="BH32" s="434" t="str">
        <f>CALCULOS!BH32</f>
        <v/>
      </c>
      <c r="BI32" s="435"/>
      <c r="BJ32" s="444"/>
      <c r="BK32" s="434" t="str">
        <f>CALCULOS!BK32</f>
        <v/>
      </c>
      <c r="BL32" s="435"/>
      <c r="BM32" s="436"/>
      <c r="BN32" s="434" t="str">
        <f>CALCULOS!BN32</f>
        <v/>
      </c>
      <c r="BO32" s="435"/>
      <c r="BP32" s="436"/>
      <c r="BQ32" s="434" t="str">
        <f>CALCULOS!BQ32</f>
        <v/>
      </c>
      <c r="BR32" s="435"/>
      <c r="BS32" s="436"/>
      <c r="BT32" s="434" t="str">
        <f>CALCULOS!BT32</f>
        <v/>
      </c>
      <c r="BU32" s="435"/>
      <c r="BV32" s="440"/>
      <c r="BW32" s="336"/>
      <c r="BX32" s="110"/>
      <c r="BY32" s="88"/>
      <c r="BZ32" s="88"/>
      <c r="CA32" s="88"/>
      <c r="CB32" s="92"/>
      <c r="CC32" s="92"/>
      <c r="CD32" s="96"/>
      <c r="CE32" s="96"/>
      <c r="CF32" s="100"/>
      <c r="CG32" s="104"/>
      <c r="CH32" s="19"/>
      <c r="CI32" s="122"/>
      <c r="CJ32" s="122"/>
    </row>
    <row r="33" spans="2:88" ht="18" hidden="1" customHeight="1" x14ac:dyDescent="0.35">
      <c r="B33" s="449"/>
      <c r="C33" s="62" t="str">
        <f>CALCULOS!C33</f>
        <v/>
      </c>
      <c r="D33" s="167" t="str">
        <f>CALCULOS!D33</f>
        <v/>
      </c>
      <c r="E33" s="7" t="str">
        <f>CALCULOS!E33</f>
        <v/>
      </c>
      <c r="F33" s="62" t="str">
        <f>CALCULOS!F33</f>
        <v/>
      </c>
      <c r="G33" s="167" t="str">
        <f>CALCULOS!G33</f>
        <v/>
      </c>
      <c r="H33" s="7" t="str">
        <f>CALCULOS!H33</f>
        <v/>
      </c>
      <c r="I33" s="62" t="str">
        <f>CALCULOS!I33</f>
        <v/>
      </c>
      <c r="J33" s="167" t="str">
        <f>CALCULOS!J33</f>
        <v/>
      </c>
      <c r="K33" s="7" t="str">
        <f>CALCULOS!K33</f>
        <v/>
      </c>
      <c r="L33" s="62" t="str">
        <f>CALCULOS!L33</f>
        <v/>
      </c>
      <c r="M33" s="167" t="str">
        <f>CALCULOS!M33</f>
        <v/>
      </c>
      <c r="N33" s="7" t="str">
        <f>CALCULOS!N33</f>
        <v/>
      </c>
      <c r="O33" s="62" t="str">
        <f>CALCULOS!O33</f>
        <v/>
      </c>
      <c r="P33" s="167" t="str">
        <f>CALCULOS!P33</f>
        <v/>
      </c>
      <c r="Q33" s="7" t="str">
        <f>CALCULOS!Q33</f>
        <v/>
      </c>
      <c r="R33" s="62" t="str">
        <f>CALCULOS!R33</f>
        <v/>
      </c>
      <c r="S33" s="167" t="str">
        <f>CALCULOS!S33</f>
        <v/>
      </c>
      <c r="T33" s="7" t="str">
        <f>CALCULOS!T33</f>
        <v/>
      </c>
      <c r="U33" s="62" t="str">
        <f>CALCULOS!U33</f>
        <v/>
      </c>
      <c r="V33" s="167" t="str">
        <f>CALCULOS!V33</f>
        <v/>
      </c>
      <c r="W33" s="7" t="str">
        <f>CALCULOS!W33</f>
        <v/>
      </c>
      <c r="X33" s="62" t="str">
        <f>CALCULOS!X33</f>
        <v/>
      </c>
      <c r="Y33" s="167" t="str">
        <f>CALCULOS!Y33</f>
        <v/>
      </c>
      <c r="Z33" s="7" t="str">
        <f>CALCULOS!Z33</f>
        <v/>
      </c>
      <c r="AA33" s="62" t="str">
        <f>CALCULOS!AA33</f>
        <v/>
      </c>
      <c r="AB33" s="167" t="str">
        <f>CALCULOS!AB33</f>
        <v/>
      </c>
      <c r="AC33" s="7" t="str">
        <f>CALCULOS!AC33</f>
        <v/>
      </c>
      <c r="AD33" s="62" t="str">
        <f>CALCULOS!AD33</f>
        <v/>
      </c>
      <c r="AE33" s="167" t="str">
        <f>CALCULOS!AE33</f>
        <v/>
      </c>
      <c r="AF33" s="7" t="str">
        <f>CALCULOS!AF33</f>
        <v/>
      </c>
      <c r="AG33" s="62" t="str">
        <f>CALCULOS!AG33</f>
        <v/>
      </c>
      <c r="AH33" s="167" t="str">
        <f>CALCULOS!AH33</f>
        <v/>
      </c>
      <c r="AI33" s="7" t="str">
        <f>CALCULOS!AI33</f>
        <v/>
      </c>
      <c r="AJ33" s="62" t="str">
        <f>CALCULOS!AJ33</f>
        <v/>
      </c>
      <c r="AK33" s="167" t="str">
        <f>CALCULOS!AK33</f>
        <v/>
      </c>
      <c r="AL33" s="7" t="str">
        <f>CALCULOS!AL33</f>
        <v/>
      </c>
      <c r="AM33" s="117"/>
      <c r="AN33" s="115"/>
      <c r="AO33" s="116"/>
      <c r="AP33" s="318" t="str">
        <f>CALCULOS!AP33</f>
        <v/>
      </c>
      <c r="AQ33" s="319" t="str">
        <f>CALCULOS!AQ33</f>
        <v/>
      </c>
      <c r="AR33" s="320" t="str">
        <f>CALCULOS!AR33</f>
        <v/>
      </c>
      <c r="AS33" s="318" t="str">
        <f>CALCULOS!AS33</f>
        <v/>
      </c>
      <c r="AT33" s="319" t="str">
        <f>CALCULOS!AT33</f>
        <v/>
      </c>
      <c r="AU33" s="320" t="str">
        <f>CALCULOS!AU33</f>
        <v/>
      </c>
      <c r="AV33" s="318" t="str">
        <f>CALCULOS!AV33</f>
        <v/>
      </c>
      <c r="AW33" s="319" t="str">
        <f>CALCULOS!AW33</f>
        <v/>
      </c>
      <c r="AX33" s="320" t="str">
        <f>CALCULOS!AX33</f>
        <v/>
      </c>
      <c r="AY33" s="318" t="str">
        <f>CALCULOS!AY33</f>
        <v/>
      </c>
      <c r="AZ33" s="319" t="str">
        <f>CALCULOS!AZ33</f>
        <v/>
      </c>
      <c r="BA33" s="320" t="str">
        <f>CALCULOS!BA33</f>
        <v/>
      </c>
      <c r="BB33" s="318" t="str">
        <f>CALCULOS!BB33</f>
        <v/>
      </c>
      <c r="BC33" s="319" t="str">
        <f>CALCULOS!BC33</f>
        <v/>
      </c>
      <c r="BD33" s="320" t="str">
        <f>CALCULOS!BD33</f>
        <v/>
      </c>
      <c r="BE33" s="318" t="str">
        <f>CALCULOS!BE33</f>
        <v/>
      </c>
      <c r="BF33" s="319" t="str">
        <f>CALCULOS!BF33</f>
        <v/>
      </c>
      <c r="BG33" s="320" t="str">
        <f>CALCULOS!BG33</f>
        <v/>
      </c>
      <c r="BH33" s="318" t="str">
        <f>CALCULOS!BH33</f>
        <v/>
      </c>
      <c r="BI33" s="319" t="str">
        <f>CALCULOS!BI33</f>
        <v/>
      </c>
      <c r="BJ33" s="320" t="str">
        <f>CALCULOS!BJ33</f>
        <v/>
      </c>
      <c r="BK33" s="318" t="str">
        <f>CALCULOS!BK33</f>
        <v/>
      </c>
      <c r="BL33" s="319" t="str">
        <f>CALCULOS!BL33</f>
        <v/>
      </c>
      <c r="BM33" s="320" t="str">
        <f>CALCULOS!BM33</f>
        <v/>
      </c>
      <c r="BN33" s="318" t="str">
        <f>CALCULOS!BN33</f>
        <v/>
      </c>
      <c r="BO33" s="319" t="str">
        <f>CALCULOS!BO33</f>
        <v/>
      </c>
      <c r="BP33" s="320" t="str">
        <f>CALCULOS!BP33</f>
        <v/>
      </c>
      <c r="BQ33" s="318" t="str">
        <f>CALCULOS!BQ33</f>
        <v/>
      </c>
      <c r="BR33" s="319" t="str">
        <f>CALCULOS!BR33</f>
        <v/>
      </c>
      <c r="BS33" s="320" t="str">
        <f>CALCULOS!BS33</f>
        <v/>
      </c>
      <c r="BT33" s="318" t="str">
        <f>CALCULOS!BT33</f>
        <v/>
      </c>
      <c r="BU33" s="319" t="str">
        <f>CALCULOS!BU33</f>
        <v/>
      </c>
      <c r="BV33" s="321" t="str">
        <f>CALCULOS!BV33</f>
        <v/>
      </c>
      <c r="BW33" s="322"/>
      <c r="BX33" s="111">
        <f>CALCULOS!BX33</f>
        <v>0</v>
      </c>
      <c r="BY33" s="89">
        <f>CALCULOS!BY33</f>
        <v>0</v>
      </c>
      <c r="BZ33" s="89">
        <f>CALCULOS!BZ33</f>
        <v>0</v>
      </c>
      <c r="CA33" s="89">
        <f>CALCULOS!CA33</f>
        <v>0</v>
      </c>
      <c r="CB33" s="93">
        <f>CALCULOS!CB33</f>
        <v>0</v>
      </c>
      <c r="CC33" s="93">
        <f>CALCULOS!CC33</f>
        <v>0</v>
      </c>
      <c r="CD33" s="97">
        <f>CALCULOS!CD33</f>
        <v>0</v>
      </c>
      <c r="CE33" s="97">
        <f>CALCULOS!CE33</f>
        <v>0</v>
      </c>
      <c r="CF33" s="101">
        <f>CALCULOS!CF33</f>
        <v>0</v>
      </c>
      <c r="CG33" s="105">
        <f>CALCULOS!CG33</f>
        <v>0</v>
      </c>
      <c r="CH33" s="19"/>
      <c r="CI33" s="123">
        <f>CALCULOS!CI33</f>
        <v>0</v>
      </c>
      <c r="CJ33" s="123">
        <f>CALCULOS!CJ33</f>
        <v>0</v>
      </c>
    </row>
    <row r="34" spans="2:88" ht="18" hidden="1" customHeight="1" x14ac:dyDescent="0.35">
      <c r="B34" s="448" t="str">
        <f>CALCULOS!B34</f>
        <v>EQUIPO N</v>
      </c>
      <c r="C34" s="433" t="str">
        <f>CALCULOS!C34</f>
        <v/>
      </c>
      <c r="D34" s="430"/>
      <c r="E34" s="430"/>
      <c r="F34" s="430" t="str">
        <f>CALCULOS!F34</f>
        <v/>
      </c>
      <c r="G34" s="430"/>
      <c r="H34" s="430"/>
      <c r="I34" s="430" t="str">
        <f>CALCULOS!I34</f>
        <v/>
      </c>
      <c r="J34" s="430"/>
      <c r="K34" s="430"/>
      <c r="L34" s="430" t="str">
        <f>CALCULOS!L34</f>
        <v/>
      </c>
      <c r="M34" s="430"/>
      <c r="N34" s="430"/>
      <c r="O34" s="430" t="str">
        <f>CALCULOS!O34</f>
        <v/>
      </c>
      <c r="P34" s="430"/>
      <c r="Q34" s="430"/>
      <c r="R34" s="430" t="str">
        <f>CALCULOS!R34</f>
        <v/>
      </c>
      <c r="S34" s="430"/>
      <c r="T34" s="430"/>
      <c r="U34" s="430" t="str">
        <f>CALCULOS!U34</f>
        <v/>
      </c>
      <c r="V34" s="430"/>
      <c r="W34" s="430"/>
      <c r="X34" s="430" t="str">
        <f>CALCULOS!X34</f>
        <v/>
      </c>
      <c r="Y34" s="430"/>
      <c r="Z34" s="430"/>
      <c r="AA34" s="430" t="str">
        <f>CALCULOS!AA34</f>
        <v/>
      </c>
      <c r="AB34" s="430"/>
      <c r="AC34" s="430"/>
      <c r="AD34" s="430" t="str">
        <f>CALCULOS!AD34</f>
        <v/>
      </c>
      <c r="AE34" s="430"/>
      <c r="AF34" s="430"/>
      <c r="AG34" s="430" t="str">
        <f>CALCULOS!AG34</f>
        <v/>
      </c>
      <c r="AH34" s="430"/>
      <c r="AI34" s="430"/>
      <c r="AJ34" s="430" t="str">
        <f>CALCULOS!AJ34</f>
        <v/>
      </c>
      <c r="AK34" s="430"/>
      <c r="AL34" s="430"/>
      <c r="AM34" s="430" t="str">
        <f>CALCULOS!AM34</f>
        <v/>
      </c>
      <c r="AN34" s="430"/>
      <c r="AO34" s="430"/>
      <c r="AP34" s="445"/>
      <c r="AQ34" s="446"/>
      <c r="AR34" s="447"/>
      <c r="AS34" s="434" t="str">
        <f>CALCULOS!AS34</f>
        <v/>
      </c>
      <c r="AT34" s="435"/>
      <c r="AU34" s="444"/>
      <c r="AV34" s="434" t="str">
        <f>CALCULOS!AV34</f>
        <v/>
      </c>
      <c r="AW34" s="435"/>
      <c r="AX34" s="444"/>
      <c r="AY34" s="434" t="str">
        <f>CALCULOS!AY34</f>
        <v/>
      </c>
      <c r="AZ34" s="435"/>
      <c r="BA34" s="444"/>
      <c r="BB34" s="434" t="str">
        <f>CALCULOS!BB34</f>
        <v/>
      </c>
      <c r="BC34" s="435"/>
      <c r="BD34" s="444"/>
      <c r="BE34" s="434" t="str">
        <f>CALCULOS!BE34</f>
        <v/>
      </c>
      <c r="BF34" s="435"/>
      <c r="BG34" s="444"/>
      <c r="BH34" s="434" t="str">
        <f>CALCULOS!BH34</f>
        <v/>
      </c>
      <c r="BI34" s="435"/>
      <c r="BJ34" s="444"/>
      <c r="BK34" s="434" t="str">
        <f>CALCULOS!BK34</f>
        <v/>
      </c>
      <c r="BL34" s="435"/>
      <c r="BM34" s="436"/>
      <c r="BN34" s="434" t="str">
        <f>CALCULOS!BN34</f>
        <v/>
      </c>
      <c r="BO34" s="435"/>
      <c r="BP34" s="436"/>
      <c r="BQ34" s="434" t="str">
        <f>CALCULOS!BQ34</f>
        <v/>
      </c>
      <c r="BR34" s="435"/>
      <c r="BS34" s="436"/>
      <c r="BT34" s="434" t="str">
        <f>CALCULOS!BT34</f>
        <v/>
      </c>
      <c r="BU34" s="435"/>
      <c r="BV34" s="440"/>
      <c r="BW34" s="336"/>
      <c r="BX34" s="110"/>
      <c r="BY34" s="88"/>
      <c r="BZ34" s="88"/>
      <c r="CA34" s="88"/>
      <c r="CB34" s="92"/>
      <c r="CC34" s="92"/>
      <c r="CD34" s="96"/>
      <c r="CE34" s="96"/>
      <c r="CF34" s="100"/>
      <c r="CG34" s="104"/>
      <c r="CH34" s="19"/>
      <c r="CI34" s="122"/>
      <c r="CJ34" s="122"/>
    </row>
    <row r="35" spans="2:88" ht="18" hidden="1" customHeight="1" x14ac:dyDescent="0.35">
      <c r="B35" s="449"/>
      <c r="C35" s="62" t="str">
        <f>CALCULOS!C35</f>
        <v/>
      </c>
      <c r="D35" s="167" t="str">
        <f>CALCULOS!D35</f>
        <v/>
      </c>
      <c r="E35" s="7" t="str">
        <f>CALCULOS!E35</f>
        <v/>
      </c>
      <c r="F35" s="62" t="str">
        <f>CALCULOS!F35</f>
        <v/>
      </c>
      <c r="G35" s="167" t="str">
        <f>CALCULOS!G35</f>
        <v/>
      </c>
      <c r="H35" s="7" t="str">
        <f>CALCULOS!H35</f>
        <v/>
      </c>
      <c r="I35" s="62" t="str">
        <f>CALCULOS!I35</f>
        <v/>
      </c>
      <c r="J35" s="167" t="str">
        <f>CALCULOS!J35</f>
        <v/>
      </c>
      <c r="K35" s="7" t="str">
        <f>CALCULOS!K35</f>
        <v/>
      </c>
      <c r="L35" s="62" t="str">
        <f>CALCULOS!L35</f>
        <v/>
      </c>
      <c r="M35" s="167" t="str">
        <f>CALCULOS!M35</f>
        <v/>
      </c>
      <c r="N35" s="7" t="str">
        <f>CALCULOS!N35</f>
        <v/>
      </c>
      <c r="O35" s="62" t="str">
        <f>CALCULOS!O35</f>
        <v/>
      </c>
      <c r="P35" s="167" t="str">
        <f>CALCULOS!P35</f>
        <v/>
      </c>
      <c r="Q35" s="7" t="str">
        <f>CALCULOS!Q35</f>
        <v/>
      </c>
      <c r="R35" s="62" t="str">
        <f>CALCULOS!R35</f>
        <v/>
      </c>
      <c r="S35" s="167" t="str">
        <f>CALCULOS!S35</f>
        <v/>
      </c>
      <c r="T35" s="7" t="str">
        <f>CALCULOS!T35</f>
        <v/>
      </c>
      <c r="U35" s="62" t="str">
        <f>CALCULOS!U35</f>
        <v/>
      </c>
      <c r="V35" s="167" t="str">
        <f>CALCULOS!V35</f>
        <v/>
      </c>
      <c r="W35" s="7" t="str">
        <f>CALCULOS!W35</f>
        <v/>
      </c>
      <c r="X35" s="62" t="str">
        <f>CALCULOS!X35</f>
        <v/>
      </c>
      <c r="Y35" s="167" t="str">
        <f>CALCULOS!Y35</f>
        <v/>
      </c>
      <c r="Z35" s="7" t="str">
        <f>CALCULOS!Z35</f>
        <v/>
      </c>
      <c r="AA35" s="62" t="str">
        <f>CALCULOS!AA35</f>
        <v/>
      </c>
      <c r="AB35" s="167" t="str">
        <f>CALCULOS!AB35</f>
        <v/>
      </c>
      <c r="AC35" s="7" t="str">
        <f>CALCULOS!AC35</f>
        <v/>
      </c>
      <c r="AD35" s="62" t="str">
        <f>CALCULOS!AD35</f>
        <v/>
      </c>
      <c r="AE35" s="167" t="str">
        <f>CALCULOS!AE35</f>
        <v/>
      </c>
      <c r="AF35" s="7" t="str">
        <f>CALCULOS!AF35</f>
        <v/>
      </c>
      <c r="AG35" s="62" t="str">
        <f>CALCULOS!AG35</f>
        <v/>
      </c>
      <c r="AH35" s="167" t="str">
        <f>CALCULOS!AH35</f>
        <v/>
      </c>
      <c r="AI35" s="7" t="str">
        <f>CALCULOS!AI35</f>
        <v/>
      </c>
      <c r="AJ35" s="62" t="str">
        <f>CALCULOS!AJ35</f>
        <v/>
      </c>
      <c r="AK35" s="167" t="str">
        <f>CALCULOS!AK35</f>
        <v/>
      </c>
      <c r="AL35" s="7" t="str">
        <f>CALCULOS!AL35</f>
        <v/>
      </c>
      <c r="AM35" s="62" t="str">
        <f>CALCULOS!AM35</f>
        <v/>
      </c>
      <c r="AN35" s="167" t="str">
        <f>CALCULOS!AN35</f>
        <v/>
      </c>
      <c r="AO35" s="7" t="str">
        <f>CALCULOS!AO35</f>
        <v/>
      </c>
      <c r="AP35" s="117"/>
      <c r="AQ35" s="115"/>
      <c r="AR35" s="116"/>
      <c r="AS35" s="318" t="str">
        <f>CALCULOS!AS35</f>
        <v/>
      </c>
      <c r="AT35" s="319" t="str">
        <f>CALCULOS!AT35</f>
        <v/>
      </c>
      <c r="AU35" s="320" t="str">
        <f>CALCULOS!AU35</f>
        <v/>
      </c>
      <c r="AV35" s="318" t="str">
        <f>CALCULOS!AV35</f>
        <v/>
      </c>
      <c r="AW35" s="319" t="str">
        <f>CALCULOS!AW35</f>
        <v/>
      </c>
      <c r="AX35" s="320" t="str">
        <f>CALCULOS!AX35</f>
        <v/>
      </c>
      <c r="AY35" s="318" t="str">
        <f>CALCULOS!AY35</f>
        <v/>
      </c>
      <c r="AZ35" s="319" t="str">
        <f>CALCULOS!AZ35</f>
        <v/>
      </c>
      <c r="BA35" s="320" t="str">
        <f>CALCULOS!BA35</f>
        <v/>
      </c>
      <c r="BB35" s="318" t="str">
        <f>CALCULOS!BB35</f>
        <v/>
      </c>
      <c r="BC35" s="319" t="str">
        <f>CALCULOS!BC35</f>
        <v/>
      </c>
      <c r="BD35" s="320" t="str">
        <f>CALCULOS!BD35</f>
        <v/>
      </c>
      <c r="BE35" s="318" t="str">
        <f>CALCULOS!BE35</f>
        <v/>
      </c>
      <c r="BF35" s="319" t="str">
        <f>CALCULOS!BF35</f>
        <v/>
      </c>
      <c r="BG35" s="320" t="str">
        <f>CALCULOS!BG35</f>
        <v/>
      </c>
      <c r="BH35" s="318" t="str">
        <f>CALCULOS!BH35</f>
        <v/>
      </c>
      <c r="BI35" s="319" t="str">
        <f>CALCULOS!BI35</f>
        <v/>
      </c>
      <c r="BJ35" s="320" t="str">
        <f>CALCULOS!BJ35</f>
        <v/>
      </c>
      <c r="BK35" s="318" t="str">
        <f>CALCULOS!BK35</f>
        <v/>
      </c>
      <c r="BL35" s="319" t="str">
        <f>CALCULOS!BL35</f>
        <v/>
      </c>
      <c r="BM35" s="320" t="str">
        <f>CALCULOS!BM35</f>
        <v/>
      </c>
      <c r="BN35" s="318" t="str">
        <f>CALCULOS!BN35</f>
        <v/>
      </c>
      <c r="BO35" s="319" t="str">
        <f>CALCULOS!BO35</f>
        <v/>
      </c>
      <c r="BP35" s="320" t="str">
        <f>CALCULOS!BP35</f>
        <v/>
      </c>
      <c r="BQ35" s="318" t="str">
        <f>CALCULOS!BQ35</f>
        <v/>
      </c>
      <c r="BR35" s="319" t="str">
        <f>CALCULOS!BR35</f>
        <v/>
      </c>
      <c r="BS35" s="320" t="str">
        <f>CALCULOS!BS35</f>
        <v/>
      </c>
      <c r="BT35" s="318" t="str">
        <f>CALCULOS!BT35</f>
        <v/>
      </c>
      <c r="BU35" s="319" t="str">
        <f>CALCULOS!BU35</f>
        <v/>
      </c>
      <c r="BV35" s="321" t="str">
        <f>CALCULOS!BV35</f>
        <v/>
      </c>
      <c r="BW35" s="322"/>
      <c r="BX35" s="111">
        <f>CALCULOS!BX35</f>
        <v>0</v>
      </c>
      <c r="BY35" s="89">
        <f>CALCULOS!BY35</f>
        <v>0</v>
      </c>
      <c r="BZ35" s="89">
        <f>CALCULOS!BZ35</f>
        <v>0</v>
      </c>
      <c r="CA35" s="89">
        <f>CALCULOS!CA35</f>
        <v>0</v>
      </c>
      <c r="CB35" s="93">
        <f>CALCULOS!CB35</f>
        <v>0</v>
      </c>
      <c r="CC35" s="93">
        <f>CALCULOS!CC35</f>
        <v>0</v>
      </c>
      <c r="CD35" s="97">
        <f>CALCULOS!CD35</f>
        <v>0</v>
      </c>
      <c r="CE35" s="97">
        <f>CALCULOS!CE35</f>
        <v>0</v>
      </c>
      <c r="CF35" s="101">
        <f>CALCULOS!CF35</f>
        <v>0</v>
      </c>
      <c r="CG35" s="105">
        <f>CALCULOS!CG35</f>
        <v>0</v>
      </c>
      <c r="CH35" s="19"/>
      <c r="CI35" s="123">
        <f>CALCULOS!CI35</f>
        <v>0</v>
      </c>
      <c r="CJ35" s="123">
        <f>CALCULOS!CJ35</f>
        <v>0</v>
      </c>
    </row>
    <row r="36" spans="2:88" ht="18" hidden="1" customHeight="1" x14ac:dyDescent="0.35">
      <c r="B36" s="448" t="str">
        <f>CALCULOS!B36</f>
        <v>EQUIPO O</v>
      </c>
      <c r="C36" s="433" t="str">
        <f>CALCULOS!C36</f>
        <v/>
      </c>
      <c r="D36" s="430"/>
      <c r="E36" s="430"/>
      <c r="F36" s="430" t="str">
        <f>CALCULOS!F36</f>
        <v/>
      </c>
      <c r="G36" s="430"/>
      <c r="H36" s="430"/>
      <c r="I36" s="430" t="str">
        <f>CALCULOS!I36</f>
        <v/>
      </c>
      <c r="J36" s="430"/>
      <c r="K36" s="430"/>
      <c r="L36" s="430" t="str">
        <f>CALCULOS!L36</f>
        <v/>
      </c>
      <c r="M36" s="430"/>
      <c r="N36" s="430"/>
      <c r="O36" s="430" t="str">
        <f>CALCULOS!O36</f>
        <v/>
      </c>
      <c r="P36" s="430"/>
      <c r="Q36" s="430"/>
      <c r="R36" s="430" t="str">
        <f>CALCULOS!R36</f>
        <v/>
      </c>
      <c r="S36" s="430"/>
      <c r="T36" s="430"/>
      <c r="U36" s="430" t="str">
        <f>CALCULOS!U36</f>
        <v/>
      </c>
      <c r="V36" s="430"/>
      <c r="W36" s="430"/>
      <c r="X36" s="430" t="str">
        <f>CALCULOS!X36</f>
        <v/>
      </c>
      <c r="Y36" s="430"/>
      <c r="Z36" s="430"/>
      <c r="AA36" s="430" t="str">
        <f>CALCULOS!AA36</f>
        <v/>
      </c>
      <c r="AB36" s="430"/>
      <c r="AC36" s="430"/>
      <c r="AD36" s="430" t="str">
        <f>CALCULOS!AD36</f>
        <v/>
      </c>
      <c r="AE36" s="430"/>
      <c r="AF36" s="430"/>
      <c r="AG36" s="430" t="str">
        <f>CALCULOS!AG36</f>
        <v/>
      </c>
      <c r="AH36" s="430"/>
      <c r="AI36" s="430"/>
      <c r="AJ36" s="430" t="str">
        <f>CALCULOS!AJ36</f>
        <v/>
      </c>
      <c r="AK36" s="430"/>
      <c r="AL36" s="430"/>
      <c r="AM36" s="430" t="str">
        <f>CALCULOS!AM36</f>
        <v/>
      </c>
      <c r="AN36" s="430"/>
      <c r="AO36" s="430"/>
      <c r="AP36" s="430" t="str">
        <f>CALCULOS!AP36</f>
        <v/>
      </c>
      <c r="AQ36" s="430"/>
      <c r="AR36" s="430"/>
      <c r="AS36" s="445"/>
      <c r="AT36" s="446"/>
      <c r="AU36" s="447"/>
      <c r="AV36" s="434" t="str">
        <f>CALCULOS!AV36</f>
        <v/>
      </c>
      <c r="AW36" s="435"/>
      <c r="AX36" s="444"/>
      <c r="AY36" s="434" t="str">
        <f>CALCULOS!AY36</f>
        <v/>
      </c>
      <c r="AZ36" s="435"/>
      <c r="BA36" s="444"/>
      <c r="BB36" s="434" t="str">
        <f>CALCULOS!BB36</f>
        <v/>
      </c>
      <c r="BC36" s="435"/>
      <c r="BD36" s="444"/>
      <c r="BE36" s="434" t="str">
        <f>CALCULOS!BE36</f>
        <v/>
      </c>
      <c r="BF36" s="435"/>
      <c r="BG36" s="444"/>
      <c r="BH36" s="434" t="str">
        <f>CALCULOS!BH36</f>
        <v/>
      </c>
      <c r="BI36" s="435"/>
      <c r="BJ36" s="444"/>
      <c r="BK36" s="434" t="str">
        <f>CALCULOS!BK36</f>
        <v/>
      </c>
      <c r="BL36" s="435"/>
      <c r="BM36" s="436"/>
      <c r="BN36" s="434" t="str">
        <f>CALCULOS!BN36</f>
        <v/>
      </c>
      <c r="BO36" s="435"/>
      <c r="BP36" s="436"/>
      <c r="BQ36" s="434" t="str">
        <f>CALCULOS!BQ36</f>
        <v/>
      </c>
      <c r="BR36" s="435"/>
      <c r="BS36" s="436"/>
      <c r="BT36" s="434" t="str">
        <f>CALCULOS!BT36</f>
        <v/>
      </c>
      <c r="BU36" s="435"/>
      <c r="BV36" s="440"/>
      <c r="BW36" s="323"/>
      <c r="BX36" s="112"/>
      <c r="BY36" s="90"/>
      <c r="BZ36" s="90"/>
      <c r="CA36" s="90"/>
      <c r="CB36" s="94"/>
      <c r="CC36" s="94"/>
      <c r="CD36" s="98"/>
      <c r="CE36" s="98"/>
      <c r="CF36" s="102"/>
      <c r="CG36" s="108"/>
      <c r="CH36" s="19"/>
      <c r="CI36" s="122"/>
      <c r="CJ36" s="122"/>
    </row>
    <row r="37" spans="2:88" ht="18" hidden="1" customHeight="1" x14ac:dyDescent="0.35">
      <c r="B37" s="449"/>
      <c r="C37" s="62" t="str">
        <f>CALCULOS!C37</f>
        <v/>
      </c>
      <c r="D37" s="167" t="str">
        <f>CALCULOS!D37</f>
        <v/>
      </c>
      <c r="E37" s="7" t="str">
        <f>CALCULOS!E37</f>
        <v/>
      </c>
      <c r="F37" s="62" t="str">
        <f>CALCULOS!F37</f>
        <v/>
      </c>
      <c r="G37" s="167" t="str">
        <f>CALCULOS!G37</f>
        <v/>
      </c>
      <c r="H37" s="7" t="str">
        <f>CALCULOS!H37</f>
        <v/>
      </c>
      <c r="I37" s="62" t="str">
        <f>CALCULOS!I37</f>
        <v/>
      </c>
      <c r="J37" s="167" t="str">
        <f>CALCULOS!J37</f>
        <v/>
      </c>
      <c r="K37" s="7" t="str">
        <f>CALCULOS!K37</f>
        <v/>
      </c>
      <c r="L37" s="62" t="str">
        <f>CALCULOS!L37</f>
        <v/>
      </c>
      <c r="M37" s="167" t="str">
        <f>CALCULOS!M37</f>
        <v/>
      </c>
      <c r="N37" s="7" t="str">
        <f>CALCULOS!N37</f>
        <v/>
      </c>
      <c r="O37" s="62" t="str">
        <f>CALCULOS!O37</f>
        <v/>
      </c>
      <c r="P37" s="167" t="str">
        <f>CALCULOS!P37</f>
        <v/>
      </c>
      <c r="Q37" s="7" t="str">
        <f>CALCULOS!Q37</f>
        <v/>
      </c>
      <c r="R37" s="62" t="str">
        <f>CALCULOS!R37</f>
        <v/>
      </c>
      <c r="S37" s="167" t="str">
        <f>CALCULOS!S37</f>
        <v/>
      </c>
      <c r="T37" s="7" t="str">
        <f>CALCULOS!T37</f>
        <v/>
      </c>
      <c r="U37" s="62" t="str">
        <f>CALCULOS!U37</f>
        <v/>
      </c>
      <c r="V37" s="167" t="str">
        <f>CALCULOS!V37</f>
        <v/>
      </c>
      <c r="W37" s="7" t="str">
        <f>CALCULOS!W37</f>
        <v/>
      </c>
      <c r="X37" s="62" t="str">
        <f>CALCULOS!X37</f>
        <v/>
      </c>
      <c r="Y37" s="167" t="str">
        <f>CALCULOS!Y37</f>
        <v/>
      </c>
      <c r="Z37" s="7" t="str">
        <f>CALCULOS!Z37</f>
        <v/>
      </c>
      <c r="AA37" s="62" t="str">
        <f>CALCULOS!AA37</f>
        <v/>
      </c>
      <c r="AB37" s="167" t="str">
        <f>CALCULOS!AB37</f>
        <v/>
      </c>
      <c r="AC37" s="7" t="str">
        <f>CALCULOS!AC37</f>
        <v/>
      </c>
      <c r="AD37" s="62" t="str">
        <f>CALCULOS!AD37</f>
        <v/>
      </c>
      <c r="AE37" s="167" t="str">
        <f>CALCULOS!AE37</f>
        <v/>
      </c>
      <c r="AF37" s="7" t="str">
        <f>CALCULOS!AF37</f>
        <v/>
      </c>
      <c r="AG37" s="62" t="str">
        <f>CALCULOS!AG37</f>
        <v/>
      </c>
      <c r="AH37" s="167" t="str">
        <f>CALCULOS!AH37</f>
        <v/>
      </c>
      <c r="AI37" s="7" t="str">
        <f>CALCULOS!AI37</f>
        <v/>
      </c>
      <c r="AJ37" s="62" t="str">
        <f>CALCULOS!AJ37</f>
        <v/>
      </c>
      <c r="AK37" s="167" t="str">
        <f>CALCULOS!AK37</f>
        <v/>
      </c>
      <c r="AL37" s="7" t="str">
        <f>CALCULOS!AL37</f>
        <v/>
      </c>
      <c r="AM37" s="62" t="str">
        <f>CALCULOS!AM37</f>
        <v/>
      </c>
      <c r="AN37" s="167" t="str">
        <f>CALCULOS!AN37</f>
        <v/>
      </c>
      <c r="AO37" s="7" t="str">
        <f>CALCULOS!AO37</f>
        <v/>
      </c>
      <c r="AP37" s="62" t="str">
        <f>CALCULOS!AP37</f>
        <v/>
      </c>
      <c r="AQ37" s="167" t="str">
        <f>CALCULOS!AQ37</f>
        <v/>
      </c>
      <c r="AR37" s="7" t="str">
        <f>CALCULOS!AR37</f>
        <v/>
      </c>
      <c r="AS37" s="117"/>
      <c r="AT37" s="115"/>
      <c r="AU37" s="116"/>
      <c r="AV37" s="318" t="str">
        <f>CALCULOS!AV37</f>
        <v/>
      </c>
      <c r="AW37" s="319" t="str">
        <f>CALCULOS!AW37</f>
        <v/>
      </c>
      <c r="AX37" s="320" t="str">
        <f>CALCULOS!AX37</f>
        <v/>
      </c>
      <c r="AY37" s="318" t="str">
        <f>CALCULOS!AY37</f>
        <v/>
      </c>
      <c r="AZ37" s="319" t="str">
        <f>CALCULOS!AZ37</f>
        <v/>
      </c>
      <c r="BA37" s="320" t="str">
        <f>CALCULOS!BA37</f>
        <v/>
      </c>
      <c r="BB37" s="318" t="str">
        <f>CALCULOS!BB37</f>
        <v/>
      </c>
      <c r="BC37" s="319" t="str">
        <f>CALCULOS!BC37</f>
        <v/>
      </c>
      <c r="BD37" s="320" t="str">
        <f>CALCULOS!BD37</f>
        <v/>
      </c>
      <c r="BE37" s="318" t="str">
        <f>CALCULOS!BE37</f>
        <v/>
      </c>
      <c r="BF37" s="319" t="str">
        <f>CALCULOS!BF37</f>
        <v/>
      </c>
      <c r="BG37" s="320" t="str">
        <f>CALCULOS!BG37</f>
        <v/>
      </c>
      <c r="BH37" s="318" t="str">
        <f>CALCULOS!BH37</f>
        <v/>
      </c>
      <c r="BI37" s="319" t="str">
        <f>CALCULOS!BI37</f>
        <v/>
      </c>
      <c r="BJ37" s="320" t="str">
        <f>CALCULOS!BJ37</f>
        <v/>
      </c>
      <c r="BK37" s="318" t="str">
        <f>CALCULOS!BK37</f>
        <v/>
      </c>
      <c r="BL37" s="319" t="str">
        <f>CALCULOS!BL37</f>
        <v/>
      </c>
      <c r="BM37" s="320" t="str">
        <f>CALCULOS!BM37</f>
        <v/>
      </c>
      <c r="BN37" s="318" t="str">
        <f>CALCULOS!BN37</f>
        <v/>
      </c>
      <c r="BO37" s="319" t="str">
        <f>CALCULOS!BO37</f>
        <v/>
      </c>
      <c r="BP37" s="320" t="str">
        <f>CALCULOS!BP37</f>
        <v/>
      </c>
      <c r="BQ37" s="318" t="str">
        <f>CALCULOS!BQ37</f>
        <v/>
      </c>
      <c r="BR37" s="319" t="str">
        <f>CALCULOS!BR37</f>
        <v/>
      </c>
      <c r="BS37" s="320" t="str">
        <f>CALCULOS!BS37</f>
        <v/>
      </c>
      <c r="BT37" s="318" t="str">
        <f>CALCULOS!BT37</f>
        <v/>
      </c>
      <c r="BU37" s="319" t="str">
        <f>CALCULOS!BU37</f>
        <v/>
      </c>
      <c r="BV37" s="321" t="str">
        <f>CALCULOS!BV37</f>
        <v/>
      </c>
      <c r="BW37" s="322"/>
      <c r="BX37" s="111">
        <f>CALCULOS!BX37</f>
        <v>0</v>
      </c>
      <c r="BY37" s="89">
        <f>CALCULOS!BY37</f>
        <v>0</v>
      </c>
      <c r="BZ37" s="89">
        <f>CALCULOS!BZ37</f>
        <v>0</v>
      </c>
      <c r="CA37" s="89">
        <f>CALCULOS!CA37</f>
        <v>0</v>
      </c>
      <c r="CB37" s="93">
        <f>CALCULOS!CB37</f>
        <v>0</v>
      </c>
      <c r="CC37" s="93">
        <f>CALCULOS!CC37</f>
        <v>0</v>
      </c>
      <c r="CD37" s="97">
        <f>CALCULOS!CD37</f>
        <v>0</v>
      </c>
      <c r="CE37" s="97">
        <f>CALCULOS!CE37</f>
        <v>0</v>
      </c>
      <c r="CF37" s="101">
        <f>CALCULOS!CF37</f>
        <v>0</v>
      </c>
      <c r="CG37" s="105">
        <f>CALCULOS!CG37</f>
        <v>0</v>
      </c>
      <c r="CH37" s="19"/>
      <c r="CI37" s="123">
        <f>CALCULOS!CI37</f>
        <v>0</v>
      </c>
      <c r="CJ37" s="123">
        <f>CALCULOS!CJ37</f>
        <v>0</v>
      </c>
    </row>
    <row r="38" spans="2:88" ht="18" hidden="1" customHeight="1" x14ac:dyDescent="0.35">
      <c r="B38" s="448" t="str">
        <f>CALCULOS!B38</f>
        <v>EQUIPO P</v>
      </c>
      <c r="C38" s="433" t="str">
        <f>CALCULOS!C38</f>
        <v/>
      </c>
      <c r="D38" s="430"/>
      <c r="E38" s="430"/>
      <c r="F38" s="430" t="str">
        <f>CALCULOS!F38</f>
        <v/>
      </c>
      <c r="G38" s="430"/>
      <c r="H38" s="430"/>
      <c r="I38" s="430" t="str">
        <f>CALCULOS!I38</f>
        <v/>
      </c>
      <c r="J38" s="430"/>
      <c r="K38" s="430"/>
      <c r="L38" s="430" t="str">
        <f>CALCULOS!L38</f>
        <v/>
      </c>
      <c r="M38" s="430"/>
      <c r="N38" s="430"/>
      <c r="O38" s="430" t="str">
        <f>CALCULOS!O38</f>
        <v/>
      </c>
      <c r="P38" s="430"/>
      <c r="Q38" s="430"/>
      <c r="R38" s="430" t="str">
        <f>CALCULOS!R38</f>
        <v/>
      </c>
      <c r="S38" s="430"/>
      <c r="T38" s="430"/>
      <c r="U38" s="430" t="str">
        <f>CALCULOS!U38</f>
        <v/>
      </c>
      <c r="V38" s="430"/>
      <c r="W38" s="430"/>
      <c r="X38" s="430" t="str">
        <f>CALCULOS!X38</f>
        <v/>
      </c>
      <c r="Y38" s="430"/>
      <c r="Z38" s="430"/>
      <c r="AA38" s="430" t="str">
        <f>CALCULOS!AA38</f>
        <v/>
      </c>
      <c r="AB38" s="430"/>
      <c r="AC38" s="430"/>
      <c r="AD38" s="430" t="str">
        <f>CALCULOS!AD38</f>
        <v/>
      </c>
      <c r="AE38" s="430"/>
      <c r="AF38" s="430"/>
      <c r="AG38" s="430" t="str">
        <f>CALCULOS!AG38</f>
        <v/>
      </c>
      <c r="AH38" s="430"/>
      <c r="AI38" s="430"/>
      <c r="AJ38" s="430" t="str">
        <f>CALCULOS!AJ38</f>
        <v/>
      </c>
      <c r="AK38" s="430"/>
      <c r="AL38" s="430"/>
      <c r="AM38" s="430" t="str">
        <f>CALCULOS!AM38</f>
        <v/>
      </c>
      <c r="AN38" s="430"/>
      <c r="AO38" s="430"/>
      <c r="AP38" s="430" t="str">
        <f>CALCULOS!AP38</f>
        <v/>
      </c>
      <c r="AQ38" s="430"/>
      <c r="AR38" s="430"/>
      <c r="AS38" s="430" t="str">
        <f>CALCULOS!AS38</f>
        <v/>
      </c>
      <c r="AT38" s="430"/>
      <c r="AU38" s="430"/>
      <c r="AV38" s="445"/>
      <c r="AW38" s="446"/>
      <c r="AX38" s="447"/>
      <c r="AY38" s="434" t="str">
        <f>CALCULOS!AY38</f>
        <v/>
      </c>
      <c r="AZ38" s="435"/>
      <c r="BA38" s="444"/>
      <c r="BB38" s="434" t="str">
        <f>CALCULOS!BB38</f>
        <v/>
      </c>
      <c r="BC38" s="435"/>
      <c r="BD38" s="444"/>
      <c r="BE38" s="434" t="str">
        <f>CALCULOS!BE38</f>
        <v/>
      </c>
      <c r="BF38" s="435"/>
      <c r="BG38" s="444"/>
      <c r="BH38" s="434" t="str">
        <f>CALCULOS!BH38</f>
        <v/>
      </c>
      <c r="BI38" s="435"/>
      <c r="BJ38" s="444"/>
      <c r="BK38" s="434" t="str">
        <f>CALCULOS!BK38</f>
        <v/>
      </c>
      <c r="BL38" s="435"/>
      <c r="BM38" s="436"/>
      <c r="BN38" s="434" t="str">
        <f>CALCULOS!BN38</f>
        <v/>
      </c>
      <c r="BO38" s="435"/>
      <c r="BP38" s="436"/>
      <c r="BQ38" s="434" t="str">
        <f>CALCULOS!BQ38</f>
        <v/>
      </c>
      <c r="BR38" s="435"/>
      <c r="BS38" s="436"/>
      <c r="BT38" s="434" t="str">
        <f>CALCULOS!BT38</f>
        <v/>
      </c>
      <c r="BU38" s="435"/>
      <c r="BV38" s="440"/>
      <c r="BW38" s="336"/>
      <c r="BX38" s="110"/>
      <c r="BY38" s="88"/>
      <c r="BZ38" s="88"/>
      <c r="CA38" s="88"/>
      <c r="CB38" s="92"/>
      <c r="CC38" s="92"/>
      <c r="CD38" s="96"/>
      <c r="CE38" s="96"/>
      <c r="CF38" s="100"/>
      <c r="CG38" s="104"/>
      <c r="CH38" s="19"/>
      <c r="CI38" s="122"/>
      <c r="CJ38" s="122"/>
    </row>
    <row r="39" spans="2:88" ht="18" hidden="1" customHeight="1" x14ac:dyDescent="0.35">
      <c r="B39" s="449"/>
      <c r="C39" s="62" t="str">
        <f>CALCULOS!C39</f>
        <v/>
      </c>
      <c r="D39" s="167" t="str">
        <f>CALCULOS!D39</f>
        <v/>
      </c>
      <c r="E39" s="7" t="str">
        <f>CALCULOS!E39</f>
        <v/>
      </c>
      <c r="F39" s="62" t="str">
        <f>CALCULOS!F39</f>
        <v/>
      </c>
      <c r="G39" s="167" t="str">
        <f>CALCULOS!G39</f>
        <v/>
      </c>
      <c r="H39" s="7" t="str">
        <f>CALCULOS!H39</f>
        <v/>
      </c>
      <c r="I39" s="62" t="str">
        <f>CALCULOS!I39</f>
        <v/>
      </c>
      <c r="J39" s="167" t="str">
        <f>CALCULOS!J39</f>
        <v/>
      </c>
      <c r="K39" s="7" t="str">
        <f>CALCULOS!K39</f>
        <v/>
      </c>
      <c r="L39" s="62" t="str">
        <f>CALCULOS!L39</f>
        <v/>
      </c>
      <c r="M39" s="167" t="str">
        <f>CALCULOS!M39</f>
        <v/>
      </c>
      <c r="N39" s="7" t="str">
        <f>CALCULOS!N39</f>
        <v/>
      </c>
      <c r="O39" s="62" t="str">
        <f>CALCULOS!O39</f>
        <v/>
      </c>
      <c r="P39" s="167" t="str">
        <f>CALCULOS!P39</f>
        <v/>
      </c>
      <c r="Q39" s="7" t="str">
        <f>CALCULOS!Q39</f>
        <v/>
      </c>
      <c r="R39" s="62" t="str">
        <f>CALCULOS!R39</f>
        <v/>
      </c>
      <c r="S39" s="167" t="str">
        <f>CALCULOS!S39</f>
        <v/>
      </c>
      <c r="T39" s="7" t="str">
        <f>CALCULOS!T39</f>
        <v/>
      </c>
      <c r="U39" s="62" t="str">
        <f>CALCULOS!U39</f>
        <v/>
      </c>
      <c r="V39" s="167" t="str">
        <f>CALCULOS!V39</f>
        <v/>
      </c>
      <c r="W39" s="7" t="str">
        <f>CALCULOS!W39</f>
        <v/>
      </c>
      <c r="X39" s="62" t="str">
        <f>CALCULOS!X39</f>
        <v/>
      </c>
      <c r="Y39" s="167" t="str">
        <f>CALCULOS!Y39</f>
        <v/>
      </c>
      <c r="Z39" s="7" t="str">
        <f>CALCULOS!Z39</f>
        <v/>
      </c>
      <c r="AA39" s="62" t="str">
        <f>CALCULOS!AA39</f>
        <v/>
      </c>
      <c r="AB39" s="167" t="str">
        <f>CALCULOS!AB39</f>
        <v/>
      </c>
      <c r="AC39" s="7" t="str">
        <f>CALCULOS!AC39</f>
        <v/>
      </c>
      <c r="AD39" s="62" t="str">
        <f>CALCULOS!AD39</f>
        <v/>
      </c>
      <c r="AE39" s="167" t="str">
        <f>CALCULOS!AE39</f>
        <v/>
      </c>
      <c r="AF39" s="7" t="str">
        <f>CALCULOS!AF39</f>
        <v/>
      </c>
      <c r="AG39" s="62" t="str">
        <f>CALCULOS!AG39</f>
        <v/>
      </c>
      <c r="AH39" s="167" t="str">
        <f>CALCULOS!AH39</f>
        <v/>
      </c>
      <c r="AI39" s="7" t="str">
        <f>CALCULOS!AI39</f>
        <v/>
      </c>
      <c r="AJ39" s="62" t="str">
        <f>CALCULOS!AJ39</f>
        <v/>
      </c>
      <c r="AK39" s="167" t="str">
        <f>CALCULOS!AK39</f>
        <v/>
      </c>
      <c r="AL39" s="7" t="str">
        <f>CALCULOS!AL39</f>
        <v/>
      </c>
      <c r="AM39" s="62" t="str">
        <f>CALCULOS!AM39</f>
        <v/>
      </c>
      <c r="AN39" s="167" t="str">
        <f>CALCULOS!AN39</f>
        <v/>
      </c>
      <c r="AO39" s="7" t="str">
        <f>CALCULOS!AO39</f>
        <v/>
      </c>
      <c r="AP39" s="62" t="str">
        <f>CALCULOS!AP39</f>
        <v/>
      </c>
      <c r="AQ39" s="167" t="str">
        <f>CALCULOS!AQ39</f>
        <v/>
      </c>
      <c r="AR39" s="7" t="str">
        <f>CALCULOS!AR39</f>
        <v/>
      </c>
      <c r="AS39" s="62" t="str">
        <f>CALCULOS!AS39</f>
        <v/>
      </c>
      <c r="AT39" s="167" t="str">
        <f>CALCULOS!AT39</f>
        <v/>
      </c>
      <c r="AU39" s="7" t="str">
        <f>CALCULOS!AU39</f>
        <v/>
      </c>
      <c r="AV39" s="117"/>
      <c r="AW39" s="115"/>
      <c r="AX39" s="116"/>
      <c r="AY39" s="318" t="str">
        <f>CALCULOS!AY39</f>
        <v/>
      </c>
      <c r="AZ39" s="319" t="str">
        <f>CALCULOS!AZ39</f>
        <v/>
      </c>
      <c r="BA39" s="320" t="str">
        <f>CALCULOS!BA39</f>
        <v/>
      </c>
      <c r="BB39" s="318" t="str">
        <f>CALCULOS!BB39</f>
        <v/>
      </c>
      <c r="BC39" s="319" t="str">
        <f>CALCULOS!BC39</f>
        <v/>
      </c>
      <c r="BD39" s="320" t="str">
        <f>CALCULOS!BD39</f>
        <v/>
      </c>
      <c r="BE39" s="318" t="str">
        <f>CALCULOS!BE39</f>
        <v/>
      </c>
      <c r="BF39" s="319" t="str">
        <f>CALCULOS!BF39</f>
        <v/>
      </c>
      <c r="BG39" s="320" t="str">
        <f>CALCULOS!BG39</f>
        <v/>
      </c>
      <c r="BH39" s="318" t="str">
        <f>CALCULOS!BH39</f>
        <v/>
      </c>
      <c r="BI39" s="319" t="str">
        <f>CALCULOS!BI39</f>
        <v/>
      </c>
      <c r="BJ39" s="320" t="str">
        <f>CALCULOS!BJ39</f>
        <v/>
      </c>
      <c r="BK39" s="318" t="str">
        <f>CALCULOS!BK39</f>
        <v/>
      </c>
      <c r="BL39" s="319" t="str">
        <f>CALCULOS!BL39</f>
        <v/>
      </c>
      <c r="BM39" s="320" t="str">
        <f>CALCULOS!BM39</f>
        <v/>
      </c>
      <c r="BN39" s="318" t="str">
        <f>CALCULOS!BN39</f>
        <v/>
      </c>
      <c r="BO39" s="319" t="str">
        <f>CALCULOS!BO39</f>
        <v/>
      </c>
      <c r="BP39" s="320" t="str">
        <f>CALCULOS!BP39</f>
        <v/>
      </c>
      <c r="BQ39" s="318" t="str">
        <f>CALCULOS!BQ39</f>
        <v/>
      </c>
      <c r="BR39" s="319" t="str">
        <f>CALCULOS!BR39</f>
        <v/>
      </c>
      <c r="BS39" s="320" t="str">
        <f>CALCULOS!BS39</f>
        <v/>
      </c>
      <c r="BT39" s="318" t="str">
        <f>CALCULOS!BT39</f>
        <v/>
      </c>
      <c r="BU39" s="319" t="str">
        <f>CALCULOS!BU39</f>
        <v/>
      </c>
      <c r="BV39" s="321" t="str">
        <f>CALCULOS!BV39</f>
        <v/>
      </c>
      <c r="BW39" s="322"/>
      <c r="BX39" s="111">
        <f>CALCULOS!BX39</f>
        <v>0</v>
      </c>
      <c r="BY39" s="89">
        <f>CALCULOS!BY39</f>
        <v>0</v>
      </c>
      <c r="BZ39" s="89">
        <f>CALCULOS!BZ39</f>
        <v>0</v>
      </c>
      <c r="CA39" s="89">
        <f>CALCULOS!CA39</f>
        <v>0</v>
      </c>
      <c r="CB39" s="93">
        <f>CALCULOS!CB39</f>
        <v>0</v>
      </c>
      <c r="CC39" s="93">
        <f>CALCULOS!CC39</f>
        <v>0</v>
      </c>
      <c r="CD39" s="97">
        <f>CALCULOS!CD39</f>
        <v>0</v>
      </c>
      <c r="CE39" s="97">
        <f>CALCULOS!CE39</f>
        <v>0</v>
      </c>
      <c r="CF39" s="101">
        <f>CALCULOS!CF39</f>
        <v>0</v>
      </c>
      <c r="CG39" s="105">
        <f>CALCULOS!CG39</f>
        <v>0</v>
      </c>
      <c r="CH39" s="19"/>
      <c r="CI39" s="123">
        <f>CALCULOS!CI39</f>
        <v>0</v>
      </c>
      <c r="CJ39" s="123">
        <f>CALCULOS!CJ39</f>
        <v>0</v>
      </c>
    </row>
    <row r="40" spans="2:88" ht="18" hidden="1" customHeight="1" x14ac:dyDescent="0.35">
      <c r="B40" s="448" t="str">
        <f>CALCULOS!B40</f>
        <v>EQUIPO Q</v>
      </c>
      <c r="C40" s="433" t="str">
        <f>CALCULOS!C40</f>
        <v/>
      </c>
      <c r="D40" s="430"/>
      <c r="E40" s="430"/>
      <c r="F40" s="430" t="str">
        <f>CALCULOS!F40</f>
        <v/>
      </c>
      <c r="G40" s="430"/>
      <c r="H40" s="430"/>
      <c r="I40" s="430" t="str">
        <f>CALCULOS!I40</f>
        <v/>
      </c>
      <c r="J40" s="430"/>
      <c r="K40" s="430"/>
      <c r="L40" s="430" t="str">
        <f>CALCULOS!L40</f>
        <v/>
      </c>
      <c r="M40" s="430"/>
      <c r="N40" s="430"/>
      <c r="O40" s="430" t="str">
        <f>CALCULOS!O40</f>
        <v/>
      </c>
      <c r="P40" s="430"/>
      <c r="Q40" s="430"/>
      <c r="R40" s="430" t="str">
        <f>CALCULOS!R40</f>
        <v/>
      </c>
      <c r="S40" s="430"/>
      <c r="T40" s="430"/>
      <c r="U40" s="430" t="str">
        <f>CALCULOS!U40</f>
        <v/>
      </c>
      <c r="V40" s="430"/>
      <c r="W40" s="430"/>
      <c r="X40" s="430" t="str">
        <f>CALCULOS!X40</f>
        <v/>
      </c>
      <c r="Y40" s="430"/>
      <c r="Z40" s="430"/>
      <c r="AA40" s="430" t="str">
        <f>CALCULOS!AA40</f>
        <v/>
      </c>
      <c r="AB40" s="430"/>
      <c r="AC40" s="430"/>
      <c r="AD40" s="430" t="str">
        <f>CALCULOS!AD40</f>
        <v/>
      </c>
      <c r="AE40" s="430"/>
      <c r="AF40" s="430"/>
      <c r="AG40" s="430" t="str">
        <f>CALCULOS!AG40</f>
        <v/>
      </c>
      <c r="AH40" s="430"/>
      <c r="AI40" s="430"/>
      <c r="AJ40" s="430" t="str">
        <f>CALCULOS!AJ40</f>
        <v/>
      </c>
      <c r="AK40" s="430"/>
      <c r="AL40" s="430"/>
      <c r="AM40" s="430" t="str">
        <f>CALCULOS!AM40</f>
        <v/>
      </c>
      <c r="AN40" s="430"/>
      <c r="AO40" s="430"/>
      <c r="AP40" s="430" t="str">
        <f>CALCULOS!AP40</f>
        <v/>
      </c>
      <c r="AQ40" s="430"/>
      <c r="AR40" s="430"/>
      <c r="AS40" s="430" t="str">
        <f>CALCULOS!AS40</f>
        <v/>
      </c>
      <c r="AT40" s="430"/>
      <c r="AU40" s="430"/>
      <c r="AV40" s="430" t="str">
        <f>CALCULOS!AV40</f>
        <v/>
      </c>
      <c r="AW40" s="430"/>
      <c r="AX40" s="430"/>
      <c r="AY40" s="445"/>
      <c r="AZ40" s="446"/>
      <c r="BA40" s="447"/>
      <c r="BB40" s="434" t="str">
        <f>CALCULOS!BB40</f>
        <v/>
      </c>
      <c r="BC40" s="435"/>
      <c r="BD40" s="444"/>
      <c r="BE40" s="434" t="str">
        <f>CALCULOS!BE40</f>
        <v/>
      </c>
      <c r="BF40" s="435"/>
      <c r="BG40" s="444"/>
      <c r="BH40" s="434" t="str">
        <f>CALCULOS!BH40</f>
        <v/>
      </c>
      <c r="BI40" s="435"/>
      <c r="BJ40" s="444"/>
      <c r="BK40" s="434" t="str">
        <f>CALCULOS!BK40</f>
        <v/>
      </c>
      <c r="BL40" s="435"/>
      <c r="BM40" s="436"/>
      <c r="BN40" s="434" t="str">
        <f>CALCULOS!BN40</f>
        <v/>
      </c>
      <c r="BO40" s="435"/>
      <c r="BP40" s="436"/>
      <c r="BQ40" s="434" t="str">
        <f>CALCULOS!BQ40</f>
        <v/>
      </c>
      <c r="BR40" s="435"/>
      <c r="BS40" s="436"/>
      <c r="BT40" s="434" t="str">
        <f>CALCULOS!BT40</f>
        <v/>
      </c>
      <c r="BU40" s="435"/>
      <c r="BV40" s="440"/>
      <c r="BW40" s="336"/>
      <c r="BX40" s="110"/>
      <c r="BY40" s="88"/>
      <c r="BZ40" s="88"/>
      <c r="CA40" s="88"/>
      <c r="CB40" s="92"/>
      <c r="CC40" s="92"/>
      <c r="CD40" s="96"/>
      <c r="CE40" s="96"/>
      <c r="CF40" s="100"/>
      <c r="CG40" s="104"/>
      <c r="CH40" s="19"/>
      <c r="CI40" s="122"/>
      <c r="CJ40" s="122"/>
    </row>
    <row r="41" spans="2:88" ht="18" hidden="1" customHeight="1" x14ac:dyDescent="0.35">
      <c r="B41" s="449"/>
      <c r="C41" s="62" t="str">
        <f>CALCULOS!C41</f>
        <v/>
      </c>
      <c r="D41" s="167" t="str">
        <f>CALCULOS!D41</f>
        <v/>
      </c>
      <c r="E41" s="7" t="str">
        <f>CALCULOS!E41</f>
        <v/>
      </c>
      <c r="F41" s="62" t="str">
        <f>CALCULOS!F41</f>
        <v/>
      </c>
      <c r="G41" s="167" t="str">
        <f>CALCULOS!G41</f>
        <v/>
      </c>
      <c r="H41" s="7" t="str">
        <f>CALCULOS!H41</f>
        <v/>
      </c>
      <c r="I41" s="62" t="str">
        <f>CALCULOS!I41</f>
        <v/>
      </c>
      <c r="J41" s="167" t="str">
        <f>CALCULOS!J41</f>
        <v/>
      </c>
      <c r="K41" s="7" t="str">
        <f>CALCULOS!K41</f>
        <v/>
      </c>
      <c r="L41" s="62" t="str">
        <f>CALCULOS!L41</f>
        <v/>
      </c>
      <c r="M41" s="167" t="str">
        <f>CALCULOS!M41</f>
        <v/>
      </c>
      <c r="N41" s="7" t="str">
        <f>CALCULOS!N41</f>
        <v/>
      </c>
      <c r="O41" s="62" t="str">
        <f>CALCULOS!O41</f>
        <v/>
      </c>
      <c r="P41" s="167" t="str">
        <f>CALCULOS!P41</f>
        <v/>
      </c>
      <c r="Q41" s="7" t="str">
        <f>CALCULOS!Q41</f>
        <v/>
      </c>
      <c r="R41" s="62" t="str">
        <f>CALCULOS!R41</f>
        <v/>
      </c>
      <c r="S41" s="167" t="str">
        <f>CALCULOS!S41</f>
        <v/>
      </c>
      <c r="T41" s="7" t="str">
        <f>CALCULOS!T41</f>
        <v/>
      </c>
      <c r="U41" s="62" t="str">
        <f>CALCULOS!U41</f>
        <v/>
      </c>
      <c r="V41" s="167" t="str">
        <f>CALCULOS!V41</f>
        <v/>
      </c>
      <c r="W41" s="7" t="str">
        <f>CALCULOS!W41</f>
        <v/>
      </c>
      <c r="X41" s="62" t="str">
        <f>CALCULOS!X41</f>
        <v/>
      </c>
      <c r="Y41" s="167" t="str">
        <f>CALCULOS!Y41</f>
        <v/>
      </c>
      <c r="Z41" s="7" t="str">
        <f>CALCULOS!Z41</f>
        <v/>
      </c>
      <c r="AA41" s="62" t="str">
        <f>CALCULOS!AA41</f>
        <v/>
      </c>
      <c r="AB41" s="167" t="str">
        <f>CALCULOS!AB41</f>
        <v/>
      </c>
      <c r="AC41" s="7" t="str">
        <f>CALCULOS!AC41</f>
        <v/>
      </c>
      <c r="AD41" s="62" t="str">
        <f>CALCULOS!AD41</f>
        <v/>
      </c>
      <c r="AE41" s="167" t="str">
        <f>CALCULOS!AE41</f>
        <v/>
      </c>
      <c r="AF41" s="7" t="str">
        <f>CALCULOS!AF41</f>
        <v/>
      </c>
      <c r="AG41" s="62" t="str">
        <f>CALCULOS!AG41</f>
        <v/>
      </c>
      <c r="AH41" s="167" t="str">
        <f>CALCULOS!AH41</f>
        <v/>
      </c>
      <c r="AI41" s="7" t="str">
        <f>CALCULOS!AI41</f>
        <v/>
      </c>
      <c r="AJ41" s="62" t="str">
        <f>CALCULOS!AJ41</f>
        <v/>
      </c>
      <c r="AK41" s="167" t="str">
        <f>CALCULOS!AK41</f>
        <v/>
      </c>
      <c r="AL41" s="7" t="str">
        <f>CALCULOS!AL41</f>
        <v/>
      </c>
      <c r="AM41" s="62" t="str">
        <f>CALCULOS!AM41</f>
        <v/>
      </c>
      <c r="AN41" s="167" t="str">
        <f>CALCULOS!AN41</f>
        <v/>
      </c>
      <c r="AO41" s="7" t="str">
        <f>CALCULOS!AO41</f>
        <v/>
      </c>
      <c r="AP41" s="62" t="str">
        <f>CALCULOS!AP41</f>
        <v/>
      </c>
      <c r="AQ41" s="167" t="str">
        <f>CALCULOS!AQ41</f>
        <v/>
      </c>
      <c r="AR41" s="7" t="str">
        <f>CALCULOS!AR41</f>
        <v/>
      </c>
      <c r="AS41" s="62" t="str">
        <f>CALCULOS!AS41</f>
        <v/>
      </c>
      <c r="AT41" s="167" t="str">
        <f>CALCULOS!AT41</f>
        <v/>
      </c>
      <c r="AU41" s="7" t="str">
        <f>CALCULOS!AU41</f>
        <v/>
      </c>
      <c r="AV41" s="62" t="str">
        <f>CALCULOS!AV41</f>
        <v/>
      </c>
      <c r="AW41" s="167" t="str">
        <f>CALCULOS!AW41</f>
        <v/>
      </c>
      <c r="AX41" s="7" t="str">
        <f>CALCULOS!AX41</f>
        <v/>
      </c>
      <c r="AY41" s="117"/>
      <c r="AZ41" s="115"/>
      <c r="BA41" s="116"/>
      <c r="BB41" s="318" t="str">
        <f>CALCULOS!BB41</f>
        <v/>
      </c>
      <c r="BC41" s="319" t="str">
        <f>CALCULOS!BC41</f>
        <v/>
      </c>
      <c r="BD41" s="320" t="str">
        <f>CALCULOS!BD41</f>
        <v/>
      </c>
      <c r="BE41" s="318" t="str">
        <f>CALCULOS!BE41</f>
        <v/>
      </c>
      <c r="BF41" s="319" t="str">
        <f>CALCULOS!BF41</f>
        <v/>
      </c>
      <c r="BG41" s="320" t="str">
        <f>CALCULOS!BG41</f>
        <v/>
      </c>
      <c r="BH41" s="318" t="str">
        <f>CALCULOS!BH41</f>
        <v/>
      </c>
      <c r="BI41" s="319" t="str">
        <f>CALCULOS!BI41</f>
        <v/>
      </c>
      <c r="BJ41" s="320" t="str">
        <f>CALCULOS!BJ41</f>
        <v/>
      </c>
      <c r="BK41" s="318" t="str">
        <f>CALCULOS!BK41</f>
        <v/>
      </c>
      <c r="BL41" s="319" t="str">
        <f>CALCULOS!BL41</f>
        <v/>
      </c>
      <c r="BM41" s="320" t="str">
        <f>CALCULOS!BM41</f>
        <v/>
      </c>
      <c r="BN41" s="318" t="str">
        <f>CALCULOS!BN41</f>
        <v/>
      </c>
      <c r="BO41" s="319" t="str">
        <f>CALCULOS!BO41</f>
        <v/>
      </c>
      <c r="BP41" s="320" t="str">
        <f>CALCULOS!BP41</f>
        <v/>
      </c>
      <c r="BQ41" s="318" t="str">
        <f>CALCULOS!BQ41</f>
        <v/>
      </c>
      <c r="BR41" s="319" t="str">
        <f>CALCULOS!BR41</f>
        <v/>
      </c>
      <c r="BS41" s="320" t="str">
        <f>CALCULOS!BS41</f>
        <v/>
      </c>
      <c r="BT41" s="318" t="str">
        <f>CALCULOS!BT41</f>
        <v/>
      </c>
      <c r="BU41" s="319" t="str">
        <f>CALCULOS!BU41</f>
        <v/>
      </c>
      <c r="BV41" s="321" t="str">
        <f>CALCULOS!BV41</f>
        <v/>
      </c>
      <c r="BW41" s="322"/>
      <c r="BX41" s="111">
        <f>CALCULOS!BX41</f>
        <v>0</v>
      </c>
      <c r="BY41" s="89">
        <f>CALCULOS!BY41</f>
        <v>0</v>
      </c>
      <c r="BZ41" s="89">
        <f>CALCULOS!BZ41</f>
        <v>0</v>
      </c>
      <c r="CA41" s="89">
        <f>CALCULOS!CA41</f>
        <v>0</v>
      </c>
      <c r="CB41" s="93">
        <f>CALCULOS!CB41</f>
        <v>0</v>
      </c>
      <c r="CC41" s="93">
        <f>CALCULOS!CC41</f>
        <v>0</v>
      </c>
      <c r="CD41" s="97">
        <f>CALCULOS!CD41</f>
        <v>0</v>
      </c>
      <c r="CE41" s="97">
        <f>CALCULOS!CE41</f>
        <v>0</v>
      </c>
      <c r="CF41" s="101">
        <f>CALCULOS!CF41</f>
        <v>0</v>
      </c>
      <c r="CG41" s="105">
        <f>CALCULOS!CG41</f>
        <v>0</v>
      </c>
      <c r="CH41" s="19"/>
      <c r="CI41" s="123">
        <f>CALCULOS!CI41</f>
        <v>0</v>
      </c>
      <c r="CJ41" s="123">
        <f>CALCULOS!CJ41</f>
        <v>0</v>
      </c>
    </row>
    <row r="42" spans="2:88" ht="18" hidden="1" customHeight="1" x14ac:dyDescent="0.35">
      <c r="B42" s="448" t="str">
        <f>CALCULOS!B42</f>
        <v>EQUIPO R</v>
      </c>
      <c r="C42" s="433" t="str">
        <f>CALCULOS!C42</f>
        <v/>
      </c>
      <c r="D42" s="430"/>
      <c r="E42" s="430"/>
      <c r="F42" s="430" t="str">
        <f>CALCULOS!F42</f>
        <v/>
      </c>
      <c r="G42" s="430"/>
      <c r="H42" s="430"/>
      <c r="I42" s="430" t="str">
        <f>CALCULOS!I42</f>
        <v/>
      </c>
      <c r="J42" s="430"/>
      <c r="K42" s="430"/>
      <c r="L42" s="430" t="str">
        <f>CALCULOS!L42</f>
        <v/>
      </c>
      <c r="M42" s="430"/>
      <c r="N42" s="430"/>
      <c r="O42" s="430" t="str">
        <f>CALCULOS!O42</f>
        <v/>
      </c>
      <c r="P42" s="430"/>
      <c r="Q42" s="430"/>
      <c r="R42" s="430" t="str">
        <f>CALCULOS!R42</f>
        <v/>
      </c>
      <c r="S42" s="430"/>
      <c r="T42" s="430"/>
      <c r="U42" s="430" t="str">
        <f>CALCULOS!U42</f>
        <v/>
      </c>
      <c r="V42" s="430"/>
      <c r="W42" s="430"/>
      <c r="X42" s="430" t="str">
        <f>CALCULOS!X42</f>
        <v/>
      </c>
      <c r="Y42" s="430"/>
      <c r="Z42" s="430"/>
      <c r="AA42" s="430" t="str">
        <f>CALCULOS!AA42</f>
        <v/>
      </c>
      <c r="AB42" s="430"/>
      <c r="AC42" s="430"/>
      <c r="AD42" s="430" t="str">
        <f>CALCULOS!AD42</f>
        <v/>
      </c>
      <c r="AE42" s="430"/>
      <c r="AF42" s="430"/>
      <c r="AG42" s="430" t="str">
        <f>CALCULOS!AG42</f>
        <v/>
      </c>
      <c r="AH42" s="430"/>
      <c r="AI42" s="430"/>
      <c r="AJ42" s="430" t="str">
        <f>CALCULOS!AJ42</f>
        <v/>
      </c>
      <c r="AK42" s="430"/>
      <c r="AL42" s="430"/>
      <c r="AM42" s="430" t="str">
        <f>CALCULOS!AM42</f>
        <v/>
      </c>
      <c r="AN42" s="430"/>
      <c r="AO42" s="430"/>
      <c r="AP42" s="430" t="str">
        <f>CALCULOS!AP42</f>
        <v/>
      </c>
      <c r="AQ42" s="430"/>
      <c r="AR42" s="430"/>
      <c r="AS42" s="430" t="str">
        <f>CALCULOS!AS42</f>
        <v/>
      </c>
      <c r="AT42" s="430"/>
      <c r="AU42" s="430"/>
      <c r="AV42" s="430" t="str">
        <f>CALCULOS!AV42</f>
        <v/>
      </c>
      <c r="AW42" s="430"/>
      <c r="AX42" s="430"/>
      <c r="AY42" s="430" t="str">
        <f>CALCULOS!AY42</f>
        <v/>
      </c>
      <c r="AZ42" s="430"/>
      <c r="BA42" s="430"/>
      <c r="BB42" s="445"/>
      <c r="BC42" s="446"/>
      <c r="BD42" s="447"/>
      <c r="BE42" s="434" t="str">
        <f>CALCULOS!BE42</f>
        <v/>
      </c>
      <c r="BF42" s="435"/>
      <c r="BG42" s="444"/>
      <c r="BH42" s="434" t="str">
        <f>CALCULOS!BH42</f>
        <v/>
      </c>
      <c r="BI42" s="435"/>
      <c r="BJ42" s="444"/>
      <c r="BK42" s="434" t="str">
        <f>CALCULOS!BK42</f>
        <v/>
      </c>
      <c r="BL42" s="435"/>
      <c r="BM42" s="436"/>
      <c r="BN42" s="434" t="str">
        <f>CALCULOS!BN42</f>
        <v/>
      </c>
      <c r="BO42" s="435"/>
      <c r="BP42" s="436"/>
      <c r="BQ42" s="434" t="str">
        <f>CALCULOS!BQ42</f>
        <v/>
      </c>
      <c r="BR42" s="435"/>
      <c r="BS42" s="436"/>
      <c r="BT42" s="434" t="str">
        <f>CALCULOS!BT42</f>
        <v/>
      </c>
      <c r="BU42" s="435"/>
      <c r="BV42" s="440"/>
      <c r="BW42" s="336"/>
      <c r="BX42" s="110"/>
      <c r="BY42" s="88"/>
      <c r="BZ42" s="88"/>
      <c r="CA42" s="88"/>
      <c r="CB42" s="92"/>
      <c r="CC42" s="92"/>
      <c r="CD42" s="96"/>
      <c r="CE42" s="96"/>
      <c r="CF42" s="100"/>
      <c r="CG42" s="104"/>
      <c r="CH42" s="19"/>
      <c r="CI42" s="122"/>
      <c r="CJ42" s="122"/>
    </row>
    <row r="43" spans="2:88" ht="18" hidden="1" customHeight="1" x14ac:dyDescent="0.35">
      <c r="B43" s="449"/>
      <c r="C43" s="62" t="str">
        <f>CALCULOS!C43</f>
        <v/>
      </c>
      <c r="D43" s="167" t="str">
        <f>CALCULOS!D43</f>
        <v/>
      </c>
      <c r="E43" s="7" t="str">
        <f>CALCULOS!E43</f>
        <v/>
      </c>
      <c r="F43" s="62" t="str">
        <f>CALCULOS!F43</f>
        <v/>
      </c>
      <c r="G43" s="167" t="str">
        <f>CALCULOS!G43</f>
        <v/>
      </c>
      <c r="H43" s="7" t="str">
        <f>CALCULOS!H43</f>
        <v/>
      </c>
      <c r="I43" s="62" t="str">
        <f>CALCULOS!I43</f>
        <v/>
      </c>
      <c r="J43" s="167" t="str">
        <f>CALCULOS!J43</f>
        <v/>
      </c>
      <c r="K43" s="7" t="str">
        <f>CALCULOS!K43</f>
        <v/>
      </c>
      <c r="L43" s="62" t="str">
        <f>CALCULOS!L43</f>
        <v/>
      </c>
      <c r="M43" s="167" t="str">
        <f>CALCULOS!M43</f>
        <v/>
      </c>
      <c r="N43" s="7" t="str">
        <f>CALCULOS!N43</f>
        <v/>
      </c>
      <c r="O43" s="62" t="str">
        <f>CALCULOS!O43</f>
        <v/>
      </c>
      <c r="P43" s="167" t="str">
        <f>CALCULOS!P43</f>
        <v/>
      </c>
      <c r="Q43" s="7" t="str">
        <f>CALCULOS!Q43</f>
        <v/>
      </c>
      <c r="R43" s="62" t="str">
        <f>CALCULOS!R43</f>
        <v/>
      </c>
      <c r="S43" s="167" t="str">
        <f>CALCULOS!S43</f>
        <v/>
      </c>
      <c r="T43" s="7" t="str">
        <f>CALCULOS!T43</f>
        <v/>
      </c>
      <c r="U43" s="62" t="str">
        <f>CALCULOS!U43</f>
        <v/>
      </c>
      <c r="V43" s="167" t="str">
        <f>CALCULOS!V43</f>
        <v/>
      </c>
      <c r="W43" s="7" t="str">
        <f>CALCULOS!W43</f>
        <v/>
      </c>
      <c r="X43" s="62" t="str">
        <f>CALCULOS!X43</f>
        <v/>
      </c>
      <c r="Y43" s="167" t="str">
        <f>CALCULOS!Y43</f>
        <v/>
      </c>
      <c r="Z43" s="7" t="str">
        <f>CALCULOS!Z43</f>
        <v/>
      </c>
      <c r="AA43" s="62" t="str">
        <f>CALCULOS!AA43</f>
        <v/>
      </c>
      <c r="AB43" s="167" t="str">
        <f>CALCULOS!AB43</f>
        <v/>
      </c>
      <c r="AC43" s="7" t="str">
        <f>CALCULOS!AC43</f>
        <v/>
      </c>
      <c r="AD43" s="62" t="str">
        <f>CALCULOS!AD43</f>
        <v/>
      </c>
      <c r="AE43" s="167" t="str">
        <f>CALCULOS!AE43</f>
        <v/>
      </c>
      <c r="AF43" s="7" t="str">
        <f>CALCULOS!AF43</f>
        <v/>
      </c>
      <c r="AG43" s="62" t="str">
        <f>CALCULOS!AG43</f>
        <v/>
      </c>
      <c r="AH43" s="167" t="str">
        <f>CALCULOS!AH43</f>
        <v/>
      </c>
      <c r="AI43" s="7" t="str">
        <f>CALCULOS!AI43</f>
        <v/>
      </c>
      <c r="AJ43" s="62" t="str">
        <f>CALCULOS!AJ43</f>
        <v/>
      </c>
      <c r="AK43" s="167" t="str">
        <f>CALCULOS!AK43</f>
        <v/>
      </c>
      <c r="AL43" s="7" t="str">
        <f>CALCULOS!AL43</f>
        <v/>
      </c>
      <c r="AM43" s="62" t="str">
        <f>CALCULOS!AM43</f>
        <v/>
      </c>
      <c r="AN43" s="167" t="str">
        <f>CALCULOS!AN43</f>
        <v/>
      </c>
      <c r="AO43" s="7" t="str">
        <f>CALCULOS!AO43</f>
        <v/>
      </c>
      <c r="AP43" s="62" t="str">
        <f>CALCULOS!AP43</f>
        <v/>
      </c>
      <c r="AQ43" s="167" t="str">
        <f>CALCULOS!AQ43</f>
        <v/>
      </c>
      <c r="AR43" s="7" t="str">
        <f>CALCULOS!AR43</f>
        <v/>
      </c>
      <c r="AS43" s="62" t="str">
        <f>CALCULOS!AS43</f>
        <v/>
      </c>
      <c r="AT43" s="167" t="str">
        <f>CALCULOS!AT43</f>
        <v/>
      </c>
      <c r="AU43" s="7" t="str">
        <f>CALCULOS!AU43</f>
        <v/>
      </c>
      <c r="AV43" s="62" t="str">
        <f>CALCULOS!AV43</f>
        <v/>
      </c>
      <c r="AW43" s="167" t="str">
        <f>CALCULOS!AW43</f>
        <v/>
      </c>
      <c r="AX43" s="7" t="str">
        <f>CALCULOS!AX43</f>
        <v/>
      </c>
      <c r="AY43" s="62" t="str">
        <f>CALCULOS!AY43</f>
        <v/>
      </c>
      <c r="AZ43" s="167" t="str">
        <f>CALCULOS!AZ43</f>
        <v/>
      </c>
      <c r="BA43" s="7" t="str">
        <f>CALCULOS!BA43</f>
        <v/>
      </c>
      <c r="BB43" s="117"/>
      <c r="BC43" s="115"/>
      <c r="BD43" s="116"/>
      <c r="BE43" s="318" t="str">
        <f>CALCULOS!BE43</f>
        <v/>
      </c>
      <c r="BF43" s="319" t="str">
        <f>CALCULOS!BF43</f>
        <v/>
      </c>
      <c r="BG43" s="320" t="str">
        <f>CALCULOS!BG43</f>
        <v/>
      </c>
      <c r="BH43" s="318" t="str">
        <f>CALCULOS!BH43</f>
        <v/>
      </c>
      <c r="BI43" s="319" t="str">
        <f>CALCULOS!BI43</f>
        <v/>
      </c>
      <c r="BJ43" s="320" t="str">
        <f>CALCULOS!BJ43</f>
        <v/>
      </c>
      <c r="BK43" s="318" t="str">
        <f>CALCULOS!BK43</f>
        <v/>
      </c>
      <c r="BL43" s="319" t="str">
        <f>CALCULOS!BL43</f>
        <v/>
      </c>
      <c r="BM43" s="320" t="str">
        <f>CALCULOS!BM43</f>
        <v/>
      </c>
      <c r="BN43" s="318" t="str">
        <f>CALCULOS!BN43</f>
        <v/>
      </c>
      <c r="BO43" s="319" t="str">
        <f>CALCULOS!BO43</f>
        <v/>
      </c>
      <c r="BP43" s="320" t="str">
        <f>CALCULOS!BP43</f>
        <v/>
      </c>
      <c r="BQ43" s="318" t="str">
        <f>CALCULOS!BQ43</f>
        <v/>
      </c>
      <c r="BR43" s="319" t="str">
        <f>CALCULOS!BR43</f>
        <v/>
      </c>
      <c r="BS43" s="320" t="str">
        <f>CALCULOS!BS43</f>
        <v/>
      </c>
      <c r="BT43" s="318" t="str">
        <f>CALCULOS!BT43</f>
        <v/>
      </c>
      <c r="BU43" s="319" t="str">
        <f>CALCULOS!BU43</f>
        <v/>
      </c>
      <c r="BV43" s="321" t="str">
        <f>CALCULOS!BV43</f>
        <v/>
      </c>
      <c r="BW43" s="322"/>
      <c r="BX43" s="111">
        <f>CALCULOS!BX43</f>
        <v>0</v>
      </c>
      <c r="BY43" s="89">
        <f>CALCULOS!BY43</f>
        <v>0</v>
      </c>
      <c r="BZ43" s="89">
        <f>CALCULOS!BZ43</f>
        <v>0</v>
      </c>
      <c r="CA43" s="89">
        <f>CALCULOS!CA43</f>
        <v>0</v>
      </c>
      <c r="CB43" s="93">
        <f>CALCULOS!CB43</f>
        <v>0</v>
      </c>
      <c r="CC43" s="93">
        <f>CALCULOS!CC43</f>
        <v>0</v>
      </c>
      <c r="CD43" s="97">
        <f>CALCULOS!CD43</f>
        <v>0</v>
      </c>
      <c r="CE43" s="97">
        <f>CALCULOS!CE43</f>
        <v>0</v>
      </c>
      <c r="CF43" s="101">
        <f>CALCULOS!CF43</f>
        <v>0</v>
      </c>
      <c r="CG43" s="105">
        <f>CALCULOS!CG43</f>
        <v>0</v>
      </c>
      <c r="CH43" s="19"/>
      <c r="CI43" s="123">
        <f>CALCULOS!CI43</f>
        <v>0</v>
      </c>
      <c r="CJ43" s="123">
        <f>CALCULOS!CJ43</f>
        <v>0</v>
      </c>
    </row>
    <row r="44" spans="2:88" ht="18" hidden="1" customHeight="1" x14ac:dyDescent="0.35">
      <c r="B44" s="448" t="str">
        <f>CALCULOS!B44</f>
        <v>EQUIPO S</v>
      </c>
      <c r="C44" s="433" t="str">
        <f>CALCULOS!C44</f>
        <v/>
      </c>
      <c r="D44" s="430"/>
      <c r="E44" s="430"/>
      <c r="F44" s="430" t="str">
        <f>CALCULOS!F44</f>
        <v/>
      </c>
      <c r="G44" s="430"/>
      <c r="H44" s="430"/>
      <c r="I44" s="430" t="str">
        <f>CALCULOS!I44</f>
        <v/>
      </c>
      <c r="J44" s="430"/>
      <c r="K44" s="430"/>
      <c r="L44" s="430" t="str">
        <f>CALCULOS!L44</f>
        <v/>
      </c>
      <c r="M44" s="430"/>
      <c r="N44" s="430"/>
      <c r="O44" s="430" t="str">
        <f>CALCULOS!O44</f>
        <v/>
      </c>
      <c r="P44" s="430"/>
      <c r="Q44" s="430"/>
      <c r="R44" s="430" t="str">
        <f>CALCULOS!R44</f>
        <v/>
      </c>
      <c r="S44" s="430"/>
      <c r="T44" s="430"/>
      <c r="U44" s="430" t="str">
        <f>CALCULOS!U44</f>
        <v/>
      </c>
      <c r="V44" s="430"/>
      <c r="W44" s="430"/>
      <c r="X44" s="430" t="str">
        <f>CALCULOS!X44</f>
        <v/>
      </c>
      <c r="Y44" s="430"/>
      <c r="Z44" s="430"/>
      <c r="AA44" s="430" t="str">
        <f>CALCULOS!AA44</f>
        <v/>
      </c>
      <c r="AB44" s="430"/>
      <c r="AC44" s="430"/>
      <c r="AD44" s="430" t="str">
        <f>CALCULOS!AD44</f>
        <v/>
      </c>
      <c r="AE44" s="430"/>
      <c r="AF44" s="430"/>
      <c r="AG44" s="430" t="str">
        <f>CALCULOS!AG44</f>
        <v/>
      </c>
      <c r="AH44" s="430"/>
      <c r="AI44" s="430"/>
      <c r="AJ44" s="430" t="str">
        <f>CALCULOS!AJ44</f>
        <v/>
      </c>
      <c r="AK44" s="430"/>
      <c r="AL44" s="430"/>
      <c r="AM44" s="430" t="str">
        <f>CALCULOS!AM44</f>
        <v/>
      </c>
      <c r="AN44" s="430"/>
      <c r="AO44" s="430"/>
      <c r="AP44" s="430" t="str">
        <f>CALCULOS!AP44</f>
        <v/>
      </c>
      <c r="AQ44" s="430"/>
      <c r="AR44" s="430"/>
      <c r="AS44" s="430" t="str">
        <f>CALCULOS!AS44</f>
        <v/>
      </c>
      <c r="AT44" s="430"/>
      <c r="AU44" s="430"/>
      <c r="AV44" s="430" t="str">
        <f>CALCULOS!AV44</f>
        <v/>
      </c>
      <c r="AW44" s="430"/>
      <c r="AX44" s="430"/>
      <c r="AY44" s="430" t="str">
        <f>CALCULOS!AY44</f>
        <v/>
      </c>
      <c r="AZ44" s="430"/>
      <c r="BA44" s="430"/>
      <c r="BB44" s="430" t="str">
        <f>CALCULOS!BB44</f>
        <v/>
      </c>
      <c r="BC44" s="430"/>
      <c r="BD44" s="430"/>
      <c r="BE44" s="445"/>
      <c r="BF44" s="446"/>
      <c r="BG44" s="447"/>
      <c r="BH44" s="434" t="str">
        <f>CALCULOS!BH44</f>
        <v/>
      </c>
      <c r="BI44" s="435"/>
      <c r="BJ44" s="444"/>
      <c r="BK44" s="434" t="str">
        <f>CALCULOS!BK44</f>
        <v/>
      </c>
      <c r="BL44" s="435"/>
      <c r="BM44" s="436"/>
      <c r="BN44" s="434" t="str">
        <f>CALCULOS!BN44</f>
        <v/>
      </c>
      <c r="BO44" s="435"/>
      <c r="BP44" s="436"/>
      <c r="BQ44" s="434" t="str">
        <f>CALCULOS!BQ44</f>
        <v/>
      </c>
      <c r="BR44" s="435"/>
      <c r="BS44" s="436"/>
      <c r="BT44" s="434" t="str">
        <f>CALCULOS!BT44</f>
        <v/>
      </c>
      <c r="BU44" s="435"/>
      <c r="BV44" s="440"/>
      <c r="BW44" s="336"/>
      <c r="BX44" s="110"/>
      <c r="BY44" s="88"/>
      <c r="BZ44" s="88"/>
      <c r="CA44" s="88"/>
      <c r="CB44" s="92"/>
      <c r="CC44" s="92"/>
      <c r="CD44" s="96"/>
      <c r="CE44" s="96"/>
      <c r="CF44" s="100"/>
      <c r="CG44" s="104"/>
      <c r="CH44" s="19"/>
      <c r="CI44" s="122"/>
      <c r="CJ44" s="122"/>
    </row>
    <row r="45" spans="2:88" ht="18" hidden="1" customHeight="1" x14ac:dyDescent="0.35">
      <c r="B45" s="449"/>
      <c r="C45" s="62" t="str">
        <f>CALCULOS!C45</f>
        <v/>
      </c>
      <c r="D45" s="167" t="str">
        <f>CALCULOS!D45</f>
        <v/>
      </c>
      <c r="E45" s="7" t="str">
        <f>CALCULOS!E45</f>
        <v/>
      </c>
      <c r="F45" s="62" t="str">
        <f>CALCULOS!F45</f>
        <v/>
      </c>
      <c r="G45" s="167" t="str">
        <f>CALCULOS!G45</f>
        <v/>
      </c>
      <c r="H45" s="7" t="str">
        <f>CALCULOS!H45</f>
        <v/>
      </c>
      <c r="I45" s="62" t="str">
        <f>CALCULOS!I45</f>
        <v/>
      </c>
      <c r="J45" s="167" t="str">
        <f>CALCULOS!J45</f>
        <v/>
      </c>
      <c r="K45" s="7" t="str">
        <f>CALCULOS!K45</f>
        <v/>
      </c>
      <c r="L45" s="62" t="str">
        <f>CALCULOS!L45</f>
        <v/>
      </c>
      <c r="M45" s="167" t="str">
        <f>CALCULOS!M45</f>
        <v/>
      </c>
      <c r="N45" s="7" t="str">
        <f>CALCULOS!N45</f>
        <v/>
      </c>
      <c r="O45" s="62" t="str">
        <f>CALCULOS!O45</f>
        <v/>
      </c>
      <c r="P45" s="167" t="str">
        <f>CALCULOS!P45</f>
        <v/>
      </c>
      <c r="Q45" s="7" t="str">
        <f>CALCULOS!Q45</f>
        <v/>
      </c>
      <c r="R45" s="62" t="str">
        <f>CALCULOS!R45</f>
        <v/>
      </c>
      <c r="S45" s="167" t="str">
        <f>CALCULOS!S45</f>
        <v/>
      </c>
      <c r="T45" s="7" t="str">
        <f>CALCULOS!T45</f>
        <v/>
      </c>
      <c r="U45" s="62" t="str">
        <f>CALCULOS!U45</f>
        <v/>
      </c>
      <c r="V45" s="167" t="str">
        <f>CALCULOS!V45</f>
        <v/>
      </c>
      <c r="W45" s="7" t="str">
        <f>CALCULOS!W45</f>
        <v/>
      </c>
      <c r="X45" s="62" t="str">
        <f>CALCULOS!X45</f>
        <v/>
      </c>
      <c r="Y45" s="167" t="str">
        <f>CALCULOS!Y45</f>
        <v/>
      </c>
      <c r="Z45" s="7" t="str">
        <f>CALCULOS!Z45</f>
        <v/>
      </c>
      <c r="AA45" s="62" t="str">
        <f>CALCULOS!AA45</f>
        <v/>
      </c>
      <c r="AB45" s="167" t="str">
        <f>CALCULOS!AB45</f>
        <v/>
      </c>
      <c r="AC45" s="7" t="str">
        <f>CALCULOS!AC45</f>
        <v/>
      </c>
      <c r="AD45" s="62" t="str">
        <f>CALCULOS!AD45</f>
        <v/>
      </c>
      <c r="AE45" s="167" t="str">
        <f>CALCULOS!AE45</f>
        <v/>
      </c>
      <c r="AF45" s="7" t="str">
        <f>CALCULOS!AF45</f>
        <v/>
      </c>
      <c r="AG45" s="62" t="str">
        <f>CALCULOS!AG45</f>
        <v/>
      </c>
      <c r="AH45" s="167" t="str">
        <f>CALCULOS!AH45</f>
        <v/>
      </c>
      <c r="AI45" s="7" t="str">
        <f>CALCULOS!AI45</f>
        <v/>
      </c>
      <c r="AJ45" s="62" t="str">
        <f>CALCULOS!AJ45</f>
        <v/>
      </c>
      <c r="AK45" s="167" t="str">
        <f>CALCULOS!AK45</f>
        <v/>
      </c>
      <c r="AL45" s="7" t="str">
        <f>CALCULOS!AL45</f>
        <v/>
      </c>
      <c r="AM45" s="62" t="str">
        <f>CALCULOS!AM45</f>
        <v/>
      </c>
      <c r="AN45" s="167" t="str">
        <f>CALCULOS!AN45</f>
        <v/>
      </c>
      <c r="AO45" s="7" t="str">
        <f>CALCULOS!AO45</f>
        <v/>
      </c>
      <c r="AP45" s="62" t="str">
        <f>CALCULOS!AP45</f>
        <v/>
      </c>
      <c r="AQ45" s="167" t="str">
        <f>CALCULOS!AQ45</f>
        <v/>
      </c>
      <c r="AR45" s="7" t="str">
        <f>CALCULOS!AR45</f>
        <v/>
      </c>
      <c r="AS45" s="62" t="str">
        <f>CALCULOS!AS45</f>
        <v/>
      </c>
      <c r="AT45" s="167" t="str">
        <f>CALCULOS!AT45</f>
        <v/>
      </c>
      <c r="AU45" s="7" t="str">
        <f>CALCULOS!AU45</f>
        <v/>
      </c>
      <c r="AV45" s="62" t="str">
        <f>CALCULOS!AV45</f>
        <v/>
      </c>
      <c r="AW45" s="167" t="str">
        <f>CALCULOS!AW45</f>
        <v/>
      </c>
      <c r="AX45" s="7" t="str">
        <f>CALCULOS!AX45</f>
        <v/>
      </c>
      <c r="AY45" s="62" t="str">
        <f>CALCULOS!AY45</f>
        <v/>
      </c>
      <c r="AZ45" s="167" t="str">
        <f>CALCULOS!AZ45</f>
        <v/>
      </c>
      <c r="BA45" s="7" t="str">
        <f>CALCULOS!BA45</f>
        <v/>
      </c>
      <c r="BB45" s="62" t="str">
        <f>CALCULOS!BB45</f>
        <v/>
      </c>
      <c r="BC45" s="167" t="str">
        <f>CALCULOS!BC45</f>
        <v/>
      </c>
      <c r="BD45" s="7" t="str">
        <f>CALCULOS!BD45</f>
        <v/>
      </c>
      <c r="BE45" s="117"/>
      <c r="BF45" s="115"/>
      <c r="BG45" s="116"/>
      <c r="BH45" s="318" t="str">
        <f>CALCULOS!BH45</f>
        <v/>
      </c>
      <c r="BI45" s="319" t="str">
        <f>CALCULOS!BI45</f>
        <v/>
      </c>
      <c r="BJ45" s="320" t="str">
        <f>CALCULOS!BJ45</f>
        <v/>
      </c>
      <c r="BK45" s="318" t="str">
        <f>CALCULOS!BK45</f>
        <v/>
      </c>
      <c r="BL45" s="319" t="str">
        <f>CALCULOS!BL45</f>
        <v/>
      </c>
      <c r="BM45" s="320" t="str">
        <f>CALCULOS!BM45</f>
        <v/>
      </c>
      <c r="BN45" s="318" t="str">
        <f>CALCULOS!BN45</f>
        <v/>
      </c>
      <c r="BO45" s="319" t="str">
        <f>CALCULOS!BO45</f>
        <v/>
      </c>
      <c r="BP45" s="320" t="str">
        <f>CALCULOS!BP45</f>
        <v/>
      </c>
      <c r="BQ45" s="318" t="str">
        <f>CALCULOS!BQ45</f>
        <v/>
      </c>
      <c r="BR45" s="319" t="str">
        <f>CALCULOS!BR45</f>
        <v/>
      </c>
      <c r="BS45" s="320" t="str">
        <f>CALCULOS!BS45</f>
        <v/>
      </c>
      <c r="BT45" s="318" t="str">
        <f>CALCULOS!BT45</f>
        <v/>
      </c>
      <c r="BU45" s="319" t="str">
        <f>CALCULOS!BU45</f>
        <v/>
      </c>
      <c r="BV45" s="321" t="str">
        <f>CALCULOS!BV45</f>
        <v/>
      </c>
      <c r="BW45" s="322"/>
      <c r="BX45" s="111">
        <f>CALCULOS!BX45</f>
        <v>0</v>
      </c>
      <c r="BY45" s="89">
        <f>CALCULOS!BY45</f>
        <v>0</v>
      </c>
      <c r="BZ45" s="89">
        <f>CALCULOS!BZ45</f>
        <v>0</v>
      </c>
      <c r="CA45" s="89">
        <f>CALCULOS!CA45</f>
        <v>0</v>
      </c>
      <c r="CB45" s="93">
        <f>CALCULOS!CB45</f>
        <v>0</v>
      </c>
      <c r="CC45" s="93">
        <f>CALCULOS!CC45</f>
        <v>0</v>
      </c>
      <c r="CD45" s="97">
        <f>CALCULOS!CD45</f>
        <v>0</v>
      </c>
      <c r="CE45" s="97">
        <f>CALCULOS!CE45</f>
        <v>0</v>
      </c>
      <c r="CF45" s="101">
        <f>CALCULOS!CF45</f>
        <v>0</v>
      </c>
      <c r="CG45" s="105">
        <f>CALCULOS!CG45</f>
        <v>0</v>
      </c>
      <c r="CH45" s="19"/>
      <c r="CI45" s="123">
        <f>CALCULOS!CI45</f>
        <v>0</v>
      </c>
      <c r="CJ45" s="123">
        <f>CALCULOS!CJ45</f>
        <v>0</v>
      </c>
    </row>
    <row r="46" spans="2:88" ht="18" hidden="1" customHeight="1" x14ac:dyDescent="0.35">
      <c r="B46" s="448" t="str">
        <f>CALCULOS!B46</f>
        <v>EQUIPO T</v>
      </c>
      <c r="C46" s="433" t="str">
        <f>CALCULOS!C46</f>
        <v/>
      </c>
      <c r="D46" s="430"/>
      <c r="E46" s="430"/>
      <c r="F46" s="430" t="str">
        <f>CALCULOS!F46</f>
        <v/>
      </c>
      <c r="G46" s="430"/>
      <c r="H46" s="430"/>
      <c r="I46" s="430" t="str">
        <f>CALCULOS!I46</f>
        <v/>
      </c>
      <c r="J46" s="430"/>
      <c r="K46" s="430"/>
      <c r="L46" s="430" t="str">
        <f>CALCULOS!L46</f>
        <v/>
      </c>
      <c r="M46" s="430"/>
      <c r="N46" s="430"/>
      <c r="O46" s="430" t="str">
        <f>CALCULOS!O46</f>
        <v/>
      </c>
      <c r="P46" s="430"/>
      <c r="Q46" s="430"/>
      <c r="R46" s="430" t="str">
        <f>CALCULOS!R46</f>
        <v/>
      </c>
      <c r="S46" s="430"/>
      <c r="T46" s="430"/>
      <c r="U46" s="430" t="str">
        <f>CALCULOS!U46</f>
        <v/>
      </c>
      <c r="V46" s="430"/>
      <c r="W46" s="430"/>
      <c r="X46" s="430" t="str">
        <f>CALCULOS!X46</f>
        <v/>
      </c>
      <c r="Y46" s="430"/>
      <c r="Z46" s="430"/>
      <c r="AA46" s="430" t="str">
        <f>CALCULOS!AA46</f>
        <v/>
      </c>
      <c r="AB46" s="430"/>
      <c r="AC46" s="430"/>
      <c r="AD46" s="430" t="str">
        <f>CALCULOS!AD46</f>
        <v/>
      </c>
      <c r="AE46" s="430"/>
      <c r="AF46" s="430"/>
      <c r="AG46" s="430" t="str">
        <f>CALCULOS!AG46</f>
        <v/>
      </c>
      <c r="AH46" s="430"/>
      <c r="AI46" s="430"/>
      <c r="AJ46" s="430" t="str">
        <f>CALCULOS!AJ46</f>
        <v/>
      </c>
      <c r="AK46" s="430"/>
      <c r="AL46" s="430"/>
      <c r="AM46" s="430" t="str">
        <f>CALCULOS!AM46</f>
        <v/>
      </c>
      <c r="AN46" s="430"/>
      <c r="AO46" s="430"/>
      <c r="AP46" s="430" t="str">
        <f>CALCULOS!AP46</f>
        <v/>
      </c>
      <c r="AQ46" s="430"/>
      <c r="AR46" s="430"/>
      <c r="AS46" s="430" t="str">
        <f>CALCULOS!AS46</f>
        <v/>
      </c>
      <c r="AT46" s="430"/>
      <c r="AU46" s="430"/>
      <c r="AV46" s="430" t="str">
        <f>CALCULOS!AV46</f>
        <v/>
      </c>
      <c r="AW46" s="430"/>
      <c r="AX46" s="430"/>
      <c r="AY46" s="430" t="str">
        <f>CALCULOS!AY46</f>
        <v/>
      </c>
      <c r="AZ46" s="430"/>
      <c r="BA46" s="430"/>
      <c r="BB46" s="430" t="str">
        <f>CALCULOS!BB46</f>
        <v/>
      </c>
      <c r="BC46" s="430"/>
      <c r="BD46" s="430"/>
      <c r="BE46" s="430" t="str">
        <f>CALCULOS!BE46</f>
        <v/>
      </c>
      <c r="BF46" s="430"/>
      <c r="BG46" s="430"/>
      <c r="BH46" s="445"/>
      <c r="BI46" s="446"/>
      <c r="BJ46" s="447"/>
      <c r="BK46" s="434" t="str">
        <f>CALCULOS!BK46</f>
        <v/>
      </c>
      <c r="BL46" s="435"/>
      <c r="BM46" s="436"/>
      <c r="BN46" s="434" t="str">
        <f>CALCULOS!BN46</f>
        <v/>
      </c>
      <c r="BO46" s="435"/>
      <c r="BP46" s="436"/>
      <c r="BQ46" s="434" t="str">
        <f>CALCULOS!BQ46</f>
        <v/>
      </c>
      <c r="BR46" s="435"/>
      <c r="BS46" s="436"/>
      <c r="BT46" s="434" t="str">
        <f>CALCULOS!BT46</f>
        <v/>
      </c>
      <c r="BU46" s="435"/>
      <c r="BV46" s="440"/>
      <c r="BW46" s="336"/>
      <c r="BX46" s="112"/>
      <c r="BY46" s="90"/>
      <c r="BZ46" s="90"/>
      <c r="CA46" s="90"/>
      <c r="CB46" s="94"/>
      <c r="CC46" s="94"/>
      <c r="CD46" s="98"/>
      <c r="CE46" s="98"/>
      <c r="CF46" s="102"/>
      <c r="CG46" s="106"/>
      <c r="CH46" s="19"/>
      <c r="CI46" s="122"/>
      <c r="CJ46" s="122"/>
    </row>
    <row r="47" spans="2:88" ht="18" hidden="1" customHeight="1" x14ac:dyDescent="0.35">
      <c r="B47" s="449"/>
      <c r="C47" s="62" t="str">
        <f>CALCULOS!C47</f>
        <v/>
      </c>
      <c r="D47" s="167" t="str">
        <f>CALCULOS!D47</f>
        <v/>
      </c>
      <c r="E47" s="7" t="str">
        <f>CALCULOS!E47</f>
        <v/>
      </c>
      <c r="F47" s="62" t="str">
        <f>CALCULOS!F47</f>
        <v/>
      </c>
      <c r="G47" s="167" t="str">
        <f>CALCULOS!G47</f>
        <v/>
      </c>
      <c r="H47" s="7" t="str">
        <f>CALCULOS!H47</f>
        <v/>
      </c>
      <c r="I47" s="62" t="str">
        <f>CALCULOS!I47</f>
        <v/>
      </c>
      <c r="J47" s="167" t="str">
        <f>CALCULOS!J47</f>
        <v/>
      </c>
      <c r="K47" s="7" t="str">
        <f>CALCULOS!K47</f>
        <v/>
      </c>
      <c r="L47" s="62" t="str">
        <f>CALCULOS!L47</f>
        <v/>
      </c>
      <c r="M47" s="167" t="str">
        <f>CALCULOS!M47</f>
        <v/>
      </c>
      <c r="N47" s="7" t="str">
        <f>CALCULOS!N47</f>
        <v/>
      </c>
      <c r="O47" s="62" t="str">
        <f>CALCULOS!O47</f>
        <v/>
      </c>
      <c r="P47" s="167" t="str">
        <f>CALCULOS!P47</f>
        <v/>
      </c>
      <c r="Q47" s="7" t="str">
        <f>CALCULOS!Q47</f>
        <v/>
      </c>
      <c r="R47" s="62" t="str">
        <f>CALCULOS!R47</f>
        <v/>
      </c>
      <c r="S47" s="167" t="str">
        <f>CALCULOS!S47</f>
        <v/>
      </c>
      <c r="T47" s="7" t="str">
        <f>CALCULOS!T47</f>
        <v/>
      </c>
      <c r="U47" s="62" t="str">
        <f>CALCULOS!U47</f>
        <v/>
      </c>
      <c r="V47" s="167" t="str">
        <f>CALCULOS!V47</f>
        <v/>
      </c>
      <c r="W47" s="7" t="str">
        <f>CALCULOS!W47</f>
        <v/>
      </c>
      <c r="X47" s="62" t="str">
        <f>CALCULOS!X47</f>
        <v/>
      </c>
      <c r="Y47" s="167" t="str">
        <f>CALCULOS!Y47</f>
        <v/>
      </c>
      <c r="Z47" s="7" t="str">
        <f>CALCULOS!Z47</f>
        <v/>
      </c>
      <c r="AA47" s="62" t="str">
        <f>CALCULOS!AA47</f>
        <v/>
      </c>
      <c r="AB47" s="167" t="str">
        <f>CALCULOS!AB47</f>
        <v/>
      </c>
      <c r="AC47" s="7" t="str">
        <f>CALCULOS!AC47</f>
        <v/>
      </c>
      <c r="AD47" s="62" t="str">
        <f>CALCULOS!AD47</f>
        <v/>
      </c>
      <c r="AE47" s="167" t="str">
        <f>CALCULOS!AE47</f>
        <v/>
      </c>
      <c r="AF47" s="7" t="str">
        <f>CALCULOS!AF47</f>
        <v/>
      </c>
      <c r="AG47" s="62" t="str">
        <f>CALCULOS!AG47</f>
        <v/>
      </c>
      <c r="AH47" s="167" t="str">
        <f>CALCULOS!AH47</f>
        <v/>
      </c>
      <c r="AI47" s="7" t="str">
        <f>CALCULOS!AI47</f>
        <v/>
      </c>
      <c r="AJ47" s="62" t="str">
        <f>CALCULOS!AJ47</f>
        <v/>
      </c>
      <c r="AK47" s="167" t="str">
        <f>CALCULOS!AK47</f>
        <v/>
      </c>
      <c r="AL47" s="7" t="str">
        <f>CALCULOS!AL47</f>
        <v/>
      </c>
      <c r="AM47" s="62" t="str">
        <f>CALCULOS!AM47</f>
        <v/>
      </c>
      <c r="AN47" s="167" t="str">
        <f>CALCULOS!AN47</f>
        <v/>
      </c>
      <c r="AO47" s="7" t="str">
        <f>CALCULOS!AO47</f>
        <v/>
      </c>
      <c r="AP47" s="62" t="str">
        <f>CALCULOS!AP47</f>
        <v/>
      </c>
      <c r="AQ47" s="167" t="str">
        <f>CALCULOS!AQ47</f>
        <v/>
      </c>
      <c r="AR47" s="7" t="str">
        <f>CALCULOS!AR47</f>
        <v/>
      </c>
      <c r="AS47" s="62" t="str">
        <f>CALCULOS!AS47</f>
        <v/>
      </c>
      <c r="AT47" s="167" t="str">
        <f>CALCULOS!AT47</f>
        <v/>
      </c>
      <c r="AU47" s="7" t="str">
        <f>CALCULOS!AU47</f>
        <v/>
      </c>
      <c r="AV47" s="62" t="str">
        <f>CALCULOS!AV47</f>
        <v/>
      </c>
      <c r="AW47" s="167" t="str">
        <f>CALCULOS!AW47</f>
        <v/>
      </c>
      <c r="AX47" s="7" t="str">
        <f>CALCULOS!AX47</f>
        <v/>
      </c>
      <c r="AY47" s="62" t="str">
        <f>CALCULOS!AY47</f>
        <v/>
      </c>
      <c r="AZ47" s="167" t="str">
        <f>CALCULOS!AZ47</f>
        <v/>
      </c>
      <c r="BA47" s="7" t="str">
        <f>CALCULOS!BA47</f>
        <v/>
      </c>
      <c r="BB47" s="62" t="str">
        <f>CALCULOS!BB47</f>
        <v/>
      </c>
      <c r="BC47" s="167" t="str">
        <f>CALCULOS!BC47</f>
        <v/>
      </c>
      <c r="BD47" s="7" t="str">
        <f>CALCULOS!BD47</f>
        <v/>
      </c>
      <c r="BE47" s="62" t="str">
        <f>CALCULOS!BE47</f>
        <v/>
      </c>
      <c r="BF47" s="167" t="str">
        <f>CALCULOS!BF47</f>
        <v/>
      </c>
      <c r="BG47" s="7" t="str">
        <f>CALCULOS!BG47</f>
        <v/>
      </c>
      <c r="BH47" s="117"/>
      <c r="BI47" s="115"/>
      <c r="BJ47" s="116"/>
      <c r="BK47" s="318" t="str">
        <f>CALCULOS!BK47</f>
        <v/>
      </c>
      <c r="BL47" s="319" t="str">
        <f>CALCULOS!BL47</f>
        <v/>
      </c>
      <c r="BM47" s="320" t="str">
        <f>CALCULOS!BM47</f>
        <v/>
      </c>
      <c r="BN47" s="318" t="str">
        <f>CALCULOS!BN47</f>
        <v/>
      </c>
      <c r="BO47" s="319" t="str">
        <f>CALCULOS!BO47</f>
        <v/>
      </c>
      <c r="BP47" s="320" t="str">
        <f>CALCULOS!BP47</f>
        <v/>
      </c>
      <c r="BQ47" s="318" t="str">
        <f>CALCULOS!BQ47</f>
        <v/>
      </c>
      <c r="BR47" s="319" t="str">
        <f>CALCULOS!BR47</f>
        <v/>
      </c>
      <c r="BS47" s="320" t="str">
        <f>CALCULOS!BS47</f>
        <v/>
      </c>
      <c r="BT47" s="318" t="str">
        <f>CALCULOS!BT47</f>
        <v/>
      </c>
      <c r="BU47" s="319" t="str">
        <f>CALCULOS!BU47</f>
        <v/>
      </c>
      <c r="BV47" s="321" t="str">
        <f>CALCULOS!BV47</f>
        <v/>
      </c>
      <c r="BW47" s="7">
        <f>CALCULOS!BW47</f>
        <v>0</v>
      </c>
      <c r="BX47" s="111">
        <f>CALCULOS!BX47</f>
        <v>0</v>
      </c>
      <c r="BY47" s="89">
        <f>CALCULOS!BY47</f>
        <v>0</v>
      </c>
      <c r="BZ47" s="89">
        <f>CALCULOS!BZ47</f>
        <v>0</v>
      </c>
      <c r="CA47" s="89">
        <f>CALCULOS!CA47</f>
        <v>0</v>
      </c>
      <c r="CB47" s="93">
        <f>CALCULOS!CB47</f>
        <v>0</v>
      </c>
      <c r="CC47" s="93">
        <f>CALCULOS!CC47</f>
        <v>0</v>
      </c>
      <c r="CD47" s="97">
        <f>CALCULOS!CD47</f>
        <v>0</v>
      </c>
      <c r="CE47" s="97">
        <f>CALCULOS!CE47</f>
        <v>0</v>
      </c>
      <c r="CF47" s="101">
        <f>CALCULOS!CF47</f>
        <v>0</v>
      </c>
      <c r="CG47" s="105">
        <f>CALCULOS!CG47</f>
        <v>0</v>
      </c>
      <c r="CH47" s="19"/>
      <c r="CI47" s="123">
        <f>CALCULOS!CI47</f>
        <v>0</v>
      </c>
      <c r="CJ47" s="123">
        <f>CALCULOS!CJ47</f>
        <v>0</v>
      </c>
    </row>
    <row r="48" spans="2:88" ht="18" hidden="1" customHeight="1" x14ac:dyDescent="0.35">
      <c r="B48" s="448" t="str">
        <f>CALCULOS!B48</f>
        <v>EQUIPO U</v>
      </c>
      <c r="C48" s="433" t="str">
        <f>CALCULOS!C48</f>
        <v/>
      </c>
      <c r="D48" s="430"/>
      <c r="E48" s="430"/>
      <c r="F48" s="430" t="str">
        <f>CALCULOS!F48</f>
        <v/>
      </c>
      <c r="G48" s="430"/>
      <c r="H48" s="430"/>
      <c r="I48" s="430" t="str">
        <f>CALCULOS!I48</f>
        <v/>
      </c>
      <c r="J48" s="430"/>
      <c r="K48" s="430"/>
      <c r="L48" s="430" t="str">
        <f>CALCULOS!L48</f>
        <v/>
      </c>
      <c r="M48" s="430"/>
      <c r="N48" s="430"/>
      <c r="O48" s="430" t="str">
        <f>CALCULOS!O48</f>
        <v/>
      </c>
      <c r="P48" s="430"/>
      <c r="Q48" s="430"/>
      <c r="R48" s="430" t="str">
        <f>CALCULOS!R48</f>
        <v/>
      </c>
      <c r="S48" s="430"/>
      <c r="T48" s="430"/>
      <c r="U48" s="430" t="str">
        <f>CALCULOS!U48</f>
        <v/>
      </c>
      <c r="V48" s="430"/>
      <c r="W48" s="430"/>
      <c r="X48" s="430" t="str">
        <f>CALCULOS!X48</f>
        <v/>
      </c>
      <c r="Y48" s="430"/>
      <c r="Z48" s="430"/>
      <c r="AA48" s="430" t="str">
        <f>CALCULOS!AA48</f>
        <v/>
      </c>
      <c r="AB48" s="430"/>
      <c r="AC48" s="430"/>
      <c r="AD48" s="430" t="str">
        <f>CALCULOS!AD48</f>
        <v/>
      </c>
      <c r="AE48" s="430"/>
      <c r="AF48" s="430"/>
      <c r="AG48" s="430" t="str">
        <f>CALCULOS!AG48</f>
        <v/>
      </c>
      <c r="AH48" s="430"/>
      <c r="AI48" s="430"/>
      <c r="AJ48" s="430" t="str">
        <f>CALCULOS!AJ48</f>
        <v/>
      </c>
      <c r="AK48" s="430"/>
      <c r="AL48" s="430"/>
      <c r="AM48" s="430" t="str">
        <f>CALCULOS!AM48</f>
        <v/>
      </c>
      <c r="AN48" s="430"/>
      <c r="AO48" s="430"/>
      <c r="AP48" s="430" t="str">
        <f>CALCULOS!AP48</f>
        <v/>
      </c>
      <c r="AQ48" s="430"/>
      <c r="AR48" s="430"/>
      <c r="AS48" s="430" t="str">
        <f>CALCULOS!AS48</f>
        <v/>
      </c>
      <c r="AT48" s="430"/>
      <c r="AU48" s="430"/>
      <c r="AV48" s="430" t="str">
        <f>CALCULOS!AV48</f>
        <v/>
      </c>
      <c r="AW48" s="430"/>
      <c r="AX48" s="430"/>
      <c r="AY48" s="430" t="str">
        <f>CALCULOS!AY48</f>
        <v/>
      </c>
      <c r="AZ48" s="430"/>
      <c r="BA48" s="430"/>
      <c r="BB48" s="430" t="str">
        <f>CALCULOS!BB48</f>
        <v/>
      </c>
      <c r="BC48" s="430"/>
      <c r="BD48" s="430"/>
      <c r="BE48" s="430" t="str">
        <f>CALCULOS!BE48</f>
        <v/>
      </c>
      <c r="BF48" s="430"/>
      <c r="BG48" s="430"/>
      <c r="BH48" s="430" t="str">
        <f>CALCULOS!BH48</f>
        <v/>
      </c>
      <c r="BI48" s="430"/>
      <c r="BJ48" s="430"/>
      <c r="BK48" s="437"/>
      <c r="BL48" s="438"/>
      <c r="BM48" s="439"/>
      <c r="BN48" s="434" t="str">
        <f>CALCULOS!BN48</f>
        <v/>
      </c>
      <c r="BO48" s="435"/>
      <c r="BP48" s="436"/>
      <c r="BQ48" s="434" t="str">
        <f>CALCULOS!BQ48</f>
        <v/>
      </c>
      <c r="BR48" s="435"/>
      <c r="BS48" s="436"/>
      <c r="BT48" s="434" t="str">
        <f>CALCULOS!BT48</f>
        <v/>
      </c>
      <c r="BU48" s="435"/>
      <c r="BV48" s="440"/>
      <c r="BW48" s="336"/>
      <c r="BX48" s="112"/>
      <c r="BY48" s="90"/>
      <c r="BZ48" s="90"/>
      <c r="CA48" s="90"/>
      <c r="CB48" s="94"/>
      <c r="CC48" s="94"/>
      <c r="CD48" s="98"/>
      <c r="CE48" s="98"/>
      <c r="CF48" s="102"/>
      <c r="CG48" s="106"/>
      <c r="CH48" s="19"/>
      <c r="CI48" s="122"/>
      <c r="CJ48" s="122"/>
    </row>
    <row r="49" spans="2:88" ht="18" hidden="1" customHeight="1" x14ac:dyDescent="0.35">
      <c r="B49" s="449"/>
      <c r="C49" s="62" t="str">
        <f>CALCULOS!C49</f>
        <v/>
      </c>
      <c r="D49" s="167" t="str">
        <f>CALCULOS!D49</f>
        <v/>
      </c>
      <c r="E49" s="7" t="str">
        <f>CALCULOS!E49</f>
        <v/>
      </c>
      <c r="F49" s="62" t="str">
        <f>CALCULOS!F49</f>
        <v/>
      </c>
      <c r="G49" s="167" t="str">
        <f>CALCULOS!G49</f>
        <v/>
      </c>
      <c r="H49" s="7" t="str">
        <f>CALCULOS!H49</f>
        <v/>
      </c>
      <c r="I49" s="62" t="str">
        <f>CALCULOS!I49</f>
        <v/>
      </c>
      <c r="J49" s="167" t="str">
        <f>CALCULOS!J49</f>
        <v/>
      </c>
      <c r="K49" s="7" t="str">
        <f>CALCULOS!K49</f>
        <v/>
      </c>
      <c r="L49" s="62" t="str">
        <f>CALCULOS!L49</f>
        <v/>
      </c>
      <c r="M49" s="167" t="str">
        <f>CALCULOS!M49</f>
        <v/>
      </c>
      <c r="N49" s="7" t="str">
        <f>CALCULOS!N49</f>
        <v/>
      </c>
      <c r="O49" s="62" t="str">
        <f>CALCULOS!O49</f>
        <v/>
      </c>
      <c r="P49" s="167" t="str">
        <f>CALCULOS!P49</f>
        <v/>
      </c>
      <c r="Q49" s="7" t="str">
        <f>CALCULOS!Q49</f>
        <v/>
      </c>
      <c r="R49" s="62" t="str">
        <f>CALCULOS!R49</f>
        <v/>
      </c>
      <c r="S49" s="167" t="str">
        <f>CALCULOS!S49</f>
        <v/>
      </c>
      <c r="T49" s="7" t="str">
        <f>CALCULOS!T49</f>
        <v/>
      </c>
      <c r="U49" s="62" t="str">
        <f>CALCULOS!U49</f>
        <v/>
      </c>
      <c r="V49" s="167" t="str">
        <f>CALCULOS!V49</f>
        <v/>
      </c>
      <c r="W49" s="7" t="str">
        <f>CALCULOS!W49</f>
        <v/>
      </c>
      <c r="X49" s="62" t="str">
        <f>CALCULOS!X49</f>
        <v/>
      </c>
      <c r="Y49" s="167" t="str">
        <f>CALCULOS!Y49</f>
        <v/>
      </c>
      <c r="Z49" s="7" t="str">
        <f>CALCULOS!Z49</f>
        <v/>
      </c>
      <c r="AA49" s="62" t="str">
        <f>CALCULOS!AA49</f>
        <v/>
      </c>
      <c r="AB49" s="167" t="str">
        <f>CALCULOS!AB49</f>
        <v/>
      </c>
      <c r="AC49" s="7" t="str">
        <f>CALCULOS!AC49</f>
        <v/>
      </c>
      <c r="AD49" s="62" t="str">
        <f>CALCULOS!AD49</f>
        <v/>
      </c>
      <c r="AE49" s="167" t="str">
        <f>CALCULOS!AE49</f>
        <v/>
      </c>
      <c r="AF49" s="7" t="str">
        <f>CALCULOS!AF49</f>
        <v/>
      </c>
      <c r="AG49" s="62" t="str">
        <f>CALCULOS!AG49</f>
        <v/>
      </c>
      <c r="AH49" s="167" t="str">
        <f>CALCULOS!AH49</f>
        <v/>
      </c>
      <c r="AI49" s="7" t="str">
        <f>CALCULOS!AI49</f>
        <v/>
      </c>
      <c r="AJ49" s="62" t="str">
        <f>CALCULOS!AJ49</f>
        <v/>
      </c>
      <c r="AK49" s="167" t="str">
        <f>CALCULOS!AK49</f>
        <v/>
      </c>
      <c r="AL49" s="7" t="str">
        <f>CALCULOS!AL49</f>
        <v/>
      </c>
      <c r="AM49" s="62" t="str">
        <f>CALCULOS!AM49</f>
        <v/>
      </c>
      <c r="AN49" s="167" t="str">
        <f>CALCULOS!AN49</f>
        <v/>
      </c>
      <c r="AO49" s="7" t="str">
        <f>CALCULOS!AO49</f>
        <v/>
      </c>
      <c r="AP49" s="62" t="str">
        <f>CALCULOS!AP49</f>
        <v/>
      </c>
      <c r="AQ49" s="167" t="str">
        <f>CALCULOS!AQ49</f>
        <v/>
      </c>
      <c r="AR49" s="7" t="str">
        <f>CALCULOS!AR49</f>
        <v/>
      </c>
      <c r="AS49" s="62" t="str">
        <f>CALCULOS!AS49</f>
        <v/>
      </c>
      <c r="AT49" s="167" t="str">
        <f>CALCULOS!AT49</f>
        <v/>
      </c>
      <c r="AU49" s="7" t="str">
        <f>CALCULOS!AU49</f>
        <v/>
      </c>
      <c r="AV49" s="62" t="str">
        <f>CALCULOS!AV49</f>
        <v/>
      </c>
      <c r="AW49" s="167" t="str">
        <f>CALCULOS!AW49</f>
        <v/>
      </c>
      <c r="AX49" s="7" t="str">
        <f>CALCULOS!AX49</f>
        <v/>
      </c>
      <c r="AY49" s="62" t="str">
        <f>CALCULOS!AY49</f>
        <v/>
      </c>
      <c r="AZ49" s="167" t="str">
        <f>CALCULOS!AZ49</f>
        <v/>
      </c>
      <c r="BA49" s="7" t="str">
        <f>CALCULOS!BA49</f>
        <v/>
      </c>
      <c r="BB49" s="62" t="str">
        <f>CALCULOS!BB49</f>
        <v/>
      </c>
      <c r="BC49" s="167" t="str">
        <f>CALCULOS!BC49</f>
        <v/>
      </c>
      <c r="BD49" s="7" t="str">
        <f>CALCULOS!BD49</f>
        <v/>
      </c>
      <c r="BE49" s="62" t="str">
        <f>CALCULOS!BE49</f>
        <v/>
      </c>
      <c r="BF49" s="167" t="str">
        <f>CALCULOS!BF49</f>
        <v/>
      </c>
      <c r="BG49" s="7" t="str">
        <f>CALCULOS!BG49</f>
        <v/>
      </c>
      <c r="BH49" s="62" t="str">
        <f>CALCULOS!BH49</f>
        <v/>
      </c>
      <c r="BI49" s="167" t="str">
        <f>CALCULOS!BI49</f>
        <v/>
      </c>
      <c r="BJ49" s="7" t="str">
        <f>CALCULOS!BJ49</f>
        <v/>
      </c>
      <c r="BK49" s="8"/>
      <c r="BL49" s="168"/>
      <c r="BM49" s="9"/>
      <c r="BN49" s="318" t="str">
        <f>CALCULOS!BN49</f>
        <v/>
      </c>
      <c r="BO49" s="319" t="str">
        <f>CALCULOS!BO49</f>
        <v/>
      </c>
      <c r="BP49" s="320" t="str">
        <f>CALCULOS!BP49</f>
        <v/>
      </c>
      <c r="BQ49" s="318" t="str">
        <f>CALCULOS!BQ49</f>
        <v/>
      </c>
      <c r="BR49" s="319" t="str">
        <f>CALCULOS!BR49</f>
        <v/>
      </c>
      <c r="BS49" s="320" t="str">
        <f>CALCULOS!BS49</f>
        <v/>
      </c>
      <c r="BT49" s="318" t="str">
        <f>CALCULOS!BT49</f>
        <v/>
      </c>
      <c r="BU49" s="319" t="str">
        <f>CALCULOS!BU49</f>
        <v/>
      </c>
      <c r="BV49" s="321" t="str">
        <f>CALCULOS!BV49</f>
        <v/>
      </c>
      <c r="BW49" s="322"/>
      <c r="BX49" s="111">
        <f>CALCULOS!BX49</f>
        <v>0</v>
      </c>
      <c r="BY49" s="89">
        <f>CALCULOS!BY49</f>
        <v>0</v>
      </c>
      <c r="BZ49" s="89">
        <f>CALCULOS!BZ49</f>
        <v>0</v>
      </c>
      <c r="CA49" s="89">
        <f>CALCULOS!CA49</f>
        <v>0</v>
      </c>
      <c r="CB49" s="93">
        <f>CALCULOS!CB49</f>
        <v>0</v>
      </c>
      <c r="CC49" s="93">
        <f>CALCULOS!CC49</f>
        <v>0</v>
      </c>
      <c r="CD49" s="97">
        <f>CALCULOS!CD49</f>
        <v>0</v>
      </c>
      <c r="CE49" s="97">
        <f>CALCULOS!CE49</f>
        <v>0</v>
      </c>
      <c r="CF49" s="101">
        <f>CALCULOS!CF49</f>
        <v>0</v>
      </c>
      <c r="CG49" s="105">
        <f>CALCULOS!CG49</f>
        <v>0</v>
      </c>
      <c r="CH49" s="19"/>
      <c r="CI49" s="123">
        <f>CALCULOS!CI49</f>
        <v>0</v>
      </c>
      <c r="CJ49" s="123">
        <f>CALCULOS!CJ49</f>
        <v>0</v>
      </c>
    </row>
    <row r="50" spans="2:88" ht="18" hidden="1" customHeight="1" x14ac:dyDescent="0.35">
      <c r="B50" s="448" t="str">
        <f>CALCULOS!B50</f>
        <v>EQUIPO V</v>
      </c>
      <c r="C50" s="433" t="str">
        <f>CALCULOS!C50</f>
        <v/>
      </c>
      <c r="D50" s="430"/>
      <c r="E50" s="430"/>
      <c r="F50" s="430" t="str">
        <f>CALCULOS!F50</f>
        <v/>
      </c>
      <c r="G50" s="430"/>
      <c r="H50" s="430"/>
      <c r="I50" s="430" t="str">
        <f>CALCULOS!I50</f>
        <v/>
      </c>
      <c r="J50" s="430"/>
      <c r="K50" s="430"/>
      <c r="L50" s="430" t="str">
        <f>CALCULOS!L50</f>
        <v/>
      </c>
      <c r="M50" s="430"/>
      <c r="N50" s="430"/>
      <c r="O50" s="430" t="str">
        <f>CALCULOS!O50</f>
        <v/>
      </c>
      <c r="P50" s="430"/>
      <c r="Q50" s="430"/>
      <c r="R50" s="430" t="str">
        <f>CALCULOS!R50</f>
        <v/>
      </c>
      <c r="S50" s="430"/>
      <c r="T50" s="430"/>
      <c r="U50" s="430" t="str">
        <f>CALCULOS!U50</f>
        <v/>
      </c>
      <c r="V50" s="430"/>
      <c r="W50" s="430"/>
      <c r="X50" s="430" t="str">
        <f>CALCULOS!X50</f>
        <v/>
      </c>
      <c r="Y50" s="430"/>
      <c r="Z50" s="430"/>
      <c r="AA50" s="430" t="str">
        <f>CALCULOS!AA50</f>
        <v/>
      </c>
      <c r="AB50" s="430"/>
      <c r="AC50" s="430"/>
      <c r="AD50" s="430" t="str">
        <f>CALCULOS!AD50</f>
        <v/>
      </c>
      <c r="AE50" s="430"/>
      <c r="AF50" s="430"/>
      <c r="AG50" s="430" t="str">
        <f>CALCULOS!AG50</f>
        <v/>
      </c>
      <c r="AH50" s="430"/>
      <c r="AI50" s="430"/>
      <c r="AJ50" s="430" t="str">
        <f>CALCULOS!AJ50</f>
        <v/>
      </c>
      <c r="AK50" s="430"/>
      <c r="AL50" s="430"/>
      <c r="AM50" s="430" t="str">
        <f>CALCULOS!AM50</f>
        <v/>
      </c>
      <c r="AN50" s="430"/>
      <c r="AO50" s="430"/>
      <c r="AP50" s="430" t="str">
        <f>CALCULOS!AP50</f>
        <v/>
      </c>
      <c r="AQ50" s="430"/>
      <c r="AR50" s="430"/>
      <c r="AS50" s="430" t="str">
        <f>CALCULOS!AS50</f>
        <v/>
      </c>
      <c r="AT50" s="430"/>
      <c r="AU50" s="430"/>
      <c r="AV50" s="430" t="str">
        <f>CALCULOS!AV50</f>
        <v/>
      </c>
      <c r="AW50" s="430"/>
      <c r="AX50" s="430"/>
      <c r="AY50" s="430" t="str">
        <f>CALCULOS!AY50</f>
        <v/>
      </c>
      <c r="AZ50" s="430"/>
      <c r="BA50" s="430"/>
      <c r="BB50" s="430" t="str">
        <f>CALCULOS!BB50</f>
        <v/>
      </c>
      <c r="BC50" s="430"/>
      <c r="BD50" s="430"/>
      <c r="BE50" s="430" t="str">
        <f>CALCULOS!BE50</f>
        <v/>
      </c>
      <c r="BF50" s="430"/>
      <c r="BG50" s="430"/>
      <c r="BH50" s="430" t="str">
        <f>CALCULOS!BH50</f>
        <v/>
      </c>
      <c r="BI50" s="430"/>
      <c r="BJ50" s="430"/>
      <c r="BK50" s="430" t="str">
        <f>CALCULOS!BK50</f>
        <v/>
      </c>
      <c r="BL50" s="430"/>
      <c r="BM50" s="430"/>
      <c r="BN50" s="437"/>
      <c r="BO50" s="438"/>
      <c r="BP50" s="439"/>
      <c r="BQ50" s="434" t="str">
        <f>CALCULOS!BQ50</f>
        <v/>
      </c>
      <c r="BR50" s="435"/>
      <c r="BS50" s="436"/>
      <c r="BT50" s="434" t="str">
        <f>CALCULOS!BT50</f>
        <v/>
      </c>
      <c r="BU50" s="435"/>
      <c r="BV50" s="440"/>
      <c r="BW50" s="336"/>
      <c r="BX50" s="112"/>
      <c r="BY50" s="90"/>
      <c r="BZ50" s="90"/>
      <c r="CA50" s="90"/>
      <c r="CB50" s="94"/>
      <c r="CC50" s="94"/>
      <c r="CD50" s="98"/>
      <c r="CE50" s="98"/>
      <c r="CF50" s="102"/>
      <c r="CG50" s="106"/>
      <c r="CH50" s="19"/>
      <c r="CI50" s="122"/>
      <c r="CJ50" s="122"/>
    </row>
    <row r="51" spans="2:88" ht="18" hidden="1" customHeight="1" x14ac:dyDescent="0.35">
      <c r="B51" s="449"/>
      <c r="C51" s="62" t="str">
        <f>CALCULOS!C51</f>
        <v/>
      </c>
      <c r="D51" s="167" t="str">
        <f>CALCULOS!D51</f>
        <v/>
      </c>
      <c r="E51" s="7" t="str">
        <f>CALCULOS!E51</f>
        <v/>
      </c>
      <c r="F51" s="62" t="str">
        <f>CALCULOS!F51</f>
        <v/>
      </c>
      <c r="G51" s="167" t="str">
        <f>CALCULOS!G51</f>
        <v/>
      </c>
      <c r="H51" s="7" t="str">
        <f>CALCULOS!H51</f>
        <v/>
      </c>
      <c r="I51" s="62" t="str">
        <f>CALCULOS!I51</f>
        <v/>
      </c>
      <c r="J51" s="167" t="str">
        <f>CALCULOS!J51</f>
        <v/>
      </c>
      <c r="K51" s="7" t="str">
        <f>CALCULOS!K51</f>
        <v/>
      </c>
      <c r="L51" s="62" t="str">
        <f>CALCULOS!L51</f>
        <v/>
      </c>
      <c r="M51" s="167" t="str">
        <f>CALCULOS!M51</f>
        <v/>
      </c>
      <c r="N51" s="7" t="str">
        <f>CALCULOS!N51</f>
        <v/>
      </c>
      <c r="O51" s="62" t="str">
        <f>CALCULOS!O51</f>
        <v/>
      </c>
      <c r="P51" s="167" t="str">
        <f>CALCULOS!P51</f>
        <v/>
      </c>
      <c r="Q51" s="7" t="str">
        <f>CALCULOS!Q51</f>
        <v/>
      </c>
      <c r="R51" s="62" t="str">
        <f>CALCULOS!R51</f>
        <v/>
      </c>
      <c r="S51" s="167" t="str">
        <f>CALCULOS!S51</f>
        <v/>
      </c>
      <c r="T51" s="7" t="str">
        <f>CALCULOS!T51</f>
        <v/>
      </c>
      <c r="U51" s="62" t="str">
        <f>CALCULOS!U51</f>
        <v/>
      </c>
      <c r="V51" s="167" t="str">
        <f>CALCULOS!V51</f>
        <v/>
      </c>
      <c r="W51" s="7" t="str">
        <f>CALCULOS!W51</f>
        <v/>
      </c>
      <c r="X51" s="62" t="str">
        <f>CALCULOS!X51</f>
        <v/>
      </c>
      <c r="Y51" s="167" t="str">
        <f>CALCULOS!Y51</f>
        <v/>
      </c>
      <c r="Z51" s="7" t="str">
        <f>CALCULOS!Z51</f>
        <v/>
      </c>
      <c r="AA51" s="62" t="str">
        <f>CALCULOS!AA51</f>
        <v/>
      </c>
      <c r="AB51" s="167" t="str">
        <f>CALCULOS!AB51</f>
        <v/>
      </c>
      <c r="AC51" s="7" t="str">
        <f>CALCULOS!AC51</f>
        <v/>
      </c>
      <c r="AD51" s="62" t="str">
        <f>CALCULOS!AD51</f>
        <v/>
      </c>
      <c r="AE51" s="167" t="str">
        <f>CALCULOS!AE51</f>
        <v/>
      </c>
      <c r="AF51" s="7" t="str">
        <f>CALCULOS!AF51</f>
        <v/>
      </c>
      <c r="AG51" s="62" t="str">
        <f>CALCULOS!AG51</f>
        <v/>
      </c>
      <c r="AH51" s="167" t="str">
        <f>CALCULOS!AH51</f>
        <v/>
      </c>
      <c r="AI51" s="7" t="str">
        <f>CALCULOS!AI51</f>
        <v/>
      </c>
      <c r="AJ51" s="62" t="str">
        <f>CALCULOS!AJ51</f>
        <v/>
      </c>
      <c r="AK51" s="167" t="str">
        <f>CALCULOS!AK51</f>
        <v/>
      </c>
      <c r="AL51" s="7" t="str">
        <f>CALCULOS!AL51</f>
        <v/>
      </c>
      <c r="AM51" s="62" t="str">
        <f>CALCULOS!AM51</f>
        <v/>
      </c>
      <c r="AN51" s="167" t="str">
        <f>CALCULOS!AN51</f>
        <v/>
      </c>
      <c r="AO51" s="7" t="str">
        <f>CALCULOS!AO51</f>
        <v/>
      </c>
      <c r="AP51" s="62" t="str">
        <f>CALCULOS!AP51</f>
        <v/>
      </c>
      <c r="AQ51" s="167" t="str">
        <f>CALCULOS!AQ51</f>
        <v/>
      </c>
      <c r="AR51" s="7" t="str">
        <f>CALCULOS!AR51</f>
        <v/>
      </c>
      <c r="AS51" s="62" t="str">
        <f>CALCULOS!AS51</f>
        <v/>
      </c>
      <c r="AT51" s="167" t="str">
        <f>CALCULOS!AT51</f>
        <v/>
      </c>
      <c r="AU51" s="7" t="str">
        <f>CALCULOS!AU51</f>
        <v/>
      </c>
      <c r="AV51" s="62" t="str">
        <f>CALCULOS!AV51</f>
        <v/>
      </c>
      <c r="AW51" s="167" t="str">
        <f>CALCULOS!AW51</f>
        <v/>
      </c>
      <c r="AX51" s="7" t="str">
        <f>CALCULOS!AX51</f>
        <v/>
      </c>
      <c r="AY51" s="62" t="str">
        <f>CALCULOS!AY51</f>
        <v/>
      </c>
      <c r="AZ51" s="167" t="str">
        <f>CALCULOS!AZ51</f>
        <v/>
      </c>
      <c r="BA51" s="7" t="str">
        <f>CALCULOS!BA51</f>
        <v/>
      </c>
      <c r="BB51" s="62" t="str">
        <f>CALCULOS!BB51</f>
        <v/>
      </c>
      <c r="BC51" s="167" t="str">
        <f>CALCULOS!BC51</f>
        <v/>
      </c>
      <c r="BD51" s="7" t="str">
        <f>CALCULOS!BD51</f>
        <v/>
      </c>
      <c r="BE51" s="62" t="str">
        <f>CALCULOS!BE51</f>
        <v/>
      </c>
      <c r="BF51" s="167" t="str">
        <f>CALCULOS!BF51</f>
        <v/>
      </c>
      <c r="BG51" s="7" t="str">
        <f>CALCULOS!BG51</f>
        <v/>
      </c>
      <c r="BH51" s="62" t="str">
        <f>CALCULOS!BH51</f>
        <v/>
      </c>
      <c r="BI51" s="167" t="str">
        <f>CALCULOS!BI51</f>
        <v/>
      </c>
      <c r="BJ51" s="7" t="str">
        <f>CALCULOS!BJ51</f>
        <v/>
      </c>
      <c r="BK51" s="62" t="str">
        <f>CALCULOS!BK51</f>
        <v/>
      </c>
      <c r="BL51" s="167" t="str">
        <f>CALCULOS!BL51</f>
        <v/>
      </c>
      <c r="BM51" s="7" t="str">
        <f>CALCULOS!BM51</f>
        <v/>
      </c>
      <c r="BN51" s="8"/>
      <c r="BO51" s="168"/>
      <c r="BP51" s="9"/>
      <c r="BQ51" s="318" t="str">
        <f>CALCULOS!BQ51</f>
        <v/>
      </c>
      <c r="BR51" s="319" t="str">
        <f>CALCULOS!BR51</f>
        <v/>
      </c>
      <c r="BS51" s="320" t="str">
        <f>CALCULOS!BS51</f>
        <v/>
      </c>
      <c r="BT51" s="318" t="str">
        <f>CALCULOS!BT51</f>
        <v/>
      </c>
      <c r="BU51" s="319" t="str">
        <f>CALCULOS!BU51</f>
        <v/>
      </c>
      <c r="BV51" s="321" t="str">
        <f>CALCULOS!BV51</f>
        <v/>
      </c>
      <c r="BW51" s="7">
        <f>CALCULOS!BW51</f>
        <v>0</v>
      </c>
      <c r="BX51" s="111">
        <f>CALCULOS!BX51</f>
        <v>0</v>
      </c>
      <c r="BY51" s="89">
        <f>CALCULOS!BY51</f>
        <v>0</v>
      </c>
      <c r="BZ51" s="89">
        <f>CALCULOS!BZ51</f>
        <v>0</v>
      </c>
      <c r="CA51" s="89">
        <f>CALCULOS!CA51</f>
        <v>0</v>
      </c>
      <c r="CB51" s="93">
        <f>CALCULOS!CB51</f>
        <v>0</v>
      </c>
      <c r="CC51" s="93">
        <f>CALCULOS!CC51</f>
        <v>0</v>
      </c>
      <c r="CD51" s="97">
        <f>CALCULOS!CD51</f>
        <v>0</v>
      </c>
      <c r="CE51" s="97">
        <f>CALCULOS!CE51</f>
        <v>0</v>
      </c>
      <c r="CF51" s="101">
        <f>CALCULOS!CF51</f>
        <v>0</v>
      </c>
      <c r="CG51" s="105">
        <f>CALCULOS!CG51</f>
        <v>0</v>
      </c>
      <c r="CH51" s="19"/>
      <c r="CI51" s="123">
        <f>CALCULOS!CI51</f>
        <v>0</v>
      </c>
      <c r="CJ51" s="123">
        <f>CALCULOS!CJ51</f>
        <v>0</v>
      </c>
    </row>
    <row r="52" spans="2:88" ht="18" hidden="1" customHeight="1" x14ac:dyDescent="0.35">
      <c r="B52" s="448" t="str">
        <f>CALCULOS!B52</f>
        <v>EQUIPO W</v>
      </c>
      <c r="C52" s="433" t="str">
        <f>CALCULOS!C52</f>
        <v/>
      </c>
      <c r="D52" s="430"/>
      <c r="E52" s="430"/>
      <c r="F52" s="430" t="str">
        <f>CALCULOS!F52</f>
        <v/>
      </c>
      <c r="G52" s="430"/>
      <c r="H52" s="430"/>
      <c r="I52" s="430" t="str">
        <f>CALCULOS!I52</f>
        <v/>
      </c>
      <c r="J52" s="430"/>
      <c r="K52" s="430"/>
      <c r="L52" s="430" t="str">
        <f>CALCULOS!L52</f>
        <v/>
      </c>
      <c r="M52" s="430"/>
      <c r="N52" s="430"/>
      <c r="O52" s="430" t="str">
        <f>CALCULOS!O52</f>
        <v/>
      </c>
      <c r="P52" s="430"/>
      <c r="Q52" s="430"/>
      <c r="R52" s="430" t="str">
        <f>CALCULOS!R52</f>
        <v/>
      </c>
      <c r="S52" s="430"/>
      <c r="T52" s="430"/>
      <c r="U52" s="430" t="str">
        <f>CALCULOS!U52</f>
        <v/>
      </c>
      <c r="V52" s="430"/>
      <c r="W52" s="430"/>
      <c r="X52" s="430" t="str">
        <f>CALCULOS!X52</f>
        <v/>
      </c>
      <c r="Y52" s="430"/>
      <c r="Z52" s="430"/>
      <c r="AA52" s="430" t="str">
        <f>CALCULOS!AA52</f>
        <v/>
      </c>
      <c r="AB52" s="430"/>
      <c r="AC52" s="430"/>
      <c r="AD52" s="430" t="str">
        <f>CALCULOS!AD52</f>
        <v/>
      </c>
      <c r="AE52" s="430"/>
      <c r="AF52" s="430"/>
      <c r="AG52" s="430" t="str">
        <f>CALCULOS!AG52</f>
        <v/>
      </c>
      <c r="AH52" s="430"/>
      <c r="AI52" s="430"/>
      <c r="AJ52" s="430" t="str">
        <f>CALCULOS!AJ52</f>
        <v/>
      </c>
      <c r="AK52" s="430"/>
      <c r="AL52" s="430"/>
      <c r="AM52" s="430" t="str">
        <f>CALCULOS!AM52</f>
        <v/>
      </c>
      <c r="AN52" s="430"/>
      <c r="AO52" s="430"/>
      <c r="AP52" s="430" t="str">
        <f>CALCULOS!AP52</f>
        <v/>
      </c>
      <c r="AQ52" s="430"/>
      <c r="AR52" s="430"/>
      <c r="AS52" s="430" t="str">
        <f>CALCULOS!AS52</f>
        <v/>
      </c>
      <c r="AT52" s="430"/>
      <c r="AU52" s="430"/>
      <c r="AV52" s="430" t="str">
        <f>CALCULOS!AV52</f>
        <v/>
      </c>
      <c r="AW52" s="430"/>
      <c r="AX52" s="430"/>
      <c r="AY52" s="430" t="str">
        <f>CALCULOS!AY52</f>
        <v/>
      </c>
      <c r="AZ52" s="430"/>
      <c r="BA52" s="430"/>
      <c r="BB52" s="430" t="str">
        <f>CALCULOS!BB52</f>
        <v/>
      </c>
      <c r="BC52" s="430"/>
      <c r="BD52" s="430"/>
      <c r="BE52" s="430" t="str">
        <f>CALCULOS!BE52</f>
        <v/>
      </c>
      <c r="BF52" s="430"/>
      <c r="BG52" s="430"/>
      <c r="BH52" s="430" t="str">
        <f>CALCULOS!BH52</f>
        <v/>
      </c>
      <c r="BI52" s="430"/>
      <c r="BJ52" s="430"/>
      <c r="BK52" s="430" t="str">
        <f>CALCULOS!BK52</f>
        <v/>
      </c>
      <c r="BL52" s="430"/>
      <c r="BM52" s="430"/>
      <c r="BN52" s="434" t="str">
        <f>CALCULOS!BN52</f>
        <v/>
      </c>
      <c r="BO52" s="435"/>
      <c r="BP52" s="436"/>
      <c r="BQ52" s="437"/>
      <c r="BR52" s="438"/>
      <c r="BS52" s="439"/>
      <c r="BT52" s="434" t="str">
        <f>CALCULOS!BT52</f>
        <v/>
      </c>
      <c r="BU52" s="435"/>
      <c r="BV52" s="440"/>
      <c r="BW52" s="336"/>
      <c r="BX52" s="112"/>
      <c r="BY52" s="90"/>
      <c r="BZ52" s="90"/>
      <c r="CA52" s="90"/>
      <c r="CB52" s="94"/>
      <c r="CC52" s="94"/>
      <c r="CD52" s="98"/>
      <c r="CE52" s="98"/>
      <c r="CF52" s="102"/>
      <c r="CG52" s="106"/>
      <c r="CH52" s="19"/>
      <c r="CI52" s="122"/>
      <c r="CJ52" s="122"/>
    </row>
    <row r="53" spans="2:88" ht="18" hidden="1" customHeight="1" x14ac:dyDescent="0.35">
      <c r="B53" s="449"/>
      <c r="C53" s="62" t="str">
        <f>CALCULOS!C53</f>
        <v/>
      </c>
      <c r="D53" s="167" t="str">
        <f>CALCULOS!D53</f>
        <v/>
      </c>
      <c r="E53" s="7" t="str">
        <f>CALCULOS!E53</f>
        <v/>
      </c>
      <c r="F53" s="62" t="str">
        <f>CALCULOS!F53</f>
        <v/>
      </c>
      <c r="G53" s="167" t="str">
        <f>CALCULOS!G53</f>
        <v/>
      </c>
      <c r="H53" s="7" t="str">
        <f>CALCULOS!H53</f>
        <v/>
      </c>
      <c r="I53" s="62" t="str">
        <f>CALCULOS!I53</f>
        <v/>
      </c>
      <c r="J53" s="167" t="str">
        <f>CALCULOS!J53</f>
        <v/>
      </c>
      <c r="K53" s="7" t="str">
        <f>CALCULOS!K53</f>
        <v/>
      </c>
      <c r="L53" s="62" t="str">
        <f>CALCULOS!L53</f>
        <v/>
      </c>
      <c r="M53" s="167" t="str">
        <f>CALCULOS!M53</f>
        <v/>
      </c>
      <c r="N53" s="7" t="str">
        <f>CALCULOS!N53</f>
        <v/>
      </c>
      <c r="O53" s="62" t="str">
        <f>CALCULOS!O53</f>
        <v/>
      </c>
      <c r="P53" s="167" t="str">
        <f>CALCULOS!P53</f>
        <v/>
      </c>
      <c r="Q53" s="7" t="str">
        <f>CALCULOS!Q53</f>
        <v/>
      </c>
      <c r="R53" s="62" t="str">
        <f>CALCULOS!R53</f>
        <v/>
      </c>
      <c r="S53" s="167" t="str">
        <f>CALCULOS!S53</f>
        <v/>
      </c>
      <c r="T53" s="7" t="str">
        <f>CALCULOS!T53</f>
        <v/>
      </c>
      <c r="U53" s="62" t="str">
        <f>CALCULOS!U53</f>
        <v/>
      </c>
      <c r="V53" s="167" t="str">
        <f>CALCULOS!V53</f>
        <v/>
      </c>
      <c r="W53" s="7" t="str">
        <f>CALCULOS!W53</f>
        <v/>
      </c>
      <c r="X53" s="62" t="str">
        <f>CALCULOS!X53</f>
        <v/>
      </c>
      <c r="Y53" s="167" t="str">
        <f>CALCULOS!Y53</f>
        <v/>
      </c>
      <c r="Z53" s="7" t="str">
        <f>CALCULOS!Z53</f>
        <v/>
      </c>
      <c r="AA53" s="62" t="str">
        <f>CALCULOS!AA53</f>
        <v/>
      </c>
      <c r="AB53" s="167" t="str">
        <f>CALCULOS!AB53</f>
        <v/>
      </c>
      <c r="AC53" s="7" t="str">
        <f>CALCULOS!AC53</f>
        <v/>
      </c>
      <c r="AD53" s="62" t="str">
        <f>CALCULOS!AD53</f>
        <v/>
      </c>
      <c r="AE53" s="167" t="str">
        <f>CALCULOS!AE53</f>
        <v/>
      </c>
      <c r="AF53" s="7" t="str">
        <f>CALCULOS!AF53</f>
        <v/>
      </c>
      <c r="AG53" s="62" t="str">
        <f>CALCULOS!AG53</f>
        <v/>
      </c>
      <c r="AH53" s="167" t="str">
        <f>CALCULOS!AH53</f>
        <v/>
      </c>
      <c r="AI53" s="7" t="str">
        <f>CALCULOS!AI53</f>
        <v/>
      </c>
      <c r="AJ53" s="62" t="str">
        <f>CALCULOS!AJ53</f>
        <v/>
      </c>
      <c r="AK53" s="167" t="str">
        <f>CALCULOS!AK53</f>
        <v/>
      </c>
      <c r="AL53" s="7" t="str">
        <f>CALCULOS!AL53</f>
        <v/>
      </c>
      <c r="AM53" s="62" t="str">
        <f>CALCULOS!AM53</f>
        <v/>
      </c>
      <c r="AN53" s="167" t="str">
        <f>CALCULOS!AN53</f>
        <v/>
      </c>
      <c r="AO53" s="7" t="str">
        <f>CALCULOS!AO53</f>
        <v/>
      </c>
      <c r="AP53" s="62" t="str">
        <f>CALCULOS!AP53</f>
        <v/>
      </c>
      <c r="AQ53" s="167" t="str">
        <f>CALCULOS!AQ53</f>
        <v/>
      </c>
      <c r="AR53" s="7" t="str">
        <f>CALCULOS!AR53</f>
        <v/>
      </c>
      <c r="AS53" s="62" t="str">
        <f>CALCULOS!AS53</f>
        <v/>
      </c>
      <c r="AT53" s="167" t="str">
        <f>CALCULOS!AT53</f>
        <v/>
      </c>
      <c r="AU53" s="7" t="str">
        <f>CALCULOS!AU53</f>
        <v/>
      </c>
      <c r="AV53" s="62" t="str">
        <f>CALCULOS!AV53</f>
        <v/>
      </c>
      <c r="AW53" s="167" t="str">
        <f>CALCULOS!AW53</f>
        <v/>
      </c>
      <c r="AX53" s="7" t="str">
        <f>CALCULOS!AX53</f>
        <v/>
      </c>
      <c r="AY53" s="62" t="str">
        <f>CALCULOS!AY53</f>
        <v/>
      </c>
      <c r="AZ53" s="167" t="str">
        <f>CALCULOS!AZ53</f>
        <v/>
      </c>
      <c r="BA53" s="7" t="str">
        <f>CALCULOS!BA53</f>
        <v/>
      </c>
      <c r="BB53" s="62" t="str">
        <f>CALCULOS!BB53</f>
        <v/>
      </c>
      <c r="BC53" s="167" t="str">
        <f>CALCULOS!BC53</f>
        <v/>
      </c>
      <c r="BD53" s="7" t="str">
        <f>CALCULOS!BD53</f>
        <v/>
      </c>
      <c r="BE53" s="62" t="str">
        <f>CALCULOS!BE53</f>
        <v/>
      </c>
      <c r="BF53" s="167" t="str">
        <f>CALCULOS!BF53</f>
        <v/>
      </c>
      <c r="BG53" s="7" t="str">
        <f>CALCULOS!BG53</f>
        <v/>
      </c>
      <c r="BH53" s="62" t="str">
        <f>CALCULOS!BH53</f>
        <v/>
      </c>
      <c r="BI53" s="167" t="str">
        <f>CALCULOS!BI53</f>
        <v/>
      </c>
      <c r="BJ53" s="7" t="str">
        <f>CALCULOS!BJ53</f>
        <v/>
      </c>
      <c r="BK53" s="62" t="str">
        <f>CALCULOS!BK53</f>
        <v/>
      </c>
      <c r="BL53" s="167" t="str">
        <f>CALCULOS!BL53</f>
        <v/>
      </c>
      <c r="BM53" s="7" t="str">
        <f>CALCULOS!BM53</f>
        <v/>
      </c>
      <c r="BN53" s="318" t="str">
        <f>CALCULOS!BN53</f>
        <v/>
      </c>
      <c r="BO53" s="319" t="str">
        <f>CALCULOS!BO53</f>
        <v/>
      </c>
      <c r="BP53" s="320" t="str">
        <f>CALCULOS!BP53</f>
        <v/>
      </c>
      <c r="BQ53" s="8"/>
      <c r="BR53" s="168"/>
      <c r="BS53" s="9"/>
      <c r="BT53" s="318" t="str">
        <f>CALCULOS!BT53</f>
        <v/>
      </c>
      <c r="BU53" s="319" t="str">
        <f>CALCULOS!BU53</f>
        <v/>
      </c>
      <c r="BV53" s="321" t="str">
        <f>CALCULOS!BV53</f>
        <v/>
      </c>
      <c r="BW53" s="322"/>
      <c r="BX53" s="111">
        <f>CALCULOS!BX53</f>
        <v>0</v>
      </c>
      <c r="BY53" s="89">
        <f>CALCULOS!BY53</f>
        <v>0</v>
      </c>
      <c r="BZ53" s="89">
        <f>CALCULOS!BZ53</f>
        <v>0</v>
      </c>
      <c r="CA53" s="89">
        <f>CALCULOS!CA53</f>
        <v>0</v>
      </c>
      <c r="CB53" s="93">
        <f>CALCULOS!CB53</f>
        <v>0</v>
      </c>
      <c r="CC53" s="93">
        <f>CALCULOS!CC53</f>
        <v>0</v>
      </c>
      <c r="CD53" s="97">
        <f>CALCULOS!CD53</f>
        <v>0</v>
      </c>
      <c r="CE53" s="97">
        <f>CALCULOS!CE53</f>
        <v>0</v>
      </c>
      <c r="CF53" s="101">
        <f>CALCULOS!CF53</f>
        <v>0</v>
      </c>
      <c r="CG53" s="105">
        <f>CALCULOS!CG53</f>
        <v>0</v>
      </c>
      <c r="CH53" s="19"/>
      <c r="CI53" s="123">
        <f>CALCULOS!CI53</f>
        <v>0</v>
      </c>
      <c r="CJ53" s="123">
        <f>CALCULOS!CJ53</f>
        <v>0</v>
      </c>
    </row>
    <row r="54" spans="2:88" ht="18" hidden="1" customHeight="1" x14ac:dyDescent="0.35">
      <c r="B54" s="448" t="str">
        <f>CALCULOS!B54</f>
        <v>EQUIPO X</v>
      </c>
      <c r="C54" s="433" t="str">
        <f>CALCULOS!C54</f>
        <v/>
      </c>
      <c r="D54" s="430"/>
      <c r="E54" s="430"/>
      <c r="F54" s="430" t="str">
        <f>CALCULOS!F54</f>
        <v/>
      </c>
      <c r="G54" s="430"/>
      <c r="H54" s="430"/>
      <c r="I54" s="430" t="str">
        <f>CALCULOS!I54</f>
        <v/>
      </c>
      <c r="J54" s="430"/>
      <c r="K54" s="430"/>
      <c r="L54" s="430" t="str">
        <f>CALCULOS!L54</f>
        <v/>
      </c>
      <c r="M54" s="430"/>
      <c r="N54" s="430"/>
      <c r="O54" s="430" t="str">
        <f>CALCULOS!O54</f>
        <v/>
      </c>
      <c r="P54" s="430"/>
      <c r="Q54" s="430"/>
      <c r="R54" s="430" t="str">
        <f>CALCULOS!R54</f>
        <v/>
      </c>
      <c r="S54" s="430"/>
      <c r="T54" s="430"/>
      <c r="U54" s="430" t="str">
        <f>CALCULOS!U54</f>
        <v/>
      </c>
      <c r="V54" s="430"/>
      <c r="W54" s="430"/>
      <c r="X54" s="430" t="str">
        <f>CALCULOS!X54</f>
        <v/>
      </c>
      <c r="Y54" s="430"/>
      <c r="Z54" s="430"/>
      <c r="AA54" s="430" t="str">
        <f>CALCULOS!AA54</f>
        <v/>
      </c>
      <c r="AB54" s="430"/>
      <c r="AC54" s="430"/>
      <c r="AD54" s="430" t="str">
        <f>CALCULOS!AD54</f>
        <v/>
      </c>
      <c r="AE54" s="430"/>
      <c r="AF54" s="430"/>
      <c r="AG54" s="430" t="str">
        <f>CALCULOS!AG54</f>
        <v/>
      </c>
      <c r="AH54" s="430"/>
      <c r="AI54" s="430"/>
      <c r="AJ54" s="430" t="str">
        <f>CALCULOS!AJ54</f>
        <v/>
      </c>
      <c r="AK54" s="430"/>
      <c r="AL54" s="430"/>
      <c r="AM54" s="430" t="str">
        <f>CALCULOS!AM54</f>
        <v/>
      </c>
      <c r="AN54" s="430"/>
      <c r="AO54" s="430"/>
      <c r="AP54" s="430" t="str">
        <f>CALCULOS!AP54</f>
        <v/>
      </c>
      <c r="AQ54" s="430"/>
      <c r="AR54" s="430"/>
      <c r="AS54" s="430" t="str">
        <f>CALCULOS!AS54</f>
        <v/>
      </c>
      <c r="AT54" s="430"/>
      <c r="AU54" s="430"/>
      <c r="AV54" s="430" t="str">
        <f>CALCULOS!AV54</f>
        <v/>
      </c>
      <c r="AW54" s="430"/>
      <c r="AX54" s="430"/>
      <c r="AY54" s="430" t="str">
        <f>CALCULOS!AY54</f>
        <v/>
      </c>
      <c r="AZ54" s="430"/>
      <c r="BA54" s="430"/>
      <c r="BB54" s="430" t="str">
        <f>CALCULOS!BB54</f>
        <v/>
      </c>
      <c r="BC54" s="430"/>
      <c r="BD54" s="430"/>
      <c r="BE54" s="430" t="str">
        <f>CALCULOS!BE54</f>
        <v/>
      </c>
      <c r="BF54" s="430"/>
      <c r="BG54" s="430"/>
      <c r="BH54" s="430" t="str">
        <f>CALCULOS!BH54</f>
        <v/>
      </c>
      <c r="BI54" s="430"/>
      <c r="BJ54" s="430"/>
      <c r="BK54" s="430" t="str">
        <f>CALCULOS!BK54</f>
        <v/>
      </c>
      <c r="BL54" s="430"/>
      <c r="BM54" s="430"/>
      <c r="BN54" s="430" t="str">
        <f>CALCULOS!BN54</f>
        <v/>
      </c>
      <c r="BO54" s="430"/>
      <c r="BP54" s="430"/>
      <c r="BQ54" s="434" t="str">
        <f>CALCULOS!BQ54</f>
        <v/>
      </c>
      <c r="BR54" s="435"/>
      <c r="BS54" s="436"/>
      <c r="BT54" s="437"/>
      <c r="BU54" s="438"/>
      <c r="BV54" s="439"/>
      <c r="BW54" s="336"/>
      <c r="BX54" s="85"/>
      <c r="BY54" s="88"/>
      <c r="BZ54" s="88"/>
      <c r="CA54" s="88"/>
      <c r="CB54" s="92"/>
      <c r="CC54" s="92"/>
      <c r="CD54" s="96"/>
      <c r="CE54" s="96"/>
      <c r="CF54" s="100"/>
      <c r="CG54" s="104"/>
      <c r="CH54" s="19"/>
      <c r="CI54" s="122"/>
      <c r="CJ54" s="122"/>
    </row>
    <row r="55" spans="2:88" ht="18" hidden="1" customHeight="1" x14ac:dyDescent="0.35">
      <c r="B55" s="449"/>
      <c r="C55" s="62" t="str">
        <f>CALCULOS!C55</f>
        <v/>
      </c>
      <c r="D55" s="167" t="str">
        <f>CALCULOS!D55</f>
        <v/>
      </c>
      <c r="E55" s="7" t="str">
        <f>CALCULOS!E55</f>
        <v/>
      </c>
      <c r="F55" s="62" t="str">
        <f>CALCULOS!F55</f>
        <v/>
      </c>
      <c r="G55" s="167" t="str">
        <f>CALCULOS!G55</f>
        <v/>
      </c>
      <c r="H55" s="7" t="str">
        <f>CALCULOS!H55</f>
        <v/>
      </c>
      <c r="I55" s="62" t="str">
        <f>CALCULOS!I55</f>
        <v/>
      </c>
      <c r="J55" s="167" t="str">
        <f>CALCULOS!J55</f>
        <v/>
      </c>
      <c r="K55" s="7" t="str">
        <f>CALCULOS!K55</f>
        <v/>
      </c>
      <c r="L55" s="62" t="str">
        <f>CALCULOS!L55</f>
        <v/>
      </c>
      <c r="M55" s="167" t="str">
        <f>CALCULOS!M55</f>
        <v/>
      </c>
      <c r="N55" s="7" t="str">
        <f>CALCULOS!N55</f>
        <v/>
      </c>
      <c r="O55" s="62" t="str">
        <f>CALCULOS!O55</f>
        <v/>
      </c>
      <c r="P55" s="167" t="str">
        <f>CALCULOS!P55</f>
        <v/>
      </c>
      <c r="Q55" s="7" t="str">
        <f>CALCULOS!Q55</f>
        <v/>
      </c>
      <c r="R55" s="62" t="str">
        <f>CALCULOS!R55</f>
        <v/>
      </c>
      <c r="S55" s="167" t="str">
        <f>CALCULOS!S55</f>
        <v/>
      </c>
      <c r="T55" s="7" t="str">
        <f>CALCULOS!T55</f>
        <v/>
      </c>
      <c r="U55" s="62" t="str">
        <f>CALCULOS!U55</f>
        <v/>
      </c>
      <c r="V55" s="167" t="str">
        <f>CALCULOS!V55</f>
        <v/>
      </c>
      <c r="W55" s="7" t="str">
        <f>CALCULOS!W55</f>
        <v/>
      </c>
      <c r="X55" s="62" t="str">
        <f>CALCULOS!X55</f>
        <v/>
      </c>
      <c r="Y55" s="167" t="str">
        <f>CALCULOS!Y55</f>
        <v/>
      </c>
      <c r="Z55" s="7" t="str">
        <f>CALCULOS!Z55</f>
        <v/>
      </c>
      <c r="AA55" s="62" t="str">
        <f>CALCULOS!AA55</f>
        <v/>
      </c>
      <c r="AB55" s="167" t="str">
        <f>CALCULOS!AB55</f>
        <v/>
      </c>
      <c r="AC55" s="7" t="str">
        <f>CALCULOS!AC55</f>
        <v/>
      </c>
      <c r="AD55" s="62" t="str">
        <f>CALCULOS!AD55</f>
        <v/>
      </c>
      <c r="AE55" s="167" t="str">
        <f>CALCULOS!AE55</f>
        <v/>
      </c>
      <c r="AF55" s="7" t="str">
        <f>CALCULOS!AF55</f>
        <v/>
      </c>
      <c r="AG55" s="62" t="str">
        <f>CALCULOS!AG55</f>
        <v/>
      </c>
      <c r="AH55" s="167" t="str">
        <f>CALCULOS!AH55</f>
        <v/>
      </c>
      <c r="AI55" s="7" t="str">
        <f>CALCULOS!AI55</f>
        <v/>
      </c>
      <c r="AJ55" s="62" t="str">
        <f>CALCULOS!AJ55</f>
        <v/>
      </c>
      <c r="AK55" s="167" t="str">
        <f>CALCULOS!AK55</f>
        <v/>
      </c>
      <c r="AL55" s="7" t="str">
        <f>CALCULOS!AL55</f>
        <v/>
      </c>
      <c r="AM55" s="62" t="str">
        <f>CALCULOS!AM55</f>
        <v/>
      </c>
      <c r="AN55" s="167" t="str">
        <f>CALCULOS!AN55</f>
        <v/>
      </c>
      <c r="AO55" s="7" t="str">
        <f>CALCULOS!AO55</f>
        <v/>
      </c>
      <c r="AP55" s="62" t="str">
        <f>CALCULOS!AP55</f>
        <v/>
      </c>
      <c r="AQ55" s="167" t="str">
        <f>CALCULOS!AQ55</f>
        <v/>
      </c>
      <c r="AR55" s="7" t="str">
        <f>CALCULOS!AR55</f>
        <v/>
      </c>
      <c r="AS55" s="62" t="str">
        <f>CALCULOS!AS55</f>
        <v/>
      </c>
      <c r="AT55" s="167" t="str">
        <f>CALCULOS!AT55</f>
        <v/>
      </c>
      <c r="AU55" s="7" t="str">
        <f>CALCULOS!AU55</f>
        <v/>
      </c>
      <c r="AV55" s="62" t="str">
        <f>CALCULOS!AV55</f>
        <v/>
      </c>
      <c r="AW55" s="167" t="str">
        <f>CALCULOS!AW55</f>
        <v/>
      </c>
      <c r="AX55" s="7" t="str">
        <f>CALCULOS!AX55</f>
        <v/>
      </c>
      <c r="AY55" s="62" t="str">
        <f>CALCULOS!AY55</f>
        <v/>
      </c>
      <c r="AZ55" s="167" t="str">
        <f>CALCULOS!AZ55</f>
        <v/>
      </c>
      <c r="BA55" s="7" t="str">
        <f>CALCULOS!BA55</f>
        <v/>
      </c>
      <c r="BB55" s="62" t="str">
        <f>CALCULOS!BB55</f>
        <v/>
      </c>
      <c r="BC55" s="167" t="str">
        <f>CALCULOS!BC55</f>
        <v/>
      </c>
      <c r="BD55" s="7" t="str">
        <f>CALCULOS!BD55</f>
        <v/>
      </c>
      <c r="BE55" s="62" t="str">
        <f>CALCULOS!BE55</f>
        <v/>
      </c>
      <c r="BF55" s="167" t="str">
        <f>CALCULOS!BF55</f>
        <v/>
      </c>
      <c r="BG55" s="7" t="str">
        <f>CALCULOS!BG55</f>
        <v/>
      </c>
      <c r="BH55" s="62" t="str">
        <f>CALCULOS!BH55</f>
        <v/>
      </c>
      <c r="BI55" s="167" t="str">
        <f>CALCULOS!BI55</f>
        <v/>
      </c>
      <c r="BJ55" s="7" t="str">
        <f>CALCULOS!BJ55</f>
        <v/>
      </c>
      <c r="BK55" s="62" t="str">
        <f>CALCULOS!BK55</f>
        <v/>
      </c>
      <c r="BL55" s="167" t="str">
        <f>CALCULOS!BL55</f>
        <v/>
      </c>
      <c r="BM55" s="7" t="str">
        <f>CALCULOS!BM55</f>
        <v/>
      </c>
      <c r="BN55" s="62" t="str">
        <f>CALCULOS!BN55</f>
        <v/>
      </c>
      <c r="BO55" s="167" t="str">
        <f>CALCULOS!BO55</f>
        <v/>
      </c>
      <c r="BP55" s="7" t="str">
        <f>CALCULOS!BP55</f>
        <v/>
      </c>
      <c r="BQ55" s="318" t="str">
        <f>CALCULOS!BQ55</f>
        <v/>
      </c>
      <c r="BR55" s="319" t="str">
        <f>CALCULOS!BR55</f>
        <v/>
      </c>
      <c r="BS55" s="320" t="str">
        <f>CALCULOS!BS55</f>
        <v/>
      </c>
      <c r="BT55" s="8"/>
      <c r="BU55" s="168"/>
      <c r="BV55" s="9"/>
      <c r="BW55" s="322"/>
      <c r="BX55" s="86">
        <f>CALCULOS!BX55</f>
        <v>0</v>
      </c>
      <c r="BY55" s="89">
        <f>CALCULOS!BY55</f>
        <v>0</v>
      </c>
      <c r="BZ55" s="89">
        <f>CALCULOS!BZ55</f>
        <v>0</v>
      </c>
      <c r="CA55" s="89">
        <f>CALCULOS!CA55</f>
        <v>0</v>
      </c>
      <c r="CB55" s="93">
        <f>CALCULOS!CB55</f>
        <v>0</v>
      </c>
      <c r="CC55" s="93">
        <f>CALCULOS!CC55</f>
        <v>0</v>
      </c>
      <c r="CD55" s="97">
        <f>CALCULOS!CD55</f>
        <v>0</v>
      </c>
      <c r="CE55" s="97">
        <f>CALCULOS!CE55</f>
        <v>0</v>
      </c>
      <c r="CF55" s="101">
        <f>CALCULOS!CF55</f>
        <v>0</v>
      </c>
      <c r="CG55" s="105">
        <f>CALCULOS!CG55</f>
        <v>0</v>
      </c>
      <c r="CH55" s="19"/>
      <c r="CI55" s="123">
        <f>CALCULOS!CI55</f>
        <v>0</v>
      </c>
      <c r="CJ55" s="123">
        <f>CALCULOS!CJ55</f>
        <v>0</v>
      </c>
    </row>
    <row r="56" spans="2:88" ht="18" hidden="1" customHeight="1" x14ac:dyDescent="0.35">
      <c r="B56" s="366"/>
      <c r="BH56" s="367"/>
      <c r="BI56" s="368"/>
      <c r="BJ56" s="369"/>
      <c r="BK56" s="369"/>
      <c r="BL56" s="370"/>
      <c r="BM56" s="369"/>
      <c r="BN56" s="369"/>
      <c r="BO56" s="370"/>
      <c r="BP56" s="369"/>
      <c r="BQ56" s="369"/>
      <c r="BR56" s="370"/>
      <c r="BS56" s="369"/>
      <c r="BT56" s="369"/>
      <c r="BU56" s="370"/>
      <c r="BV56" s="369"/>
      <c r="BW56" s="369"/>
      <c r="BX56" s="371"/>
      <c r="BY56" s="372"/>
      <c r="BZ56" s="372"/>
      <c r="CA56" s="372"/>
      <c r="CB56" s="373"/>
      <c r="CC56" s="373"/>
      <c r="CD56" s="374"/>
      <c r="CE56" s="374"/>
      <c r="CF56" s="375"/>
      <c r="CG56" s="376"/>
      <c r="CH56" s="377"/>
      <c r="CI56" s="378"/>
    </row>
    <row r="57" spans="2:88" ht="18" customHeight="1" x14ac:dyDescent="0.35"/>
    <row r="58" spans="2:88" ht="75" customHeight="1" x14ac:dyDescent="0.35">
      <c r="B58" s="365" t="s">
        <v>27</v>
      </c>
      <c r="C58" s="453" t="str">
        <f>B59</f>
        <v>COCODRILOS</v>
      </c>
      <c r="D58" s="442"/>
      <c r="E58" s="450"/>
      <c r="F58" s="441" t="str">
        <f>B61</f>
        <v>TALENTO HUMANO</v>
      </c>
      <c r="G58" s="442"/>
      <c r="H58" s="450"/>
      <c r="I58" s="441" t="str">
        <f>B63</f>
        <v>DDTI</v>
      </c>
      <c r="J58" s="442"/>
      <c r="K58" s="450"/>
      <c r="L58" s="441" t="str">
        <f>B65</f>
        <v>MVP</v>
      </c>
      <c r="M58" s="442"/>
      <c r="N58" s="450"/>
      <c r="O58" s="441" t="str">
        <f>B67</f>
        <v>CIVIL Y MERCANTIL</v>
      </c>
      <c r="P58" s="442"/>
      <c r="Q58" s="450"/>
      <c r="R58" s="441" t="str">
        <f>B69</f>
        <v>RECICLADOS</v>
      </c>
      <c r="S58" s="442"/>
      <c r="T58" s="450"/>
      <c r="U58" s="441" t="str">
        <f>B71</f>
        <v>SANTA ANA</v>
      </c>
      <c r="V58" s="442"/>
      <c r="W58" s="450"/>
      <c r="X58" s="441" t="str">
        <f>B73</f>
        <v>AGUILAS</v>
      </c>
      <c r="Y58" s="442"/>
      <c r="Z58" s="450"/>
      <c r="AA58" s="441" t="str">
        <f>B75</f>
        <v>COCODRILOS</v>
      </c>
      <c r="AB58" s="442"/>
      <c r="AC58" s="450"/>
      <c r="AD58" s="441" t="str">
        <f>B77</f>
        <v>EQUIPO J</v>
      </c>
      <c r="AE58" s="442"/>
      <c r="AF58" s="450"/>
      <c r="AG58" s="442" t="str">
        <f>B79</f>
        <v>EQUIPO K</v>
      </c>
      <c r="AH58" s="442"/>
      <c r="AI58" s="450"/>
      <c r="AJ58" s="441" t="str">
        <f>B81</f>
        <v>EQUIPO L</v>
      </c>
      <c r="AK58" s="442"/>
      <c r="AL58" s="450"/>
      <c r="AM58" s="441" t="str">
        <f>B83</f>
        <v>EQUIPO M</v>
      </c>
      <c r="AN58" s="442"/>
      <c r="AO58" s="442"/>
      <c r="AP58" s="441" t="str">
        <f>B85</f>
        <v>EQUIPO N</v>
      </c>
      <c r="AQ58" s="442"/>
      <c r="AR58" s="442"/>
      <c r="AS58" s="441" t="str">
        <f>B87</f>
        <v>EQUIPO O</v>
      </c>
      <c r="AT58" s="442"/>
      <c r="AU58" s="450"/>
      <c r="AV58" s="441" t="str">
        <f>B89</f>
        <v>EQUIPO P</v>
      </c>
      <c r="AW58" s="442"/>
      <c r="AX58" s="450"/>
      <c r="AY58" s="442" t="str">
        <f>B91</f>
        <v>EQUIPO Q</v>
      </c>
      <c r="AZ58" s="442"/>
      <c r="BA58" s="450"/>
      <c r="BB58" s="441" t="str">
        <f>B93</f>
        <v>EQUIPO R</v>
      </c>
      <c r="BC58" s="442"/>
      <c r="BD58" s="450"/>
      <c r="BE58" s="441" t="str">
        <f>B95</f>
        <v>EQUIPO S</v>
      </c>
      <c r="BF58" s="442"/>
      <c r="BG58" s="442"/>
      <c r="BH58" s="441" t="str">
        <f>B97</f>
        <v>EQUIPO T</v>
      </c>
      <c r="BI58" s="442"/>
      <c r="BJ58" s="450"/>
      <c r="BK58" s="441" t="str">
        <f>B99</f>
        <v>EQUIPO U</v>
      </c>
      <c r="BL58" s="442"/>
      <c r="BM58" s="442"/>
      <c r="BN58" s="441" t="str">
        <f>B101</f>
        <v>EQUIPO V</v>
      </c>
      <c r="BO58" s="442"/>
      <c r="BP58" s="442"/>
      <c r="BQ58" s="441" t="str">
        <f>B103</f>
        <v>EQUIPO W</v>
      </c>
      <c r="BR58" s="442"/>
      <c r="BS58" s="442"/>
      <c r="BT58" s="441" t="str">
        <f>B105</f>
        <v>EQUIPO X</v>
      </c>
      <c r="BU58" s="442"/>
      <c r="BV58" s="443"/>
      <c r="BW58" s="337"/>
      <c r="BX58" s="407" t="s">
        <v>0</v>
      </c>
      <c r="BY58" s="400" t="s">
        <v>1</v>
      </c>
      <c r="BZ58" s="400" t="s">
        <v>2</v>
      </c>
      <c r="CA58" s="400" t="s">
        <v>3</v>
      </c>
      <c r="CB58" s="401" t="s">
        <v>36</v>
      </c>
      <c r="CC58" s="401" t="s">
        <v>35</v>
      </c>
      <c r="CD58" s="402" t="s">
        <v>178</v>
      </c>
      <c r="CE58" s="402" t="s">
        <v>179</v>
      </c>
      <c r="CF58" s="403" t="s">
        <v>17</v>
      </c>
      <c r="CG58" s="404" t="s">
        <v>6</v>
      </c>
      <c r="CH58" s="405"/>
      <c r="CI58" s="406" t="s">
        <v>57</v>
      </c>
      <c r="CJ58" s="406" t="s">
        <v>60</v>
      </c>
    </row>
    <row r="59" spans="2:88" ht="18" customHeight="1" x14ac:dyDescent="0.35">
      <c r="B59" s="448" t="str">
        <f>B8</f>
        <v>COCODRILOS</v>
      </c>
      <c r="C59" s="454"/>
      <c r="D59" s="446"/>
      <c r="E59" s="447"/>
      <c r="F59" s="434" t="str">
        <f>CALCULOS!F59</f>
        <v/>
      </c>
      <c r="G59" s="435"/>
      <c r="H59" s="444"/>
      <c r="I59" s="434" t="str">
        <f>CALCULOS!I59</f>
        <v/>
      </c>
      <c r="J59" s="435"/>
      <c r="K59" s="444"/>
      <c r="L59" s="434" t="str">
        <f>CALCULOS!L59</f>
        <v/>
      </c>
      <c r="M59" s="435"/>
      <c r="N59" s="444"/>
      <c r="O59" s="434" t="str">
        <f>CALCULOS!O59</f>
        <v/>
      </c>
      <c r="P59" s="435"/>
      <c r="Q59" s="444"/>
      <c r="R59" s="434" t="str">
        <f>CALCULOS!R59</f>
        <v/>
      </c>
      <c r="S59" s="435"/>
      <c r="T59" s="444"/>
      <c r="U59" s="434" t="str">
        <f>CALCULOS!U59</f>
        <v/>
      </c>
      <c r="V59" s="435"/>
      <c r="W59" s="444"/>
      <c r="X59" s="434" t="str">
        <f>CALCULOS!X59</f>
        <v/>
      </c>
      <c r="Y59" s="435"/>
      <c r="Z59" s="444"/>
      <c r="AA59" s="434" t="str">
        <f>CALCULOS!AA59</f>
        <v/>
      </c>
      <c r="AB59" s="435"/>
      <c r="AC59" s="444"/>
      <c r="AD59" s="434" t="str">
        <f>CALCULOS!AD59</f>
        <v/>
      </c>
      <c r="AE59" s="435"/>
      <c r="AF59" s="444"/>
      <c r="AG59" s="434" t="str">
        <f>CALCULOS!AG59</f>
        <v/>
      </c>
      <c r="AH59" s="435"/>
      <c r="AI59" s="444"/>
      <c r="AJ59" s="434" t="str">
        <f>CALCULOS!AJ59</f>
        <v/>
      </c>
      <c r="AK59" s="435"/>
      <c r="AL59" s="444"/>
      <c r="AM59" s="434" t="str">
        <f>CALCULOS!AM59</f>
        <v/>
      </c>
      <c r="AN59" s="435"/>
      <c r="AO59" s="444"/>
      <c r="AP59" s="434" t="str">
        <f>CALCULOS!AP59</f>
        <v/>
      </c>
      <c r="AQ59" s="435"/>
      <c r="AR59" s="444"/>
      <c r="AS59" s="434" t="str">
        <f>CALCULOS!AS59</f>
        <v/>
      </c>
      <c r="AT59" s="435"/>
      <c r="AU59" s="444"/>
      <c r="AV59" s="434" t="str">
        <f>CALCULOS!AV59</f>
        <v/>
      </c>
      <c r="AW59" s="435"/>
      <c r="AX59" s="444"/>
      <c r="AY59" s="434" t="str">
        <f>CALCULOS!AY59</f>
        <v/>
      </c>
      <c r="AZ59" s="435"/>
      <c r="BA59" s="444"/>
      <c r="BB59" s="434" t="str">
        <f>CALCULOS!BB59</f>
        <v/>
      </c>
      <c r="BC59" s="435"/>
      <c r="BD59" s="444"/>
      <c r="BE59" s="434" t="str">
        <f>CALCULOS!BE59</f>
        <v/>
      </c>
      <c r="BF59" s="435"/>
      <c r="BG59" s="444"/>
      <c r="BH59" s="434" t="str">
        <f>CALCULOS!BH59</f>
        <v/>
      </c>
      <c r="BI59" s="435"/>
      <c r="BJ59" s="444"/>
      <c r="BK59" s="434" t="str">
        <f>CALCULOS!BK59</f>
        <v/>
      </c>
      <c r="BL59" s="435"/>
      <c r="BM59" s="436"/>
      <c r="BN59" s="434" t="str">
        <f>CALCULOS!BN59</f>
        <v/>
      </c>
      <c r="BO59" s="435"/>
      <c r="BP59" s="436"/>
      <c r="BQ59" s="434" t="str">
        <f>CALCULOS!BQ59</f>
        <v/>
      </c>
      <c r="BR59" s="435"/>
      <c r="BS59" s="436"/>
      <c r="BT59" s="434" t="str">
        <f>CALCULOS!BT59</f>
        <v/>
      </c>
      <c r="BU59" s="435"/>
      <c r="BV59" s="440"/>
      <c r="BW59" s="336"/>
      <c r="BX59" s="85"/>
      <c r="BY59" s="88"/>
      <c r="BZ59" s="88"/>
      <c r="CA59" s="88"/>
      <c r="CB59" s="92"/>
      <c r="CC59" s="92"/>
      <c r="CD59" s="96"/>
      <c r="CE59" s="96"/>
      <c r="CF59" s="100"/>
      <c r="CG59" s="104"/>
      <c r="CH59" s="74"/>
      <c r="CI59" s="149"/>
      <c r="CJ59" s="149"/>
    </row>
    <row r="60" spans="2:88" ht="18" customHeight="1" x14ac:dyDescent="0.35">
      <c r="B60" s="449"/>
      <c r="C60" s="114"/>
      <c r="D60" s="115"/>
      <c r="E60" s="116"/>
      <c r="F60" s="318" t="str">
        <f>CALCULOS!F60</f>
        <v/>
      </c>
      <c r="G60" s="319" t="str">
        <f>CALCULOS!G60</f>
        <v>-</v>
      </c>
      <c r="H60" s="320" t="str">
        <f>CALCULOS!H60</f>
        <v/>
      </c>
      <c r="I60" s="318" t="str">
        <f>CALCULOS!I60</f>
        <v/>
      </c>
      <c r="J60" s="319" t="str">
        <f>CALCULOS!J60</f>
        <v>-</v>
      </c>
      <c r="K60" s="320" t="str">
        <f>CALCULOS!K60</f>
        <v/>
      </c>
      <c r="L60" s="318" t="str">
        <f>CALCULOS!L60</f>
        <v/>
      </c>
      <c r="M60" s="319" t="str">
        <f>CALCULOS!M60</f>
        <v>-</v>
      </c>
      <c r="N60" s="320" t="str">
        <f>CALCULOS!N60</f>
        <v/>
      </c>
      <c r="O60" s="318" t="str">
        <f>CALCULOS!O60</f>
        <v/>
      </c>
      <c r="P60" s="319" t="str">
        <f>CALCULOS!P60</f>
        <v>-</v>
      </c>
      <c r="Q60" s="320" t="str">
        <f>CALCULOS!Q60</f>
        <v/>
      </c>
      <c r="R60" s="318" t="str">
        <f>CALCULOS!R60</f>
        <v/>
      </c>
      <c r="S60" s="319" t="str">
        <f>CALCULOS!S60</f>
        <v>-</v>
      </c>
      <c r="T60" s="320" t="str">
        <f>CALCULOS!T60</f>
        <v/>
      </c>
      <c r="U60" s="318" t="str">
        <f>CALCULOS!U60</f>
        <v/>
      </c>
      <c r="V60" s="319" t="str">
        <f>CALCULOS!V60</f>
        <v>-</v>
      </c>
      <c r="W60" s="320" t="str">
        <f>CALCULOS!W60</f>
        <v/>
      </c>
      <c r="X60" s="318" t="str">
        <f>CALCULOS!X60</f>
        <v/>
      </c>
      <c r="Y60" s="319" t="str">
        <f>CALCULOS!Y60</f>
        <v/>
      </c>
      <c r="Z60" s="320" t="str">
        <f>CALCULOS!Z60</f>
        <v/>
      </c>
      <c r="AA60" s="318" t="str">
        <f>CALCULOS!AA60</f>
        <v/>
      </c>
      <c r="AB60" s="319" t="str">
        <f>CALCULOS!AB60</f>
        <v/>
      </c>
      <c r="AC60" s="320" t="str">
        <f>CALCULOS!AC60</f>
        <v/>
      </c>
      <c r="AD60" s="318" t="str">
        <f>CALCULOS!AD60</f>
        <v/>
      </c>
      <c r="AE60" s="319" t="str">
        <f>CALCULOS!AE60</f>
        <v/>
      </c>
      <c r="AF60" s="320" t="str">
        <f>CALCULOS!AF60</f>
        <v/>
      </c>
      <c r="AG60" s="318" t="str">
        <f>CALCULOS!AG60</f>
        <v/>
      </c>
      <c r="AH60" s="319" t="str">
        <f>CALCULOS!AH60</f>
        <v/>
      </c>
      <c r="AI60" s="320" t="str">
        <f>CALCULOS!AI60</f>
        <v/>
      </c>
      <c r="AJ60" s="318" t="str">
        <f>CALCULOS!AJ60</f>
        <v/>
      </c>
      <c r="AK60" s="319" t="str">
        <f>CALCULOS!AK60</f>
        <v/>
      </c>
      <c r="AL60" s="320" t="str">
        <f>CALCULOS!AL60</f>
        <v/>
      </c>
      <c r="AM60" s="318" t="str">
        <f>CALCULOS!AM60</f>
        <v/>
      </c>
      <c r="AN60" s="319" t="str">
        <f>CALCULOS!AN60</f>
        <v/>
      </c>
      <c r="AO60" s="320" t="str">
        <f>CALCULOS!AO60</f>
        <v/>
      </c>
      <c r="AP60" s="318" t="str">
        <f>CALCULOS!AP60</f>
        <v/>
      </c>
      <c r="AQ60" s="319" t="str">
        <f>CALCULOS!AQ60</f>
        <v/>
      </c>
      <c r="AR60" s="320" t="str">
        <f>CALCULOS!AR60</f>
        <v/>
      </c>
      <c r="AS60" s="318" t="str">
        <f>CALCULOS!AS60</f>
        <v/>
      </c>
      <c r="AT60" s="319" t="str">
        <f>CALCULOS!AT60</f>
        <v/>
      </c>
      <c r="AU60" s="320" t="str">
        <f>CALCULOS!AU60</f>
        <v/>
      </c>
      <c r="AV60" s="318" t="str">
        <f>CALCULOS!AV60</f>
        <v/>
      </c>
      <c r="AW60" s="319" t="str">
        <f>CALCULOS!AW60</f>
        <v/>
      </c>
      <c r="AX60" s="320" t="str">
        <f>CALCULOS!AX60</f>
        <v/>
      </c>
      <c r="AY60" s="318" t="str">
        <f>CALCULOS!AY60</f>
        <v/>
      </c>
      <c r="AZ60" s="319" t="str">
        <f>CALCULOS!AZ60</f>
        <v/>
      </c>
      <c r="BA60" s="320" t="str">
        <f>CALCULOS!BA60</f>
        <v/>
      </c>
      <c r="BB60" s="318" t="str">
        <f>CALCULOS!BB60</f>
        <v/>
      </c>
      <c r="BC60" s="319" t="str">
        <f>CALCULOS!BC60</f>
        <v/>
      </c>
      <c r="BD60" s="320" t="str">
        <f>CALCULOS!BD60</f>
        <v/>
      </c>
      <c r="BE60" s="318" t="str">
        <f>CALCULOS!BE60</f>
        <v/>
      </c>
      <c r="BF60" s="319" t="str">
        <f>CALCULOS!BF60</f>
        <v/>
      </c>
      <c r="BG60" s="320" t="str">
        <f>CALCULOS!BG60</f>
        <v/>
      </c>
      <c r="BH60" s="318" t="str">
        <f>CALCULOS!BH60</f>
        <v/>
      </c>
      <c r="BI60" s="319" t="str">
        <f>CALCULOS!BI60</f>
        <v/>
      </c>
      <c r="BJ60" s="320" t="str">
        <f>CALCULOS!BJ60</f>
        <v/>
      </c>
      <c r="BK60" s="318" t="str">
        <f>CALCULOS!BK60</f>
        <v/>
      </c>
      <c r="BL60" s="319" t="str">
        <f>CALCULOS!BL60</f>
        <v/>
      </c>
      <c r="BM60" s="320" t="str">
        <f>CALCULOS!BM60</f>
        <v/>
      </c>
      <c r="BN60" s="318" t="str">
        <f>CALCULOS!BN60</f>
        <v/>
      </c>
      <c r="BO60" s="319" t="str">
        <f>CALCULOS!BO60</f>
        <v/>
      </c>
      <c r="BP60" s="320" t="str">
        <f>CALCULOS!BP60</f>
        <v/>
      </c>
      <c r="BQ60" s="318" t="str">
        <f>CALCULOS!BQ60</f>
        <v/>
      </c>
      <c r="BR60" s="319" t="str">
        <f>CALCULOS!BR60</f>
        <v/>
      </c>
      <c r="BS60" s="320" t="str">
        <f>CALCULOS!BS60</f>
        <v/>
      </c>
      <c r="BT60" s="318" t="str">
        <f>CALCULOS!BT60</f>
        <v/>
      </c>
      <c r="BU60" s="319" t="str">
        <f>CALCULOS!BU60</f>
        <v/>
      </c>
      <c r="BV60" s="321" t="str">
        <f>CALCULOS!BV60</f>
        <v/>
      </c>
      <c r="BW60" s="322"/>
      <c r="BX60" s="86">
        <f>CALCULOS!BX60</f>
        <v>0</v>
      </c>
      <c r="BY60" s="89">
        <f>CALCULOS!BY60</f>
        <v>0</v>
      </c>
      <c r="BZ60" s="89">
        <f>CALCULOS!BZ60</f>
        <v>0</v>
      </c>
      <c r="CA60" s="89">
        <f>CALCULOS!CA60</f>
        <v>0</v>
      </c>
      <c r="CB60" s="93">
        <f>CALCULOS!CB60</f>
        <v>0</v>
      </c>
      <c r="CC60" s="93">
        <f>CALCULOS!CC60</f>
        <v>0</v>
      </c>
      <c r="CD60" s="97">
        <f>CALCULOS!CD60</f>
        <v>0</v>
      </c>
      <c r="CE60" s="97">
        <f>CALCULOS!CE60</f>
        <v>0</v>
      </c>
      <c r="CF60" s="101">
        <f>CALCULOS!CF60</f>
        <v>0</v>
      </c>
      <c r="CG60" s="105">
        <f>CALCULOS!CG60</f>
        <v>0</v>
      </c>
      <c r="CH60" s="19"/>
      <c r="CI60" s="123">
        <f>CALCULOS!CI60</f>
        <v>0</v>
      </c>
      <c r="CJ60" s="123">
        <f>CALCULOS!CJ60</f>
        <v>0</v>
      </c>
    </row>
    <row r="61" spans="2:88" ht="18" customHeight="1" x14ac:dyDescent="0.35">
      <c r="B61" s="448" t="str">
        <f>B10</f>
        <v>TALENTO HUMANO</v>
      </c>
      <c r="C61" s="433" t="str">
        <f>CALCULOS!C61</f>
        <v/>
      </c>
      <c r="D61" s="430"/>
      <c r="E61" s="430"/>
      <c r="F61" s="445"/>
      <c r="G61" s="446"/>
      <c r="H61" s="447"/>
      <c r="I61" s="434" t="str">
        <f>CALCULOS!I61</f>
        <v/>
      </c>
      <c r="J61" s="435"/>
      <c r="K61" s="444"/>
      <c r="L61" s="434" t="str">
        <f>CALCULOS!L61</f>
        <v/>
      </c>
      <c r="M61" s="435"/>
      <c r="N61" s="444"/>
      <c r="O61" s="434" t="str">
        <f>CALCULOS!O61</f>
        <v/>
      </c>
      <c r="P61" s="435"/>
      <c r="Q61" s="444"/>
      <c r="R61" s="434" t="str">
        <f>CALCULOS!R61</f>
        <v/>
      </c>
      <c r="S61" s="435"/>
      <c r="T61" s="444"/>
      <c r="U61" s="434" t="str">
        <f>CALCULOS!U61</f>
        <v/>
      </c>
      <c r="V61" s="435"/>
      <c r="W61" s="444"/>
      <c r="X61" s="434" t="str">
        <f>CALCULOS!X61</f>
        <v/>
      </c>
      <c r="Y61" s="435"/>
      <c r="Z61" s="444"/>
      <c r="AA61" s="434" t="str">
        <f>CALCULOS!AA61</f>
        <v/>
      </c>
      <c r="AB61" s="435"/>
      <c r="AC61" s="444"/>
      <c r="AD61" s="434" t="str">
        <f>CALCULOS!AD61</f>
        <v/>
      </c>
      <c r="AE61" s="435"/>
      <c r="AF61" s="444"/>
      <c r="AG61" s="434" t="str">
        <f>CALCULOS!AG61</f>
        <v/>
      </c>
      <c r="AH61" s="435"/>
      <c r="AI61" s="444"/>
      <c r="AJ61" s="434" t="str">
        <f>CALCULOS!AJ61</f>
        <v/>
      </c>
      <c r="AK61" s="435"/>
      <c r="AL61" s="444"/>
      <c r="AM61" s="434" t="str">
        <f>CALCULOS!AM61</f>
        <v/>
      </c>
      <c r="AN61" s="435"/>
      <c r="AO61" s="444"/>
      <c r="AP61" s="434" t="str">
        <f>CALCULOS!AP61</f>
        <v/>
      </c>
      <c r="AQ61" s="435"/>
      <c r="AR61" s="444"/>
      <c r="AS61" s="434" t="str">
        <f>CALCULOS!AS61</f>
        <v/>
      </c>
      <c r="AT61" s="435"/>
      <c r="AU61" s="444"/>
      <c r="AV61" s="434" t="str">
        <f>CALCULOS!AV61</f>
        <v/>
      </c>
      <c r="AW61" s="435"/>
      <c r="AX61" s="444"/>
      <c r="AY61" s="434" t="str">
        <f>CALCULOS!AY61</f>
        <v/>
      </c>
      <c r="AZ61" s="435"/>
      <c r="BA61" s="444"/>
      <c r="BB61" s="434" t="str">
        <f>CALCULOS!BB61</f>
        <v/>
      </c>
      <c r="BC61" s="435"/>
      <c r="BD61" s="444"/>
      <c r="BE61" s="434" t="str">
        <f>CALCULOS!BE61</f>
        <v/>
      </c>
      <c r="BF61" s="435"/>
      <c r="BG61" s="444"/>
      <c r="BH61" s="434" t="str">
        <f>CALCULOS!BH61</f>
        <v/>
      </c>
      <c r="BI61" s="435"/>
      <c r="BJ61" s="444"/>
      <c r="BK61" s="434" t="str">
        <f>CALCULOS!BK61</f>
        <v/>
      </c>
      <c r="BL61" s="435"/>
      <c r="BM61" s="436"/>
      <c r="BN61" s="434" t="str">
        <f>CALCULOS!BN61</f>
        <v/>
      </c>
      <c r="BO61" s="435"/>
      <c r="BP61" s="436"/>
      <c r="BQ61" s="434" t="str">
        <f>CALCULOS!BQ61</f>
        <v/>
      </c>
      <c r="BR61" s="435"/>
      <c r="BS61" s="436"/>
      <c r="BT61" s="434" t="str">
        <f>CALCULOS!BT61</f>
        <v/>
      </c>
      <c r="BU61" s="435"/>
      <c r="BV61" s="440"/>
      <c r="BW61" s="336"/>
      <c r="BX61" s="85"/>
      <c r="BY61" s="88"/>
      <c r="BZ61" s="88"/>
      <c r="CA61" s="88"/>
      <c r="CB61" s="92"/>
      <c r="CC61" s="92"/>
      <c r="CD61" s="96"/>
      <c r="CE61" s="96"/>
      <c r="CF61" s="100"/>
      <c r="CG61" s="104"/>
      <c r="CH61" s="74"/>
      <c r="CI61" s="149"/>
      <c r="CJ61" s="149"/>
    </row>
    <row r="62" spans="2:88" ht="18" customHeight="1" x14ac:dyDescent="0.35">
      <c r="B62" s="449"/>
      <c r="C62" s="62" t="str">
        <f>CALCULOS!C62</f>
        <v/>
      </c>
      <c r="D62" s="167" t="str">
        <f>CALCULOS!D62</f>
        <v>-</v>
      </c>
      <c r="E62" s="7" t="str">
        <f>CALCULOS!E62</f>
        <v/>
      </c>
      <c r="F62" s="117"/>
      <c r="G62" s="115"/>
      <c r="H62" s="116"/>
      <c r="I62" s="318" t="str">
        <f>CALCULOS!I62</f>
        <v/>
      </c>
      <c r="J62" s="319" t="str">
        <f>CALCULOS!J62</f>
        <v>-</v>
      </c>
      <c r="K62" s="320" t="str">
        <f>CALCULOS!K62</f>
        <v/>
      </c>
      <c r="L62" s="318" t="str">
        <f>CALCULOS!L62</f>
        <v/>
      </c>
      <c r="M62" s="319" t="str">
        <f>CALCULOS!M62</f>
        <v>-</v>
      </c>
      <c r="N62" s="320" t="str">
        <f>CALCULOS!N62</f>
        <v/>
      </c>
      <c r="O62" s="318" t="str">
        <f>CALCULOS!O62</f>
        <v/>
      </c>
      <c r="P62" s="319" t="str">
        <f>CALCULOS!P62</f>
        <v>-</v>
      </c>
      <c r="Q62" s="320" t="str">
        <f>CALCULOS!Q62</f>
        <v/>
      </c>
      <c r="R62" s="318" t="str">
        <f>CALCULOS!R62</f>
        <v/>
      </c>
      <c r="S62" s="319" t="str">
        <f>CALCULOS!S62</f>
        <v>-</v>
      </c>
      <c r="T62" s="320" t="str">
        <f>CALCULOS!T62</f>
        <v/>
      </c>
      <c r="U62" s="318" t="str">
        <f>CALCULOS!U62</f>
        <v/>
      </c>
      <c r="V62" s="319" t="str">
        <f>CALCULOS!V62</f>
        <v/>
      </c>
      <c r="W62" s="320" t="str">
        <f>CALCULOS!W62</f>
        <v/>
      </c>
      <c r="X62" s="318" t="str">
        <f>CALCULOS!X62</f>
        <v/>
      </c>
      <c r="Y62" s="319" t="str">
        <f>CALCULOS!Y62</f>
        <v/>
      </c>
      <c r="Z62" s="320" t="str">
        <f>CALCULOS!Z62</f>
        <v/>
      </c>
      <c r="AA62" s="318" t="str">
        <f>CALCULOS!AA62</f>
        <v/>
      </c>
      <c r="AB62" s="319" t="str">
        <f>CALCULOS!AB62</f>
        <v>-</v>
      </c>
      <c r="AC62" s="320" t="str">
        <f>CALCULOS!AC62</f>
        <v/>
      </c>
      <c r="AD62" s="318" t="str">
        <f>CALCULOS!AD62</f>
        <v/>
      </c>
      <c r="AE62" s="319" t="str">
        <f>CALCULOS!AE62</f>
        <v/>
      </c>
      <c r="AF62" s="320" t="str">
        <f>CALCULOS!AF62</f>
        <v/>
      </c>
      <c r="AG62" s="318" t="str">
        <f>CALCULOS!AG62</f>
        <v/>
      </c>
      <c r="AH62" s="319" t="str">
        <f>CALCULOS!AH62</f>
        <v/>
      </c>
      <c r="AI62" s="320" t="str">
        <f>CALCULOS!AI62</f>
        <v/>
      </c>
      <c r="AJ62" s="318" t="str">
        <f>CALCULOS!AJ62</f>
        <v/>
      </c>
      <c r="AK62" s="319" t="str">
        <f>CALCULOS!AK62</f>
        <v/>
      </c>
      <c r="AL62" s="320" t="str">
        <f>CALCULOS!AL62</f>
        <v/>
      </c>
      <c r="AM62" s="318" t="str">
        <f>CALCULOS!AM62</f>
        <v/>
      </c>
      <c r="AN62" s="319" t="str">
        <f>CALCULOS!AN62</f>
        <v/>
      </c>
      <c r="AO62" s="320" t="str">
        <f>CALCULOS!AO62</f>
        <v/>
      </c>
      <c r="AP62" s="318" t="str">
        <f>CALCULOS!AP62</f>
        <v/>
      </c>
      <c r="AQ62" s="319" t="str">
        <f>CALCULOS!AQ62</f>
        <v/>
      </c>
      <c r="AR62" s="320" t="str">
        <f>CALCULOS!AR62</f>
        <v/>
      </c>
      <c r="AS62" s="318" t="str">
        <f>CALCULOS!AS62</f>
        <v/>
      </c>
      <c r="AT62" s="319" t="str">
        <f>CALCULOS!AT62</f>
        <v/>
      </c>
      <c r="AU62" s="320" t="str">
        <f>CALCULOS!AU62</f>
        <v/>
      </c>
      <c r="AV62" s="318" t="str">
        <f>CALCULOS!AV62</f>
        <v/>
      </c>
      <c r="AW62" s="319" t="str">
        <f>CALCULOS!AW62</f>
        <v/>
      </c>
      <c r="AX62" s="320" t="str">
        <f>CALCULOS!AX62</f>
        <v/>
      </c>
      <c r="AY62" s="318" t="str">
        <f>CALCULOS!AY62</f>
        <v/>
      </c>
      <c r="AZ62" s="319" t="str">
        <f>CALCULOS!AZ62</f>
        <v/>
      </c>
      <c r="BA62" s="320" t="str">
        <f>CALCULOS!BA62</f>
        <v/>
      </c>
      <c r="BB62" s="318" t="str">
        <f>CALCULOS!BB62</f>
        <v/>
      </c>
      <c r="BC62" s="319" t="str">
        <f>CALCULOS!BC62</f>
        <v/>
      </c>
      <c r="BD62" s="320" t="str">
        <f>CALCULOS!BD62</f>
        <v/>
      </c>
      <c r="BE62" s="318" t="str">
        <f>CALCULOS!BE62</f>
        <v/>
      </c>
      <c r="BF62" s="319" t="str">
        <f>CALCULOS!BF62</f>
        <v/>
      </c>
      <c r="BG62" s="320" t="str">
        <f>CALCULOS!BG62</f>
        <v/>
      </c>
      <c r="BH62" s="318" t="str">
        <f>CALCULOS!BH62</f>
        <v/>
      </c>
      <c r="BI62" s="319" t="str">
        <f>CALCULOS!BI62</f>
        <v/>
      </c>
      <c r="BJ62" s="320" t="str">
        <f>CALCULOS!BJ62</f>
        <v/>
      </c>
      <c r="BK62" s="318" t="str">
        <f>CALCULOS!BK62</f>
        <v/>
      </c>
      <c r="BL62" s="319" t="str">
        <f>CALCULOS!BL62</f>
        <v/>
      </c>
      <c r="BM62" s="320" t="str">
        <f>CALCULOS!BM62</f>
        <v/>
      </c>
      <c r="BN62" s="318" t="str">
        <f>CALCULOS!BN62</f>
        <v/>
      </c>
      <c r="BO62" s="319" t="str">
        <f>CALCULOS!BO62</f>
        <v/>
      </c>
      <c r="BP62" s="320" t="str">
        <f>CALCULOS!BP62</f>
        <v/>
      </c>
      <c r="BQ62" s="318" t="str">
        <f>CALCULOS!BQ62</f>
        <v/>
      </c>
      <c r="BR62" s="319" t="str">
        <f>CALCULOS!BR62</f>
        <v/>
      </c>
      <c r="BS62" s="320" t="str">
        <f>CALCULOS!BS62</f>
        <v/>
      </c>
      <c r="BT62" s="318" t="str">
        <f>CALCULOS!BT62</f>
        <v/>
      </c>
      <c r="BU62" s="319" t="str">
        <f>CALCULOS!BU62</f>
        <v/>
      </c>
      <c r="BV62" s="321" t="str">
        <f>CALCULOS!BV62</f>
        <v/>
      </c>
      <c r="BW62" s="322"/>
      <c r="BX62" s="86">
        <f>CALCULOS!BX62</f>
        <v>0</v>
      </c>
      <c r="BY62" s="89">
        <f>CALCULOS!BY62</f>
        <v>0</v>
      </c>
      <c r="BZ62" s="89">
        <f>CALCULOS!BZ62</f>
        <v>0</v>
      </c>
      <c r="CA62" s="89">
        <f>CALCULOS!CA62</f>
        <v>0</v>
      </c>
      <c r="CB62" s="93">
        <f>CALCULOS!CB62</f>
        <v>0</v>
      </c>
      <c r="CC62" s="93">
        <f>CALCULOS!CC62</f>
        <v>0</v>
      </c>
      <c r="CD62" s="97">
        <f>CALCULOS!CD62</f>
        <v>0</v>
      </c>
      <c r="CE62" s="97">
        <f>CALCULOS!CE62</f>
        <v>0</v>
      </c>
      <c r="CF62" s="101">
        <f>CALCULOS!CF62</f>
        <v>0</v>
      </c>
      <c r="CG62" s="105">
        <f>CALCULOS!CG62</f>
        <v>0</v>
      </c>
      <c r="CH62" s="19"/>
      <c r="CI62" s="123">
        <f>CALCULOS!CI62</f>
        <v>0</v>
      </c>
      <c r="CJ62" s="123">
        <f>CALCULOS!CJ62</f>
        <v>0</v>
      </c>
    </row>
    <row r="63" spans="2:88" ht="18" customHeight="1" x14ac:dyDescent="0.35">
      <c r="B63" s="452" t="str">
        <f>B12</f>
        <v>DDTI</v>
      </c>
      <c r="C63" s="433" t="str">
        <f>CALCULOS!C63</f>
        <v/>
      </c>
      <c r="D63" s="430"/>
      <c r="E63" s="430"/>
      <c r="F63" s="430" t="str">
        <f>CALCULOS!F63</f>
        <v/>
      </c>
      <c r="G63" s="430"/>
      <c r="H63" s="430"/>
      <c r="I63" s="445"/>
      <c r="J63" s="446"/>
      <c r="K63" s="447"/>
      <c r="L63" s="434" t="str">
        <f>CALCULOS!L63</f>
        <v/>
      </c>
      <c r="M63" s="435"/>
      <c r="N63" s="444"/>
      <c r="O63" s="434" t="str">
        <f>CALCULOS!O63</f>
        <v/>
      </c>
      <c r="P63" s="435"/>
      <c r="Q63" s="444"/>
      <c r="R63" s="434" t="str">
        <f>CALCULOS!R63</f>
        <v/>
      </c>
      <c r="S63" s="435"/>
      <c r="T63" s="444"/>
      <c r="U63" s="434" t="str">
        <f>CALCULOS!U63</f>
        <v/>
      </c>
      <c r="V63" s="435"/>
      <c r="W63" s="444"/>
      <c r="X63" s="434" t="str">
        <f>CALCULOS!X63</f>
        <v/>
      </c>
      <c r="Y63" s="435"/>
      <c r="Z63" s="444"/>
      <c r="AA63" s="434" t="str">
        <f>CALCULOS!AA63</f>
        <v/>
      </c>
      <c r="AB63" s="435"/>
      <c r="AC63" s="444"/>
      <c r="AD63" s="434" t="str">
        <f>CALCULOS!AD63</f>
        <v/>
      </c>
      <c r="AE63" s="435"/>
      <c r="AF63" s="444"/>
      <c r="AG63" s="434" t="str">
        <f>CALCULOS!AG63</f>
        <v/>
      </c>
      <c r="AH63" s="435"/>
      <c r="AI63" s="444"/>
      <c r="AJ63" s="434" t="str">
        <f>CALCULOS!AJ63</f>
        <v/>
      </c>
      <c r="AK63" s="435"/>
      <c r="AL63" s="444"/>
      <c r="AM63" s="434" t="str">
        <f>CALCULOS!AM63</f>
        <v/>
      </c>
      <c r="AN63" s="435"/>
      <c r="AO63" s="444"/>
      <c r="AP63" s="434" t="str">
        <f>CALCULOS!AP63</f>
        <v/>
      </c>
      <c r="AQ63" s="435"/>
      <c r="AR63" s="444"/>
      <c r="AS63" s="434" t="str">
        <f>CALCULOS!AS63</f>
        <v/>
      </c>
      <c r="AT63" s="435"/>
      <c r="AU63" s="444"/>
      <c r="AV63" s="434" t="str">
        <f>CALCULOS!AV63</f>
        <v/>
      </c>
      <c r="AW63" s="435"/>
      <c r="AX63" s="444"/>
      <c r="AY63" s="434" t="str">
        <f>CALCULOS!AY63</f>
        <v/>
      </c>
      <c r="AZ63" s="435"/>
      <c r="BA63" s="444"/>
      <c r="BB63" s="434" t="str">
        <f>CALCULOS!BB63</f>
        <v/>
      </c>
      <c r="BC63" s="435"/>
      <c r="BD63" s="444"/>
      <c r="BE63" s="434" t="str">
        <f>CALCULOS!BE63</f>
        <v/>
      </c>
      <c r="BF63" s="435"/>
      <c r="BG63" s="444"/>
      <c r="BH63" s="434" t="str">
        <f>CALCULOS!BH63</f>
        <v/>
      </c>
      <c r="BI63" s="435"/>
      <c r="BJ63" s="444"/>
      <c r="BK63" s="434" t="str">
        <f>CALCULOS!BK63</f>
        <v/>
      </c>
      <c r="BL63" s="435"/>
      <c r="BM63" s="436"/>
      <c r="BN63" s="434" t="str">
        <f>CALCULOS!BN63</f>
        <v/>
      </c>
      <c r="BO63" s="435"/>
      <c r="BP63" s="436"/>
      <c r="BQ63" s="434" t="str">
        <f>CALCULOS!BQ63</f>
        <v/>
      </c>
      <c r="BR63" s="435"/>
      <c r="BS63" s="436"/>
      <c r="BT63" s="434" t="str">
        <f>CALCULOS!BT63</f>
        <v/>
      </c>
      <c r="BU63" s="435"/>
      <c r="BV63" s="440"/>
      <c r="BW63" s="323"/>
      <c r="BX63" s="85"/>
      <c r="BY63" s="88"/>
      <c r="BZ63" s="88"/>
      <c r="CA63" s="88"/>
      <c r="CB63" s="92"/>
      <c r="CC63" s="92"/>
      <c r="CD63" s="96"/>
      <c r="CE63" s="96"/>
      <c r="CF63" s="100"/>
      <c r="CG63" s="104"/>
      <c r="CH63" s="74"/>
      <c r="CI63" s="149"/>
      <c r="CJ63" s="149"/>
    </row>
    <row r="64" spans="2:88" ht="18" customHeight="1" x14ac:dyDescent="0.35">
      <c r="B64" s="449"/>
      <c r="C64" s="62" t="str">
        <f>CALCULOS!C64</f>
        <v/>
      </c>
      <c r="D64" s="167" t="str">
        <f>CALCULOS!D64</f>
        <v>-</v>
      </c>
      <c r="E64" s="7" t="str">
        <f>CALCULOS!E64</f>
        <v/>
      </c>
      <c r="F64" s="62" t="str">
        <f>CALCULOS!F64</f>
        <v/>
      </c>
      <c r="G64" s="167" t="str">
        <f>CALCULOS!G64</f>
        <v>-</v>
      </c>
      <c r="H64" s="7" t="str">
        <f>CALCULOS!H64</f>
        <v/>
      </c>
      <c r="I64" s="117"/>
      <c r="J64" s="115"/>
      <c r="K64" s="116"/>
      <c r="L64" s="318" t="str">
        <f>CALCULOS!L64</f>
        <v/>
      </c>
      <c r="M64" s="319" t="str">
        <f>CALCULOS!M64</f>
        <v>-</v>
      </c>
      <c r="N64" s="320" t="str">
        <f>CALCULOS!N64</f>
        <v/>
      </c>
      <c r="O64" s="318" t="str">
        <f>CALCULOS!O64</f>
        <v/>
      </c>
      <c r="P64" s="319" t="str">
        <f>CALCULOS!P64</f>
        <v>-</v>
      </c>
      <c r="Q64" s="320" t="str">
        <f>CALCULOS!Q64</f>
        <v/>
      </c>
      <c r="R64" s="318" t="str">
        <f>CALCULOS!R64</f>
        <v/>
      </c>
      <c r="S64" s="319" t="str">
        <f>CALCULOS!S64</f>
        <v>-</v>
      </c>
      <c r="T64" s="320" t="str">
        <f>CALCULOS!T64</f>
        <v/>
      </c>
      <c r="U64" s="318" t="str">
        <f>CALCULOS!U64</f>
        <v/>
      </c>
      <c r="V64" s="319" t="str">
        <f>CALCULOS!V64</f>
        <v>-</v>
      </c>
      <c r="W64" s="320" t="str">
        <f>CALCULOS!W64</f>
        <v/>
      </c>
      <c r="X64" s="318" t="str">
        <f>CALCULOS!X64</f>
        <v/>
      </c>
      <c r="Y64" s="319" t="str">
        <f>CALCULOS!Y64</f>
        <v/>
      </c>
      <c r="Z64" s="320" t="str">
        <f>CALCULOS!Z64</f>
        <v/>
      </c>
      <c r="AA64" s="318" t="str">
        <f>CALCULOS!AA64</f>
        <v/>
      </c>
      <c r="AB64" s="319" t="str">
        <f>CALCULOS!AB64</f>
        <v>-</v>
      </c>
      <c r="AC64" s="320" t="str">
        <f>CALCULOS!AC64</f>
        <v/>
      </c>
      <c r="AD64" s="318" t="str">
        <f>CALCULOS!AD64</f>
        <v/>
      </c>
      <c r="AE64" s="319" t="str">
        <f>CALCULOS!AE64</f>
        <v/>
      </c>
      <c r="AF64" s="320" t="str">
        <f>CALCULOS!AF64</f>
        <v/>
      </c>
      <c r="AG64" s="318" t="str">
        <f>CALCULOS!AG64</f>
        <v/>
      </c>
      <c r="AH64" s="319" t="str">
        <f>CALCULOS!AH64</f>
        <v/>
      </c>
      <c r="AI64" s="320" t="str">
        <f>CALCULOS!AI64</f>
        <v/>
      </c>
      <c r="AJ64" s="318" t="str">
        <f>CALCULOS!AJ64</f>
        <v/>
      </c>
      <c r="AK64" s="319" t="str">
        <f>CALCULOS!AK64</f>
        <v/>
      </c>
      <c r="AL64" s="320" t="str">
        <f>CALCULOS!AL64</f>
        <v/>
      </c>
      <c r="AM64" s="318" t="str">
        <f>CALCULOS!AM64</f>
        <v/>
      </c>
      <c r="AN64" s="319" t="str">
        <f>CALCULOS!AN64</f>
        <v/>
      </c>
      <c r="AO64" s="320" t="str">
        <f>CALCULOS!AO64</f>
        <v/>
      </c>
      <c r="AP64" s="318" t="str">
        <f>CALCULOS!AP64</f>
        <v/>
      </c>
      <c r="AQ64" s="319" t="str">
        <f>CALCULOS!AQ64</f>
        <v/>
      </c>
      <c r="AR64" s="320" t="str">
        <f>CALCULOS!AR64</f>
        <v/>
      </c>
      <c r="AS64" s="318" t="str">
        <f>CALCULOS!AS64</f>
        <v/>
      </c>
      <c r="AT64" s="319" t="str">
        <f>CALCULOS!AT64</f>
        <v/>
      </c>
      <c r="AU64" s="320" t="str">
        <f>CALCULOS!AU64</f>
        <v/>
      </c>
      <c r="AV64" s="318" t="str">
        <f>CALCULOS!AV64</f>
        <v/>
      </c>
      <c r="AW64" s="319" t="str">
        <f>CALCULOS!AW64</f>
        <v/>
      </c>
      <c r="AX64" s="320" t="str">
        <f>CALCULOS!AX64</f>
        <v/>
      </c>
      <c r="AY64" s="318" t="str">
        <f>CALCULOS!AY64</f>
        <v/>
      </c>
      <c r="AZ64" s="319" t="str">
        <f>CALCULOS!AZ64</f>
        <v/>
      </c>
      <c r="BA64" s="320" t="str">
        <f>CALCULOS!BA64</f>
        <v/>
      </c>
      <c r="BB64" s="318" t="str">
        <f>CALCULOS!BB64</f>
        <v/>
      </c>
      <c r="BC64" s="319" t="str">
        <f>CALCULOS!BC64</f>
        <v/>
      </c>
      <c r="BD64" s="320" t="str">
        <f>CALCULOS!BD64</f>
        <v/>
      </c>
      <c r="BE64" s="318" t="str">
        <f>CALCULOS!BE64</f>
        <v/>
      </c>
      <c r="BF64" s="319" t="str">
        <f>CALCULOS!BF64</f>
        <v/>
      </c>
      <c r="BG64" s="320" t="str">
        <f>CALCULOS!BG64</f>
        <v/>
      </c>
      <c r="BH64" s="318" t="str">
        <f>CALCULOS!BH64</f>
        <v/>
      </c>
      <c r="BI64" s="319" t="str">
        <f>CALCULOS!BI64</f>
        <v/>
      </c>
      <c r="BJ64" s="320" t="str">
        <f>CALCULOS!BJ64</f>
        <v/>
      </c>
      <c r="BK64" s="318" t="str">
        <f>CALCULOS!BK64</f>
        <v/>
      </c>
      <c r="BL64" s="319" t="str">
        <f>CALCULOS!BL64</f>
        <v/>
      </c>
      <c r="BM64" s="320" t="str">
        <f>CALCULOS!BM64</f>
        <v/>
      </c>
      <c r="BN64" s="318" t="str">
        <f>CALCULOS!BN64</f>
        <v/>
      </c>
      <c r="BO64" s="319" t="str">
        <f>CALCULOS!BO64</f>
        <v/>
      </c>
      <c r="BP64" s="320" t="str">
        <f>CALCULOS!BP64</f>
        <v/>
      </c>
      <c r="BQ64" s="318" t="str">
        <f>CALCULOS!BQ64</f>
        <v/>
      </c>
      <c r="BR64" s="319" t="str">
        <f>CALCULOS!BR64</f>
        <v/>
      </c>
      <c r="BS64" s="320" t="str">
        <f>CALCULOS!BS64</f>
        <v/>
      </c>
      <c r="BT64" s="318" t="str">
        <f>CALCULOS!BT64</f>
        <v/>
      </c>
      <c r="BU64" s="319" t="str">
        <f>CALCULOS!BU64</f>
        <v/>
      </c>
      <c r="BV64" s="321" t="str">
        <f>CALCULOS!BV64</f>
        <v/>
      </c>
      <c r="BW64" s="322"/>
      <c r="BX64" s="86">
        <f>CALCULOS!BX64</f>
        <v>0</v>
      </c>
      <c r="BY64" s="89">
        <f>CALCULOS!BY64</f>
        <v>0</v>
      </c>
      <c r="BZ64" s="89">
        <f>CALCULOS!BZ64</f>
        <v>0</v>
      </c>
      <c r="CA64" s="89">
        <f>CALCULOS!CA64</f>
        <v>0</v>
      </c>
      <c r="CB64" s="93">
        <f>CALCULOS!CB64</f>
        <v>0</v>
      </c>
      <c r="CC64" s="93">
        <f>CALCULOS!CC64</f>
        <v>0</v>
      </c>
      <c r="CD64" s="97">
        <f>CALCULOS!CD64</f>
        <v>0</v>
      </c>
      <c r="CE64" s="97">
        <f>CALCULOS!CE64</f>
        <v>0</v>
      </c>
      <c r="CF64" s="101">
        <f>CALCULOS!CF64</f>
        <v>0</v>
      </c>
      <c r="CG64" s="105">
        <f>CALCULOS!CG64</f>
        <v>0</v>
      </c>
      <c r="CH64" s="19"/>
      <c r="CI64" s="123">
        <f>CALCULOS!CI64</f>
        <v>0</v>
      </c>
      <c r="CJ64" s="123">
        <f>CALCULOS!CJ64</f>
        <v>0</v>
      </c>
    </row>
    <row r="65" spans="2:88" ht="18" customHeight="1" x14ac:dyDescent="0.35">
      <c r="B65" s="448" t="str">
        <f>B14</f>
        <v>MVP</v>
      </c>
      <c r="C65" s="433" t="str">
        <f>CALCULOS!C65</f>
        <v/>
      </c>
      <c r="D65" s="430"/>
      <c r="E65" s="430"/>
      <c r="F65" s="430" t="str">
        <f>CALCULOS!F65</f>
        <v/>
      </c>
      <c r="G65" s="430"/>
      <c r="H65" s="430"/>
      <c r="I65" s="430" t="str">
        <f>CALCULOS!I65</f>
        <v/>
      </c>
      <c r="J65" s="430"/>
      <c r="K65" s="430"/>
      <c r="L65" s="445"/>
      <c r="M65" s="446"/>
      <c r="N65" s="447"/>
      <c r="O65" s="434" t="str">
        <f>CALCULOS!O65</f>
        <v/>
      </c>
      <c r="P65" s="435"/>
      <c r="Q65" s="444"/>
      <c r="R65" s="434" t="str">
        <f>CALCULOS!R65</f>
        <v/>
      </c>
      <c r="S65" s="435"/>
      <c r="T65" s="444"/>
      <c r="U65" s="434" t="str">
        <f>CALCULOS!U65</f>
        <v/>
      </c>
      <c r="V65" s="435"/>
      <c r="W65" s="444"/>
      <c r="X65" s="434" t="str">
        <f>CALCULOS!X65</f>
        <v/>
      </c>
      <c r="Y65" s="435"/>
      <c r="Z65" s="444"/>
      <c r="AA65" s="434" t="str">
        <f>CALCULOS!AA65</f>
        <v/>
      </c>
      <c r="AB65" s="435"/>
      <c r="AC65" s="444"/>
      <c r="AD65" s="434" t="str">
        <f>CALCULOS!AD65</f>
        <v/>
      </c>
      <c r="AE65" s="435"/>
      <c r="AF65" s="444"/>
      <c r="AG65" s="434" t="str">
        <f>CALCULOS!AG65</f>
        <v/>
      </c>
      <c r="AH65" s="435"/>
      <c r="AI65" s="444"/>
      <c r="AJ65" s="434" t="str">
        <f>CALCULOS!AJ65</f>
        <v/>
      </c>
      <c r="AK65" s="435"/>
      <c r="AL65" s="444"/>
      <c r="AM65" s="434" t="str">
        <f>CALCULOS!AM65</f>
        <v/>
      </c>
      <c r="AN65" s="435"/>
      <c r="AO65" s="444"/>
      <c r="AP65" s="434" t="str">
        <f>CALCULOS!AP65</f>
        <v/>
      </c>
      <c r="AQ65" s="435"/>
      <c r="AR65" s="444"/>
      <c r="AS65" s="434" t="str">
        <f>CALCULOS!AS65</f>
        <v/>
      </c>
      <c r="AT65" s="435"/>
      <c r="AU65" s="444"/>
      <c r="AV65" s="434" t="str">
        <f>CALCULOS!AV65</f>
        <v/>
      </c>
      <c r="AW65" s="435"/>
      <c r="AX65" s="444"/>
      <c r="AY65" s="434" t="str">
        <f>CALCULOS!AY65</f>
        <v/>
      </c>
      <c r="AZ65" s="435"/>
      <c r="BA65" s="444"/>
      <c r="BB65" s="434" t="str">
        <f>CALCULOS!BB65</f>
        <v/>
      </c>
      <c r="BC65" s="435"/>
      <c r="BD65" s="444"/>
      <c r="BE65" s="434" t="str">
        <f>CALCULOS!BE65</f>
        <v/>
      </c>
      <c r="BF65" s="435"/>
      <c r="BG65" s="444"/>
      <c r="BH65" s="434" t="str">
        <f>CALCULOS!BH65</f>
        <v/>
      </c>
      <c r="BI65" s="435"/>
      <c r="BJ65" s="444"/>
      <c r="BK65" s="434" t="str">
        <f>CALCULOS!BK65</f>
        <v/>
      </c>
      <c r="BL65" s="435"/>
      <c r="BM65" s="436"/>
      <c r="BN65" s="434" t="str">
        <f>CALCULOS!BN65</f>
        <v/>
      </c>
      <c r="BO65" s="435"/>
      <c r="BP65" s="436"/>
      <c r="BQ65" s="434" t="str">
        <f>CALCULOS!BQ65</f>
        <v/>
      </c>
      <c r="BR65" s="435"/>
      <c r="BS65" s="436"/>
      <c r="BT65" s="434" t="str">
        <f>CALCULOS!BT65</f>
        <v/>
      </c>
      <c r="BU65" s="435"/>
      <c r="BV65" s="440"/>
      <c r="BW65" s="336"/>
      <c r="BX65" s="85"/>
      <c r="BY65" s="88"/>
      <c r="BZ65" s="88"/>
      <c r="CA65" s="88"/>
      <c r="CB65" s="92"/>
      <c r="CC65" s="92"/>
      <c r="CD65" s="96"/>
      <c r="CE65" s="96"/>
      <c r="CF65" s="100"/>
      <c r="CG65" s="104"/>
      <c r="CH65" s="74"/>
      <c r="CI65" s="149"/>
      <c r="CJ65" s="149"/>
    </row>
    <row r="66" spans="2:88" ht="18" customHeight="1" x14ac:dyDescent="0.35">
      <c r="B66" s="449"/>
      <c r="C66" s="62" t="str">
        <f>CALCULOS!C66</f>
        <v/>
      </c>
      <c r="D66" s="167" t="str">
        <f>CALCULOS!D66</f>
        <v>-</v>
      </c>
      <c r="E66" s="7" t="str">
        <f>CALCULOS!E66</f>
        <v/>
      </c>
      <c r="F66" s="62" t="str">
        <f>CALCULOS!F66</f>
        <v/>
      </c>
      <c r="G66" s="167" t="str">
        <f>CALCULOS!G66</f>
        <v>-</v>
      </c>
      <c r="H66" s="7" t="str">
        <f>CALCULOS!H66</f>
        <v/>
      </c>
      <c r="I66" s="62" t="str">
        <f>CALCULOS!I66</f>
        <v/>
      </c>
      <c r="J66" s="167" t="str">
        <f>CALCULOS!J66</f>
        <v>-</v>
      </c>
      <c r="K66" s="7" t="str">
        <f>CALCULOS!K66</f>
        <v/>
      </c>
      <c r="L66" s="117"/>
      <c r="M66" s="115"/>
      <c r="N66" s="116"/>
      <c r="O66" s="318" t="str">
        <f>CALCULOS!O66</f>
        <v/>
      </c>
      <c r="P66" s="319" t="str">
        <f>CALCULOS!P66</f>
        <v>-</v>
      </c>
      <c r="Q66" s="320" t="str">
        <f>CALCULOS!Q66</f>
        <v/>
      </c>
      <c r="R66" s="318" t="str">
        <f>CALCULOS!R66</f>
        <v/>
      </c>
      <c r="S66" s="319" t="str">
        <f>CALCULOS!S66</f>
        <v>-</v>
      </c>
      <c r="T66" s="320" t="str">
        <f>CALCULOS!T66</f>
        <v/>
      </c>
      <c r="U66" s="318" t="str">
        <f>CALCULOS!U66</f>
        <v/>
      </c>
      <c r="V66" s="319" t="str">
        <f>CALCULOS!V66</f>
        <v>-</v>
      </c>
      <c r="W66" s="320" t="str">
        <f>CALCULOS!W66</f>
        <v/>
      </c>
      <c r="X66" s="318" t="str">
        <f>CALCULOS!X66</f>
        <v/>
      </c>
      <c r="Y66" s="319" t="str">
        <f>CALCULOS!Y66</f>
        <v/>
      </c>
      <c r="Z66" s="320" t="str">
        <f>CALCULOS!Z66</f>
        <v/>
      </c>
      <c r="AA66" s="318" t="str">
        <f>CALCULOS!AA66</f>
        <v/>
      </c>
      <c r="AB66" s="319" t="str">
        <f>CALCULOS!AB66</f>
        <v>-</v>
      </c>
      <c r="AC66" s="320" t="str">
        <f>CALCULOS!AC66</f>
        <v/>
      </c>
      <c r="AD66" s="318" t="str">
        <f>CALCULOS!AD66</f>
        <v/>
      </c>
      <c r="AE66" s="319" t="str">
        <f>CALCULOS!AE66</f>
        <v/>
      </c>
      <c r="AF66" s="320" t="str">
        <f>CALCULOS!AF66</f>
        <v/>
      </c>
      <c r="AG66" s="318" t="str">
        <f>CALCULOS!AG66</f>
        <v/>
      </c>
      <c r="AH66" s="319" t="str">
        <f>CALCULOS!AH66</f>
        <v/>
      </c>
      <c r="AI66" s="320" t="str">
        <f>CALCULOS!AI66</f>
        <v/>
      </c>
      <c r="AJ66" s="318" t="str">
        <f>CALCULOS!AJ66</f>
        <v/>
      </c>
      <c r="AK66" s="319" t="str">
        <f>CALCULOS!AK66</f>
        <v/>
      </c>
      <c r="AL66" s="320" t="str">
        <f>CALCULOS!AL66</f>
        <v/>
      </c>
      <c r="AM66" s="318" t="str">
        <f>CALCULOS!AM66</f>
        <v/>
      </c>
      <c r="AN66" s="319" t="str">
        <f>CALCULOS!AN66</f>
        <v/>
      </c>
      <c r="AO66" s="320" t="str">
        <f>CALCULOS!AO66</f>
        <v/>
      </c>
      <c r="AP66" s="318" t="str">
        <f>CALCULOS!AP66</f>
        <v/>
      </c>
      <c r="AQ66" s="319" t="str">
        <f>CALCULOS!AQ66</f>
        <v/>
      </c>
      <c r="AR66" s="320" t="str">
        <f>CALCULOS!AR66</f>
        <v/>
      </c>
      <c r="AS66" s="318" t="str">
        <f>CALCULOS!AS66</f>
        <v/>
      </c>
      <c r="AT66" s="319" t="str">
        <f>CALCULOS!AT66</f>
        <v/>
      </c>
      <c r="AU66" s="320" t="str">
        <f>CALCULOS!AU66</f>
        <v/>
      </c>
      <c r="AV66" s="318" t="str">
        <f>CALCULOS!AV66</f>
        <v/>
      </c>
      <c r="AW66" s="319" t="str">
        <f>CALCULOS!AW66</f>
        <v/>
      </c>
      <c r="AX66" s="320" t="str">
        <f>CALCULOS!AX66</f>
        <v/>
      </c>
      <c r="AY66" s="318" t="str">
        <f>CALCULOS!AY66</f>
        <v/>
      </c>
      <c r="AZ66" s="319" t="str">
        <f>CALCULOS!AZ66</f>
        <v/>
      </c>
      <c r="BA66" s="320" t="str">
        <f>CALCULOS!BA66</f>
        <v/>
      </c>
      <c r="BB66" s="318" t="str">
        <f>CALCULOS!BB66</f>
        <v/>
      </c>
      <c r="BC66" s="319" t="str">
        <f>CALCULOS!BC66</f>
        <v/>
      </c>
      <c r="BD66" s="320" t="str">
        <f>CALCULOS!BD66</f>
        <v/>
      </c>
      <c r="BE66" s="318" t="str">
        <f>CALCULOS!BE66</f>
        <v/>
      </c>
      <c r="BF66" s="319" t="str">
        <f>CALCULOS!BF66</f>
        <v/>
      </c>
      <c r="BG66" s="320" t="str">
        <f>CALCULOS!BG66</f>
        <v/>
      </c>
      <c r="BH66" s="318" t="str">
        <f>CALCULOS!BH66</f>
        <v/>
      </c>
      <c r="BI66" s="319" t="str">
        <f>CALCULOS!BI66</f>
        <v/>
      </c>
      <c r="BJ66" s="320" t="str">
        <f>CALCULOS!BJ66</f>
        <v/>
      </c>
      <c r="BK66" s="318" t="str">
        <f>CALCULOS!BK66</f>
        <v/>
      </c>
      <c r="BL66" s="319" t="str">
        <f>CALCULOS!BL66</f>
        <v/>
      </c>
      <c r="BM66" s="320" t="str">
        <f>CALCULOS!BM66</f>
        <v/>
      </c>
      <c r="BN66" s="318" t="str">
        <f>CALCULOS!BN66</f>
        <v/>
      </c>
      <c r="BO66" s="319" t="str">
        <f>CALCULOS!BO66</f>
        <v/>
      </c>
      <c r="BP66" s="320" t="str">
        <f>CALCULOS!BP66</f>
        <v/>
      </c>
      <c r="BQ66" s="318" t="str">
        <f>CALCULOS!BQ66</f>
        <v/>
      </c>
      <c r="BR66" s="319" t="str">
        <f>CALCULOS!BR66</f>
        <v/>
      </c>
      <c r="BS66" s="320" t="str">
        <f>CALCULOS!BS66</f>
        <v/>
      </c>
      <c r="BT66" s="318" t="str">
        <f>CALCULOS!BT66</f>
        <v/>
      </c>
      <c r="BU66" s="319" t="str">
        <f>CALCULOS!BU66</f>
        <v/>
      </c>
      <c r="BV66" s="321" t="str">
        <f>CALCULOS!BV66</f>
        <v/>
      </c>
      <c r="BW66" s="322"/>
      <c r="BX66" s="86">
        <f>CALCULOS!BX66</f>
        <v>0</v>
      </c>
      <c r="BY66" s="89">
        <f>CALCULOS!BY66</f>
        <v>0</v>
      </c>
      <c r="BZ66" s="89">
        <f>CALCULOS!BZ66</f>
        <v>0</v>
      </c>
      <c r="CA66" s="89">
        <f>CALCULOS!CA66</f>
        <v>0</v>
      </c>
      <c r="CB66" s="93">
        <f>CALCULOS!CB66</f>
        <v>0</v>
      </c>
      <c r="CC66" s="93">
        <f>CALCULOS!CC66</f>
        <v>0</v>
      </c>
      <c r="CD66" s="97">
        <f>CALCULOS!CD66</f>
        <v>0</v>
      </c>
      <c r="CE66" s="97">
        <f>CALCULOS!CE66</f>
        <v>0</v>
      </c>
      <c r="CF66" s="101">
        <f>CALCULOS!CF66</f>
        <v>0</v>
      </c>
      <c r="CG66" s="105">
        <f>CALCULOS!CG66</f>
        <v>0</v>
      </c>
      <c r="CH66" s="19"/>
      <c r="CI66" s="123">
        <f>CALCULOS!CI66</f>
        <v>0</v>
      </c>
      <c r="CJ66" s="123">
        <f>CALCULOS!CJ66</f>
        <v>0</v>
      </c>
    </row>
    <row r="67" spans="2:88" ht="18" customHeight="1" x14ac:dyDescent="0.35">
      <c r="B67" s="448" t="str">
        <f>B16</f>
        <v>CIVIL Y MERCANTIL</v>
      </c>
      <c r="C67" s="433" t="str">
        <f>CALCULOS!C67</f>
        <v/>
      </c>
      <c r="D67" s="430"/>
      <c r="E67" s="430"/>
      <c r="F67" s="430" t="str">
        <f>CALCULOS!F67</f>
        <v/>
      </c>
      <c r="G67" s="430"/>
      <c r="H67" s="430"/>
      <c r="I67" s="430" t="str">
        <f>CALCULOS!I67</f>
        <v/>
      </c>
      <c r="J67" s="430"/>
      <c r="K67" s="430"/>
      <c r="L67" s="430" t="str">
        <f>CALCULOS!L67</f>
        <v/>
      </c>
      <c r="M67" s="430"/>
      <c r="N67" s="430"/>
      <c r="O67" s="445"/>
      <c r="P67" s="446"/>
      <c r="Q67" s="447"/>
      <c r="R67" s="434" t="str">
        <f>CALCULOS!R67</f>
        <v/>
      </c>
      <c r="S67" s="435"/>
      <c r="T67" s="444"/>
      <c r="U67" s="434" t="str">
        <f>CALCULOS!U67</f>
        <v/>
      </c>
      <c r="V67" s="435"/>
      <c r="W67" s="444"/>
      <c r="X67" s="434" t="str">
        <f>CALCULOS!X67</f>
        <v/>
      </c>
      <c r="Y67" s="435"/>
      <c r="Z67" s="444"/>
      <c r="AA67" s="434" t="str">
        <f>CALCULOS!AA67</f>
        <v/>
      </c>
      <c r="AB67" s="435"/>
      <c r="AC67" s="444"/>
      <c r="AD67" s="434" t="str">
        <f>CALCULOS!AD67</f>
        <v/>
      </c>
      <c r="AE67" s="435"/>
      <c r="AF67" s="444"/>
      <c r="AG67" s="434" t="str">
        <f>CALCULOS!AG67</f>
        <v/>
      </c>
      <c r="AH67" s="435"/>
      <c r="AI67" s="444"/>
      <c r="AJ67" s="434" t="str">
        <f>CALCULOS!AJ67</f>
        <v/>
      </c>
      <c r="AK67" s="435"/>
      <c r="AL67" s="444"/>
      <c r="AM67" s="434" t="str">
        <f>CALCULOS!AM67</f>
        <v/>
      </c>
      <c r="AN67" s="435"/>
      <c r="AO67" s="444"/>
      <c r="AP67" s="434" t="str">
        <f>CALCULOS!AP67</f>
        <v/>
      </c>
      <c r="AQ67" s="435"/>
      <c r="AR67" s="444"/>
      <c r="AS67" s="434" t="str">
        <f>CALCULOS!AS67</f>
        <v/>
      </c>
      <c r="AT67" s="435"/>
      <c r="AU67" s="444"/>
      <c r="AV67" s="434" t="str">
        <f>CALCULOS!AV67</f>
        <v/>
      </c>
      <c r="AW67" s="435"/>
      <c r="AX67" s="444"/>
      <c r="AY67" s="434" t="str">
        <f>CALCULOS!AY67</f>
        <v/>
      </c>
      <c r="AZ67" s="435"/>
      <c r="BA67" s="444"/>
      <c r="BB67" s="434" t="str">
        <f>CALCULOS!BB67</f>
        <v/>
      </c>
      <c r="BC67" s="435"/>
      <c r="BD67" s="444"/>
      <c r="BE67" s="434" t="str">
        <f>CALCULOS!BE67</f>
        <v/>
      </c>
      <c r="BF67" s="435"/>
      <c r="BG67" s="444"/>
      <c r="BH67" s="434" t="str">
        <f>CALCULOS!BH67</f>
        <v/>
      </c>
      <c r="BI67" s="435"/>
      <c r="BJ67" s="444"/>
      <c r="BK67" s="434" t="str">
        <f>CALCULOS!BK67</f>
        <v/>
      </c>
      <c r="BL67" s="435"/>
      <c r="BM67" s="436"/>
      <c r="BN67" s="434" t="str">
        <f>CALCULOS!BN67</f>
        <v/>
      </c>
      <c r="BO67" s="435"/>
      <c r="BP67" s="436"/>
      <c r="BQ67" s="434" t="str">
        <f>CALCULOS!BQ67</f>
        <v/>
      </c>
      <c r="BR67" s="435"/>
      <c r="BS67" s="436"/>
      <c r="BT67" s="434" t="str">
        <f>CALCULOS!BT67</f>
        <v/>
      </c>
      <c r="BU67" s="435"/>
      <c r="BV67" s="440"/>
      <c r="BW67" s="336"/>
      <c r="BX67" s="85"/>
      <c r="BY67" s="88"/>
      <c r="BZ67" s="88"/>
      <c r="CA67" s="88"/>
      <c r="CB67" s="92"/>
      <c r="CC67" s="92"/>
      <c r="CD67" s="96"/>
      <c r="CE67" s="96"/>
      <c r="CF67" s="100"/>
      <c r="CG67" s="104"/>
      <c r="CH67" s="74"/>
      <c r="CI67" s="149"/>
      <c r="CJ67" s="149"/>
    </row>
    <row r="68" spans="2:88" ht="18" customHeight="1" x14ac:dyDescent="0.35">
      <c r="B68" s="449"/>
      <c r="C68" s="62" t="str">
        <f>CALCULOS!C68</f>
        <v/>
      </c>
      <c r="D68" s="167" t="str">
        <f>CALCULOS!D68</f>
        <v>-</v>
      </c>
      <c r="E68" s="7" t="str">
        <f>CALCULOS!E68</f>
        <v/>
      </c>
      <c r="F68" s="62" t="str">
        <f>CALCULOS!F68</f>
        <v/>
      </c>
      <c r="G68" s="167" t="str">
        <f>CALCULOS!G68</f>
        <v>-</v>
      </c>
      <c r="H68" s="7" t="str">
        <f>CALCULOS!H68</f>
        <v/>
      </c>
      <c r="I68" s="62" t="str">
        <f>CALCULOS!I68</f>
        <v/>
      </c>
      <c r="J68" s="167" t="str">
        <f>CALCULOS!J68</f>
        <v>-</v>
      </c>
      <c r="K68" s="7" t="str">
        <f>CALCULOS!K68</f>
        <v/>
      </c>
      <c r="L68" s="62" t="str">
        <f>CALCULOS!L68</f>
        <v/>
      </c>
      <c r="M68" s="167" t="str">
        <f>CALCULOS!M68</f>
        <v>-</v>
      </c>
      <c r="N68" s="7" t="str">
        <f>CALCULOS!N68</f>
        <v/>
      </c>
      <c r="O68" s="117"/>
      <c r="P68" s="115"/>
      <c r="Q68" s="116"/>
      <c r="R68" s="318" t="str">
        <f>CALCULOS!R68</f>
        <v/>
      </c>
      <c r="S68" s="319" t="str">
        <f>CALCULOS!S68</f>
        <v>-</v>
      </c>
      <c r="T68" s="320" t="str">
        <f>CALCULOS!T68</f>
        <v/>
      </c>
      <c r="U68" s="318" t="str">
        <f>CALCULOS!U68</f>
        <v/>
      </c>
      <c r="V68" s="319" t="str">
        <f>CALCULOS!V68</f>
        <v>-</v>
      </c>
      <c r="W68" s="320" t="str">
        <f>CALCULOS!W68</f>
        <v/>
      </c>
      <c r="X68" s="318" t="str">
        <f>CALCULOS!X68</f>
        <v/>
      </c>
      <c r="Y68" s="319" t="str">
        <f>CALCULOS!Y68</f>
        <v/>
      </c>
      <c r="Z68" s="320" t="str">
        <f>CALCULOS!Z68</f>
        <v/>
      </c>
      <c r="AA68" s="318" t="str">
        <f>CALCULOS!AA68</f>
        <v/>
      </c>
      <c r="AB68" s="319" t="str">
        <f>CALCULOS!AB68</f>
        <v>-</v>
      </c>
      <c r="AC68" s="320" t="str">
        <f>CALCULOS!AC68</f>
        <v/>
      </c>
      <c r="AD68" s="318" t="str">
        <f>CALCULOS!AD68</f>
        <v/>
      </c>
      <c r="AE68" s="319" t="str">
        <f>CALCULOS!AE68</f>
        <v/>
      </c>
      <c r="AF68" s="320" t="str">
        <f>CALCULOS!AF68</f>
        <v/>
      </c>
      <c r="AG68" s="318" t="str">
        <f>CALCULOS!AG68</f>
        <v/>
      </c>
      <c r="AH68" s="319" t="str">
        <f>CALCULOS!AH68</f>
        <v/>
      </c>
      <c r="AI68" s="320" t="str">
        <f>CALCULOS!AI68</f>
        <v/>
      </c>
      <c r="AJ68" s="318" t="str">
        <f>CALCULOS!AJ68</f>
        <v/>
      </c>
      <c r="AK68" s="319" t="str">
        <f>CALCULOS!AK68</f>
        <v/>
      </c>
      <c r="AL68" s="320" t="str">
        <f>CALCULOS!AL68</f>
        <v/>
      </c>
      <c r="AM68" s="318" t="str">
        <f>CALCULOS!AM68</f>
        <v/>
      </c>
      <c r="AN68" s="319" t="str">
        <f>CALCULOS!AN68</f>
        <v/>
      </c>
      <c r="AO68" s="320" t="str">
        <f>CALCULOS!AO68</f>
        <v/>
      </c>
      <c r="AP68" s="318" t="str">
        <f>CALCULOS!AP68</f>
        <v/>
      </c>
      <c r="AQ68" s="319" t="str">
        <f>CALCULOS!AQ68</f>
        <v/>
      </c>
      <c r="AR68" s="320" t="str">
        <f>CALCULOS!AR68</f>
        <v/>
      </c>
      <c r="AS68" s="318" t="str">
        <f>CALCULOS!AS68</f>
        <v/>
      </c>
      <c r="AT68" s="319" t="str">
        <f>CALCULOS!AT68</f>
        <v/>
      </c>
      <c r="AU68" s="320" t="str">
        <f>CALCULOS!AU68</f>
        <v/>
      </c>
      <c r="AV68" s="318" t="str">
        <f>CALCULOS!AV68</f>
        <v/>
      </c>
      <c r="AW68" s="319" t="str">
        <f>CALCULOS!AW68</f>
        <v/>
      </c>
      <c r="AX68" s="320" t="str">
        <f>CALCULOS!AX68</f>
        <v/>
      </c>
      <c r="AY68" s="318" t="str">
        <f>CALCULOS!AY68</f>
        <v/>
      </c>
      <c r="AZ68" s="319" t="str">
        <f>CALCULOS!AZ68</f>
        <v/>
      </c>
      <c r="BA68" s="320" t="str">
        <f>CALCULOS!BA68</f>
        <v/>
      </c>
      <c r="BB68" s="318" t="str">
        <f>CALCULOS!BB68</f>
        <v/>
      </c>
      <c r="BC68" s="319" t="str">
        <f>CALCULOS!BC68</f>
        <v/>
      </c>
      <c r="BD68" s="320" t="str">
        <f>CALCULOS!BD68</f>
        <v/>
      </c>
      <c r="BE68" s="318" t="str">
        <f>CALCULOS!BE68</f>
        <v/>
      </c>
      <c r="BF68" s="319" t="str">
        <f>CALCULOS!BF68</f>
        <v/>
      </c>
      <c r="BG68" s="320" t="str">
        <f>CALCULOS!BG68</f>
        <v/>
      </c>
      <c r="BH68" s="318" t="str">
        <f>CALCULOS!BH68</f>
        <v/>
      </c>
      <c r="BI68" s="319" t="str">
        <f>CALCULOS!BI68</f>
        <v/>
      </c>
      <c r="BJ68" s="320" t="str">
        <f>CALCULOS!BJ68</f>
        <v/>
      </c>
      <c r="BK68" s="318" t="str">
        <f>CALCULOS!BK68</f>
        <v/>
      </c>
      <c r="BL68" s="319" t="str">
        <f>CALCULOS!BL68</f>
        <v/>
      </c>
      <c r="BM68" s="320" t="str">
        <f>CALCULOS!BM68</f>
        <v/>
      </c>
      <c r="BN68" s="318" t="str">
        <f>CALCULOS!BN68</f>
        <v/>
      </c>
      <c r="BO68" s="319" t="str">
        <f>CALCULOS!BO68</f>
        <v/>
      </c>
      <c r="BP68" s="320" t="str">
        <f>CALCULOS!BP68</f>
        <v/>
      </c>
      <c r="BQ68" s="318" t="str">
        <f>CALCULOS!BQ68</f>
        <v/>
      </c>
      <c r="BR68" s="319" t="str">
        <f>CALCULOS!BR68</f>
        <v/>
      </c>
      <c r="BS68" s="320" t="str">
        <f>CALCULOS!BS68</f>
        <v/>
      </c>
      <c r="BT68" s="318" t="str">
        <f>CALCULOS!BT68</f>
        <v/>
      </c>
      <c r="BU68" s="319" t="str">
        <f>CALCULOS!BU68</f>
        <v/>
      </c>
      <c r="BV68" s="321" t="str">
        <f>CALCULOS!BV68</f>
        <v/>
      </c>
      <c r="BW68" s="322"/>
      <c r="BX68" s="86">
        <f>CALCULOS!BX68</f>
        <v>0</v>
      </c>
      <c r="BY68" s="89">
        <f>CALCULOS!BY68</f>
        <v>0</v>
      </c>
      <c r="BZ68" s="89">
        <f>CALCULOS!BZ68</f>
        <v>0</v>
      </c>
      <c r="CA68" s="89">
        <f>CALCULOS!CA68</f>
        <v>0</v>
      </c>
      <c r="CB68" s="93">
        <f>CALCULOS!CB68</f>
        <v>0</v>
      </c>
      <c r="CC68" s="93">
        <f>CALCULOS!CC68</f>
        <v>0</v>
      </c>
      <c r="CD68" s="97">
        <f>CALCULOS!CD68</f>
        <v>0</v>
      </c>
      <c r="CE68" s="97">
        <f>CALCULOS!CE68</f>
        <v>0</v>
      </c>
      <c r="CF68" s="101">
        <f>CALCULOS!CF68</f>
        <v>0</v>
      </c>
      <c r="CG68" s="105">
        <f>CALCULOS!CG68</f>
        <v>0</v>
      </c>
      <c r="CH68" s="19"/>
      <c r="CI68" s="123">
        <f>CALCULOS!CI68</f>
        <v>0</v>
      </c>
      <c r="CJ68" s="123">
        <f>CALCULOS!CJ68</f>
        <v>0</v>
      </c>
    </row>
    <row r="69" spans="2:88" ht="18" customHeight="1" x14ac:dyDescent="0.35">
      <c r="B69" s="448" t="str">
        <f>B18</f>
        <v>RECICLADOS</v>
      </c>
      <c r="C69" s="433" t="str">
        <f>CALCULOS!C69</f>
        <v/>
      </c>
      <c r="D69" s="430"/>
      <c r="E69" s="430"/>
      <c r="F69" s="430" t="str">
        <f>CALCULOS!F69</f>
        <v/>
      </c>
      <c r="G69" s="430"/>
      <c r="H69" s="430"/>
      <c r="I69" s="430" t="str">
        <f>CALCULOS!I69</f>
        <v/>
      </c>
      <c r="J69" s="430"/>
      <c r="K69" s="430"/>
      <c r="L69" s="430" t="str">
        <f>CALCULOS!L69</f>
        <v/>
      </c>
      <c r="M69" s="430"/>
      <c r="N69" s="430"/>
      <c r="O69" s="430" t="str">
        <f>CALCULOS!O69</f>
        <v/>
      </c>
      <c r="P69" s="430"/>
      <c r="Q69" s="430"/>
      <c r="R69" s="445"/>
      <c r="S69" s="446"/>
      <c r="T69" s="447"/>
      <c r="U69" s="434" t="str">
        <f>CALCULOS!U69</f>
        <v/>
      </c>
      <c r="V69" s="435"/>
      <c r="W69" s="444"/>
      <c r="X69" s="434" t="str">
        <f>CALCULOS!X69</f>
        <v/>
      </c>
      <c r="Y69" s="435"/>
      <c r="Z69" s="444"/>
      <c r="AA69" s="434" t="str">
        <f>CALCULOS!AA69</f>
        <v/>
      </c>
      <c r="AB69" s="435"/>
      <c r="AC69" s="444"/>
      <c r="AD69" s="434" t="str">
        <f>CALCULOS!AD69</f>
        <v/>
      </c>
      <c r="AE69" s="435"/>
      <c r="AF69" s="444"/>
      <c r="AG69" s="434" t="str">
        <f>CALCULOS!AG69</f>
        <v/>
      </c>
      <c r="AH69" s="435"/>
      <c r="AI69" s="444"/>
      <c r="AJ69" s="434" t="str">
        <f>CALCULOS!AJ69</f>
        <v/>
      </c>
      <c r="AK69" s="435"/>
      <c r="AL69" s="444"/>
      <c r="AM69" s="434" t="str">
        <f>CALCULOS!AM69</f>
        <v/>
      </c>
      <c r="AN69" s="435"/>
      <c r="AO69" s="444"/>
      <c r="AP69" s="434" t="str">
        <f>CALCULOS!AP69</f>
        <v/>
      </c>
      <c r="AQ69" s="435"/>
      <c r="AR69" s="444"/>
      <c r="AS69" s="434" t="str">
        <f>CALCULOS!AS69</f>
        <v/>
      </c>
      <c r="AT69" s="435"/>
      <c r="AU69" s="444"/>
      <c r="AV69" s="434" t="str">
        <f>CALCULOS!AV69</f>
        <v/>
      </c>
      <c r="AW69" s="435"/>
      <c r="AX69" s="444"/>
      <c r="AY69" s="434" t="str">
        <f>CALCULOS!AY69</f>
        <v/>
      </c>
      <c r="AZ69" s="435"/>
      <c r="BA69" s="444"/>
      <c r="BB69" s="434" t="str">
        <f>CALCULOS!BB69</f>
        <v/>
      </c>
      <c r="BC69" s="435"/>
      <c r="BD69" s="444"/>
      <c r="BE69" s="434" t="str">
        <f>CALCULOS!BE69</f>
        <v/>
      </c>
      <c r="BF69" s="435"/>
      <c r="BG69" s="444"/>
      <c r="BH69" s="434" t="str">
        <f>CALCULOS!BH69</f>
        <v/>
      </c>
      <c r="BI69" s="435"/>
      <c r="BJ69" s="444"/>
      <c r="BK69" s="434" t="str">
        <f>CALCULOS!BK69</f>
        <v/>
      </c>
      <c r="BL69" s="435"/>
      <c r="BM69" s="436"/>
      <c r="BN69" s="434" t="str">
        <f>CALCULOS!BN69</f>
        <v/>
      </c>
      <c r="BO69" s="435"/>
      <c r="BP69" s="436"/>
      <c r="BQ69" s="434" t="str">
        <f>CALCULOS!BQ69</f>
        <v/>
      </c>
      <c r="BR69" s="435"/>
      <c r="BS69" s="436"/>
      <c r="BT69" s="434" t="str">
        <f>CALCULOS!BT69</f>
        <v/>
      </c>
      <c r="BU69" s="435"/>
      <c r="BV69" s="440"/>
      <c r="BW69" s="336"/>
      <c r="BX69" s="85"/>
      <c r="BY69" s="88"/>
      <c r="BZ69" s="88"/>
      <c r="CA69" s="88"/>
      <c r="CB69" s="92"/>
      <c r="CC69" s="92"/>
      <c r="CD69" s="96"/>
      <c r="CE69" s="96"/>
      <c r="CF69" s="100"/>
      <c r="CG69" s="104"/>
      <c r="CH69" s="74"/>
      <c r="CI69" s="149"/>
      <c r="CJ69" s="149"/>
    </row>
    <row r="70" spans="2:88" ht="18" customHeight="1" x14ac:dyDescent="0.35">
      <c r="B70" s="449"/>
      <c r="C70" s="62" t="str">
        <f>CALCULOS!C70</f>
        <v/>
      </c>
      <c r="D70" s="167" t="str">
        <f>CALCULOS!D70</f>
        <v>-</v>
      </c>
      <c r="E70" s="7" t="str">
        <f>CALCULOS!E70</f>
        <v/>
      </c>
      <c r="F70" s="62" t="str">
        <f>CALCULOS!F70</f>
        <v/>
      </c>
      <c r="G70" s="167" t="str">
        <f>CALCULOS!G70</f>
        <v>-</v>
      </c>
      <c r="H70" s="7" t="str">
        <f>CALCULOS!H70</f>
        <v/>
      </c>
      <c r="I70" s="62" t="str">
        <f>CALCULOS!I70</f>
        <v/>
      </c>
      <c r="J70" s="167" t="str">
        <f>CALCULOS!J70</f>
        <v>-</v>
      </c>
      <c r="K70" s="7" t="str">
        <f>CALCULOS!K70</f>
        <v/>
      </c>
      <c r="L70" s="62" t="str">
        <f>CALCULOS!L70</f>
        <v/>
      </c>
      <c r="M70" s="167" t="str">
        <f>CALCULOS!M70</f>
        <v>-</v>
      </c>
      <c r="N70" s="7" t="str">
        <f>CALCULOS!N70</f>
        <v/>
      </c>
      <c r="O70" s="62" t="str">
        <f>CALCULOS!O70</f>
        <v/>
      </c>
      <c r="P70" s="167" t="str">
        <f>CALCULOS!P70</f>
        <v>-</v>
      </c>
      <c r="Q70" s="7" t="str">
        <f>CALCULOS!Q70</f>
        <v/>
      </c>
      <c r="R70" s="117"/>
      <c r="S70" s="115"/>
      <c r="T70" s="116"/>
      <c r="U70" s="318" t="str">
        <f>CALCULOS!U70</f>
        <v/>
      </c>
      <c r="V70" s="319" t="str">
        <f>CALCULOS!V70</f>
        <v>-</v>
      </c>
      <c r="W70" s="320" t="str">
        <f>CALCULOS!W70</f>
        <v/>
      </c>
      <c r="X70" s="318" t="str">
        <f>CALCULOS!X70</f>
        <v/>
      </c>
      <c r="Y70" s="319" t="str">
        <f>CALCULOS!Y70</f>
        <v/>
      </c>
      <c r="Z70" s="320" t="str">
        <f>CALCULOS!Z70</f>
        <v/>
      </c>
      <c r="AA70" s="318" t="str">
        <f>CALCULOS!AA70</f>
        <v/>
      </c>
      <c r="AB70" s="319" t="str">
        <f>CALCULOS!AB70</f>
        <v>-</v>
      </c>
      <c r="AC70" s="320" t="str">
        <f>CALCULOS!AC70</f>
        <v/>
      </c>
      <c r="AD70" s="318" t="str">
        <f>CALCULOS!AD70</f>
        <v/>
      </c>
      <c r="AE70" s="319" t="str">
        <f>CALCULOS!AE70</f>
        <v/>
      </c>
      <c r="AF70" s="320" t="str">
        <f>CALCULOS!AF70</f>
        <v/>
      </c>
      <c r="AG70" s="318" t="str">
        <f>CALCULOS!AG70</f>
        <v/>
      </c>
      <c r="AH70" s="319" t="str">
        <f>CALCULOS!AH70</f>
        <v/>
      </c>
      <c r="AI70" s="320" t="str">
        <f>CALCULOS!AI70</f>
        <v/>
      </c>
      <c r="AJ70" s="318" t="str">
        <f>CALCULOS!AJ70</f>
        <v/>
      </c>
      <c r="AK70" s="319" t="str">
        <f>CALCULOS!AK70</f>
        <v/>
      </c>
      <c r="AL70" s="320" t="str">
        <f>CALCULOS!AL70</f>
        <v/>
      </c>
      <c r="AM70" s="318" t="str">
        <f>CALCULOS!AM70</f>
        <v/>
      </c>
      <c r="AN70" s="319" t="str">
        <f>CALCULOS!AN70</f>
        <v/>
      </c>
      <c r="AO70" s="320" t="str">
        <f>CALCULOS!AO70</f>
        <v/>
      </c>
      <c r="AP70" s="318" t="str">
        <f>CALCULOS!AP70</f>
        <v/>
      </c>
      <c r="AQ70" s="319" t="str">
        <f>CALCULOS!AQ70</f>
        <v/>
      </c>
      <c r="AR70" s="320" t="str">
        <f>CALCULOS!AR70</f>
        <v/>
      </c>
      <c r="AS70" s="318" t="str">
        <f>CALCULOS!AS70</f>
        <v/>
      </c>
      <c r="AT70" s="319" t="str">
        <f>CALCULOS!AT70</f>
        <v/>
      </c>
      <c r="AU70" s="320" t="str">
        <f>CALCULOS!AU70</f>
        <v/>
      </c>
      <c r="AV70" s="318" t="str">
        <f>CALCULOS!AV70</f>
        <v/>
      </c>
      <c r="AW70" s="319" t="str">
        <f>CALCULOS!AW70</f>
        <v/>
      </c>
      <c r="AX70" s="320" t="str">
        <f>CALCULOS!AX70</f>
        <v/>
      </c>
      <c r="AY70" s="318" t="str">
        <f>CALCULOS!AY70</f>
        <v/>
      </c>
      <c r="AZ70" s="319" t="str">
        <f>CALCULOS!AZ70</f>
        <v/>
      </c>
      <c r="BA70" s="320" t="str">
        <f>CALCULOS!BA70</f>
        <v/>
      </c>
      <c r="BB70" s="318" t="str">
        <f>CALCULOS!BB70</f>
        <v/>
      </c>
      <c r="BC70" s="319" t="str">
        <f>CALCULOS!BC70</f>
        <v/>
      </c>
      <c r="BD70" s="320" t="str">
        <f>CALCULOS!BD70</f>
        <v/>
      </c>
      <c r="BE70" s="318" t="str">
        <f>CALCULOS!BE70</f>
        <v/>
      </c>
      <c r="BF70" s="319" t="str">
        <f>CALCULOS!BF70</f>
        <v/>
      </c>
      <c r="BG70" s="320" t="str">
        <f>CALCULOS!BG70</f>
        <v/>
      </c>
      <c r="BH70" s="318" t="str">
        <f>CALCULOS!BH70</f>
        <v/>
      </c>
      <c r="BI70" s="319" t="str">
        <f>CALCULOS!BI70</f>
        <v/>
      </c>
      <c r="BJ70" s="320" t="str">
        <f>CALCULOS!BJ70</f>
        <v/>
      </c>
      <c r="BK70" s="318" t="str">
        <f>CALCULOS!BK70</f>
        <v/>
      </c>
      <c r="BL70" s="319" t="str">
        <f>CALCULOS!BL70</f>
        <v/>
      </c>
      <c r="BM70" s="320" t="str">
        <f>CALCULOS!BM70</f>
        <v/>
      </c>
      <c r="BN70" s="318" t="str">
        <f>CALCULOS!BN70</f>
        <v/>
      </c>
      <c r="BO70" s="319" t="str">
        <f>CALCULOS!BO70</f>
        <v/>
      </c>
      <c r="BP70" s="320" t="str">
        <f>CALCULOS!BP70</f>
        <v/>
      </c>
      <c r="BQ70" s="318" t="str">
        <f>CALCULOS!BQ70</f>
        <v/>
      </c>
      <c r="BR70" s="319" t="str">
        <f>CALCULOS!BR70</f>
        <v/>
      </c>
      <c r="BS70" s="320" t="str">
        <f>CALCULOS!BS70</f>
        <v/>
      </c>
      <c r="BT70" s="318" t="str">
        <f>CALCULOS!BT70</f>
        <v/>
      </c>
      <c r="BU70" s="319" t="str">
        <f>CALCULOS!BU70</f>
        <v/>
      </c>
      <c r="BV70" s="321" t="str">
        <f>CALCULOS!BV70</f>
        <v/>
      </c>
      <c r="BW70" s="322"/>
      <c r="BX70" s="86">
        <f>CALCULOS!BX70</f>
        <v>0</v>
      </c>
      <c r="BY70" s="89">
        <f>CALCULOS!BY70</f>
        <v>0</v>
      </c>
      <c r="BZ70" s="89">
        <f>CALCULOS!BZ70</f>
        <v>0</v>
      </c>
      <c r="CA70" s="89">
        <f>CALCULOS!CA70</f>
        <v>0</v>
      </c>
      <c r="CB70" s="93">
        <f>CALCULOS!CB70</f>
        <v>0</v>
      </c>
      <c r="CC70" s="93">
        <f>CALCULOS!CC70</f>
        <v>0</v>
      </c>
      <c r="CD70" s="97">
        <f>CALCULOS!CD70</f>
        <v>0</v>
      </c>
      <c r="CE70" s="97">
        <f>CALCULOS!CE70</f>
        <v>0</v>
      </c>
      <c r="CF70" s="101">
        <f>CALCULOS!CF70</f>
        <v>0</v>
      </c>
      <c r="CG70" s="105">
        <f>CALCULOS!CG70</f>
        <v>0</v>
      </c>
      <c r="CH70" s="19"/>
      <c r="CI70" s="123">
        <f>CALCULOS!CI70</f>
        <v>0</v>
      </c>
      <c r="CJ70" s="123">
        <f>CALCULOS!CJ70</f>
        <v>0</v>
      </c>
    </row>
    <row r="71" spans="2:88" ht="18" customHeight="1" x14ac:dyDescent="0.35">
      <c r="B71" s="448" t="str">
        <f>B20</f>
        <v>SANTA ANA</v>
      </c>
      <c r="C71" s="433" t="str">
        <f>CALCULOS!C71</f>
        <v/>
      </c>
      <c r="D71" s="430"/>
      <c r="E71" s="430"/>
      <c r="F71" s="430" t="str">
        <f>CALCULOS!F71</f>
        <v/>
      </c>
      <c r="G71" s="430"/>
      <c r="H71" s="430"/>
      <c r="I71" s="430" t="str">
        <f>CALCULOS!I71</f>
        <v/>
      </c>
      <c r="J71" s="430"/>
      <c r="K71" s="430"/>
      <c r="L71" s="430" t="str">
        <f>CALCULOS!L71</f>
        <v/>
      </c>
      <c r="M71" s="430"/>
      <c r="N71" s="430"/>
      <c r="O71" s="430" t="str">
        <f>CALCULOS!O71</f>
        <v/>
      </c>
      <c r="P71" s="430"/>
      <c r="Q71" s="430"/>
      <c r="R71" s="430" t="str">
        <f>CALCULOS!R71</f>
        <v/>
      </c>
      <c r="S71" s="430"/>
      <c r="T71" s="430"/>
      <c r="U71" s="445"/>
      <c r="V71" s="446"/>
      <c r="W71" s="447"/>
      <c r="X71" s="434" t="str">
        <f>CALCULOS!X71</f>
        <v/>
      </c>
      <c r="Y71" s="435"/>
      <c r="Z71" s="444"/>
      <c r="AA71" s="434" t="str">
        <f>CALCULOS!AA71</f>
        <v/>
      </c>
      <c r="AB71" s="435"/>
      <c r="AC71" s="444"/>
      <c r="AD71" s="434" t="str">
        <f>CALCULOS!AD71</f>
        <v/>
      </c>
      <c r="AE71" s="435"/>
      <c r="AF71" s="444"/>
      <c r="AG71" s="434" t="str">
        <f>CALCULOS!AG71</f>
        <v/>
      </c>
      <c r="AH71" s="435"/>
      <c r="AI71" s="444"/>
      <c r="AJ71" s="434" t="str">
        <f>CALCULOS!AJ71</f>
        <v/>
      </c>
      <c r="AK71" s="435"/>
      <c r="AL71" s="444"/>
      <c r="AM71" s="434" t="str">
        <f>CALCULOS!AM71</f>
        <v/>
      </c>
      <c r="AN71" s="435"/>
      <c r="AO71" s="444"/>
      <c r="AP71" s="434" t="str">
        <f>CALCULOS!AP71</f>
        <v/>
      </c>
      <c r="AQ71" s="435"/>
      <c r="AR71" s="444"/>
      <c r="AS71" s="434" t="str">
        <f>CALCULOS!AS71</f>
        <v/>
      </c>
      <c r="AT71" s="435"/>
      <c r="AU71" s="444"/>
      <c r="AV71" s="434" t="str">
        <f>CALCULOS!AV71</f>
        <v/>
      </c>
      <c r="AW71" s="435"/>
      <c r="AX71" s="444"/>
      <c r="AY71" s="434" t="str">
        <f>CALCULOS!AY71</f>
        <v/>
      </c>
      <c r="AZ71" s="435"/>
      <c r="BA71" s="444"/>
      <c r="BB71" s="434" t="str">
        <f>CALCULOS!BB71</f>
        <v/>
      </c>
      <c r="BC71" s="435"/>
      <c r="BD71" s="444"/>
      <c r="BE71" s="434" t="str">
        <f>CALCULOS!BE71</f>
        <v/>
      </c>
      <c r="BF71" s="435"/>
      <c r="BG71" s="444"/>
      <c r="BH71" s="434" t="str">
        <f>CALCULOS!BH71</f>
        <v/>
      </c>
      <c r="BI71" s="435"/>
      <c r="BJ71" s="444"/>
      <c r="BK71" s="434" t="str">
        <f>CALCULOS!BK71</f>
        <v/>
      </c>
      <c r="BL71" s="435"/>
      <c r="BM71" s="436"/>
      <c r="BN71" s="434" t="str">
        <f>CALCULOS!BN71</f>
        <v/>
      </c>
      <c r="BO71" s="435"/>
      <c r="BP71" s="436"/>
      <c r="BQ71" s="434" t="str">
        <f>CALCULOS!BQ71</f>
        <v/>
      </c>
      <c r="BR71" s="435"/>
      <c r="BS71" s="436"/>
      <c r="BT71" s="434" t="str">
        <f>CALCULOS!BT71</f>
        <v/>
      </c>
      <c r="BU71" s="435"/>
      <c r="BV71" s="440"/>
      <c r="BW71" s="336"/>
      <c r="BX71" s="85"/>
      <c r="BY71" s="88"/>
      <c r="BZ71" s="88"/>
      <c r="CA71" s="88"/>
      <c r="CB71" s="92"/>
      <c r="CC71" s="92"/>
      <c r="CD71" s="96"/>
      <c r="CE71" s="96"/>
      <c r="CF71" s="100"/>
      <c r="CG71" s="104"/>
      <c r="CH71" s="74"/>
      <c r="CI71" s="149"/>
      <c r="CJ71" s="149"/>
    </row>
    <row r="72" spans="2:88" ht="18" customHeight="1" x14ac:dyDescent="0.35">
      <c r="B72" s="449"/>
      <c r="C72" s="62" t="str">
        <f>CALCULOS!C72</f>
        <v/>
      </c>
      <c r="D72" s="167" t="str">
        <f>CALCULOS!D72</f>
        <v>-</v>
      </c>
      <c r="E72" s="7" t="str">
        <f>CALCULOS!E72</f>
        <v/>
      </c>
      <c r="F72" s="62" t="str">
        <f>CALCULOS!F72</f>
        <v/>
      </c>
      <c r="G72" s="167" t="str">
        <f>CALCULOS!G72</f>
        <v/>
      </c>
      <c r="H72" s="7" t="str">
        <f>CALCULOS!H72</f>
        <v/>
      </c>
      <c r="I72" s="62" t="str">
        <f>CALCULOS!I72</f>
        <v/>
      </c>
      <c r="J72" s="167" t="str">
        <f>CALCULOS!J72</f>
        <v>-</v>
      </c>
      <c r="K72" s="7" t="str">
        <f>CALCULOS!K72</f>
        <v/>
      </c>
      <c r="L72" s="62" t="str">
        <f>CALCULOS!L72</f>
        <v/>
      </c>
      <c r="M72" s="167" t="str">
        <f>CALCULOS!M72</f>
        <v>-</v>
      </c>
      <c r="N72" s="7" t="str">
        <f>CALCULOS!N72</f>
        <v/>
      </c>
      <c r="O72" s="62" t="str">
        <f>CALCULOS!O72</f>
        <v/>
      </c>
      <c r="P72" s="167" t="str">
        <f>CALCULOS!P72</f>
        <v>-</v>
      </c>
      <c r="Q72" s="7" t="str">
        <f>CALCULOS!Q72</f>
        <v/>
      </c>
      <c r="R72" s="62" t="str">
        <f>CALCULOS!R72</f>
        <v/>
      </c>
      <c r="S72" s="167" t="str">
        <f>CALCULOS!S72</f>
        <v>-</v>
      </c>
      <c r="T72" s="7" t="str">
        <f>CALCULOS!T72</f>
        <v/>
      </c>
      <c r="U72" s="117"/>
      <c r="V72" s="115"/>
      <c r="W72" s="116"/>
      <c r="X72" s="318" t="str">
        <f>CALCULOS!X72</f>
        <v/>
      </c>
      <c r="Y72" s="319" t="str">
        <f>CALCULOS!Y72</f>
        <v/>
      </c>
      <c r="Z72" s="320" t="str">
        <f>CALCULOS!Z72</f>
        <v/>
      </c>
      <c r="AA72" s="318" t="str">
        <f>CALCULOS!AA72</f>
        <v/>
      </c>
      <c r="AB72" s="319" t="str">
        <f>CALCULOS!AB72</f>
        <v>-</v>
      </c>
      <c r="AC72" s="320" t="str">
        <f>CALCULOS!AC72</f>
        <v/>
      </c>
      <c r="AD72" s="318" t="str">
        <f>CALCULOS!AD72</f>
        <v/>
      </c>
      <c r="AE72" s="319" t="str">
        <f>CALCULOS!AE72</f>
        <v/>
      </c>
      <c r="AF72" s="320" t="str">
        <f>CALCULOS!AF72</f>
        <v/>
      </c>
      <c r="AG72" s="318" t="str">
        <f>CALCULOS!AG72</f>
        <v/>
      </c>
      <c r="AH72" s="319" t="str">
        <f>CALCULOS!AH72</f>
        <v/>
      </c>
      <c r="AI72" s="320" t="str">
        <f>CALCULOS!AI72</f>
        <v/>
      </c>
      <c r="AJ72" s="318" t="str">
        <f>CALCULOS!AJ72</f>
        <v/>
      </c>
      <c r="AK72" s="319" t="str">
        <f>CALCULOS!AK72</f>
        <v/>
      </c>
      <c r="AL72" s="320" t="str">
        <f>CALCULOS!AL72</f>
        <v/>
      </c>
      <c r="AM72" s="318" t="str">
        <f>CALCULOS!AM72</f>
        <v/>
      </c>
      <c r="AN72" s="319" t="str">
        <f>CALCULOS!AN72</f>
        <v/>
      </c>
      <c r="AO72" s="320" t="str">
        <f>CALCULOS!AO72</f>
        <v/>
      </c>
      <c r="AP72" s="318" t="str">
        <f>CALCULOS!AP72</f>
        <v/>
      </c>
      <c r="AQ72" s="319" t="str">
        <f>CALCULOS!AQ72</f>
        <v/>
      </c>
      <c r="AR72" s="320" t="str">
        <f>CALCULOS!AR72</f>
        <v/>
      </c>
      <c r="AS72" s="318" t="str">
        <f>CALCULOS!AS72</f>
        <v/>
      </c>
      <c r="AT72" s="319" t="str">
        <f>CALCULOS!AT72</f>
        <v/>
      </c>
      <c r="AU72" s="320" t="str">
        <f>CALCULOS!AU72</f>
        <v/>
      </c>
      <c r="AV72" s="318" t="str">
        <f>CALCULOS!AV72</f>
        <v/>
      </c>
      <c r="AW72" s="319" t="str">
        <f>CALCULOS!AW72</f>
        <v/>
      </c>
      <c r="AX72" s="320" t="str">
        <f>CALCULOS!AX72</f>
        <v/>
      </c>
      <c r="AY72" s="318" t="str">
        <f>CALCULOS!AY72</f>
        <v/>
      </c>
      <c r="AZ72" s="319" t="str">
        <f>CALCULOS!AZ72</f>
        <v/>
      </c>
      <c r="BA72" s="320" t="str">
        <f>CALCULOS!BA72</f>
        <v/>
      </c>
      <c r="BB72" s="318" t="str">
        <f>CALCULOS!BB72</f>
        <v/>
      </c>
      <c r="BC72" s="319" t="str">
        <f>CALCULOS!BC72</f>
        <v/>
      </c>
      <c r="BD72" s="320" t="str">
        <f>CALCULOS!BD72</f>
        <v/>
      </c>
      <c r="BE72" s="318" t="str">
        <f>CALCULOS!BE72</f>
        <v/>
      </c>
      <c r="BF72" s="319" t="str">
        <f>CALCULOS!BF72</f>
        <v/>
      </c>
      <c r="BG72" s="320" t="str">
        <f>CALCULOS!BG72</f>
        <v/>
      </c>
      <c r="BH72" s="318" t="str">
        <f>CALCULOS!BH72</f>
        <v/>
      </c>
      <c r="BI72" s="319" t="str">
        <f>CALCULOS!BI72</f>
        <v/>
      </c>
      <c r="BJ72" s="320" t="str">
        <f>CALCULOS!BJ72</f>
        <v/>
      </c>
      <c r="BK72" s="318" t="str">
        <f>CALCULOS!BK72</f>
        <v/>
      </c>
      <c r="BL72" s="319" t="str">
        <f>CALCULOS!BL72</f>
        <v/>
      </c>
      <c r="BM72" s="320" t="str">
        <f>CALCULOS!BM72</f>
        <v/>
      </c>
      <c r="BN72" s="318" t="str">
        <f>CALCULOS!BN72</f>
        <v/>
      </c>
      <c r="BO72" s="319" t="str">
        <f>CALCULOS!BO72</f>
        <v/>
      </c>
      <c r="BP72" s="320" t="str">
        <f>CALCULOS!BP72</f>
        <v/>
      </c>
      <c r="BQ72" s="318" t="str">
        <f>CALCULOS!BQ72</f>
        <v/>
      </c>
      <c r="BR72" s="319" t="str">
        <f>CALCULOS!BR72</f>
        <v/>
      </c>
      <c r="BS72" s="320" t="str">
        <f>CALCULOS!BS72</f>
        <v/>
      </c>
      <c r="BT72" s="318" t="str">
        <f>CALCULOS!BT72</f>
        <v/>
      </c>
      <c r="BU72" s="319" t="str">
        <f>CALCULOS!BU72</f>
        <v/>
      </c>
      <c r="BV72" s="321" t="str">
        <f>CALCULOS!BV72</f>
        <v/>
      </c>
      <c r="BW72" s="322"/>
      <c r="BX72" s="86">
        <f>CALCULOS!BX72</f>
        <v>0</v>
      </c>
      <c r="BY72" s="89">
        <f>CALCULOS!BY72</f>
        <v>0</v>
      </c>
      <c r="BZ72" s="89">
        <f>CALCULOS!BZ72</f>
        <v>0</v>
      </c>
      <c r="CA72" s="89">
        <f>CALCULOS!CA72</f>
        <v>0</v>
      </c>
      <c r="CB72" s="93">
        <f>CALCULOS!CB72</f>
        <v>0</v>
      </c>
      <c r="CC72" s="93">
        <f>CALCULOS!CC72</f>
        <v>0</v>
      </c>
      <c r="CD72" s="97">
        <f>CALCULOS!CD72</f>
        <v>0</v>
      </c>
      <c r="CE72" s="97">
        <f>CALCULOS!CE72</f>
        <v>0</v>
      </c>
      <c r="CF72" s="101">
        <f>CALCULOS!CF72</f>
        <v>0</v>
      </c>
      <c r="CG72" s="105">
        <f>CALCULOS!CG72</f>
        <v>0</v>
      </c>
      <c r="CH72" s="19"/>
      <c r="CI72" s="123">
        <f>CALCULOS!CI72</f>
        <v>0</v>
      </c>
      <c r="CJ72" s="123">
        <f>CALCULOS!CJ72</f>
        <v>0</v>
      </c>
    </row>
    <row r="73" spans="2:88" ht="18" hidden="1" customHeight="1" x14ac:dyDescent="0.35">
      <c r="B73" s="448" t="str">
        <f>B22</f>
        <v>AGUILAS</v>
      </c>
      <c r="C73" s="433" t="str">
        <f>CALCULOS!C73</f>
        <v/>
      </c>
      <c r="D73" s="430"/>
      <c r="E73" s="430"/>
      <c r="F73" s="430" t="str">
        <f>CALCULOS!F73</f>
        <v/>
      </c>
      <c r="G73" s="430"/>
      <c r="H73" s="430"/>
      <c r="I73" s="430" t="str">
        <f>CALCULOS!I73</f>
        <v/>
      </c>
      <c r="J73" s="430"/>
      <c r="K73" s="430"/>
      <c r="L73" s="430" t="str">
        <f>CALCULOS!L73</f>
        <v/>
      </c>
      <c r="M73" s="430"/>
      <c r="N73" s="430"/>
      <c r="O73" s="430" t="str">
        <f>CALCULOS!O73</f>
        <v/>
      </c>
      <c r="P73" s="430"/>
      <c r="Q73" s="430"/>
      <c r="R73" s="430" t="str">
        <f>CALCULOS!R73</f>
        <v/>
      </c>
      <c r="S73" s="430"/>
      <c r="T73" s="430"/>
      <c r="U73" s="430" t="str">
        <f>CALCULOS!U73</f>
        <v/>
      </c>
      <c r="V73" s="430"/>
      <c r="W73" s="430"/>
      <c r="X73" s="445"/>
      <c r="Y73" s="446"/>
      <c r="Z73" s="447"/>
      <c r="AA73" s="434" t="str">
        <f>CALCULOS!AA73</f>
        <v/>
      </c>
      <c r="AB73" s="435"/>
      <c r="AC73" s="444"/>
      <c r="AD73" s="434" t="str">
        <f>CALCULOS!AD73</f>
        <v/>
      </c>
      <c r="AE73" s="435"/>
      <c r="AF73" s="444"/>
      <c r="AG73" s="434" t="str">
        <f>CALCULOS!AG73</f>
        <v/>
      </c>
      <c r="AH73" s="435"/>
      <c r="AI73" s="444"/>
      <c r="AJ73" s="434" t="str">
        <f>CALCULOS!AJ73</f>
        <v/>
      </c>
      <c r="AK73" s="435"/>
      <c r="AL73" s="444"/>
      <c r="AM73" s="434" t="str">
        <f>CALCULOS!AM73</f>
        <v/>
      </c>
      <c r="AN73" s="435"/>
      <c r="AO73" s="444"/>
      <c r="AP73" s="434" t="str">
        <f>CALCULOS!AP73</f>
        <v/>
      </c>
      <c r="AQ73" s="435"/>
      <c r="AR73" s="444"/>
      <c r="AS73" s="434" t="str">
        <f>CALCULOS!AS73</f>
        <v/>
      </c>
      <c r="AT73" s="435"/>
      <c r="AU73" s="444"/>
      <c r="AV73" s="434" t="str">
        <f>CALCULOS!AV73</f>
        <v/>
      </c>
      <c r="AW73" s="435"/>
      <c r="AX73" s="444"/>
      <c r="AY73" s="434" t="str">
        <f>CALCULOS!AY73</f>
        <v/>
      </c>
      <c r="AZ73" s="435"/>
      <c r="BA73" s="444"/>
      <c r="BB73" s="434" t="str">
        <f>CALCULOS!BB73</f>
        <v/>
      </c>
      <c r="BC73" s="435"/>
      <c r="BD73" s="444"/>
      <c r="BE73" s="434" t="str">
        <f>CALCULOS!BE73</f>
        <v/>
      </c>
      <c r="BF73" s="435"/>
      <c r="BG73" s="444"/>
      <c r="BH73" s="434" t="str">
        <f>CALCULOS!BH73</f>
        <v/>
      </c>
      <c r="BI73" s="435"/>
      <c r="BJ73" s="444"/>
      <c r="BK73" s="434" t="str">
        <f>CALCULOS!BK73</f>
        <v/>
      </c>
      <c r="BL73" s="435"/>
      <c r="BM73" s="436"/>
      <c r="BN73" s="434" t="str">
        <f>CALCULOS!BN73</f>
        <v/>
      </c>
      <c r="BO73" s="435"/>
      <c r="BP73" s="436"/>
      <c r="BQ73" s="434" t="str">
        <f>CALCULOS!BQ73</f>
        <v/>
      </c>
      <c r="BR73" s="435"/>
      <c r="BS73" s="436"/>
      <c r="BT73" s="434" t="str">
        <f>CALCULOS!BT73</f>
        <v/>
      </c>
      <c r="BU73" s="435"/>
      <c r="BV73" s="440"/>
      <c r="BW73" s="336"/>
      <c r="BX73" s="85"/>
      <c r="BY73" s="88"/>
      <c r="BZ73" s="88"/>
      <c r="CA73" s="88"/>
      <c r="CB73" s="92"/>
      <c r="CC73" s="92"/>
      <c r="CD73" s="96"/>
      <c r="CE73" s="96"/>
      <c r="CF73" s="100"/>
      <c r="CG73" s="104"/>
      <c r="CH73" s="74"/>
      <c r="CI73" s="149"/>
      <c r="CJ73" s="149"/>
    </row>
    <row r="74" spans="2:88" ht="18" hidden="1" customHeight="1" x14ac:dyDescent="0.35">
      <c r="B74" s="449"/>
      <c r="C74" s="62" t="str">
        <f>CALCULOS!C74</f>
        <v/>
      </c>
      <c r="D74" s="167" t="str">
        <f>CALCULOS!D74</f>
        <v/>
      </c>
      <c r="E74" s="7" t="str">
        <f>CALCULOS!E74</f>
        <v/>
      </c>
      <c r="F74" s="62" t="str">
        <f>CALCULOS!F74</f>
        <v/>
      </c>
      <c r="G74" s="167" t="str">
        <f>CALCULOS!G74</f>
        <v/>
      </c>
      <c r="H74" s="7" t="str">
        <f>CALCULOS!H74</f>
        <v/>
      </c>
      <c r="I74" s="62" t="str">
        <f>CALCULOS!I74</f>
        <v/>
      </c>
      <c r="J74" s="167" t="str">
        <f>CALCULOS!J74</f>
        <v/>
      </c>
      <c r="K74" s="7" t="str">
        <f>CALCULOS!K74</f>
        <v/>
      </c>
      <c r="L74" s="62" t="str">
        <f>CALCULOS!L74</f>
        <v/>
      </c>
      <c r="M74" s="167" t="str">
        <f>CALCULOS!M74</f>
        <v/>
      </c>
      <c r="N74" s="7" t="str">
        <f>CALCULOS!N74</f>
        <v/>
      </c>
      <c r="O74" s="62" t="str">
        <f>CALCULOS!O74</f>
        <v/>
      </c>
      <c r="P74" s="167" t="str">
        <f>CALCULOS!P74</f>
        <v/>
      </c>
      <c r="Q74" s="7" t="str">
        <f>CALCULOS!Q74</f>
        <v/>
      </c>
      <c r="R74" s="62" t="str">
        <f>CALCULOS!R74</f>
        <v/>
      </c>
      <c r="S74" s="167" t="str">
        <f>CALCULOS!S74</f>
        <v/>
      </c>
      <c r="T74" s="7" t="str">
        <f>CALCULOS!T74</f>
        <v/>
      </c>
      <c r="U74" s="62" t="str">
        <f>CALCULOS!U74</f>
        <v/>
      </c>
      <c r="V74" s="167" t="str">
        <f>CALCULOS!V74</f>
        <v/>
      </c>
      <c r="W74" s="7" t="str">
        <f>CALCULOS!W74</f>
        <v/>
      </c>
      <c r="X74" s="117"/>
      <c r="Y74" s="115"/>
      <c r="Z74" s="116"/>
      <c r="AA74" s="318" t="str">
        <f>CALCULOS!AA74</f>
        <v/>
      </c>
      <c r="AB74" s="319" t="str">
        <f>CALCULOS!AB74</f>
        <v/>
      </c>
      <c r="AC74" s="320" t="str">
        <f>CALCULOS!AC74</f>
        <v/>
      </c>
      <c r="AD74" s="318" t="str">
        <f>CALCULOS!AD74</f>
        <v/>
      </c>
      <c r="AE74" s="319" t="str">
        <f>CALCULOS!AE74</f>
        <v/>
      </c>
      <c r="AF74" s="320" t="str">
        <f>CALCULOS!AF74</f>
        <v/>
      </c>
      <c r="AG74" s="318" t="str">
        <f>CALCULOS!AG74</f>
        <v/>
      </c>
      <c r="AH74" s="319" t="str">
        <f>CALCULOS!AH74</f>
        <v/>
      </c>
      <c r="AI74" s="320" t="str">
        <f>CALCULOS!AI74</f>
        <v/>
      </c>
      <c r="AJ74" s="318" t="str">
        <f>CALCULOS!AJ74</f>
        <v/>
      </c>
      <c r="AK74" s="319" t="str">
        <f>CALCULOS!AK74</f>
        <v/>
      </c>
      <c r="AL74" s="320" t="str">
        <f>CALCULOS!AL74</f>
        <v/>
      </c>
      <c r="AM74" s="318" t="str">
        <f>CALCULOS!AM74</f>
        <v/>
      </c>
      <c r="AN74" s="319" t="str">
        <f>CALCULOS!AN74</f>
        <v/>
      </c>
      <c r="AO74" s="320" t="str">
        <f>CALCULOS!AO74</f>
        <v/>
      </c>
      <c r="AP74" s="318" t="str">
        <f>CALCULOS!AP74</f>
        <v/>
      </c>
      <c r="AQ74" s="319" t="str">
        <f>CALCULOS!AQ74</f>
        <v/>
      </c>
      <c r="AR74" s="320" t="str">
        <f>CALCULOS!AR74</f>
        <v/>
      </c>
      <c r="AS74" s="318" t="str">
        <f>CALCULOS!AS74</f>
        <v/>
      </c>
      <c r="AT74" s="319" t="str">
        <f>CALCULOS!AT74</f>
        <v/>
      </c>
      <c r="AU74" s="320" t="str">
        <f>CALCULOS!AU74</f>
        <v/>
      </c>
      <c r="AV74" s="318" t="str">
        <f>CALCULOS!AV74</f>
        <v/>
      </c>
      <c r="AW74" s="319" t="str">
        <f>CALCULOS!AW74</f>
        <v/>
      </c>
      <c r="AX74" s="320" t="str">
        <f>CALCULOS!AX74</f>
        <v/>
      </c>
      <c r="AY74" s="318" t="str">
        <f>CALCULOS!AY74</f>
        <v/>
      </c>
      <c r="AZ74" s="319" t="str">
        <f>CALCULOS!AZ74</f>
        <v/>
      </c>
      <c r="BA74" s="320" t="str">
        <f>CALCULOS!BA74</f>
        <v/>
      </c>
      <c r="BB74" s="318" t="str">
        <f>CALCULOS!BB74</f>
        <v/>
      </c>
      <c r="BC74" s="319" t="str">
        <f>CALCULOS!BC74</f>
        <v/>
      </c>
      <c r="BD74" s="320" t="str">
        <f>CALCULOS!BD74</f>
        <v/>
      </c>
      <c r="BE74" s="318" t="str">
        <f>CALCULOS!BE74</f>
        <v/>
      </c>
      <c r="BF74" s="319" t="str">
        <f>CALCULOS!BF74</f>
        <v/>
      </c>
      <c r="BG74" s="320" t="str">
        <f>CALCULOS!BG74</f>
        <v/>
      </c>
      <c r="BH74" s="318" t="str">
        <f>CALCULOS!BH74</f>
        <v/>
      </c>
      <c r="BI74" s="319" t="str">
        <f>CALCULOS!BI74</f>
        <v/>
      </c>
      <c r="BJ74" s="320" t="str">
        <f>CALCULOS!BJ74</f>
        <v/>
      </c>
      <c r="BK74" s="318" t="str">
        <f>CALCULOS!BK74</f>
        <v/>
      </c>
      <c r="BL74" s="319" t="str">
        <f>CALCULOS!BL74</f>
        <v/>
      </c>
      <c r="BM74" s="320" t="str">
        <f>CALCULOS!BM74</f>
        <v/>
      </c>
      <c r="BN74" s="318" t="str">
        <f>CALCULOS!BN74</f>
        <v/>
      </c>
      <c r="BO74" s="319" t="str">
        <f>CALCULOS!BO74</f>
        <v/>
      </c>
      <c r="BP74" s="320" t="str">
        <f>CALCULOS!BP74</f>
        <v/>
      </c>
      <c r="BQ74" s="318" t="str">
        <f>CALCULOS!BQ74</f>
        <v/>
      </c>
      <c r="BR74" s="319" t="str">
        <f>CALCULOS!BR74</f>
        <v/>
      </c>
      <c r="BS74" s="320" t="str">
        <f>CALCULOS!BS74</f>
        <v/>
      </c>
      <c r="BT74" s="318" t="str">
        <f>CALCULOS!BT74</f>
        <v/>
      </c>
      <c r="BU74" s="319" t="str">
        <f>CALCULOS!BU74</f>
        <v/>
      </c>
      <c r="BV74" s="321" t="str">
        <f>CALCULOS!BV74</f>
        <v/>
      </c>
      <c r="BW74" s="322"/>
      <c r="BX74" s="86">
        <f>CALCULOS!BX74</f>
        <v>0</v>
      </c>
      <c r="BY74" s="89">
        <f>CALCULOS!BY74</f>
        <v>0</v>
      </c>
      <c r="BZ74" s="89">
        <f>CALCULOS!BZ74</f>
        <v>0</v>
      </c>
      <c r="CA74" s="89">
        <f>CALCULOS!CA74</f>
        <v>0</v>
      </c>
      <c r="CB74" s="93">
        <f>CALCULOS!CB74</f>
        <v>0</v>
      </c>
      <c r="CC74" s="93">
        <f>CALCULOS!CC74</f>
        <v>0</v>
      </c>
      <c r="CD74" s="97">
        <f>CALCULOS!CD74</f>
        <v>0</v>
      </c>
      <c r="CE74" s="97">
        <f>CALCULOS!CE74</f>
        <v>0</v>
      </c>
      <c r="CF74" s="101">
        <f>CALCULOS!CF74</f>
        <v>0</v>
      </c>
      <c r="CG74" s="105">
        <f>CALCULOS!CG74</f>
        <v>0</v>
      </c>
      <c r="CH74" s="19"/>
      <c r="CI74" s="123">
        <f>CALCULOS!CI74</f>
        <v>0</v>
      </c>
      <c r="CJ74" s="123">
        <f>CALCULOS!CJ74</f>
        <v>0</v>
      </c>
    </row>
    <row r="75" spans="2:88" ht="18" hidden="1" customHeight="1" x14ac:dyDescent="0.35">
      <c r="B75" s="448" t="str">
        <f>B24</f>
        <v>COCODRILOS</v>
      </c>
      <c r="C75" s="433" t="str">
        <f>CALCULOS!C75</f>
        <v/>
      </c>
      <c r="D75" s="430"/>
      <c r="E75" s="430"/>
      <c r="F75" s="430" t="str">
        <f>CALCULOS!F75</f>
        <v/>
      </c>
      <c r="G75" s="430"/>
      <c r="H75" s="430"/>
      <c r="I75" s="430" t="str">
        <f>CALCULOS!I75</f>
        <v/>
      </c>
      <c r="J75" s="430"/>
      <c r="K75" s="430"/>
      <c r="L75" s="430" t="str">
        <f>CALCULOS!L75</f>
        <v/>
      </c>
      <c r="M75" s="430"/>
      <c r="N75" s="430"/>
      <c r="O75" s="430" t="str">
        <f>CALCULOS!O75</f>
        <v/>
      </c>
      <c r="P75" s="430"/>
      <c r="Q75" s="430"/>
      <c r="R75" s="430" t="str">
        <f>CALCULOS!R75</f>
        <v/>
      </c>
      <c r="S75" s="430"/>
      <c r="T75" s="430"/>
      <c r="U75" s="430" t="str">
        <f>CALCULOS!U75</f>
        <v/>
      </c>
      <c r="V75" s="430"/>
      <c r="W75" s="430"/>
      <c r="X75" s="430" t="str">
        <f>CALCULOS!X75</f>
        <v/>
      </c>
      <c r="Y75" s="430"/>
      <c r="Z75" s="430"/>
      <c r="AA75" s="445"/>
      <c r="AB75" s="446"/>
      <c r="AC75" s="447"/>
      <c r="AD75" s="434" t="str">
        <f>CALCULOS!AD75</f>
        <v/>
      </c>
      <c r="AE75" s="435"/>
      <c r="AF75" s="444"/>
      <c r="AG75" s="434" t="str">
        <f>CALCULOS!AG75</f>
        <v/>
      </c>
      <c r="AH75" s="435"/>
      <c r="AI75" s="444"/>
      <c r="AJ75" s="434" t="str">
        <f>CALCULOS!AJ75</f>
        <v/>
      </c>
      <c r="AK75" s="435"/>
      <c r="AL75" s="444"/>
      <c r="AM75" s="434" t="str">
        <f>CALCULOS!AM75</f>
        <v/>
      </c>
      <c r="AN75" s="435"/>
      <c r="AO75" s="444"/>
      <c r="AP75" s="434" t="str">
        <f>CALCULOS!AP75</f>
        <v/>
      </c>
      <c r="AQ75" s="435"/>
      <c r="AR75" s="444"/>
      <c r="AS75" s="434" t="str">
        <f>CALCULOS!AS75</f>
        <v/>
      </c>
      <c r="AT75" s="435"/>
      <c r="AU75" s="444"/>
      <c r="AV75" s="434" t="str">
        <f>CALCULOS!AV75</f>
        <v/>
      </c>
      <c r="AW75" s="435"/>
      <c r="AX75" s="444"/>
      <c r="AY75" s="434" t="str">
        <f>CALCULOS!AY75</f>
        <v/>
      </c>
      <c r="AZ75" s="435"/>
      <c r="BA75" s="444"/>
      <c r="BB75" s="434" t="str">
        <f>CALCULOS!BB75</f>
        <v/>
      </c>
      <c r="BC75" s="435"/>
      <c r="BD75" s="444"/>
      <c r="BE75" s="434" t="str">
        <f>CALCULOS!BE75</f>
        <v/>
      </c>
      <c r="BF75" s="435"/>
      <c r="BG75" s="444"/>
      <c r="BH75" s="434" t="str">
        <f>CALCULOS!BH75</f>
        <v/>
      </c>
      <c r="BI75" s="435"/>
      <c r="BJ75" s="444"/>
      <c r="BK75" s="434" t="str">
        <f>CALCULOS!BK75</f>
        <v/>
      </c>
      <c r="BL75" s="435"/>
      <c r="BM75" s="436"/>
      <c r="BN75" s="434" t="str">
        <f>CALCULOS!BN75</f>
        <v/>
      </c>
      <c r="BO75" s="435"/>
      <c r="BP75" s="436"/>
      <c r="BQ75" s="434" t="str">
        <f>CALCULOS!BQ75</f>
        <v/>
      </c>
      <c r="BR75" s="435"/>
      <c r="BS75" s="436"/>
      <c r="BT75" s="434" t="str">
        <f>CALCULOS!BT75</f>
        <v/>
      </c>
      <c r="BU75" s="435"/>
      <c r="BV75" s="440"/>
      <c r="BW75" s="336"/>
      <c r="BX75" s="85"/>
      <c r="BY75" s="88"/>
      <c r="BZ75" s="88"/>
      <c r="CA75" s="88"/>
      <c r="CB75" s="92"/>
      <c r="CC75" s="92"/>
      <c r="CD75" s="96"/>
      <c r="CE75" s="96"/>
      <c r="CF75" s="100"/>
      <c r="CG75" s="104"/>
      <c r="CH75" s="74"/>
      <c r="CI75" s="149"/>
      <c r="CJ75" s="149"/>
    </row>
    <row r="76" spans="2:88" ht="18" hidden="1" customHeight="1" x14ac:dyDescent="0.35">
      <c r="B76" s="449"/>
      <c r="C76" s="62" t="str">
        <f>CALCULOS!C76</f>
        <v/>
      </c>
      <c r="D76" s="167" t="str">
        <f>CALCULOS!D76</f>
        <v/>
      </c>
      <c r="E76" s="7" t="str">
        <f>CALCULOS!E76</f>
        <v/>
      </c>
      <c r="F76" s="62" t="str">
        <f>CALCULOS!F76</f>
        <v/>
      </c>
      <c r="G76" s="167" t="str">
        <f>CALCULOS!G76</f>
        <v>-</v>
      </c>
      <c r="H76" s="7" t="str">
        <f>CALCULOS!H76</f>
        <v/>
      </c>
      <c r="I76" s="62" t="str">
        <f>CALCULOS!I76</f>
        <v/>
      </c>
      <c r="J76" s="167" t="str">
        <f>CALCULOS!J76</f>
        <v>-</v>
      </c>
      <c r="K76" s="7" t="str">
        <f>CALCULOS!K76</f>
        <v/>
      </c>
      <c r="L76" s="62" t="str">
        <f>CALCULOS!L76</f>
        <v/>
      </c>
      <c r="M76" s="167" t="str">
        <f>CALCULOS!M76</f>
        <v>-</v>
      </c>
      <c r="N76" s="7" t="str">
        <f>CALCULOS!N76</f>
        <v/>
      </c>
      <c r="O76" s="62" t="str">
        <f>CALCULOS!O76</f>
        <v/>
      </c>
      <c r="P76" s="167" t="str">
        <f>CALCULOS!P76</f>
        <v>-</v>
      </c>
      <c r="Q76" s="7" t="str">
        <f>CALCULOS!Q76</f>
        <v/>
      </c>
      <c r="R76" s="62" t="str">
        <f>CALCULOS!R76</f>
        <v/>
      </c>
      <c r="S76" s="167" t="str">
        <f>CALCULOS!S76</f>
        <v>-</v>
      </c>
      <c r="T76" s="7" t="str">
        <f>CALCULOS!T76</f>
        <v/>
      </c>
      <c r="U76" s="62" t="str">
        <f>CALCULOS!U76</f>
        <v/>
      </c>
      <c r="V76" s="167" t="str">
        <f>CALCULOS!V76</f>
        <v>-</v>
      </c>
      <c r="W76" s="7" t="str">
        <f>CALCULOS!W76</f>
        <v/>
      </c>
      <c r="X76" s="62" t="str">
        <f>CALCULOS!X76</f>
        <v/>
      </c>
      <c r="Y76" s="167" t="str">
        <f>CALCULOS!Y76</f>
        <v/>
      </c>
      <c r="Z76" s="7" t="str">
        <f>CALCULOS!Z76</f>
        <v/>
      </c>
      <c r="AA76" s="117"/>
      <c r="AB76" s="115"/>
      <c r="AC76" s="116"/>
      <c r="AD76" s="318" t="str">
        <f>CALCULOS!AD76</f>
        <v/>
      </c>
      <c r="AE76" s="319" t="str">
        <f>CALCULOS!AE76</f>
        <v/>
      </c>
      <c r="AF76" s="320" t="str">
        <f>CALCULOS!AF76</f>
        <v/>
      </c>
      <c r="AG76" s="318" t="str">
        <f>CALCULOS!AG76</f>
        <v/>
      </c>
      <c r="AH76" s="319" t="str">
        <f>CALCULOS!AH76</f>
        <v/>
      </c>
      <c r="AI76" s="320" t="str">
        <f>CALCULOS!AI76</f>
        <v/>
      </c>
      <c r="AJ76" s="318" t="str">
        <f>CALCULOS!AJ76</f>
        <v/>
      </c>
      <c r="AK76" s="319" t="str">
        <f>CALCULOS!AK76</f>
        <v/>
      </c>
      <c r="AL76" s="320" t="str">
        <f>CALCULOS!AL76</f>
        <v/>
      </c>
      <c r="AM76" s="318" t="str">
        <f>CALCULOS!AM76</f>
        <v/>
      </c>
      <c r="AN76" s="319" t="str">
        <f>CALCULOS!AN76</f>
        <v/>
      </c>
      <c r="AO76" s="320" t="str">
        <f>CALCULOS!AO76</f>
        <v/>
      </c>
      <c r="AP76" s="318" t="str">
        <f>CALCULOS!AP76</f>
        <v/>
      </c>
      <c r="AQ76" s="319" t="str">
        <f>CALCULOS!AQ76</f>
        <v/>
      </c>
      <c r="AR76" s="320" t="str">
        <f>CALCULOS!AR76</f>
        <v/>
      </c>
      <c r="AS76" s="318" t="str">
        <f>CALCULOS!AS76</f>
        <v/>
      </c>
      <c r="AT76" s="319" t="str">
        <f>CALCULOS!AT76</f>
        <v/>
      </c>
      <c r="AU76" s="320" t="str">
        <f>CALCULOS!AU76</f>
        <v/>
      </c>
      <c r="AV76" s="318" t="str">
        <f>CALCULOS!AV76</f>
        <v/>
      </c>
      <c r="AW76" s="319" t="str">
        <f>CALCULOS!AW76</f>
        <v/>
      </c>
      <c r="AX76" s="320" t="str">
        <f>CALCULOS!AX76</f>
        <v/>
      </c>
      <c r="AY76" s="318" t="str">
        <f>CALCULOS!AY76</f>
        <v/>
      </c>
      <c r="AZ76" s="319" t="str">
        <f>CALCULOS!AZ76</f>
        <v/>
      </c>
      <c r="BA76" s="320" t="str">
        <f>CALCULOS!BA76</f>
        <v/>
      </c>
      <c r="BB76" s="318" t="str">
        <f>CALCULOS!BB76</f>
        <v/>
      </c>
      <c r="BC76" s="319" t="str">
        <f>CALCULOS!BC76</f>
        <v/>
      </c>
      <c r="BD76" s="320" t="str">
        <f>CALCULOS!BD76</f>
        <v/>
      </c>
      <c r="BE76" s="318" t="str">
        <f>CALCULOS!BE76</f>
        <v/>
      </c>
      <c r="BF76" s="319" t="str">
        <f>CALCULOS!BF76</f>
        <v/>
      </c>
      <c r="BG76" s="320" t="str">
        <f>CALCULOS!BG76</f>
        <v/>
      </c>
      <c r="BH76" s="318" t="str">
        <f>CALCULOS!BH76</f>
        <v/>
      </c>
      <c r="BI76" s="319" t="str">
        <f>CALCULOS!BI76</f>
        <v/>
      </c>
      <c r="BJ76" s="320" t="str">
        <f>CALCULOS!BJ76</f>
        <v/>
      </c>
      <c r="BK76" s="318" t="str">
        <f>CALCULOS!BK76</f>
        <v/>
      </c>
      <c r="BL76" s="319" t="str">
        <f>CALCULOS!BL76</f>
        <v/>
      </c>
      <c r="BM76" s="320" t="str">
        <f>CALCULOS!BM76</f>
        <v/>
      </c>
      <c r="BN76" s="318" t="str">
        <f>CALCULOS!BN76</f>
        <v/>
      </c>
      <c r="BO76" s="319" t="str">
        <f>CALCULOS!BO76</f>
        <v/>
      </c>
      <c r="BP76" s="320" t="str">
        <f>CALCULOS!BP76</f>
        <v/>
      </c>
      <c r="BQ76" s="318" t="str">
        <f>CALCULOS!BQ76</f>
        <v/>
      </c>
      <c r="BR76" s="319" t="str">
        <f>CALCULOS!BR76</f>
        <v/>
      </c>
      <c r="BS76" s="320" t="str">
        <f>CALCULOS!BS76</f>
        <v/>
      </c>
      <c r="BT76" s="318" t="str">
        <f>CALCULOS!BT76</f>
        <v/>
      </c>
      <c r="BU76" s="319" t="str">
        <f>CALCULOS!BU76</f>
        <v/>
      </c>
      <c r="BV76" s="321" t="str">
        <f>CALCULOS!BV76</f>
        <v/>
      </c>
      <c r="BW76" s="322"/>
      <c r="BX76" s="86">
        <f>CALCULOS!BX76</f>
        <v>0</v>
      </c>
      <c r="BY76" s="89">
        <f>CALCULOS!BY76</f>
        <v>0</v>
      </c>
      <c r="BZ76" s="89">
        <f>CALCULOS!BZ76</f>
        <v>0</v>
      </c>
      <c r="CA76" s="89">
        <f>CALCULOS!CA76</f>
        <v>0</v>
      </c>
      <c r="CB76" s="93">
        <f>CALCULOS!CB76</f>
        <v>0</v>
      </c>
      <c r="CC76" s="93">
        <f>CALCULOS!CC76</f>
        <v>0</v>
      </c>
      <c r="CD76" s="97">
        <f>CALCULOS!CD76</f>
        <v>0</v>
      </c>
      <c r="CE76" s="97">
        <f>CALCULOS!CE76</f>
        <v>0</v>
      </c>
      <c r="CF76" s="101">
        <f>CALCULOS!CF76</f>
        <v>0</v>
      </c>
      <c r="CG76" s="105">
        <f>CALCULOS!CG76</f>
        <v>0</v>
      </c>
      <c r="CH76" s="19"/>
      <c r="CI76" s="123">
        <f>CALCULOS!CI76</f>
        <v>0</v>
      </c>
      <c r="CJ76" s="123">
        <f>CALCULOS!CJ76</f>
        <v>0</v>
      </c>
    </row>
    <row r="77" spans="2:88" ht="18" hidden="1" customHeight="1" x14ac:dyDescent="0.35">
      <c r="B77" s="448" t="str">
        <f>B26</f>
        <v>EQUIPO J</v>
      </c>
      <c r="C77" s="433" t="str">
        <f>CALCULOS!C77</f>
        <v/>
      </c>
      <c r="D77" s="430"/>
      <c r="E77" s="430"/>
      <c r="F77" s="430" t="str">
        <f>CALCULOS!F77</f>
        <v/>
      </c>
      <c r="G77" s="430"/>
      <c r="H77" s="430"/>
      <c r="I77" s="430" t="str">
        <f>CALCULOS!I77</f>
        <v/>
      </c>
      <c r="J77" s="430"/>
      <c r="K77" s="430"/>
      <c r="L77" s="430" t="str">
        <f>CALCULOS!L77</f>
        <v/>
      </c>
      <c r="M77" s="430"/>
      <c r="N77" s="430"/>
      <c r="O77" s="430" t="str">
        <f>CALCULOS!O77</f>
        <v/>
      </c>
      <c r="P77" s="430"/>
      <c r="Q77" s="430"/>
      <c r="R77" s="430" t="str">
        <f>CALCULOS!R77</f>
        <v/>
      </c>
      <c r="S77" s="430"/>
      <c r="T77" s="430"/>
      <c r="U77" s="430" t="str">
        <f>CALCULOS!U77</f>
        <v/>
      </c>
      <c r="V77" s="430"/>
      <c r="W77" s="430"/>
      <c r="X77" s="430" t="str">
        <f>CALCULOS!X77</f>
        <v/>
      </c>
      <c r="Y77" s="430"/>
      <c r="Z77" s="430"/>
      <c r="AA77" s="430" t="str">
        <f>CALCULOS!AA77</f>
        <v/>
      </c>
      <c r="AB77" s="430"/>
      <c r="AC77" s="430"/>
      <c r="AD77" s="445"/>
      <c r="AE77" s="446"/>
      <c r="AF77" s="447"/>
      <c r="AG77" s="434" t="str">
        <f>CALCULOS!AG77</f>
        <v/>
      </c>
      <c r="AH77" s="435"/>
      <c r="AI77" s="444"/>
      <c r="AJ77" s="434" t="str">
        <f>CALCULOS!AJ77</f>
        <v/>
      </c>
      <c r="AK77" s="435"/>
      <c r="AL77" s="444"/>
      <c r="AM77" s="434" t="str">
        <f>CALCULOS!AM77</f>
        <v/>
      </c>
      <c r="AN77" s="435"/>
      <c r="AO77" s="444"/>
      <c r="AP77" s="434" t="str">
        <f>CALCULOS!AP77</f>
        <v/>
      </c>
      <c r="AQ77" s="435"/>
      <c r="AR77" s="444"/>
      <c r="AS77" s="434" t="str">
        <f>CALCULOS!AS77</f>
        <v/>
      </c>
      <c r="AT77" s="435"/>
      <c r="AU77" s="444"/>
      <c r="AV77" s="434" t="str">
        <f>CALCULOS!AV77</f>
        <v/>
      </c>
      <c r="AW77" s="435"/>
      <c r="AX77" s="444"/>
      <c r="AY77" s="434" t="str">
        <f>CALCULOS!AY77</f>
        <v/>
      </c>
      <c r="AZ77" s="435"/>
      <c r="BA77" s="444"/>
      <c r="BB77" s="434" t="str">
        <f>CALCULOS!BB77</f>
        <v/>
      </c>
      <c r="BC77" s="435"/>
      <c r="BD77" s="444"/>
      <c r="BE77" s="434" t="str">
        <f>CALCULOS!BE77</f>
        <v/>
      </c>
      <c r="BF77" s="435"/>
      <c r="BG77" s="444"/>
      <c r="BH77" s="434" t="str">
        <f>CALCULOS!BH77</f>
        <v/>
      </c>
      <c r="BI77" s="435"/>
      <c r="BJ77" s="444"/>
      <c r="BK77" s="434" t="str">
        <f>CALCULOS!BK77</f>
        <v/>
      </c>
      <c r="BL77" s="435"/>
      <c r="BM77" s="436"/>
      <c r="BN77" s="434" t="str">
        <f>CALCULOS!BN77</f>
        <v/>
      </c>
      <c r="BO77" s="435"/>
      <c r="BP77" s="436"/>
      <c r="BQ77" s="434" t="str">
        <f>CALCULOS!BQ77</f>
        <v/>
      </c>
      <c r="BR77" s="435"/>
      <c r="BS77" s="436"/>
      <c r="BT77" s="434" t="str">
        <f>CALCULOS!BT77</f>
        <v/>
      </c>
      <c r="BU77" s="435"/>
      <c r="BV77" s="440"/>
      <c r="BW77" s="336"/>
      <c r="BX77" s="85"/>
      <c r="BY77" s="88"/>
      <c r="BZ77" s="88"/>
      <c r="CA77" s="88"/>
      <c r="CB77" s="92"/>
      <c r="CC77" s="92"/>
      <c r="CD77" s="96"/>
      <c r="CE77" s="96"/>
      <c r="CF77" s="100"/>
      <c r="CG77" s="104"/>
      <c r="CH77" s="74"/>
      <c r="CI77" s="149"/>
      <c r="CJ77" s="149"/>
    </row>
    <row r="78" spans="2:88" ht="18" hidden="1" customHeight="1" x14ac:dyDescent="0.35">
      <c r="B78" s="449"/>
      <c r="C78" s="62" t="str">
        <f>CALCULOS!C78</f>
        <v/>
      </c>
      <c r="D78" s="167" t="str">
        <f>CALCULOS!D78</f>
        <v/>
      </c>
      <c r="E78" s="7" t="str">
        <f>CALCULOS!E78</f>
        <v/>
      </c>
      <c r="F78" s="62" t="str">
        <f>CALCULOS!F78</f>
        <v/>
      </c>
      <c r="G78" s="167" t="str">
        <f>CALCULOS!G78</f>
        <v/>
      </c>
      <c r="H78" s="7" t="str">
        <f>CALCULOS!H78</f>
        <v/>
      </c>
      <c r="I78" s="62" t="str">
        <f>CALCULOS!I78</f>
        <v/>
      </c>
      <c r="J78" s="167" t="str">
        <f>CALCULOS!J78</f>
        <v/>
      </c>
      <c r="K78" s="7" t="str">
        <f>CALCULOS!K78</f>
        <v/>
      </c>
      <c r="L78" s="62" t="str">
        <f>CALCULOS!L78</f>
        <v/>
      </c>
      <c r="M78" s="167" t="str">
        <f>CALCULOS!M78</f>
        <v/>
      </c>
      <c r="N78" s="7" t="str">
        <f>CALCULOS!N78</f>
        <v/>
      </c>
      <c r="O78" s="62" t="str">
        <f>CALCULOS!O78</f>
        <v/>
      </c>
      <c r="P78" s="167" t="str">
        <f>CALCULOS!P78</f>
        <v/>
      </c>
      <c r="Q78" s="7" t="str">
        <f>CALCULOS!Q78</f>
        <v/>
      </c>
      <c r="R78" s="62" t="str">
        <f>CALCULOS!R78</f>
        <v/>
      </c>
      <c r="S78" s="167" t="str">
        <f>CALCULOS!S78</f>
        <v/>
      </c>
      <c r="T78" s="7" t="str">
        <f>CALCULOS!T78</f>
        <v/>
      </c>
      <c r="U78" s="62" t="str">
        <f>CALCULOS!U78</f>
        <v/>
      </c>
      <c r="V78" s="167" t="str">
        <f>CALCULOS!V78</f>
        <v/>
      </c>
      <c r="W78" s="7" t="str">
        <f>CALCULOS!W78</f>
        <v/>
      </c>
      <c r="X78" s="62" t="str">
        <f>CALCULOS!X78</f>
        <v/>
      </c>
      <c r="Y78" s="167" t="str">
        <f>CALCULOS!Y78</f>
        <v/>
      </c>
      <c r="Z78" s="7" t="str">
        <f>CALCULOS!Z78</f>
        <v/>
      </c>
      <c r="AA78" s="62" t="str">
        <f>CALCULOS!AA78</f>
        <v/>
      </c>
      <c r="AB78" s="167" t="str">
        <f>CALCULOS!AB78</f>
        <v/>
      </c>
      <c r="AC78" s="7" t="str">
        <f>CALCULOS!AC78</f>
        <v/>
      </c>
      <c r="AD78" s="117"/>
      <c r="AE78" s="115"/>
      <c r="AF78" s="116"/>
      <c r="AG78" s="318" t="str">
        <f>CALCULOS!AG78</f>
        <v/>
      </c>
      <c r="AH78" s="319" t="str">
        <f>CALCULOS!AH78</f>
        <v/>
      </c>
      <c r="AI78" s="320" t="str">
        <f>CALCULOS!AI78</f>
        <v/>
      </c>
      <c r="AJ78" s="318" t="str">
        <f>CALCULOS!AJ78</f>
        <v/>
      </c>
      <c r="AK78" s="319" t="str">
        <f>CALCULOS!AK78</f>
        <v/>
      </c>
      <c r="AL78" s="320" t="str">
        <f>CALCULOS!AL78</f>
        <v/>
      </c>
      <c r="AM78" s="318" t="str">
        <f>CALCULOS!AM78</f>
        <v/>
      </c>
      <c r="AN78" s="319" t="str">
        <f>CALCULOS!AN78</f>
        <v/>
      </c>
      <c r="AO78" s="320" t="str">
        <f>CALCULOS!AO78</f>
        <v/>
      </c>
      <c r="AP78" s="318" t="str">
        <f>CALCULOS!AP78</f>
        <v/>
      </c>
      <c r="AQ78" s="319" t="str">
        <f>CALCULOS!AQ78</f>
        <v/>
      </c>
      <c r="AR78" s="320" t="str">
        <f>CALCULOS!AR78</f>
        <v/>
      </c>
      <c r="AS78" s="318" t="str">
        <f>CALCULOS!AS78</f>
        <v/>
      </c>
      <c r="AT78" s="319" t="str">
        <f>CALCULOS!AT78</f>
        <v/>
      </c>
      <c r="AU78" s="320" t="str">
        <f>CALCULOS!AU78</f>
        <v/>
      </c>
      <c r="AV78" s="318" t="str">
        <f>CALCULOS!AV78</f>
        <v/>
      </c>
      <c r="AW78" s="319" t="str">
        <f>CALCULOS!AW78</f>
        <v/>
      </c>
      <c r="AX78" s="320" t="str">
        <f>CALCULOS!AX78</f>
        <v/>
      </c>
      <c r="AY78" s="318" t="str">
        <f>CALCULOS!AY78</f>
        <v/>
      </c>
      <c r="AZ78" s="319" t="str">
        <f>CALCULOS!AZ78</f>
        <v/>
      </c>
      <c r="BA78" s="320" t="str">
        <f>CALCULOS!BA78</f>
        <v/>
      </c>
      <c r="BB78" s="318" t="str">
        <f>CALCULOS!BB78</f>
        <v/>
      </c>
      <c r="BC78" s="319" t="str">
        <f>CALCULOS!BC78</f>
        <v/>
      </c>
      <c r="BD78" s="320" t="str">
        <f>CALCULOS!BD78</f>
        <v/>
      </c>
      <c r="BE78" s="318" t="str">
        <f>CALCULOS!BE78</f>
        <v/>
      </c>
      <c r="BF78" s="319" t="str">
        <f>CALCULOS!BF78</f>
        <v/>
      </c>
      <c r="BG78" s="320" t="str">
        <f>CALCULOS!BG78</f>
        <v/>
      </c>
      <c r="BH78" s="318" t="str">
        <f>CALCULOS!BH78</f>
        <v/>
      </c>
      <c r="BI78" s="319" t="str">
        <f>CALCULOS!BI78</f>
        <v/>
      </c>
      <c r="BJ78" s="320" t="str">
        <f>CALCULOS!BJ78</f>
        <v/>
      </c>
      <c r="BK78" s="318" t="str">
        <f>CALCULOS!BK78</f>
        <v/>
      </c>
      <c r="BL78" s="319" t="str">
        <f>CALCULOS!BL78</f>
        <v/>
      </c>
      <c r="BM78" s="320" t="str">
        <f>CALCULOS!BM78</f>
        <v/>
      </c>
      <c r="BN78" s="318" t="str">
        <f>CALCULOS!BN78</f>
        <v/>
      </c>
      <c r="BO78" s="319" t="str">
        <f>CALCULOS!BO78</f>
        <v/>
      </c>
      <c r="BP78" s="320" t="str">
        <f>CALCULOS!BP78</f>
        <v/>
      </c>
      <c r="BQ78" s="318" t="str">
        <f>CALCULOS!BQ78</f>
        <v/>
      </c>
      <c r="BR78" s="319" t="str">
        <f>CALCULOS!BR78</f>
        <v/>
      </c>
      <c r="BS78" s="320" t="str">
        <f>CALCULOS!BS78</f>
        <v/>
      </c>
      <c r="BT78" s="318" t="str">
        <f>CALCULOS!BT78</f>
        <v/>
      </c>
      <c r="BU78" s="319" t="str">
        <f>CALCULOS!BU78</f>
        <v/>
      </c>
      <c r="BV78" s="321" t="str">
        <f>CALCULOS!BV78</f>
        <v/>
      </c>
      <c r="BW78" s="322"/>
      <c r="BX78" s="86">
        <f>CALCULOS!BX78</f>
        <v>0</v>
      </c>
      <c r="BY78" s="89">
        <f>CALCULOS!BY78</f>
        <v>0</v>
      </c>
      <c r="BZ78" s="89">
        <f>CALCULOS!BZ78</f>
        <v>0</v>
      </c>
      <c r="CA78" s="89">
        <f>CALCULOS!CA78</f>
        <v>0</v>
      </c>
      <c r="CB78" s="93">
        <f>CALCULOS!CB78</f>
        <v>0</v>
      </c>
      <c r="CC78" s="93">
        <f>CALCULOS!CC78</f>
        <v>0</v>
      </c>
      <c r="CD78" s="97">
        <f>CALCULOS!CD78</f>
        <v>0</v>
      </c>
      <c r="CE78" s="97">
        <f>CALCULOS!CE78</f>
        <v>0</v>
      </c>
      <c r="CF78" s="101">
        <f>CALCULOS!CF78</f>
        <v>0</v>
      </c>
      <c r="CG78" s="105">
        <f>CALCULOS!CG78</f>
        <v>0</v>
      </c>
      <c r="CH78" s="19"/>
      <c r="CI78" s="123">
        <f>CALCULOS!CI78</f>
        <v>0</v>
      </c>
      <c r="CJ78" s="123">
        <f>CALCULOS!CJ78</f>
        <v>0</v>
      </c>
    </row>
    <row r="79" spans="2:88" ht="18" hidden="1" customHeight="1" x14ac:dyDescent="0.35">
      <c r="B79" s="452" t="str">
        <f>B28</f>
        <v>EQUIPO K</v>
      </c>
      <c r="C79" s="433" t="str">
        <f>CALCULOS!C79</f>
        <v/>
      </c>
      <c r="D79" s="430"/>
      <c r="E79" s="430"/>
      <c r="F79" s="430" t="str">
        <f>CALCULOS!F79</f>
        <v/>
      </c>
      <c r="G79" s="430"/>
      <c r="H79" s="430"/>
      <c r="I79" s="430" t="str">
        <f>CALCULOS!I79</f>
        <v/>
      </c>
      <c r="J79" s="430"/>
      <c r="K79" s="430"/>
      <c r="L79" s="430" t="str">
        <f>CALCULOS!L79</f>
        <v/>
      </c>
      <c r="M79" s="430"/>
      <c r="N79" s="430"/>
      <c r="O79" s="430" t="str">
        <f>CALCULOS!O79</f>
        <v/>
      </c>
      <c r="P79" s="430"/>
      <c r="Q79" s="430"/>
      <c r="R79" s="430" t="str">
        <f>CALCULOS!R79</f>
        <v/>
      </c>
      <c r="S79" s="430"/>
      <c r="T79" s="430"/>
      <c r="U79" s="430" t="str">
        <f>CALCULOS!U79</f>
        <v/>
      </c>
      <c r="V79" s="430"/>
      <c r="W79" s="430"/>
      <c r="X79" s="430" t="str">
        <f>CALCULOS!X79</f>
        <v/>
      </c>
      <c r="Y79" s="430"/>
      <c r="Z79" s="430"/>
      <c r="AA79" s="430" t="str">
        <f>CALCULOS!AA79</f>
        <v/>
      </c>
      <c r="AB79" s="430"/>
      <c r="AC79" s="430"/>
      <c r="AD79" s="430" t="str">
        <f>CALCULOS!AD79</f>
        <v/>
      </c>
      <c r="AE79" s="430"/>
      <c r="AF79" s="430"/>
      <c r="AG79" s="445"/>
      <c r="AH79" s="446"/>
      <c r="AI79" s="447"/>
      <c r="AJ79" s="434" t="str">
        <f>CALCULOS!AJ79</f>
        <v/>
      </c>
      <c r="AK79" s="435"/>
      <c r="AL79" s="444"/>
      <c r="AM79" s="434" t="str">
        <f>CALCULOS!AM79</f>
        <v/>
      </c>
      <c r="AN79" s="435"/>
      <c r="AO79" s="444"/>
      <c r="AP79" s="434" t="str">
        <f>CALCULOS!AP79</f>
        <v/>
      </c>
      <c r="AQ79" s="435"/>
      <c r="AR79" s="444"/>
      <c r="AS79" s="434" t="str">
        <f>CALCULOS!AS79</f>
        <v/>
      </c>
      <c r="AT79" s="435"/>
      <c r="AU79" s="444"/>
      <c r="AV79" s="434" t="str">
        <f>CALCULOS!AV79</f>
        <v/>
      </c>
      <c r="AW79" s="435"/>
      <c r="AX79" s="444"/>
      <c r="AY79" s="434" t="str">
        <f>CALCULOS!AY79</f>
        <v/>
      </c>
      <c r="AZ79" s="435"/>
      <c r="BA79" s="444"/>
      <c r="BB79" s="434" t="str">
        <f>CALCULOS!BB79</f>
        <v/>
      </c>
      <c r="BC79" s="435"/>
      <c r="BD79" s="444"/>
      <c r="BE79" s="434" t="str">
        <f>CALCULOS!BE79</f>
        <v/>
      </c>
      <c r="BF79" s="435"/>
      <c r="BG79" s="444"/>
      <c r="BH79" s="434" t="str">
        <f>CALCULOS!BH79</f>
        <v/>
      </c>
      <c r="BI79" s="435"/>
      <c r="BJ79" s="444"/>
      <c r="BK79" s="434" t="str">
        <f>CALCULOS!BK79</f>
        <v/>
      </c>
      <c r="BL79" s="435"/>
      <c r="BM79" s="436"/>
      <c r="BN79" s="434" t="str">
        <f>CALCULOS!BN79</f>
        <v/>
      </c>
      <c r="BO79" s="435"/>
      <c r="BP79" s="436"/>
      <c r="BQ79" s="434" t="str">
        <f>CALCULOS!BQ79</f>
        <v/>
      </c>
      <c r="BR79" s="435"/>
      <c r="BS79" s="436"/>
      <c r="BT79" s="434" t="str">
        <f>CALCULOS!BT79</f>
        <v/>
      </c>
      <c r="BU79" s="435"/>
      <c r="BV79" s="440"/>
      <c r="BW79" s="323"/>
      <c r="BX79" s="85"/>
      <c r="BY79" s="88"/>
      <c r="BZ79" s="88"/>
      <c r="CA79" s="88"/>
      <c r="CB79" s="92"/>
      <c r="CC79" s="92"/>
      <c r="CD79" s="96"/>
      <c r="CE79" s="96"/>
      <c r="CF79" s="100"/>
      <c r="CG79" s="104"/>
      <c r="CH79" s="74"/>
      <c r="CI79" s="149"/>
      <c r="CJ79" s="149"/>
    </row>
    <row r="80" spans="2:88" ht="18" hidden="1" customHeight="1" x14ac:dyDescent="0.35">
      <c r="B80" s="449"/>
      <c r="C80" s="62" t="str">
        <f>CALCULOS!C80</f>
        <v/>
      </c>
      <c r="D80" s="167" t="str">
        <f>CALCULOS!D80</f>
        <v/>
      </c>
      <c r="E80" s="7" t="str">
        <f>CALCULOS!E80</f>
        <v/>
      </c>
      <c r="F80" s="62" t="str">
        <f>CALCULOS!F80</f>
        <v/>
      </c>
      <c r="G80" s="167" t="str">
        <f>CALCULOS!G80</f>
        <v/>
      </c>
      <c r="H80" s="7" t="str">
        <f>CALCULOS!H80</f>
        <v/>
      </c>
      <c r="I80" s="62" t="str">
        <f>CALCULOS!I80</f>
        <v/>
      </c>
      <c r="J80" s="167" t="str">
        <f>CALCULOS!J80</f>
        <v/>
      </c>
      <c r="K80" s="7" t="str">
        <f>CALCULOS!K80</f>
        <v/>
      </c>
      <c r="L80" s="62" t="str">
        <f>CALCULOS!L80</f>
        <v/>
      </c>
      <c r="M80" s="167" t="str">
        <f>CALCULOS!M80</f>
        <v/>
      </c>
      <c r="N80" s="7" t="str">
        <f>CALCULOS!N80</f>
        <v/>
      </c>
      <c r="O80" s="62" t="str">
        <f>CALCULOS!O80</f>
        <v/>
      </c>
      <c r="P80" s="167" t="str">
        <f>CALCULOS!P80</f>
        <v/>
      </c>
      <c r="Q80" s="7" t="str">
        <f>CALCULOS!Q80</f>
        <v/>
      </c>
      <c r="R80" s="62" t="str">
        <f>CALCULOS!R80</f>
        <v/>
      </c>
      <c r="S80" s="167" t="str">
        <f>CALCULOS!S80</f>
        <v/>
      </c>
      <c r="T80" s="7" t="str">
        <f>CALCULOS!T80</f>
        <v/>
      </c>
      <c r="U80" s="62" t="str">
        <f>CALCULOS!U80</f>
        <v/>
      </c>
      <c r="V80" s="167" t="str">
        <f>CALCULOS!V80</f>
        <v/>
      </c>
      <c r="W80" s="7" t="str">
        <f>CALCULOS!W80</f>
        <v/>
      </c>
      <c r="X80" s="62" t="str">
        <f>CALCULOS!X80</f>
        <v/>
      </c>
      <c r="Y80" s="167" t="str">
        <f>CALCULOS!Y80</f>
        <v/>
      </c>
      <c r="Z80" s="7" t="str">
        <f>CALCULOS!Z80</f>
        <v/>
      </c>
      <c r="AA80" s="62" t="str">
        <f>CALCULOS!AA80</f>
        <v/>
      </c>
      <c r="AB80" s="167" t="str">
        <f>CALCULOS!AB80</f>
        <v/>
      </c>
      <c r="AC80" s="7" t="str">
        <f>CALCULOS!AC80</f>
        <v/>
      </c>
      <c r="AD80" s="62" t="str">
        <f>CALCULOS!AD80</f>
        <v/>
      </c>
      <c r="AE80" s="167" t="str">
        <f>CALCULOS!AE80</f>
        <v/>
      </c>
      <c r="AF80" s="7" t="str">
        <f>CALCULOS!AF80</f>
        <v/>
      </c>
      <c r="AG80" s="117"/>
      <c r="AH80" s="115"/>
      <c r="AI80" s="116"/>
      <c r="AJ80" s="318" t="str">
        <f>CALCULOS!AJ80</f>
        <v/>
      </c>
      <c r="AK80" s="319" t="str">
        <f>CALCULOS!AK80</f>
        <v/>
      </c>
      <c r="AL80" s="320" t="str">
        <f>CALCULOS!AL80</f>
        <v/>
      </c>
      <c r="AM80" s="318" t="str">
        <f>CALCULOS!AM80</f>
        <v/>
      </c>
      <c r="AN80" s="319" t="str">
        <f>CALCULOS!AN80</f>
        <v/>
      </c>
      <c r="AO80" s="320" t="str">
        <f>CALCULOS!AO80</f>
        <v/>
      </c>
      <c r="AP80" s="318" t="str">
        <f>CALCULOS!AP80</f>
        <v/>
      </c>
      <c r="AQ80" s="319" t="str">
        <f>CALCULOS!AQ80</f>
        <v/>
      </c>
      <c r="AR80" s="320" t="str">
        <f>CALCULOS!AR80</f>
        <v/>
      </c>
      <c r="AS80" s="318" t="str">
        <f>CALCULOS!AS80</f>
        <v/>
      </c>
      <c r="AT80" s="319" t="str">
        <f>CALCULOS!AT80</f>
        <v/>
      </c>
      <c r="AU80" s="320" t="str">
        <f>CALCULOS!AU80</f>
        <v/>
      </c>
      <c r="AV80" s="318" t="str">
        <f>CALCULOS!AV80</f>
        <v/>
      </c>
      <c r="AW80" s="319" t="str">
        <f>CALCULOS!AW80</f>
        <v/>
      </c>
      <c r="AX80" s="320" t="str">
        <f>CALCULOS!AX80</f>
        <v/>
      </c>
      <c r="AY80" s="318" t="str">
        <f>CALCULOS!AY80</f>
        <v/>
      </c>
      <c r="AZ80" s="319" t="str">
        <f>CALCULOS!AZ80</f>
        <v/>
      </c>
      <c r="BA80" s="320" t="str">
        <f>CALCULOS!BA80</f>
        <v/>
      </c>
      <c r="BB80" s="318" t="str">
        <f>CALCULOS!BB80</f>
        <v/>
      </c>
      <c r="BC80" s="319" t="str">
        <f>CALCULOS!BC80</f>
        <v/>
      </c>
      <c r="BD80" s="320" t="str">
        <f>CALCULOS!BD80</f>
        <v/>
      </c>
      <c r="BE80" s="318" t="str">
        <f>CALCULOS!BE80</f>
        <v/>
      </c>
      <c r="BF80" s="319" t="str">
        <f>CALCULOS!BF80</f>
        <v/>
      </c>
      <c r="BG80" s="320" t="str">
        <f>CALCULOS!BG80</f>
        <v/>
      </c>
      <c r="BH80" s="318" t="str">
        <f>CALCULOS!BH80</f>
        <v/>
      </c>
      <c r="BI80" s="319" t="str">
        <f>CALCULOS!BI80</f>
        <v/>
      </c>
      <c r="BJ80" s="320" t="str">
        <f>CALCULOS!BJ80</f>
        <v/>
      </c>
      <c r="BK80" s="318" t="str">
        <f>CALCULOS!BK80</f>
        <v/>
      </c>
      <c r="BL80" s="319" t="str">
        <f>CALCULOS!BL80</f>
        <v/>
      </c>
      <c r="BM80" s="320" t="str">
        <f>CALCULOS!BM80</f>
        <v/>
      </c>
      <c r="BN80" s="318" t="str">
        <f>CALCULOS!BN80</f>
        <v/>
      </c>
      <c r="BO80" s="319" t="str">
        <f>CALCULOS!BO80</f>
        <v/>
      </c>
      <c r="BP80" s="320" t="str">
        <f>CALCULOS!BP80</f>
        <v/>
      </c>
      <c r="BQ80" s="318" t="str">
        <f>CALCULOS!BQ80</f>
        <v/>
      </c>
      <c r="BR80" s="319" t="str">
        <f>CALCULOS!BR80</f>
        <v/>
      </c>
      <c r="BS80" s="320" t="str">
        <f>CALCULOS!BS80</f>
        <v/>
      </c>
      <c r="BT80" s="318" t="str">
        <f>CALCULOS!BT80</f>
        <v/>
      </c>
      <c r="BU80" s="319" t="str">
        <f>CALCULOS!BU80</f>
        <v/>
      </c>
      <c r="BV80" s="321" t="str">
        <f>CALCULOS!BV80</f>
        <v/>
      </c>
      <c r="BW80" s="322"/>
      <c r="BX80" s="86">
        <f>CALCULOS!BX80</f>
        <v>0</v>
      </c>
      <c r="BY80" s="89">
        <f>CALCULOS!BY80</f>
        <v>0</v>
      </c>
      <c r="BZ80" s="89">
        <f>CALCULOS!BZ80</f>
        <v>0</v>
      </c>
      <c r="CA80" s="89">
        <f>CALCULOS!CA80</f>
        <v>0</v>
      </c>
      <c r="CB80" s="93">
        <f>CALCULOS!CB80</f>
        <v>0</v>
      </c>
      <c r="CC80" s="93">
        <f>CALCULOS!CC80</f>
        <v>0</v>
      </c>
      <c r="CD80" s="97">
        <f>CALCULOS!CD80</f>
        <v>0</v>
      </c>
      <c r="CE80" s="97">
        <f>CALCULOS!CE80</f>
        <v>0</v>
      </c>
      <c r="CF80" s="101">
        <f>CALCULOS!CF80</f>
        <v>0</v>
      </c>
      <c r="CG80" s="105">
        <f>CALCULOS!CG80</f>
        <v>0</v>
      </c>
      <c r="CH80" s="19"/>
      <c r="CI80" s="123">
        <f>CALCULOS!CI80</f>
        <v>0</v>
      </c>
      <c r="CJ80" s="123">
        <f>CALCULOS!CJ80</f>
        <v>0</v>
      </c>
    </row>
    <row r="81" spans="2:88" ht="18" hidden="1" customHeight="1" x14ac:dyDescent="0.35">
      <c r="B81" s="451" t="str">
        <f>B30</f>
        <v>EQUIPO L</v>
      </c>
      <c r="C81" s="433" t="str">
        <f>CALCULOS!C81</f>
        <v/>
      </c>
      <c r="D81" s="430"/>
      <c r="E81" s="430"/>
      <c r="F81" s="430" t="str">
        <f>CALCULOS!F81</f>
        <v/>
      </c>
      <c r="G81" s="430"/>
      <c r="H81" s="430"/>
      <c r="I81" s="430" t="str">
        <f>CALCULOS!I81</f>
        <v/>
      </c>
      <c r="J81" s="430"/>
      <c r="K81" s="430"/>
      <c r="L81" s="430" t="str">
        <f>CALCULOS!L81</f>
        <v/>
      </c>
      <c r="M81" s="430"/>
      <c r="N81" s="430"/>
      <c r="O81" s="430" t="str">
        <f>CALCULOS!O81</f>
        <v/>
      </c>
      <c r="P81" s="430"/>
      <c r="Q81" s="430"/>
      <c r="R81" s="430" t="str">
        <f>CALCULOS!R81</f>
        <v/>
      </c>
      <c r="S81" s="430"/>
      <c r="T81" s="430"/>
      <c r="U81" s="430" t="str">
        <f>CALCULOS!U81</f>
        <v/>
      </c>
      <c r="V81" s="430"/>
      <c r="W81" s="430"/>
      <c r="X81" s="430" t="str">
        <f>CALCULOS!X81</f>
        <v/>
      </c>
      <c r="Y81" s="430"/>
      <c r="Z81" s="430"/>
      <c r="AA81" s="430" t="str">
        <f>CALCULOS!AA81</f>
        <v/>
      </c>
      <c r="AB81" s="430"/>
      <c r="AC81" s="430"/>
      <c r="AD81" s="430" t="str">
        <f>CALCULOS!AD81</f>
        <v/>
      </c>
      <c r="AE81" s="430"/>
      <c r="AF81" s="430"/>
      <c r="AG81" s="430" t="str">
        <f>CALCULOS!AG81</f>
        <v/>
      </c>
      <c r="AH81" s="430"/>
      <c r="AI81" s="430"/>
      <c r="AJ81" s="445"/>
      <c r="AK81" s="446"/>
      <c r="AL81" s="447"/>
      <c r="AM81" s="434" t="str">
        <f>CALCULOS!AM81</f>
        <v/>
      </c>
      <c r="AN81" s="435"/>
      <c r="AO81" s="444"/>
      <c r="AP81" s="434" t="str">
        <f>CALCULOS!AP81</f>
        <v/>
      </c>
      <c r="AQ81" s="435"/>
      <c r="AR81" s="444"/>
      <c r="AS81" s="434" t="str">
        <f>CALCULOS!AS81</f>
        <v/>
      </c>
      <c r="AT81" s="435"/>
      <c r="AU81" s="444"/>
      <c r="AV81" s="434" t="str">
        <f>CALCULOS!AV81</f>
        <v/>
      </c>
      <c r="AW81" s="435"/>
      <c r="AX81" s="444"/>
      <c r="AY81" s="434" t="str">
        <f>CALCULOS!AY81</f>
        <v/>
      </c>
      <c r="AZ81" s="435"/>
      <c r="BA81" s="444"/>
      <c r="BB81" s="434" t="str">
        <f>CALCULOS!BB81</f>
        <v/>
      </c>
      <c r="BC81" s="435"/>
      <c r="BD81" s="444"/>
      <c r="BE81" s="434" t="str">
        <f>CALCULOS!BE81</f>
        <v/>
      </c>
      <c r="BF81" s="435"/>
      <c r="BG81" s="444"/>
      <c r="BH81" s="434" t="str">
        <f>CALCULOS!BH81</f>
        <v/>
      </c>
      <c r="BI81" s="435"/>
      <c r="BJ81" s="444"/>
      <c r="BK81" s="434" t="str">
        <f>CALCULOS!BK81</f>
        <v/>
      </c>
      <c r="BL81" s="435"/>
      <c r="BM81" s="436"/>
      <c r="BN81" s="434" t="str">
        <f>CALCULOS!BN81</f>
        <v/>
      </c>
      <c r="BO81" s="435"/>
      <c r="BP81" s="436"/>
      <c r="BQ81" s="434" t="str">
        <f>CALCULOS!BQ81</f>
        <v/>
      </c>
      <c r="BR81" s="435"/>
      <c r="BS81" s="436"/>
      <c r="BT81" s="434" t="str">
        <f>CALCULOS!BT81</f>
        <v/>
      </c>
      <c r="BU81" s="435"/>
      <c r="BV81" s="440"/>
      <c r="BW81" s="336"/>
      <c r="BX81" s="85"/>
      <c r="BY81" s="88"/>
      <c r="BZ81" s="88"/>
      <c r="CA81" s="88"/>
      <c r="CB81" s="92"/>
      <c r="CC81" s="92"/>
      <c r="CD81" s="96"/>
      <c r="CE81" s="96"/>
      <c r="CF81" s="100"/>
      <c r="CG81" s="104"/>
      <c r="CH81" s="74"/>
      <c r="CI81" s="149"/>
      <c r="CJ81" s="149"/>
    </row>
    <row r="82" spans="2:88" ht="18" hidden="1" customHeight="1" x14ac:dyDescent="0.35">
      <c r="B82" s="432"/>
      <c r="C82" s="62" t="str">
        <f>CALCULOS!C82</f>
        <v/>
      </c>
      <c r="D82" s="167" t="str">
        <f>CALCULOS!D82</f>
        <v/>
      </c>
      <c r="E82" s="7" t="str">
        <f>CALCULOS!E82</f>
        <v/>
      </c>
      <c r="F82" s="62" t="str">
        <f>CALCULOS!F82</f>
        <v/>
      </c>
      <c r="G82" s="167" t="str">
        <f>CALCULOS!G82</f>
        <v/>
      </c>
      <c r="H82" s="7" t="str">
        <f>CALCULOS!H82</f>
        <v/>
      </c>
      <c r="I82" s="62" t="str">
        <f>CALCULOS!I82</f>
        <v/>
      </c>
      <c r="J82" s="167" t="str">
        <f>CALCULOS!J82</f>
        <v/>
      </c>
      <c r="K82" s="7" t="str">
        <f>CALCULOS!K82</f>
        <v/>
      </c>
      <c r="L82" s="62" t="str">
        <f>CALCULOS!L82</f>
        <v/>
      </c>
      <c r="M82" s="167" t="str">
        <f>CALCULOS!M82</f>
        <v/>
      </c>
      <c r="N82" s="7" t="str">
        <f>CALCULOS!N82</f>
        <v/>
      </c>
      <c r="O82" s="62" t="str">
        <f>CALCULOS!O82</f>
        <v/>
      </c>
      <c r="P82" s="167" t="str">
        <f>CALCULOS!P82</f>
        <v/>
      </c>
      <c r="Q82" s="7" t="str">
        <f>CALCULOS!Q82</f>
        <v/>
      </c>
      <c r="R82" s="62" t="str">
        <f>CALCULOS!R82</f>
        <v/>
      </c>
      <c r="S82" s="167" t="str">
        <f>CALCULOS!S82</f>
        <v/>
      </c>
      <c r="T82" s="7" t="str">
        <f>CALCULOS!T82</f>
        <v/>
      </c>
      <c r="U82" s="62" t="str">
        <f>CALCULOS!U82</f>
        <v/>
      </c>
      <c r="V82" s="167" t="str">
        <f>CALCULOS!V82</f>
        <v/>
      </c>
      <c r="W82" s="7" t="str">
        <f>CALCULOS!W82</f>
        <v/>
      </c>
      <c r="X82" s="62" t="str">
        <f>CALCULOS!X82</f>
        <v/>
      </c>
      <c r="Y82" s="167" t="str">
        <f>CALCULOS!Y82</f>
        <v/>
      </c>
      <c r="Z82" s="7" t="str">
        <f>CALCULOS!Z82</f>
        <v/>
      </c>
      <c r="AA82" s="62" t="str">
        <f>CALCULOS!AA82</f>
        <v/>
      </c>
      <c r="AB82" s="167" t="str">
        <f>CALCULOS!AB82</f>
        <v/>
      </c>
      <c r="AC82" s="7" t="str">
        <f>CALCULOS!AC82</f>
        <v/>
      </c>
      <c r="AD82" s="62" t="str">
        <f>CALCULOS!AD82</f>
        <v/>
      </c>
      <c r="AE82" s="167" t="str">
        <f>CALCULOS!AE82</f>
        <v/>
      </c>
      <c r="AF82" s="7" t="str">
        <f>CALCULOS!AF82</f>
        <v/>
      </c>
      <c r="AG82" s="62" t="str">
        <f>CALCULOS!AG82</f>
        <v/>
      </c>
      <c r="AH82" s="167" t="str">
        <f>CALCULOS!AH82</f>
        <v/>
      </c>
      <c r="AI82" s="7" t="str">
        <f>CALCULOS!AI82</f>
        <v/>
      </c>
      <c r="AJ82" s="117"/>
      <c r="AK82" s="115"/>
      <c r="AL82" s="116"/>
      <c r="AM82" s="318" t="str">
        <f>CALCULOS!AM82</f>
        <v/>
      </c>
      <c r="AN82" s="319" t="str">
        <f>CALCULOS!AN82</f>
        <v/>
      </c>
      <c r="AO82" s="320" t="str">
        <f>CALCULOS!AO82</f>
        <v/>
      </c>
      <c r="AP82" s="318" t="str">
        <f>CALCULOS!AP82</f>
        <v/>
      </c>
      <c r="AQ82" s="319" t="str">
        <f>CALCULOS!AQ82</f>
        <v/>
      </c>
      <c r="AR82" s="320" t="str">
        <f>CALCULOS!AR82</f>
        <v/>
      </c>
      <c r="AS82" s="318" t="str">
        <f>CALCULOS!AS82</f>
        <v/>
      </c>
      <c r="AT82" s="319" t="str">
        <f>CALCULOS!AT82</f>
        <v/>
      </c>
      <c r="AU82" s="320" t="str">
        <f>CALCULOS!AU82</f>
        <v/>
      </c>
      <c r="AV82" s="318" t="str">
        <f>CALCULOS!AV82</f>
        <v/>
      </c>
      <c r="AW82" s="319" t="str">
        <f>CALCULOS!AW82</f>
        <v/>
      </c>
      <c r="AX82" s="320" t="str">
        <f>CALCULOS!AX82</f>
        <v/>
      </c>
      <c r="AY82" s="318" t="str">
        <f>CALCULOS!AY82</f>
        <v/>
      </c>
      <c r="AZ82" s="319" t="str">
        <f>CALCULOS!AZ82</f>
        <v/>
      </c>
      <c r="BA82" s="320" t="str">
        <f>CALCULOS!BA82</f>
        <v/>
      </c>
      <c r="BB82" s="318" t="str">
        <f>CALCULOS!BB82</f>
        <v/>
      </c>
      <c r="BC82" s="319" t="str">
        <f>CALCULOS!BC82</f>
        <v/>
      </c>
      <c r="BD82" s="320" t="str">
        <f>CALCULOS!BD82</f>
        <v/>
      </c>
      <c r="BE82" s="318" t="str">
        <f>CALCULOS!BE82</f>
        <v/>
      </c>
      <c r="BF82" s="319" t="str">
        <f>CALCULOS!BF82</f>
        <v/>
      </c>
      <c r="BG82" s="320" t="str">
        <f>CALCULOS!BG82</f>
        <v/>
      </c>
      <c r="BH82" s="318" t="str">
        <f>CALCULOS!BH82</f>
        <v/>
      </c>
      <c r="BI82" s="319" t="str">
        <f>CALCULOS!BI82</f>
        <v/>
      </c>
      <c r="BJ82" s="320" t="str">
        <f>CALCULOS!BJ82</f>
        <v/>
      </c>
      <c r="BK82" s="318" t="str">
        <f>CALCULOS!BK82</f>
        <v/>
      </c>
      <c r="BL82" s="319" t="str">
        <f>CALCULOS!BL82</f>
        <v/>
      </c>
      <c r="BM82" s="320" t="str">
        <f>CALCULOS!BM82</f>
        <v/>
      </c>
      <c r="BN82" s="318" t="str">
        <f>CALCULOS!BN82</f>
        <v/>
      </c>
      <c r="BO82" s="319" t="str">
        <f>CALCULOS!BO82</f>
        <v/>
      </c>
      <c r="BP82" s="320" t="str">
        <f>CALCULOS!BP82</f>
        <v/>
      </c>
      <c r="BQ82" s="318" t="str">
        <f>CALCULOS!BQ82</f>
        <v/>
      </c>
      <c r="BR82" s="319" t="str">
        <f>CALCULOS!BR82</f>
        <v/>
      </c>
      <c r="BS82" s="320" t="str">
        <f>CALCULOS!BS82</f>
        <v/>
      </c>
      <c r="BT82" s="318" t="str">
        <f>CALCULOS!BT82</f>
        <v/>
      </c>
      <c r="BU82" s="319" t="str">
        <f>CALCULOS!BU82</f>
        <v/>
      </c>
      <c r="BV82" s="321" t="str">
        <f>CALCULOS!BV82</f>
        <v/>
      </c>
      <c r="BW82" s="322"/>
      <c r="BX82" s="86">
        <f>CALCULOS!BX82</f>
        <v>0</v>
      </c>
      <c r="BY82" s="89">
        <f>CALCULOS!BY82</f>
        <v>0</v>
      </c>
      <c r="BZ82" s="89">
        <f>CALCULOS!BZ82</f>
        <v>0</v>
      </c>
      <c r="CA82" s="89">
        <f>CALCULOS!CA82</f>
        <v>0</v>
      </c>
      <c r="CB82" s="93">
        <f>CALCULOS!CB82</f>
        <v>0</v>
      </c>
      <c r="CC82" s="93">
        <f>CALCULOS!CC82</f>
        <v>0</v>
      </c>
      <c r="CD82" s="97">
        <f>CALCULOS!CD82</f>
        <v>0</v>
      </c>
      <c r="CE82" s="97">
        <f>CALCULOS!CE82</f>
        <v>0</v>
      </c>
      <c r="CF82" s="101">
        <f>CALCULOS!CF82</f>
        <v>0</v>
      </c>
      <c r="CG82" s="105">
        <f>CALCULOS!CG82</f>
        <v>0</v>
      </c>
      <c r="CH82" s="19"/>
      <c r="CI82" s="123">
        <f>CALCULOS!CI82</f>
        <v>0</v>
      </c>
      <c r="CJ82" s="123">
        <f>CALCULOS!CJ82</f>
        <v>0</v>
      </c>
    </row>
    <row r="83" spans="2:88" ht="18" hidden="1" customHeight="1" x14ac:dyDescent="0.35">
      <c r="B83" s="451" t="str">
        <f>B32</f>
        <v>EQUIPO M</v>
      </c>
      <c r="C83" s="433" t="str">
        <f>CALCULOS!C83</f>
        <v/>
      </c>
      <c r="D83" s="430"/>
      <c r="E83" s="430"/>
      <c r="F83" s="430" t="str">
        <f>CALCULOS!F83</f>
        <v/>
      </c>
      <c r="G83" s="430"/>
      <c r="H83" s="430"/>
      <c r="I83" s="430" t="str">
        <f>CALCULOS!I83</f>
        <v/>
      </c>
      <c r="J83" s="430"/>
      <c r="K83" s="430"/>
      <c r="L83" s="430" t="str">
        <f>CALCULOS!L83</f>
        <v/>
      </c>
      <c r="M83" s="430"/>
      <c r="N83" s="430"/>
      <c r="O83" s="430" t="str">
        <f>CALCULOS!O83</f>
        <v/>
      </c>
      <c r="P83" s="430"/>
      <c r="Q83" s="430"/>
      <c r="R83" s="430" t="str">
        <f>CALCULOS!R83</f>
        <v/>
      </c>
      <c r="S83" s="430"/>
      <c r="T83" s="430"/>
      <c r="U83" s="430" t="str">
        <f>CALCULOS!U83</f>
        <v/>
      </c>
      <c r="V83" s="430"/>
      <c r="W83" s="430"/>
      <c r="X83" s="430" t="str">
        <f>CALCULOS!X83</f>
        <v/>
      </c>
      <c r="Y83" s="430"/>
      <c r="Z83" s="430"/>
      <c r="AA83" s="430" t="str">
        <f>CALCULOS!AA83</f>
        <v/>
      </c>
      <c r="AB83" s="430"/>
      <c r="AC83" s="430"/>
      <c r="AD83" s="430" t="str">
        <f>CALCULOS!AD83</f>
        <v/>
      </c>
      <c r="AE83" s="430"/>
      <c r="AF83" s="430"/>
      <c r="AG83" s="430" t="str">
        <f>CALCULOS!AG83</f>
        <v/>
      </c>
      <c r="AH83" s="430"/>
      <c r="AI83" s="430"/>
      <c r="AJ83" s="430" t="str">
        <f>CALCULOS!AJ83</f>
        <v/>
      </c>
      <c r="AK83" s="430"/>
      <c r="AL83" s="430"/>
      <c r="AM83" s="445"/>
      <c r="AN83" s="446"/>
      <c r="AO83" s="447"/>
      <c r="AP83" s="434" t="str">
        <f>CALCULOS!AP83</f>
        <v/>
      </c>
      <c r="AQ83" s="435"/>
      <c r="AR83" s="444"/>
      <c r="AS83" s="434" t="str">
        <f>CALCULOS!AS83</f>
        <v/>
      </c>
      <c r="AT83" s="435"/>
      <c r="AU83" s="444"/>
      <c r="AV83" s="434" t="str">
        <f>CALCULOS!AV83</f>
        <v/>
      </c>
      <c r="AW83" s="435"/>
      <c r="AX83" s="444"/>
      <c r="AY83" s="434" t="str">
        <f>CALCULOS!AY83</f>
        <v/>
      </c>
      <c r="AZ83" s="435"/>
      <c r="BA83" s="444"/>
      <c r="BB83" s="434" t="str">
        <f>CALCULOS!BB83</f>
        <v/>
      </c>
      <c r="BC83" s="435"/>
      <c r="BD83" s="444"/>
      <c r="BE83" s="434" t="str">
        <f>CALCULOS!BE83</f>
        <v/>
      </c>
      <c r="BF83" s="435"/>
      <c r="BG83" s="444"/>
      <c r="BH83" s="434" t="str">
        <f>CALCULOS!BH83</f>
        <v/>
      </c>
      <c r="BI83" s="435"/>
      <c r="BJ83" s="444"/>
      <c r="BK83" s="434" t="str">
        <f>CALCULOS!BK83</f>
        <v/>
      </c>
      <c r="BL83" s="435"/>
      <c r="BM83" s="436"/>
      <c r="BN83" s="434" t="str">
        <f>CALCULOS!BN83</f>
        <v/>
      </c>
      <c r="BO83" s="435"/>
      <c r="BP83" s="436"/>
      <c r="BQ83" s="434" t="str">
        <f>CALCULOS!BQ83</f>
        <v/>
      </c>
      <c r="BR83" s="435"/>
      <c r="BS83" s="436"/>
      <c r="BT83" s="434" t="str">
        <f>CALCULOS!BT83</f>
        <v/>
      </c>
      <c r="BU83" s="435"/>
      <c r="BV83" s="440"/>
      <c r="BW83" s="336"/>
      <c r="BX83" s="85"/>
      <c r="BY83" s="88"/>
      <c r="BZ83" s="88"/>
      <c r="CA83" s="88"/>
      <c r="CB83" s="92"/>
      <c r="CC83" s="92"/>
      <c r="CD83" s="96"/>
      <c r="CE83" s="96"/>
      <c r="CF83" s="100"/>
      <c r="CG83" s="104"/>
      <c r="CH83" s="74"/>
      <c r="CI83" s="149"/>
      <c r="CJ83" s="149"/>
    </row>
    <row r="84" spans="2:88" ht="18" hidden="1" customHeight="1" x14ac:dyDescent="0.35">
      <c r="B84" s="432"/>
      <c r="C84" s="62" t="str">
        <f>CALCULOS!C84</f>
        <v/>
      </c>
      <c r="D84" s="167" t="str">
        <f>CALCULOS!D84</f>
        <v/>
      </c>
      <c r="E84" s="7" t="str">
        <f>CALCULOS!E84</f>
        <v/>
      </c>
      <c r="F84" s="62" t="str">
        <f>CALCULOS!F84</f>
        <v/>
      </c>
      <c r="G84" s="167" t="str">
        <f>CALCULOS!G84</f>
        <v/>
      </c>
      <c r="H84" s="7" t="str">
        <f>CALCULOS!H84</f>
        <v/>
      </c>
      <c r="I84" s="62" t="str">
        <f>CALCULOS!I84</f>
        <v/>
      </c>
      <c r="J84" s="167" t="str">
        <f>CALCULOS!J84</f>
        <v/>
      </c>
      <c r="K84" s="7" t="str">
        <f>CALCULOS!K84</f>
        <v/>
      </c>
      <c r="L84" s="62" t="str">
        <f>CALCULOS!L84</f>
        <v/>
      </c>
      <c r="M84" s="167" t="str">
        <f>CALCULOS!M84</f>
        <v/>
      </c>
      <c r="N84" s="7" t="str">
        <f>CALCULOS!N84</f>
        <v/>
      </c>
      <c r="O84" s="62" t="str">
        <f>CALCULOS!O84</f>
        <v/>
      </c>
      <c r="P84" s="167" t="str">
        <f>CALCULOS!P84</f>
        <v/>
      </c>
      <c r="Q84" s="7" t="str">
        <f>CALCULOS!Q84</f>
        <v/>
      </c>
      <c r="R84" s="62" t="str">
        <f>CALCULOS!R84</f>
        <v/>
      </c>
      <c r="S84" s="167" t="str">
        <f>CALCULOS!S84</f>
        <v/>
      </c>
      <c r="T84" s="7" t="str">
        <f>CALCULOS!T84</f>
        <v/>
      </c>
      <c r="U84" s="62" t="str">
        <f>CALCULOS!U84</f>
        <v/>
      </c>
      <c r="V84" s="167" t="str">
        <f>CALCULOS!V84</f>
        <v/>
      </c>
      <c r="W84" s="7" t="str">
        <f>CALCULOS!W84</f>
        <v/>
      </c>
      <c r="X84" s="62" t="str">
        <f>CALCULOS!X84</f>
        <v/>
      </c>
      <c r="Y84" s="167" t="str">
        <f>CALCULOS!Y84</f>
        <v/>
      </c>
      <c r="Z84" s="7" t="str">
        <f>CALCULOS!Z84</f>
        <v/>
      </c>
      <c r="AA84" s="62" t="str">
        <f>CALCULOS!AA84</f>
        <v/>
      </c>
      <c r="AB84" s="167" t="str">
        <f>CALCULOS!AB84</f>
        <v/>
      </c>
      <c r="AC84" s="7" t="str">
        <f>CALCULOS!AC84</f>
        <v/>
      </c>
      <c r="AD84" s="62" t="str">
        <f>CALCULOS!AD84</f>
        <v/>
      </c>
      <c r="AE84" s="167" t="str">
        <f>CALCULOS!AE84</f>
        <v/>
      </c>
      <c r="AF84" s="7" t="str">
        <f>CALCULOS!AF84</f>
        <v/>
      </c>
      <c r="AG84" s="62" t="str">
        <f>CALCULOS!AG84</f>
        <v/>
      </c>
      <c r="AH84" s="167" t="str">
        <f>CALCULOS!AH84</f>
        <v/>
      </c>
      <c r="AI84" s="7" t="str">
        <f>CALCULOS!AI84</f>
        <v/>
      </c>
      <c r="AJ84" s="62" t="str">
        <f>CALCULOS!AJ84</f>
        <v/>
      </c>
      <c r="AK84" s="167" t="str">
        <f>CALCULOS!AK84</f>
        <v/>
      </c>
      <c r="AL84" s="7" t="str">
        <f>CALCULOS!AL84</f>
        <v/>
      </c>
      <c r="AM84" s="117"/>
      <c r="AN84" s="115"/>
      <c r="AO84" s="116"/>
      <c r="AP84" s="318" t="str">
        <f>CALCULOS!AP84</f>
        <v/>
      </c>
      <c r="AQ84" s="319" t="str">
        <f>CALCULOS!AQ84</f>
        <v/>
      </c>
      <c r="AR84" s="320" t="str">
        <f>CALCULOS!AR84</f>
        <v/>
      </c>
      <c r="AS84" s="318" t="str">
        <f>CALCULOS!AS84</f>
        <v/>
      </c>
      <c r="AT84" s="319" t="str">
        <f>CALCULOS!AT84</f>
        <v/>
      </c>
      <c r="AU84" s="320" t="str">
        <f>CALCULOS!AU84</f>
        <v/>
      </c>
      <c r="AV84" s="318" t="str">
        <f>CALCULOS!AV84</f>
        <v/>
      </c>
      <c r="AW84" s="319" t="str">
        <f>CALCULOS!AW84</f>
        <v/>
      </c>
      <c r="AX84" s="320" t="str">
        <f>CALCULOS!AX84</f>
        <v/>
      </c>
      <c r="AY84" s="318" t="str">
        <f>CALCULOS!AY84</f>
        <v/>
      </c>
      <c r="AZ84" s="319" t="str">
        <f>CALCULOS!AZ84</f>
        <v/>
      </c>
      <c r="BA84" s="320" t="str">
        <f>CALCULOS!BA84</f>
        <v/>
      </c>
      <c r="BB84" s="318" t="str">
        <f>CALCULOS!BB84</f>
        <v/>
      </c>
      <c r="BC84" s="319" t="str">
        <f>CALCULOS!BC84</f>
        <v/>
      </c>
      <c r="BD84" s="320" t="str">
        <f>CALCULOS!BD84</f>
        <v/>
      </c>
      <c r="BE84" s="318" t="str">
        <f>CALCULOS!BE84</f>
        <v/>
      </c>
      <c r="BF84" s="319" t="str">
        <f>CALCULOS!BF84</f>
        <v/>
      </c>
      <c r="BG84" s="320" t="str">
        <f>CALCULOS!BG84</f>
        <v/>
      </c>
      <c r="BH84" s="318" t="str">
        <f>CALCULOS!BH84</f>
        <v/>
      </c>
      <c r="BI84" s="319" t="str">
        <f>CALCULOS!BI84</f>
        <v/>
      </c>
      <c r="BJ84" s="320" t="str">
        <f>CALCULOS!BJ84</f>
        <v/>
      </c>
      <c r="BK84" s="318" t="str">
        <f>CALCULOS!BK84</f>
        <v/>
      </c>
      <c r="BL84" s="319" t="str">
        <f>CALCULOS!BL84</f>
        <v/>
      </c>
      <c r="BM84" s="320" t="str">
        <f>CALCULOS!BM84</f>
        <v/>
      </c>
      <c r="BN84" s="318" t="str">
        <f>CALCULOS!BN84</f>
        <v/>
      </c>
      <c r="BO84" s="319" t="str">
        <f>CALCULOS!BO84</f>
        <v/>
      </c>
      <c r="BP84" s="320" t="str">
        <f>CALCULOS!BP84</f>
        <v/>
      </c>
      <c r="BQ84" s="318" t="str">
        <f>CALCULOS!BQ84</f>
        <v/>
      </c>
      <c r="BR84" s="319" t="str">
        <f>CALCULOS!BR84</f>
        <v/>
      </c>
      <c r="BS84" s="320" t="str">
        <f>CALCULOS!BS84</f>
        <v/>
      </c>
      <c r="BT84" s="318" t="str">
        <f>CALCULOS!BT84</f>
        <v/>
      </c>
      <c r="BU84" s="319" t="str">
        <f>CALCULOS!BU84</f>
        <v/>
      </c>
      <c r="BV84" s="321" t="str">
        <f>CALCULOS!BV84</f>
        <v/>
      </c>
      <c r="BW84" s="322"/>
      <c r="BX84" s="86">
        <f>CALCULOS!BX84</f>
        <v>0</v>
      </c>
      <c r="BY84" s="89">
        <f>CALCULOS!BY84</f>
        <v>0</v>
      </c>
      <c r="BZ84" s="89">
        <f>CALCULOS!BZ84</f>
        <v>0</v>
      </c>
      <c r="CA84" s="89">
        <f>CALCULOS!CA84</f>
        <v>0</v>
      </c>
      <c r="CB84" s="93">
        <f>CALCULOS!CB84</f>
        <v>0</v>
      </c>
      <c r="CC84" s="93">
        <f>CALCULOS!CC84</f>
        <v>0</v>
      </c>
      <c r="CD84" s="97">
        <f>CALCULOS!CD84</f>
        <v>0</v>
      </c>
      <c r="CE84" s="97">
        <f>CALCULOS!CE84</f>
        <v>0</v>
      </c>
      <c r="CF84" s="101">
        <f>CALCULOS!CF84</f>
        <v>0</v>
      </c>
      <c r="CG84" s="105">
        <f>CALCULOS!CG84</f>
        <v>0</v>
      </c>
      <c r="CH84" s="19"/>
      <c r="CI84" s="123">
        <f>CALCULOS!CI84</f>
        <v>0</v>
      </c>
      <c r="CJ84" s="123">
        <f>CALCULOS!CJ84</f>
        <v>0</v>
      </c>
    </row>
    <row r="85" spans="2:88" ht="18" hidden="1" customHeight="1" x14ac:dyDescent="0.35">
      <c r="B85" s="451" t="str">
        <f>B34</f>
        <v>EQUIPO N</v>
      </c>
      <c r="C85" s="433" t="str">
        <f>CALCULOS!C85</f>
        <v/>
      </c>
      <c r="D85" s="430"/>
      <c r="E85" s="430"/>
      <c r="F85" s="430" t="str">
        <f>CALCULOS!F85</f>
        <v/>
      </c>
      <c r="G85" s="430"/>
      <c r="H85" s="430"/>
      <c r="I85" s="430" t="str">
        <f>CALCULOS!I85</f>
        <v/>
      </c>
      <c r="J85" s="430"/>
      <c r="K85" s="430"/>
      <c r="L85" s="430" t="str">
        <f>CALCULOS!L85</f>
        <v/>
      </c>
      <c r="M85" s="430"/>
      <c r="N85" s="430"/>
      <c r="O85" s="430" t="str">
        <f>CALCULOS!O85</f>
        <v/>
      </c>
      <c r="P85" s="430"/>
      <c r="Q85" s="430"/>
      <c r="R85" s="430" t="str">
        <f>CALCULOS!R85</f>
        <v/>
      </c>
      <c r="S85" s="430"/>
      <c r="T85" s="430"/>
      <c r="U85" s="430" t="str">
        <f>CALCULOS!U85</f>
        <v/>
      </c>
      <c r="V85" s="430"/>
      <c r="W85" s="430"/>
      <c r="X85" s="430" t="str">
        <f>CALCULOS!X85</f>
        <v/>
      </c>
      <c r="Y85" s="430"/>
      <c r="Z85" s="430"/>
      <c r="AA85" s="430" t="str">
        <f>CALCULOS!AA85</f>
        <v/>
      </c>
      <c r="AB85" s="430"/>
      <c r="AC85" s="430"/>
      <c r="AD85" s="430" t="str">
        <f>CALCULOS!AD85</f>
        <v/>
      </c>
      <c r="AE85" s="430"/>
      <c r="AF85" s="430"/>
      <c r="AG85" s="430" t="str">
        <f>CALCULOS!AG85</f>
        <v/>
      </c>
      <c r="AH85" s="430"/>
      <c r="AI85" s="430"/>
      <c r="AJ85" s="430" t="str">
        <f>CALCULOS!AJ85</f>
        <v/>
      </c>
      <c r="AK85" s="430"/>
      <c r="AL85" s="430"/>
      <c r="AM85" s="430" t="str">
        <f>CALCULOS!AM85</f>
        <v/>
      </c>
      <c r="AN85" s="430"/>
      <c r="AO85" s="430"/>
      <c r="AP85" s="445"/>
      <c r="AQ85" s="446"/>
      <c r="AR85" s="447"/>
      <c r="AS85" s="434" t="str">
        <f>CALCULOS!AS85</f>
        <v/>
      </c>
      <c r="AT85" s="435"/>
      <c r="AU85" s="444"/>
      <c r="AV85" s="434" t="str">
        <f>CALCULOS!AV85</f>
        <v/>
      </c>
      <c r="AW85" s="435"/>
      <c r="AX85" s="444"/>
      <c r="AY85" s="434" t="str">
        <f>CALCULOS!AY85</f>
        <v/>
      </c>
      <c r="AZ85" s="435"/>
      <c r="BA85" s="444"/>
      <c r="BB85" s="434" t="str">
        <f>CALCULOS!BB85</f>
        <v/>
      </c>
      <c r="BC85" s="435"/>
      <c r="BD85" s="444"/>
      <c r="BE85" s="434" t="str">
        <f>CALCULOS!BE85</f>
        <v/>
      </c>
      <c r="BF85" s="435"/>
      <c r="BG85" s="444"/>
      <c r="BH85" s="434" t="str">
        <f>CALCULOS!BH85</f>
        <v/>
      </c>
      <c r="BI85" s="435"/>
      <c r="BJ85" s="444"/>
      <c r="BK85" s="434" t="str">
        <f>CALCULOS!BK85</f>
        <v/>
      </c>
      <c r="BL85" s="435"/>
      <c r="BM85" s="436"/>
      <c r="BN85" s="434" t="str">
        <f>CALCULOS!BN85</f>
        <v/>
      </c>
      <c r="BO85" s="435"/>
      <c r="BP85" s="436"/>
      <c r="BQ85" s="434" t="str">
        <f>CALCULOS!BQ85</f>
        <v/>
      </c>
      <c r="BR85" s="435"/>
      <c r="BS85" s="436"/>
      <c r="BT85" s="434" t="str">
        <f>CALCULOS!BT85</f>
        <v/>
      </c>
      <c r="BU85" s="435"/>
      <c r="BV85" s="440"/>
      <c r="BW85" s="336"/>
      <c r="BX85" s="85"/>
      <c r="BY85" s="88"/>
      <c r="BZ85" s="88"/>
      <c r="CA85" s="88"/>
      <c r="CB85" s="92"/>
      <c r="CC85" s="92"/>
      <c r="CD85" s="96"/>
      <c r="CE85" s="96"/>
      <c r="CF85" s="100"/>
      <c r="CG85" s="104"/>
      <c r="CH85" s="74"/>
      <c r="CI85" s="149"/>
      <c r="CJ85" s="149"/>
    </row>
    <row r="86" spans="2:88" ht="18" hidden="1" customHeight="1" x14ac:dyDescent="0.35">
      <c r="B86" s="432"/>
      <c r="C86" s="62" t="str">
        <f>CALCULOS!C86</f>
        <v/>
      </c>
      <c r="D86" s="167" t="str">
        <f>CALCULOS!D86</f>
        <v/>
      </c>
      <c r="E86" s="7" t="str">
        <f>CALCULOS!E86</f>
        <v/>
      </c>
      <c r="F86" s="62" t="str">
        <f>CALCULOS!F86</f>
        <v/>
      </c>
      <c r="G86" s="167" t="str">
        <f>CALCULOS!G86</f>
        <v/>
      </c>
      <c r="H86" s="7" t="str">
        <f>CALCULOS!H86</f>
        <v/>
      </c>
      <c r="I86" s="62" t="str">
        <f>CALCULOS!I86</f>
        <v/>
      </c>
      <c r="J86" s="167" t="str">
        <f>CALCULOS!J86</f>
        <v/>
      </c>
      <c r="K86" s="7" t="str">
        <f>CALCULOS!K86</f>
        <v/>
      </c>
      <c r="L86" s="62" t="str">
        <f>CALCULOS!L86</f>
        <v/>
      </c>
      <c r="M86" s="167" t="str">
        <f>CALCULOS!M86</f>
        <v/>
      </c>
      <c r="N86" s="7" t="str">
        <f>CALCULOS!N86</f>
        <v/>
      </c>
      <c r="O86" s="62" t="str">
        <f>CALCULOS!O86</f>
        <v/>
      </c>
      <c r="P86" s="167" t="str">
        <f>CALCULOS!P86</f>
        <v/>
      </c>
      <c r="Q86" s="7" t="str">
        <f>CALCULOS!Q86</f>
        <v/>
      </c>
      <c r="R86" s="62" t="str">
        <f>CALCULOS!R86</f>
        <v/>
      </c>
      <c r="S86" s="167" t="str">
        <f>CALCULOS!S86</f>
        <v/>
      </c>
      <c r="T86" s="7" t="str">
        <f>CALCULOS!T86</f>
        <v/>
      </c>
      <c r="U86" s="62" t="str">
        <f>CALCULOS!U86</f>
        <v/>
      </c>
      <c r="V86" s="167" t="str">
        <f>CALCULOS!V86</f>
        <v/>
      </c>
      <c r="W86" s="7" t="str">
        <f>CALCULOS!W86</f>
        <v/>
      </c>
      <c r="X86" s="62" t="str">
        <f>CALCULOS!X86</f>
        <v/>
      </c>
      <c r="Y86" s="167" t="str">
        <f>CALCULOS!Y86</f>
        <v/>
      </c>
      <c r="Z86" s="7" t="str">
        <f>CALCULOS!Z86</f>
        <v/>
      </c>
      <c r="AA86" s="62" t="str">
        <f>CALCULOS!AA86</f>
        <v/>
      </c>
      <c r="AB86" s="167" t="str">
        <f>CALCULOS!AB86</f>
        <v/>
      </c>
      <c r="AC86" s="7" t="str">
        <f>CALCULOS!AC86</f>
        <v/>
      </c>
      <c r="AD86" s="62" t="str">
        <f>CALCULOS!AD86</f>
        <v/>
      </c>
      <c r="AE86" s="167" t="str">
        <f>CALCULOS!AE86</f>
        <v/>
      </c>
      <c r="AF86" s="7" t="str">
        <f>CALCULOS!AF86</f>
        <v/>
      </c>
      <c r="AG86" s="62" t="str">
        <f>CALCULOS!AG86</f>
        <v/>
      </c>
      <c r="AH86" s="167" t="str">
        <f>CALCULOS!AH86</f>
        <v/>
      </c>
      <c r="AI86" s="7" t="str">
        <f>CALCULOS!AI86</f>
        <v/>
      </c>
      <c r="AJ86" s="62" t="str">
        <f>CALCULOS!AJ86</f>
        <v/>
      </c>
      <c r="AK86" s="167" t="str">
        <f>CALCULOS!AK86</f>
        <v/>
      </c>
      <c r="AL86" s="7" t="str">
        <f>CALCULOS!AL86</f>
        <v/>
      </c>
      <c r="AM86" s="62" t="str">
        <f>CALCULOS!AM86</f>
        <v/>
      </c>
      <c r="AN86" s="167" t="str">
        <f>CALCULOS!AN86</f>
        <v/>
      </c>
      <c r="AO86" s="7" t="str">
        <f>CALCULOS!AO86</f>
        <v/>
      </c>
      <c r="AP86" s="117"/>
      <c r="AQ86" s="115"/>
      <c r="AR86" s="116"/>
      <c r="AS86" s="318" t="str">
        <f>CALCULOS!AS86</f>
        <v/>
      </c>
      <c r="AT86" s="319" t="str">
        <f>CALCULOS!AT86</f>
        <v/>
      </c>
      <c r="AU86" s="320" t="str">
        <f>CALCULOS!AU86</f>
        <v/>
      </c>
      <c r="AV86" s="318" t="str">
        <f>CALCULOS!AV86</f>
        <v/>
      </c>
      <c r="AW86" s="319" t="str">
        <f>CALCULOS!AW86</f>
        <v/>
      </c>
      <c r="AX86" s="320" t="str">
        <f>CALCULOS!AX86</f>
        <v/>
      </c>
      <c r="AY86" s="318" t="str">
        <f>CALCULOS!AY86</f>
        <v/>
      </c>
      <c r="AZ86" s="319" t="str">
        <f>CALCULOS!AZ86</f>
        <v/>
      </c>
      <c r="BA86" s="320" t="str">
        <f>CALCULOS!BA86</f>
        <v/>
      </c>
      <c r="BB86" s="318" t="str">
        <f>CALCULOS!BB86</f>
        <v/>
      </c>
      <c r="BC86" s="319" t="str">
        <f>CALCULOS!BC86</f>
        <v/>
      </c>
      <c r="BD86" s="320" t="str">
        <f>CALCULOS!BD86</f>
        <v/>
      </c>
      <c r="BE86" s="318" t="str">
        <f>CALCULOS!BE86</f>
        <v/>
      </c>
      <c r="BF86" s="319" t="str">
        <f>CALCULOS!BF86</f>
        <v/>
      </c>
      <c r="BG86" s="320" t="str">
        <f>CALCULOS!BG86</f>
        <v/>
      </c>
      <c r="BH86" s="318" t="str">
        <f>CALCULOS!BH86</f>
        <v/>
      </c>
      <c r="BI86" s="319" t="str">
        <f>CALCULOS!BI86</f>
        <v/>
      </c>
      <c r="BJ86" s="320" t="str">
        <f>CALCULOS!BJ86</f>
        <v/>
      </c>
      <c r="BK86" s="318" t="str">
        <f>CALCULOS!BK86</f>
        <v/>
      </c>
      <c r="BL86" s="319" t="str">
        <f>CALCULOS!BL86</f>
        <v/>
      </c>
      <c r="BM86" s="320" t="str">
        <f>CALCULOS!BM86</f>
        <v/>
      </c>
      <c r="BN86" s="318" t="str">
        <f>CALCULOS!BN86</f>
        <v/>
      </c>
      <c r="BO86" s="319" t="str">
        <f>CALCULOS!BO86</f>
        <v/>
      </c>
      <c r="BP86" s="320" t="str">
        <f>CALCULOS!BP86</f>
        <v/>
      </c>
      <c r="BQ86" s="318" t="str">
        <f>CALCULOS!BQ86</f>
        <v/>
      </c>
      <c r="BR86" s="319" t="str">
        <f>CALCULOS!BR86</f>
        <v/>
      </c>
      <c r="BS86" s="320" t="str">
        <f>CALCULOS!BS86</f>
        <v/>
      </c>
      <c r="BT86" s="318" t="str">
        <f>CALCULOS!BT86</f>
        <v/>
      </c>
      <c r="BU86" s="319" t="str">
        <f>CALCULOS!BU86</f>
        <v/>
      </c>
      <c r="BV86" s="321" t="str">
        <f>CALCULOS!BV86</f>
        <v/>
      </c>
      <c r="BW86" s="322"/>
      <c r="BX86" s="86">
        <f>CALCULOS!BX86</f>
        <v>0</v>
      </c>
      <c r="BY86" s="89">
        <f>CALCULOS!BY86</f>
        <v>0</v>
      </c>
      <c r="BZ86" s="89">
        <f>CALCULOS!BZ86</f>
        <v>0</v>
      </c>
      <c r="CA86" s="89">
        <f>CALCULOS!CA86</f>
        <v>0</v>
      </c>
      <c r="CB86" s="93">
        <f>CALCULOS!CB86</f>
        <v>0</v>
      </c>
      <c r="CC86" s="93">
        <f>CALCULOS!CC86</f>
        <v>0</v>
      </c>
      <c r="CD86" s="97">
        <f>CALCULOS!CD86</f>
        <v>0</v>
      </c>
      <c r="CE86" s="97">
        <f>CALCULOS!CE86</f>
        <v>0</v>
      </c>
      <c r="CF86" s="101">
        <f>CALCULOS!CF86</f>
        <v>0</v>
      </c>
      <c r="CG86" s="105">
        <f>CALCULOS!CG86</f>
        <v>0</v>
      </c>
      <c r="CH86" s="19"/>
      <c r="CI86" s="123">
        <f>CALCULOS!CI86</f>
        <v>0</v>
      </c>
      <c r="CJ86" s="123">
        <f>CALCULOS!CJ86</f>
        <v>0</v>
      </c>
    </row>
    <row r="87" spans="2:88" ht="18" hidden="1" customHeight="1" x14ac:dyDescent="0.35">
      <c r="B87" s="431" t="str">
        <f>B36</f>
        <v>EQUIPO O</v>
      </c>
      <c r="C87" s="433" t="str">
        <f>CALCULOS!C87</f>
        <v/>
      </c>
      <c r="D87" s="430"/>
      <c r="E87" s="430"/>
      <c r="F87" s="430" t="str">
        <f>CALCULOS!F87</f>
        <v/>
      </c>
      <c r="G87" s="430"/>
      <c r="H87" s="430"/>
      <c r="I87" s="430" t="str">
        <f>CALCULOS!I87</f>
        <v/>
      </c>
      <c r="J87" s="430"/>
      <c r="K87" s="430"/>
      <c r="L87" s="430" t="str">
        <f>CALCULOS!L87</f>
        <v/>
      </c>
      <c r="M87" s="430"/>
      <c r="N87" s="430"/>
      <c r="O87" s="430" t="str">
        <f>CALCULOS!O87</f>
        <v/>
      </c>
      <c r="P87" s="430"/>
      <c r="Q87" s="430"/>
      <c r="R87" s="430" t="str">
        <f>CALCULOS!R87</f>
        <v/>
      </c>
      <c r="S87" s="430"/>
      <c r="T87" s="430"/>
      <c r="U87" s="430" t="str">
        <f>CALCULOS!U87</f>
        <v/>
      </c>
      <c r="V87" s="430"/>
      <c r="W87" s="430"/>
      <c r="X87" s="430" t="str">
        <f>CALCULOS!X87</f>
        <v/>
      </c>
      <c r="Y87" s="430"/>
      <c r="Z87" s="430"/>
      <c r="AA87" s="430" t="str">
        <f>CALCULOS!AA87</f>
        <v/>
      </c>
      <c r="AB87" s="430"/>
      <c r="AC87" s="430"/>
      <c r="AD87" s="430" t="str">
        <f>CALCULOS!AD87</f>
        <v/>
      </c>
      <c r="AE87" s="430"/>
      <c r="AF87" s="430"/>
      <c r="AG87" s="430" t="str">
        <f>CALCULOS!AG87</f>
        <v/>
      </c>
      <c r="AH87" s="430"/>
      <c r="AI87" s="430"/>
      <c r="AJ87" s="430" t="str">
        <f>CALCULOS!AJ87</f>
        <v/>
      </c>
      <c r="AK87" s="430"/>
      <c r="AL87" s="430"/>
      <c r="AM87" s="430" t="str">
        <f>CALCULOS!AM87</f>
        <v/>
      </c>
      <c r="AN87" s="430"/>
      <c r="AO87" s="430"/>
      <c r="AP87" s="430" t="str">
        <f>CALCULOS!AP87</f>
        <v/>
      </c>
      <c r="AQ87" s="430"/>
      <c r="AR87" s="430"/>
      <c r="AS87" s="445"/>
      <c r="AT87" s="446"/>
      <c r="AU87" s="447"/>
      <c r="AV87" s="434" t="str">
        <f>CALCULOS!AV87</f>
        <v/>
      </c>
      <c r="AW87" s="435"/>
      <c r="AX87" s="444"/>
      <c r="AY87" s="434" t="str">
        <f>CALCULOS!AY87</f>
        <v/>
      </c>
      <c r="AZ87" s="435"/>
      <c r="BA87" s="444"/>
      <c r="BB87" s="434" t="str">
        <f>CALCULOS!BB87</f>
        <v/>
      </c>
      <c r="BC87" s="435"/>
      <c r="BD87" s="444"/>
      <c r="BE87" s="434" t="str">
        <f>CALCULOS!BE87</f>
        <v/>
      </c>
      <c r="BF87" s="435"/>
      <c r="BG87" s="444"/>
      <c r="BH87" s="434" t="str">
        <f>CALCULOS!BH87</f>
        <v/>
      </c>
      <c r="BI87" s="435"/>
      <c r="BJ87" s="444"/>
      <c r="BK87" s="434" t="str">
        <f>CALCULOS!BK87</f>
        <v/>
      </c>
      <c r="BL87" s="435"/>
      <c r="BM87" s="436"/>
      <c r="BN87" s="434" t="str">
        <f>CALCULOS!BN87</f>
        <v/>
      </c>
      <c r="BO87" s="435"/>
      <c r="BP87" s="436"/>
      <c r="BQ87" s="434" t="str">
        <f>CALCULOS!BQ87</f>
        <v/>
      </c>
      <c r="BR87" s="435"/>
      <c r="BS87" s="436"/>
      <c r="BT87" s="434" t="str">
        <f>CALCULOS!BT87</f>
        <v/>
      </c>
      <c r="BU87" s="435"/>
      <c r="BV87" s="440"/>
      <c r="BW87" s="323"/>
      <c r="BX87" s="85"/>
      <c r="BY87" s="88"/>
      <c r="BZ87" s="88"/>
      <c r="CA87" s="88"/>
      <c r="CB87" s="92"/>
      <c r="CC87" s="92"/>
      <c r="CD87" s="96"/>
      <c r="CE87" s="96"/>
      <c r="CF87" s="100"/>
      <c r="CG87" s="104"/>
      <c r="CH87" s="74"/>
      <c r="CI87" s="149"/>
      <c r="CJ87" s="149"/>
    </row>
    <row r="88" spans="2:88" ht="18" hidden="1" customHeight="1" x14ac:dyDescent="0.35">
      <c r="B88" s="432"/>
      <c r="C88" s="62" t="str">
        <f>CALCULOS!C88</f>
        <v/>
      </c>
      <c r="D88" s="167" t="str">
        <f>CALCULOS!D88</f>
        <v/>
      </c>
      <c r="E88" s="7" t="str">
        <f>CALCULOS!E88</f>
        <v/>
      </c>
      <c r="F88" s="62" t="str">
        <f>CALCULOS!F88</f>
        <v/>
      </c>
      <c r="G88" s="167" t="str">
        <f>CALCULOS!G88</f>
        <v/>
      </c>
      <c r="H88" s="7" t="str">
        <f>CALCULOS!H88</f>
        <v/>
      </c>
      <c r="I88" s="62" t="str">
        <f>CALCULOS!I88</f>
        <v/>
      </c>
      <c r="J88" s="167" t="str">
        <f>CALCULOS!J88</f>
        <v/>
      </c>
      <c r="K88" s="7" t="str">
        <f>CALCULOS!K88</f>
        <v/>
      </c>
      <c r="L88" s="62" t="str">
        <f>CALCULOS!L88</f>
        <v/>
      </c>
      <c r="M88" s="167" t="str">
        <f>CALCULOS!M88</f>
        <v/>
      </c>
      <c r="N88" s="7" t="str">
        <f>CALCULOS!N88</f>
        <v/>
      </c>
      <c r="O88" s="62" t="str">
        <f>CALCULOS!O88</f>
        <v/>
      </c>
      <c r="P88" s="167" t="str">
        <f>CALCULOS!P88</f>
        <v/>
      </c>
      <c r="Q88" s="7" t="str">
        <f>CALCULOS!Q88</f>
        <v/>
      </c>
      <c r="R88" s="62" t="str">
        <f>CALCULOS!R88</f>
        <v/>
      </c>
      <c r="S88" s="167" t="str">
        <f>CALCULOS!S88</f>
        <v/>
      </c>
      <c r="T88" s="7" t="str">
        <f>CALCULOS!T88</f>
        <v/>
      </c>
      <c r="U88" s="62" t="str">
        <f>CALCULOS!U88</f>
        <v/>
      </c>
      <c r="V88" s="167" t="str">
        <f>CALCULOS!V88</f>
        <v/>
      </c>
      <c r="W88" s="7" t="str">
        <f>CALCULOS!W88</f>
        <v/>
      </c>
      <c r="X88" s="62" t="str">
        <f>CALCULOS!X88</f>
        <v/>
      </c>
      <c r="Y88" s="167" t="str">
        <f>CALCULOS!Y88</f>
        <v/>
      </c>
      <c r="Z88" s="7" t="str">
        <f>CALCULOS!Z88</f>
        <v/>
      </c>
      <c r="AA88" s="62" t="str">
        <f>CALCULOS!AA88</f>
        <v/>
      </c>
      <c r="AB88" s="167" t="str">
        <f>CALCULOS!AB88</f>
        <v/>
      </c>
      <c r="AC88" s="7" t="str">
        <f>CALCULOS!AC88</f>
        <v/>
      </c>
      <c r="AD88" s="62" t="str">
        <f>CALCULOS!AD88</f>
        <v/>
      </c>
      <c r="AE88" s="167" t="str">
        <f>CALCULOS!AE88</f>
        <v/>
      </c>
      <c r="AF88" s="7" t="str">
        <f>CALCULOS!AF88</f>
        <v/>
      </c>
      <c r="AG88" s="62" t="str">
        <f>CALCULOS!AG88</f>
        <v/>
      </c>
      <c r="AH88" s="167" t="str">
        <f>CALCULOS!AH88</f>
        <v/>
      </c>
      <c r="AI88" s="7" t="str">
        <f>CALCULOS!AI88</f>
        <v/>
      </c>
      <c r="AJ88" s="62" t="str">
        <f>CALCULOS!AJ88</f>
        <v/>
      </c>
      <c r="AK88" s="167" t="str">
        <f>CALCULOS!AK88</f>
        <v/>
      </c>
      <c r="AL88" s="7" t="str">
        <f>CALCULOS!AL88</f>
        <v/>
      </c>
      <c r="AM88" s="62" t="str">
        <f>CALCULOS!AM88</f>
        <v/>
      </c>
      <c r="AN88" s="167" t="str">
        <f>CALCULOS!AN88</f>
        <v/>
      </c>
      <c r="AO88" s="7" t="str">
        <f>CALCULOS!AO88</f>
        <v/>
      </c>
      <c r="AP88" s="62" t="str">
        <f>CALCULOS!AP88</f>
        <v/>
      </c>
      <c r="AQ88" s="167" t="str">
        <f>CALCULOS!AQ88</f>
        <v/>
      </c>
      <c r="AR88" s="7" t="str">
        <f>CALCULOS!AR88</f>
        <v/>
      </c>
      <c r="AS88" s="117"/>
      <c r="AT88" s="115"/>
      <c r="AU88" s="116"/>
      <c r="AV88" s="318" t="str">
        <f>CALCULOS!AV88</f>
        <v/>
      </c>
      <c r="AW88" s="319" t="str">
        <f>CALCULOS!AW88</f>
        <v/>
      </c>
      <c r="AX88" s="320" t="str">
        <f>CALCULOS!AX88</f>
        <v/>
      </c>
      <c r="AY88" s="318" t="str">
        <f>CALCULOS!AY88</f>
        <v/>
      </c>
      <c r="AZ88" s="319" t="str">
        <f>CALCULOS!AZ88</f>
        <v/>
      </c>
      <c r="BA88" s="320" t="str">
        <f>CALCULOS!BA88</f>
        <v/>
      </c>
      <c r="BB88" s="318" t="str">
        <f>CALCULOS!BB88</f>
        <v/>
      </c>
      <c r="BC88" s="319" t="str">
        <f>CALCULOS!BC88</f>
        <v/>
      </c>
      <c r="BD88" s="320" t="str">
        <f>CALCULOS!BD88</f>
        <v/>
      </c>
      <c r="BE88" s="318" t="str">
        <f>CALCULOS!BE88</f>
        <v/>
      </c>
      <c r="BF88" s="319" t="str">
        <f>CALCULOS!BF88</f>
        <v/>
      </c>
      <c r="BG88" s="320" t="str">
        <f>CALCULOS!BG88</f>
        <v/>
      </c>
      <c r="BH88" s="318" t="str">
        <f>CALCULOS!BH88</f>
        <v/>
      </c>
      <c r="BI88" s="319" t="str">
        <f>CALCULOS!BI88</f>
        <v/>
      </c>
      <c r="BJ88" s="320" t="str">
        <f>CALCULOS!BJ88</f>
        <v/>
      </c>
      <c r="BK88" s="318" t="str">
        <f>CALCULOS!BK88</f>
        <v/>
      </c>
      <c r="BL88" s="319" t="str">
        <f>CALCULOS!BL88</f>
        <v/>
      </c>
      <c r="BM88" s="320" t="str">
        <f>CALCULOS!BM88</f>
        <v/>
      </c>
      <c r="BN88" s="318" t="str">
        <f>CALCULOS!BN88</f>
        <v/>
      </c>
      <c r="BO88" s="319" t="str">
        <f>CALCULOS!BO88</f>
        <v/>
      </c>
      <c r="BP88" s="320" t="str">
        <f>CALCULOS!BP88</f>
        <v/>
      </c>
      <c r="BQ88" s="318" t="str">
        <f>CALCULOS!BQ88</f>
        <v/>
      </c>
      <c r="BR88" s="319" t="str">
        <f>CALCULOS!BR88</f>
        <v/>
      </c>
      <c r="BS88" s="320" t="str">
        <f>CALCULOS!BS88</f>
        <v/>
      </c>
      <c r="BT88" s="318" t="str">
        <f>CALCULOS!BT88</f>
        <v/>
      </c>
      <c r="BU88" s="319" t="str">
        <f>CALCULOS!BU88</f>
        <v/>
      </c>
      <c r="BV88" s="321" t="str">
        <f>CALCULOS!BV88</f>
        <v/>
      </c>
      <c r="BW88" s="322"/>
      <c r="BX88" s="86">
        <f>CALCULOS!BX88</f>
        <v>0</v>
      </c>
      <c r="BY88" s="89">
        <f>CALCULOS!BY88</f>
        <v>0</v>
      </c>
      <c r="BZ88" s="89">
        <f>CALCULOS!BZ88</f>
        <v>0</v>
      </c>
      <c r="CA88" s="89">
        <f>CALCULOS!CA88</f>
        <v>0</v>
      </c>
      <c r="CB88" s="93">
        <f>CALCULOS!CB88</f>
        <v>0</v>
      </c>
      <c r="CC88" s="93">
        <f>CALCULOS!CC88</f>
        <v>0</v>
      </c>
      <c r="CD88" s="97">
        <f>CALCULOS!CD88</f>
        <v>0</v>
      </c>
      <c r="CE88" s="97">
        <f>CALCULOS!CE88</f>
        <v>0</v>
      </c>
      <c r="CF88" s="101">
        <f>CALCULOS!CF88</f>
        <v>0</v>
      </c>
      <c r="CG88" s="105">
        <f>CALCULOS!CG88</f>
        <v>0</v>
      </c>
      <c r="CH88" s="19"/>
      <c r="CI88" s="123">
        <f>CALCULOS!CI88</f>
        <v>0</v>
      </c>
      <c r="CJ88" s="123">
        <f>CALCULOS!CJ88</f>
        <v>0</v>
      </c>
    </row>
    <row r="89" spans="2:88" ht="18" hidden="1" customHeight="1" x14ac:dyDescent="0.35">
      <c r="B89" s="451" t="str">
        <f t="shared" ref="B89:B105" si="0">B38</f>
        <v>EQUIPO P</v>
      </c>
      <c r="C89" s="433" t="str">
        <f>CALCULOS!C89</f>
        <v/>
      </c>
      <c r="D89" s="430"/>
      <c r="E89" s="430"/>
      <c r="F89" s="430" t="str">
        <f>CALCULOS!F89</f>
        <v/>
      </c>
      <c r="G89" s="430"/>
      <c r="H89" s="430"/>
      <c r="I89" s="430" t="str">
        <f>CALCULOS!I89</f>
        <v/>
      </c>
      <c r="J89" s="430"/>
      <c r="K89" s="430"/>
      <c r="L89" s="430" t="str">
        <f>CALCULOS!L89</f>
        <v/>
      </c>
      <c r="M89" s="430"/>
      <c r="N89" s="430"/>
      <c r="O89" s="430" t="str">
        <f>CALCULOS!O89</f>
        <v/>
      </c>
      <c r="P89" s="430"/>
      <c r="Q89" s="430"/>
      <c r="R89" s="430" t="str">
        <f>CALCULOS!R89</f>
        <v/>
      </c>
      <c r="S89" s="430"/>
      <c r="T89" s="430"/>
      <c r="U89" s="430" t="str">
        <f>CALCULOS!U89</f>
        <v/>
      </c>
      <c r="V89" s="430"/>
      <c r="W89" s="430"/>
      <c r="X89" s="430" t="str">
        <f>CALCULOS!X89</f>
        <v/>
      </c>
      <c r="Y89" s="430"/>
      <c r="Z89" s="430"/>
      <c r="AA89" s="430" t="str">
        <f>CALCULOS!AA89</f>
        <v/>
      </c>
      <c r="AB89" s="430"/>
      <c r="AC89" s="430"/>
      <c r="AD89" s="430" t="str">
        <f>CALCULOS!AD89</f>
        <v/>
      </c>
      <c r="AE89" s="430"/>
      <c r="AF89" s="430"/>
      <c r="AG89" s="430" t="str">
        <f>CALCULOS!AG89</f>
        <v/>
      </c>
      <c r="AH89" s="430"/>
      <c r="AI89" s="430"/>
      <c r="AJ89" s="430" t="str">
        <f>CALCULOS!AJ89</f>
        <v/>
      </c>
      <c r="AK89" s="430"/>
      <c r="AL89" s="430"/>
      <c r="AM89" s="430" t="str">
        <f>CALCULOS!AM89</f>
        <v/>
      </c>
      <c r="AN89" s="430"/>
      <c r="AO89" s="430"/>
      <c r="AP89" s="430" t="str">
        <f>CALCULOS!AP89</f>
        <v/>
      </c>
      <c r="AQ89" s="430"/>
      <c r="AR89" s="430"/>
      <c r="AS89" s="430" t="str">
        <f>CALCULOS!AS89</f>
        <v/>
      </c>
      <c r="AT89" s="430"/>
      <c r="AU89" s="430"/>
      <c r="AV89" s="445"/>
      <c r="AW89" s="446"/>
      <c r="AX89" s="447"/>
      <c r="AY89" s="434" t="str">
        <f>CALCULOS!AY89</f>
        <v/>
      </c>
      <c r="AZ89" s="435"/>
      <c r="BA89" s="444"/>
      <c r="BB89" s="434" t="str">
        <f>CALCULOS!BB89</f>
        <v/>
      </c>
      <c r="BC89" s="435"/>
      <c r="BD89" s="444"/>
      <c r="BE89" s="434" t="str">
        <f>CALCULOS!BE89</f>
        <v/>
      </c>
      <c r="BF89" s="435"/>
      <c r="BG89" s="444"/>
      <c r="BH89" s="434" t="str">
        <f>CALCULOS!BH89</f>
        <v/>
      </c>
      <c r="BI89" s="435"/>
      <c r="BJ89" s="444"/>
      <c r="BK89" s="434" t="str">
        <f>CALCULOS!BK89</f>
        <v/>
      </c>
      <c r="BL89" s="435"/>
      <c r="BM89" s="436"/>
      <c r="BN89" s="434" t="str">
        <f>CALCULOS!BN89</f>
        <v/>
      </c>
      <c r="BO89" s="435"/>
      <c r="BP89" s="436"/>
      <c r="BQ89" s="434" t="str">
        <f>CALCULOS!BQ89</f>
        <v/>
      </c>
      <c r="BR89" s="435"/>
      <c r="BS89" s="436"/>
      <c r="BT89" s="434" t="str">
        <f>CALCULOS!BT89</f>
        <v/>
      </c>
      <c r="BU89" s="435"/>
      <c r="BV89" s="440"/>
      <c r="BW89" s="336"/>
      <c r="BX89" s="85"/>
      <c r="BY89" s="88"/>
      <c r="BZ89" s="88"/>
      <c r="CA89" s="88"/>
      <c r="CB89" s="92"/>
      <c r="CC89" s="92"/>
      <c r="CD89" s="96"/>
      <c r="CE89" s="96"/>
      <c r="CF89" s="100"/>
      <c r="CG89" s="104"/>
      <c r="CH89" s="74"/>
      <c r="CI89" s="149"/>
      <c r="CJ89" s="149"/>
    </row>
    <row r="90" spans="2:88" ht="18" hidden="1" customHeight="1" x14ac:dyDescent="0.35">
      <c r="B90" s="432"/>
      <c r="C90" s="62" t="str">
        <f>CALCULOS!C90</f>
        <v/>
      </c>
      <c r="D90" s="167" t="str">
        <f>CALCULOS!D90</f>
        <v/>
      </c>
      <c r="E90" s="7" t="str">
        <f>CALCULOS!E90</f>
        <v/>
      </c>
      <c r="F90" s="62" t="str">
        <f>CALCULOS!F90</f>
        <v/>
      </c>
      <c r="G90" s="167" t="str">
        <f>CALCULOS!G90</f>
        <v/>
      </c>
      <c r="H90" s="7" t="str">
        <f>CALCULOS!H90</f>
        <v/>
      </c>
      <c r="I90" s="62" t="str">
        <f>CALCULOS!I90</f>
        <v/>
      </c>
      <c r="J90" s="167" t="str">
        <f>CALCULOS!J90</f>
        <v/>
      </c>
      <c r="K90" s="7" t="str">
        <f>CALCULOS!K90</f>
        <v/>
      </c>
      <c r="L90" s="62" t="str">
        <f>CALCULOS!L90</f>
        <v/>
      </c>
      <c r="M90" s="167" t="str">
        <f>CALCULOS!M90</f>
        <v/>
      </c>
      <c r="N90" s="7" t="str">
        <f>CALCULOS!N90</f>
        <v/>
      </c>
      <c r="O90" s="62" t="str">
        <f>CALCULOS!O90</f>
        <v/>
      </c>
      <c r="P90" s="167" t="str">
        <f>CALCULOS!P90</f>
        <v/>
      </c>
      <c r="Q90" s="7" t="str">
        <f>CALCULOS!Q90</f>
        <v/>
      </c>
      <c r="R90" s="62" t="str">
        <f>CALCULOS!R90</f>
        <v/>
      </c>
      <c r="S90" s="167" t="str">
        <f>CALCULOS!S90</f>
        <v/>
      </c>
      <c r="T90" s="7" t="str">
        <f>CALCULOS!T90</f>
        <v/>
      </c>
      <c r="U90" s="62" t="str">
        <f>CALCULOS!U90</f>
        <v/>
      </c>
      <c r="V90" s="167" t="str">
        <f>CALCULOS!V90</f>
        <v/>
      </c>
      <c r="W90" s="7" t="str">
        <f>CALCULOS!W90</f>
        <v/>
      </c>
      <c r="X90" s="62" t="str">
        <f>CALCULOS!X90</f>
        <v/>
      </c>
      <c r="Y90" s="167" t="str">
        <f>CALCULOS!Y90</f>
        <v/>
      </c>
      <c r="Z90" s="7" t="str">
        <f>CALCULOS!Z90</f>
        <v/>
      </c>
      <c r="AA90" s="62" t="str">
        <f>CALCULOS!AA90</f>
        <v/>
      </c>
      <c r="AB90" s="167" t="str">
        <f>CALCULOS!AB90</f>
        <v/>
      </c>
      <c r="AC90" s="7" t="str">
        <f>CALCULOS!AC90</f>
        <v/>
      </c>
      <c r="AD90" s="62" t="str">
        <f>CALCULOS!AD90</f>
        <v/>
      </c>
      <c r="AE90" s="167" t="str">
        <f>CALCULOS!AE90</f>
        <v/>
      </c>
      <c r="AF90" s="7" t="str">
        <f>CALCULOS!AF90</f>
        <v/>
      </c>
      <c r="AG90" s="62" t="str">
        <f>CALCULOS!AG90</f>
        <v/>
      </c>
      <c r="AH90" s="167" t="str">
        <f>CALCULOS!AH90</f>
        <v/>
      </c>
      <c r="AI90" s="7" t="str">
        <f>CALCULOS!AI90</f>
        <v/>
      </c>
      <c r="AJ90" s="62" t="str">
        <f>CALCULOS!AJ90</f>
        <v/>
      </c>
      <c r="AK90" s="167" t="str">
        <f>CALCULOS!AK90</f>
        <v/>
      </c>
      <c r="AL90" s="7" t="str">
        <f>CALCULOS!AL90</f>
        <v/>
      </c>
      <c r="AM90" s="62" t="str">
        <f>CALCULOS!AM90</f>
        <v/>
      </c>
      <c r="AN90" s="167" t="str">
        <f>CALCULOS!AN90</f>
        <v/>
      </c>
      <c r="AO90" s="7" t="str">
        <f>CALCULOS!AO90</f>
        <v/>
      </c>
      <c r="AP90" s="62" t="str">
        <f>CALCULOS!AP90</f>
        <v/>
      </c>
      <c r="AQ90" s="167" t="str">
        <f>CALCULOS!AQ90</f>
        <v/>
      </c>
      <c r="AR90" s="7" t="str">
        <f>CALCULOS!AR90</f>
        <v/>
      </c>
      <c r="AS90" s="62" t="str">
        <f>CALCULOS!AS90</f>
        <v/>
      </c>
      <c r="AT90" s="167" t="str">
        <f>CALCULOS!AT90</f>
        <v/>
      </c>
      <c r="AU90" s="7" t="str">
        <f>CALCULOS!AU90</f>
        <v/>
      </c>
      <c r="AV90" s="117"/>
      <c r="AW90" s="115"/>
      <c r="AX90" s="116"/>
      <c r="AY90" s="318" t="str">
        <f>CALCULOS!AY90</f>
        <v/>
      </c>
      <c r="AZ90" s="319" t="str">
        <f>CALCULOS!AZ90</f>
        <v/>
      </c>
      <c r="BA90" s="320" t="str">
        <f>CALCULOS!BA90</f>
        <v/>
      </c>
      <c r="BB90" s="318" t="str">
        <f>CALCULOS!BB90</f>
        <v/>
      </c>
      <c r="BC90" s="319" t="str">
        <f>CALCULOS!BC90</f>
        <v/>
      </c>
      <c r="BD90" s="320" t="str">
        <f>CALCULOS!BD90</f>
        <v/>
      </c>
      <c r="BE90" s="318" t="str">
        <f>CALCULOS!BE90</f>
        <v/>
      </c>
      <c r="BF90" s="319" t="str">
        <f>CALCULOS!BF90</f>
        <v/>
      </c>
      <c r="BG90" s="320" t="str">
        <f>CALCULOS!BG90</f>
        <v/>
      </c>
      <c r="BH90" s="318" t="str">
        <f>CALCULOS!BH90</f>
        <v/>
      </c>
      <c r="BI90" s="319" t="str">
        <f>CALCULOS!BI90</f>
        <v/>
      </c>
      <c r="BJ90" s="320" t="str">
        <f>CALCULOS!BJ90</f>
        <v/>
      </c>
      <c r="BK90" s="318" t="str">
        <f>CALCULOS!BK90</f>
        <v/>
      </c>
      <c r="BL90" s="319" t="str">
        <f>CALCULOS!BL90</f>
        <v/>
      </c>
      <c r="BM90" s="320" t="str">
        <f>CALCULOS!BM90</f>
        <v/>
      </c>
      <c r="BN90" s="318" t="str">
        <f>CALCULOS!BN90</f>
        <v/>
      </c>
      <c r="BO90" s="319" t="str">
        <f>CALCULOS!BO90</f>
        <v/>
      </c>
      <c r="BP90" s="320" t="str">
        <f>CALCULOS!BP90</f>
        <v/>
      </c>
      <c r="BQ90" s="318" t="str">
        <f>CALCULOS!BQ90</f>
        <v/>
      </c>
      <c r="BR90" s="319" t="str">
        <f>CALCULOS!BR90</f>
        <v/>
      </c>
      <c r="BS90" s="320" t="str">
        <f>CALCULOS!BS90</f>
        <v/>
      </c>
      <c r="BT90" s="318" t="str">
        <f>CALCULOS!BT90</f>
        <v/>
      </c>
      <c r="BU90" s="319" t="str">
        <f>CALCULOS!BU90</f>
        <v/>
      </c>
      <c r="BV90" s="321" t="str">
        <f>CALCULOS!BV90</f>
        <v/>
      </c>
      <c r="BW90" s="322"/>
      <c r="BX90" s="86">
        <f>CALCULOS!BX90</f>
        <v>0</v>
      </c>
      <c r="BY90" s="89">
        <f>CALCULOS!BY90</f>
        <v>0</v>
      </c>
      <c r="BZ90" s="89">
        <f>CALCULOS!BZ90</f>
        <v>0</v>
      </c>
      <c r="CA90" s="89">
        <f>CALCULOS!CA90</f>
        <v>0</v>
      </c>
      <c r="CB90" s="93">
        <f>CALCULOS!CB90</f>
        <v>0</v>
      </c>
      <c r="CC90" s="93">
        <f>CALCULOS!CC90</f>
        <v>0</v>
      </c>
      <c r="CD90" s="97">
        <f>CALCULOS!CD90</f>
        <v>0</v>
      </c>
      <c r="CE90" s="97">
        <f>CALCULOS!CE90</f>
        <v>0</v>
      </c>
      <c r="CF90" s="101">
        <f>CALCULOS!CF90</f>
        <v>0</v>
      </c>
      <c r="CG90" s="105">
        <f>CALCULOS!CG90</f>
        <v>0</v>
      </c>
      <c r="CH90" s="19"/>
      <c r="CI90" s="123">
        <f>CALCULOS!CI90</f>
        <v>0</v>
      </c>
      <c r="CJ90" s="123">
        <f>CALCULOS!CJ90</f>
        <v>0</v>
      </c>
    </row>
    <row r="91" spans="2:88" ht="18" hidden="1" customHeight="1" x14ac:dyDescent="0.35">
      <c r="B91" s="451" t="str">
        <f t="shared" si="0"/>
        <v>EQUIPO Q</v>
      </c>
      <c r="C91" s="433" t="str">
        <f>CALCULOS!C91</f>
        <v/>
      </c>
      <c r="D91" s="430"/>
      <c r="E91" s="430"/>
      <c r="F91" s="430" t="str">
        <f>CALCULOS!F91</f>
        <v/>
      </c>
      <c r="G91" s="430"/>
      <c r="H91" s="430"/>
      <c r="I91" s="430" t="str">
        <f>CALCULOS!I91</f>
        <v/>
      </c>
      <c r="J91" s="430"/>
      <c r="K91" s="430"/>
      <c r="L91" s="430" t="str">
        <f>CALCULOS!L91</f>
        <v/>
      </c>
      <c r="M91" s="430"/>
      <c r="N91" s="430"/>
      <c r="O91" s="430" t="str">
        <f>CALCULOS!O91</f>
        <v/>
      </c>
      <c r="P91" s="430"/>
      <c r="Q91" s="430"/>
      <c r="R91" s="430" t="str">
        <f>CALCULOS!R91</f>
        <v/>
      </c>
      <c r="S91" s="430"/>
      <c r="T91" s="430"/>
      <c r="U91" s="430" t="str">
        <f>CALCULOS!U91</f>
        <v/>
      </c>
      <c r="V91" s="430"/>
      <c r="W91" s="430"/>
      <c r="X91" s="430" t="str">
        <f>CALCULOS!X91</f>
        <v/>
      </c>
      <c r="Y91" s="430"/>
      <c r="Z91" s="430"/>
      <c r="AA91" s="430" t="str">
        <f>CALCULOS!AA91</f>
        <v/>
      </c>
      <c r="AB91" s="430"/>
      <c r="AC91" s="430"/>
      <c r="AD91" s="430" t="str">
        <f>CALCULOS!AD91</f>
        <v/>
      </c>
      <c r="AE91" s="430"/>
      <c r="AF91" s="430"/>
      <c r="AG91" s="430" t="str">
        <f>CALCULOS!AG91</f>
        <v/>
      </c>
      <c r="AH91" s="430"/>
      <c r="AI91" s="430"/>
      <c r="AJ91" s="430" t="str">
        <f>CALCULOS!AJ91</f>
        <v/>
      </c>
      <c r="AK91" s="430"/>
      <c r="AL91" s="430"/>
      <c r="AM91" s="430" t="str">
        <f>CALCULOS!AM91</f>
        <v/>
      </c>
      <c r="AN91" s="430"/>
      <c r="AO91" s="430"/>
      <c r="AP91" s="430" t="str">
        <f>CALCULOS!AP91</f>
        <v/>
      </c>
      <c r="AQ91" s="430"/>
      <c r="AR91" s="430"/>
      <c r="AS91" s="430" t="str">
        <f>CALCULOS!AS91</f>
        <v/>
      </c>
      <c r="AT91" s="430"/>
      <c r="AU91" s="430"/>
      <c r="AV91" s="430" t="str">
        <f>CALCULOS!AV91</f>
        <v/>
      </c>
      <c r="AW91" s="430"/>
      <c r="AX91" s="430"/>
      <c r="AY91" s="445"/>
      <c r="AZ91" s="446"/>
      <c r="BA91" s="447"/>
      <c r="BB91" s="434" t="str">
        <f>CALCULOS!BB91</f>
        <v/>
      </c>
      <c r="BC91" s="435"/>
      <c r="BD91" s="444"/>
      <c r="BE91" s="434" t="str">
        <f>CALCULOS!BE91</f>
        <v/>
      </c>
      <c r="BF91" s="435"/>
      <c r="BG91" s="444"/>
      <c r="BH91" s="434" t="str">
        <f>CALCULOS!BH91</f>
        <v/>
      </c>
      <c r="BI91" s="435"/>
      <c r="BJ91" s="444"/>
      <c r="BK91" s="434" t="str">
        <f>CALCULOS!BK91</f>
        <v/>
      </c>
      <c r="BL91" s="435"/>
      <c r="BM91" s="436"/>
      <c r="BN91" s="434" t="str">
        <f>CALCULOS!BN91</f>
        <v/>
      </c>
      <c r="BO91" s="435"/>
      <c r="BP91" s="436"/>
      <c r="BQ91" s="434" t="str">
        <f>CALCULOS!BQ91</f>
        <v/>
      </c>
      <c r="BR91" s="435"/>
      <c r="BS91" s="436"/>
      <c r="BT91" s="434" t="str">
        <f>CALCULOS!BT91</f>
        <v/>
      </c>
      <c r="BU91" s="435"/>
      <c r="BV91" s="440"/>
      <c r="BW91" s="336"/>
      <c r="BX91" s="85"/>
      <c r="BY91" s="88"/>
      <c r="BZ91" s="88"/>
      <c r="CA91" s="88"/>
      <c r="CB91" s="92"/>
      <c r="CC91" s="92"/>
      <c r="CD91" s="96"/>
      <c r="CE91" s="96"/>
      <c r="CF91" s="100"/>
      <c r="CG91" s="104"/>
      <c r="CH91" s="74"/>
      <c r="CI91" s="149"/>
      <c r="CJ91" s="149"/>
    </row>
    <row r="92" spans="2:88" ht="18" hidden="1" customHeight="1" x14ac:dyDescent="0.35">
      <c r="B92" s="432"/>
      <c r="C92" s="62" t="str">
        <f>CALCULOS!C92</f>
        <v/>
      </c>
      <c r="D92" s="167" t="str">
        <f>CALCULOS!D92</f>
        <v/>
      </c>
      <c r="E92" s="7" t="str">
        <f>CALCULOS!E92</f>
        <v/>
      </c>
      <c r="F92" s="62" t="str">
        <f>CALCULOS!F92</f>
        <v/>
      </c>
      <c r="G92" s="167" t="str">
        <f>CALCULOS!G92</f>
        <v/>
      </c>
      <c r="H92" s="7" t="str">
        <f>CALCULOS!H92</f>
        <v/>
      </c>
      <c r="I92" s="62" t="str">
        <f>CALCULOS!I92</f>
        <v/>
      </c>
      <c r="J92" s="167" t="str">
        <f>CALCULOS!J92</f>
        <v/>
      </c>
      <c r="K92" s="7" t="str">
        <f>CALCULOS!K92</f>
        <v/>
      </c>
      <c r="L92" s="62" t="str">
        <f>CALCULOS!L92</f>
        <v/>
      </c>
      <c r="M92" s="167" t="str">
        <f>CALCULOS!M92</f>
        <v/>
      </c>
      <c r="N92" s="7" t="str">
        <f>CALCULOS!N92</f>
        <v/>
      </c>
      <c r="O92" s="62" t="str">
        <f>CALCULOS!O92</f>
        <v/>
      </c>
      <c r="P92" s="167" t="str">
        <f>CALCULOS!P92</f>
        <v/>
      </c>
      <c r="Q92" s="7" t="str">
        <f>CALCULOS!Q92</f>
        <v/>
      </c>
      <c r="R92" s="62" t="str">
        <f>CALCULOS!R92</f>
        <v/>
      </c>
      <c r="S92" s="167" t="str">
        <f>CALCULOS!S92</f>
        <v/>
      </c>
      <c r="T92" s="7" t="str">
        <f>CALCULOS!T92</f>
        <v/>
      </c>
      <c r="U92" s="62" t="str">
        <f>CALCULOS!U92</f>
        <v/>
      </c>
      <c r="V92" s="167" t="str">
        <f>CALCULOS!V92</f>
        <v/>
      </c>
      <c r="W92" s="7" t="str">
        <f>CALCULOS!W92</f>
        <v/>
      </c>
      <c r="X92" s="62" t="str">
        <f>CALCULOS!X92</f>
        <v/>
      </c>
      <c r="Y92" s="167" t="str">
        <f>CALCULOS!Y92</f>
        <v/>
      </c>
      <c r="Z92" s="7" t="str">
        <f>CALCULOS!Z92</f>
        <v/>
      </c>
      <c r="AA92" s="62" t="str">
        <f>CALCULOS!AA92</f>
        <v/>
      </c>
      <c r="AB92" s="167" t="str">
        <f>CALCULOS!AB92</f>
        <v/>
      </c>
      <c r="AC92" s="7" t="str">
        <f>CALCULOS!AC92</f>
        <v/>
      </c>
      <c r="AD92" s="62" t="str">
        <f>CALCULOS!AD92</f>
        <v/>
      </c>
      <c r="AE92" s="167" t="str">
        <f>CALCULOS!AE92</f>
        <v/>
      </c>
      <c r="AF92" s="7" t="str">
        <f>CALCULOS!AF92</f>
        <v/>
      </c>
      <c r="AG92" s="62" t="str">
        <f>CALCULOS!AG92</f>
        <v/>
      </c>
      <c r="AH92" s="167" t="str">
        <f>CALCULOS!AH92</f>
        <v/>
      </c>
      <c r="AI92" s="7" t="str">
        <f>CALCULOS!AI92</f>
        <v/>
      </c>
      <c r="AJ92" s="62" t="str">
        <f>CALCULOS!AJ92</f>
        <v/>
      </c>
      <c r="AK92" s="167" t="str">
        <f>CALCULOS!AK92</f>
        <v/>
      </c>
      <c r="AL92" s="7" t="str">
        <f>CALCULOS!AL92</f>
        <v/>
      </c>
      <c r="AM92" s="62" t="str">
        <f>CALCULOS!AM92</f>
        <v/>
      </c>
      <c r="AN92" s="167" t="str">
        <f>CALCULOS!AN92</f>
        <v/>
      </c>
      <c r="AO92" s="7" t="str">
        <f>CALCULOS!AO92</f>
        <v/>
      </c>
      <c r="AP92" s="62" t="str">
        <f>CALCULOS!AP92</f>
        <v/>
      </c>
      <c r="AQ92" s="167" t="str">
        <f>CALCULOS!AQ92</f>
        <v/>
      </c>
      <c r="AR92" s="7" t="str">
        <f>CALCULOS!AR92</f>
        <v/>
      </c>
      <c r="AS92" s="62" t="str">
        <f>CALCULOS!AS92</f>
        <v/>
      </c>
      <c r="AT92" s="167" t="str">
        <f>CALCULOS!AT92</f>
        <v/>
      </c>
      <c r="AU92" s="7" t="str">
        <f>CALCULOS!AU92</f>
        <v/>
      </c>
      <c r="AV92" s="62" t="str">
        <f>CALCULOS!AV92</f>
        <v/>
      </c>
      <c r="AW92" s="167" t="str">
        <f>CALCULOS!AW92</f>
        <v/>
      </c>
      <c r="AX92" s="7" t="str">
        <f>CALCULOS!AX92</f>
        <v/>
      </c>
      <c r="AY92" s="117"/>
      <c r="AZ92" s="115"/>
      <c r="BA92" s="116"/>
      <c r="BB92" s="318" t="str">
        <f>CALCULOS!BB92</f>
        <v/>
      </c>
      <c r="BC92" s="319" t="str">
        <f>CALCULOS!BC92</f>
        <v/>
      </c>
      <c r="BD92" s="320" t="str">
        <f>CALCULOS!BD92</f>
        <v/>
      </c>
      <c r="BE92" s="318" t="str">
        <f>CALCULOS!BE92</f>
        <v/>
      </c>
      <c r="BF92" s="319" t="str">
        <f>CALCULOS!BF92</f>
        <v/>
      </c>
      <c r="BG92" s="320" t="str">
        <f>CALCULOS!BG92</f>
        <v/>
      </c>
      <c r="BH92" s="318" t="str">
        <f>CALCULOS!BH92</f>
        <v/>
      </c>
      <c r="BI92" s="319" t="str">
        <f>CALCULOS!BI92</f>
        <v/>
      </c>
      <c r="BJ92" s="320" t="str">
        <f>CALCULOS!BJ92</f>
        <v/>
      </c>
      <c r="BK92" s="318" t="str">
        <f>CALCULOS!BK92</f>
        <v/>
      </c>
      <c r="BL92" s="319" t="str">
        <f>CALCULOS!BL92</f>
        <v/>
      </c>
      <c r="BM92" s="320" t="str">
        <f>CALCULOS!BM92</f>
        <v/>
      </c>
      <c r="BN92" s="318" t="str">
        <f>CALCULOS!BN92</f>
        <v/>
      </c>
      <c r="BO92" s="319" t="str">
        <f>CALCULOS!BO92</f>
        <v/>
      </c>
      <c r="BP92" s="320" t="str">
        <f>CALCULOS!BP92</f>
        <v/>
      </c>
      <c r="BQ92" s="318" t="str">
        <f>CALCULOS!BQ92</f>
        <v/>
      </c>
      <c r="BR92" s="319" t="str">
        <f>CALCULOS!BR92</f>
        <v/>
      </c>
      <c r="BS92" s="320" t="str">
        <f>CALCULOS!BS92</f>
        <v/>
      </c>
      <c r="BT92" s="318" t="str">
        <f>CALCULOS!BT92</f>
        <v/>
      </c>
      <c r="BU92" s="319" t="str">
        <f>CALCULOS!BU92</f>
        <v/>
      </c>
      <c r="BV92" s="321" t="str">
        <f>CALCULOS!BV92</f>
        <v/>
      </c>
      <c r="BW92" s="322"/>
      <c r="BX92" s="86">
        <f>CALCULOS!BX92</f>
        <v>0</v>
      </c>
      <c r="BY92" s="89">
        <f>CALCULOS!BY92</f>
        <v>0</v>
      </c>
      <c r="BZ92" s="89">
        <f>CALCULOS!BZ92</f>
        <v>0</v>
      </c>
      <c r="CA92" s="89">
        <f>CALCULOS!CA92</f>
        <v>0</v>
      </c>
      <c r="CB92" s="93">
        <f>CALCULOS!CB92</f>
        <v>0</v>
      </c>
      <c r="CC92" s="93">
        <f>CALCULOS!CC92</f>
        <v>0</v>
      </c>
      <c r="CD92" s="97">
        <f>CALCULOS!CD92</f>
        <v>0</v>
      </c>
      <c r="CE92" s="97">
        <f>CALCULOS!CE92</f>
        <v>0</v>
      </c>
      <c r="CF92" s="101">
        <f>CALCULOS!CF92</f>
        <v>0</v>
      </c>
      <c r="CG92" s="105">
        <f>CALCULOS!CG92</f>
        <v>0</v>
      </c>
      <c r="CH92" s="19"/>
      <c r="CI92" s="123">
        <f>CALCULOS!CI92</f>
        <v>0</v>
      </c>
      <c r="CJ92" s="123">
        <f>CALCULOS!CJ92</f>
        <v>0</v>
      </c>
    </row>
    <row r="93" spans="2:88" ht="18" hidden="1" customHeight="1" x14ac:dyDescent="0.35">
      <c r="B93" s="451" t="str">
        <f t="shared" si="0"/>
        <v>EQUIPO R</v>
      </c>
      <c r="C93" s="433" t="str">
        <f>CALCULOS!C93</f>
        <v/>
      </c>
      <c r="D93" s="430"/>
      <c r="E93" s="430"/>
      <c r="F93" s="430" t="str">
        <f>CALCULOS!F93</f>
        <v/>
      </c>
      <c r="G93" s="430"/>
      <c r="H93" s="430"/>
      <c r="I93" s="430" t="str">
        <f>CALCULOS!I93</f>
        <v/>
      </c>
      <c r="J93" s="430"/>
      <c r="K93" s="430"/>
      <c r="L93" s="430" t="str">
        <f>CALCULOS!L93</f>
        <v/>
      </c>
      <c r="M93" s="430"/>
      <c r="N93" s="430"/>
      <c r="O93" s="430" t="str">
        <f>CALCULOS!O93</f>
        <v/>
      </c>
      <c r="P93" s="430"/>
      <c r="Q93" s="430"/>
      <c r="R93" s="430" t="str">
        <f>CALCULOS!R93</f>
        <v/>
      </c>
      <c r="S93" s="430"/>
      <c r="T93" s="430"/>
      <c r="U93" s="430" t="str">
        <f>CALCULOS!U93</f>
        <v/>
      </c>
      <c r="V93" s="430"/>
      <c r="W93" s="430"/>
      <c r="X93" s="430" t="str">
        <f>CALCULOS!X93</f>
        <v/>
      </c>
      <c r="Y93" s="430"/>
      <c r="Z93" s="430"/>
      <c r="AA93" s="430" t="str">
        <f>CALCULOS!AA93</f>
        <v/>
      </c>
      <c r="AB93" s="430"/>
      <c r="AC93" s="430"/>
      <c r="AD93" s="430" t="str">
        <f>CALCULOS!AD93</f>
        <v/>
      </c>
      <c r="AE93" s="430"/>
      <c r="AF93" s="430"/>
      <c r="AG93" s="430" t="str">
        <f>CALCULOS!AG93</f>
        <v/>
      </c>
      <c r="AH93" s="430"/>
      <c r="AI93" s="430"/>
      <c r="AJ93" s="430" t="str">
        <f>CALCULOS!AJ93</f>
        <v/>
      </c>
      <c r="AK93" s="430"/>
      <c r="AL93" s="430"/>
      <c r="AM93" s="430" t="str">
        <f>CALCULOS!AM93</f>
        <v/>
      </c>
      <c r="AN93" s="430"/>
      <c r="AO93" s="430"/>
      <c r="AP93" s="430" t="str">
        <f>CALCULOS!AP93</f>
        <v/>
      </c>
      <c r="AQ93" s="430"/>
      <c r="AR93" s="430"/>
      <c r="AS93" s="430" t="str">
        <f>CALCULOS!AS93</f>
        <v/>
      </c>
      <c r="AT93" s="430"/>
      <c r="AU93" s="430"/>
      <c r="AV93" s="430" t="str">
        <f>CALCULOS!AV93</f>
        <v/>
      </c>
      <c r="AW93" s="430"/>
      <c r="AX93" s="430"/>
      <c r="AY93" s="430" t="str">
        <f>CALCULOS!AY93</f>
        <v/>
      </c>
      <c r="AZ93" s="430"/>
      <c r="BA93" s="430"/>
      <c r="BB93" s="445"/>
      <c r="BC93" s="446"/>
      <c r="BD93" s="447"/>
      <c r="BE93" s="434" t="str">
        <f>CALCULOS!BE93</f>
        <v/>
      </c>
      <c r="BF93" s="435"/>
      <c r="BG93" s="444"/>
      <c r="BH93" s="434" t="str">
        <f>CALCULOS!BH93</f>
        <v/>
      </c>
      <c r="BI93" s="435"/>
      <c r="BJ93" s="444"/>
      <c r="BK93" s="434" t="str">
        <f>CALCULOS!BK93</f>
        <v/>
      </c>
      <c r="BL93" s="435"/>
      <c r="BM93" s="436"/>
      <c r="BN93" s="434" t="str">
        <f>CALCULOS!BN93</f>
        <v/>
      </c>
      <c r="BO93" s="435"/>
      <c r="BP93" s="436"/>
      <c r="BQ93" s="434" t="str">
        <f>CALCULOS!BQ93</f>
        <v/>
      </c>
      <c r="BR93" s="435"/>
      <c r="BS93" s="436"/>
      <c r="BT93" s="434" t="str">
        <f>CALCULOS!BT93</f>
        <v/>
      </c>
      <c r="BU93" s="435"/>
      <c r="BV93" s="440"/>
      <c r="BW93" s="336"/>
      <c r="BX93" s="85"/>
      <c r="BY93" s="88"/>
      <c r="BZ93" s="88"/>
      <c r="CA93" s="88"/>
      <c r="CB93" s="92"/>
      <c r="CC93" s="92"/>
      <c r="CD93" s="96"/>
      <c r="CE93" s="96"/>
      <c r="CF93" s="100"/>
      <c r="CG93" s="104"/>
      <c r="CH93" s="74"/>
      <c r="CI93" s="149"/>
      <c r="CJ93" s="149"/>
    </row>
    <row r="94" spans="2:88" ht="18" hidden="1" customHeight="1" x14ac:dyDescent="0.35">
      <c r="B94" s="432"/>
      <c r="C94" s="62" t="str">
        <f>CALCULOS!C94</f>
        <v/>
      </c>
      <c r="D94" s="167" t="str">
        <f>CALCULOS!D94</f>
        <v/>
      </c>
      <c r="E94" s="7" t="str">
        <f>CALCULOS!E94</f>
        <v/>
      </c>
      <c r="F94" s="62" t="str">
        <f>CALCULOS!F94</f>
        <v/>
      </c>
      <c r="G94" s="167" t="str">
        <f>CALCULOS!G94</f>
        <v/>
      </c>
      <c r="H94" s="7" t="str">
        <f>CALCULOS!H94</f>
        <v/>
      </c>
      <c r="I94" s="62" t="str">
        <f>CALCULOS!I94</f>
        <v/>
      </c>
      <c r="J94" s="167" t="str">
        <f>CALCULOS!J94</f>
        <v/>
      </c>
      <c r="K94" s="7" t="str">
        <f>CALCULOS!K94</f>
        <v/>
      </c>
      <c r="L94" s="62" t="str">
        <f>CALCULOS!L94</f>
        <v/>
      </c>
      <c r="M94" s="167" t="str">
        <f>CALCULOS!M94</f>
        <v/>
      </c>
      <c r="N94" s="7" t="str">
        <f>CALCULOS!N94</f>
        <v/>
      </c>
      <c r="O94" s="62" t="str">
        <f>CALCULOS!O94</f>
        <v/>
      </c>
      <c r="P94" s="167" t="str">
        <f>CALCULOS!P94</f>
        <v/>
      </c>
      <c r="Q94" s="7" t="str">
        <f>CALCULOS!Q94</f>
        <v/>
      </c>
      <c r="R94" s="62" t="str">
        <f>CALCULOS!R94</f>
        <v/>
      </c>
      <c r="S94" s="167" t="str">
        <f>CALCULOS!S94</f>
        <v/>
      </c>
      <c r="T94" s="7" t="str">
        <f>CALCULOS!T94</f>
        <v/>
      </c>
      <c r="U94" s="62" t="str">
        <f>CALCULOS!U94</f>
        <v/>
      </c>
      <c r="V94" s="167" t="str">
        <f>CALCULOS!V94</f>
        <v/>
      </c>
      <c r="W94" s="7" t="str">
        <f>CALCULOS!W94</f>
        <v/>
      </c>
      <c r="X94" s="62" t="str">
        <f>CALCULOS!X94</f>
        <v/>
      </c>
      <c r="Y94" s="167" t="str">
        <f>CALCULOS!Y94</f>
        <v/>
      </c>
      <c r="Z94" s="7" t="str">
        <f>CALCULOS!Z94</f>
        <v/>
      </c>
      <c r="AA94" s="62" t="str">
        <f>CALCULOS!AA94</f>
        <v/>
      </c>
      <c r="AB94" s="167" t="str">
        <f>CALCULOS!AB94</f>
        <v/>
      </c>
      <c r="AC94" s="7" t="str">
        <f>CALCULOS!AC94</f>
        <v/>
      </c>
      <c r="AD94" s="62" t="str">
        <f>CALCULOS!AD94</f>
        <v/>
      </c>
      <c r="AE94" s="167" t="str">
        <f>CALCULOS!AE94</f>
        <v/>
      </c>
      <c r="AF94" s="7" t="str">
        <f>CALCULOS!AF94</f>
        <v/>
      </c>
      <c r="AG94" s="62" t="str">
        <f>CALCULOS!AG94</f>
        <v/>
      </c>
      <c r="AH94" s="167" t="str">
        <f>CALCULOS!AH94</f>
        <v/>
      </c>
      <c r="AI94" s="7" t="str">
        <f>CALCULOS!AI94</f>
        <v/>
      </c>
      <c r="AJ94" s="62" t="str">
        <f>CALCULOS!AJ94</f>
        <v/>
      </c>
      <c r="AK94" s="167" t="str">
        <f>CALCULOS!AK94</f>
        <v/>
      </c>
      <c r="AL94" s="7" t="str">
        <f>CALCULOS!AL94</f>
        <v/>
      </c>
      <c r="AM94" s="62" t="str">
        <f>CALCULOS!AM94</f>
        <v/>
      </c>
      <c r="AN94" s="167" t="str">
        <f>CALCULOS!AN94</f>
        <v/>
      </c>
      <c r="AO94" s="7" t="str">
        <f>CALCULOS!AO94</f>
        <v/>
      </c>
      <c r="AP94" s="62" t="str">
        <f>CALCULOS!AP94</f>
        <v/>
      </c>
      <c r="AQ94" s="167" t="str">
        <f>CALCULOS!AQ94</f>
        <v/>
      </c>
      <c r="AR94" s="7" t="str">
        <f>CALCULOS!AR94</f>
        <v/>
      </c>
      <c r="AS94" s="62" t="str">
        <f>CALCULOS!AS94</f>
        <v/>
      </c>
      <c r="AT94" s="167" t="str">
        <f>CALCULOS!AT94</f>
        <v/>
      </c>
      <c r="AU94" s="7" t="str">
        <f>CALCULOS!AU94</f>
        <v/>
      </c>
      <c r="AV94" s="62" t="str">
        <f>CALCULOS!AV94</f>
        <v/>
      </c>
      <c r="AW94" s="167" t="str">
        <f>CALCULOS!AW94</f>
        <v/>
      </c>
      <c r="AX94" s="7" t="str">
        <f>CALCULOS!AX94</f>
        <v/>
      </c>
      <c r="AY94" s="62" t="str">
        <f>CALCULOS!AY94</f>
        <v/>
      </c>
      <c r="AZ94" s="167" t="str">
        <f>CALCULOS!AZ94</f>
        <v/>
      </c>
      <c r="BA94" s="7" t="str">
        <f>CALCULOS!BA94</f>
        <v/>
      </c>
      <c r="BB94" s="117"/>
      <c r="BC94" s="115"/>
      <c r="BD94" s="116"/>
      <c r="BE94" s="318" t="str">
        <f>CALCULOS!BE94</f>
        <v/>
      </c>
      <c r="BF94" s="319" t="str">
        <f>CALCULOS!BF94</f>
        <v/>
      </c>
      <c r="BG94" s="320" t="str">
        <f>CALCULOS!BG94</f>
        <v/>
      </c>
      <c r="BH94" s="318" t="str">
        <f>CALCULOS!BH94</f>
        <v/>
      </c>
      <c r="BI94" s="319" t="str">
        <f>CALCULOS!BI94</f>
        <v/>
      </c>
      <c r="BJ94" s="320" t="str">
        <f>CALCULOS!BJ94</f>
        <v/>
      </c>
      <c r="BK94" s="318" t="str">
        <f>CALCULOS!BK94</f>
        <v/>
      </c>
      <c r="BL94" s="319" t="str">
        <f>CALCULOS!BL94</f>
        <v/>
      </c>
      <c r="BM94" s="320" t="str">
        <f>CALCULOS!BM94</f>
        <v/>
      </c>
      <c r="BN94" s="318" t="str">
        <f>CALCULOS!BN94</f>
        <v/>
      </c>
      <c r="BO94" s="319" t="str">
        <f>CALCULOS!BO94</f>
        <v/>
      </c>
      <c r="BP94" s="320" t="str">
        <f>CALCULOS!BP94</f>
        <v/>
      </c>
      <c r="BQ94" s="318" t="str">
        <f>CALCULOS!BQ94</f>
        <v/>
      </c>
      <c r="BR94" s="319" t="str">
        <f>CALCULOS!BR94</f>
        <v/>
      </c>
      <c r="BS94" s="320" t="str">
        <f>CALCULOS!BS94</f>
        <v/>
      </c>
      <c r="BT94" s="318" t="str">
        <f>CALCULOS!BT94</f>
        <v/>
      </c>
      <c r="BU94" s="319" t="str">
        <f>CALCULOS!BU94</f>
        <v/>
      </c>
      <c r="BV94" s="321" t="str">
        <f>CALCULOS!BV94</f>
        <v/>
      </c>
      <c r="BW94" s="322"/>
      <c r="BX94" s="86">
        <f>CALCULOS!BX94</f>
        <v>0</v>
      </c>
      <c r="BY94" s="89">
        <f>CALCULOS!BY94</f>
        <v>0</v>
      </c>
      <c r="BZ94" s="89">
        <f>CALCULOS!BZ94</f>
        <v>0</v>
      </c>
      <c r="CA94" s="89">
        <f>CALCULOS!CA94</f>
        <v>0</v>
      </c>
      <c r="CB94" s="93">
        <f>CALCULOS!CB94</f>
        <v>0</v>
      </c>
      <c r="CC94" s="93">
        <f>CALCULOS!CC94</f>
        <v>0</v>
      </c>
      <c r="CD94" s="97">
        <f>CALCULOS!CD94</f>
        <v>0</v>
      </c>
      <c r="CE94" s="97">
        <f>CALCULOS!CE94</f>
        <v>0</v>
      </c>
      <c r="CF94" s="101">
        <f>CALCULOS!CF94</f>
        <v>0</v>
      </c>
      <c r="CG94" s="105">
        <f>CALCULOS!CG94</f>
        <v>0</v>
      </c>
      <c r="CH94" s="19"/>
      <c r="CI94" s="123">
        <f>CALCULOS!CI94</f>
        <v>0</v>
      </c>
      <c r="CJ94" s="123">
        <f>CALCULOS!CJ94</f>
        <v>0</v>
      </c>
    </row>
    <row r="95" spans="2:88" ht="18" hidden="1" customHeight="1" x14ac:dyDescent="0.35">
      <c r="B95" s="451" t="str">
        <f t="shared" si="0"/>
        <v>EQUIPO S</v>
      </c>
      <c r="C95" s="433" t="str">
        <f>CALCULOS!C95</f>
        <v/>
      </c>
      <c r="D95" s="430"/>
      <c r="E95" s="430"/>
      <c r="F95" s="430" t="str">
        <f>CALCULOS!F95</f>
        <v/>
      </c>
      <c r="G95" s="430"/>
      <c r="H95" s="430"/>
      <c r="I95" s="430" t="str">
        <f>CALCULOS!I95</f>
        <v/>
      </c>
      <c r="J95" s="430"/>
      <c r="K95" s="430"/>
      <c r="L95" s="430" t="str">
        <f>CALCULOS!L95</f>
        <v/>
      </c>
      <c r="M95" s="430"/>
      <c r="N95" s="430"/>
      <c r="O95" s="430" t="str">
        <f>CALCULOS!O95</f>
        <v/>
      </c>
      <c r="P95" s="430"/>
      <c r="Q95" s="430"/>
      <c r="R95" s="430" t="str">
        <f>CALCULOS!R95</f>
        <v/>
      </c>
      <c r="S95" s="430"/>
      <c r="T95" s="430"/>
      <c r="U95" s="430" t="str">
        <f>CALCULOS!U95</f>
        <v/>
      </c>
      <c r="V95" s="430"/>
      <c r="W95" s="430"/>
      <c r="X95" s="430" t="str">
        <f>CALCULOS!X95</f>
        <v/>
      </c>
      <c r="Y95" s="430"/>
      <c r="Z95" s="430"/>
      <c r="AA95" s="430" t="str">
        <f>CALCULOS!AA95</f>
        <v/>
      </c>
      <c r="AB95" s="430"/>
      <c r="AC95" s="430"/>
      <c r="AD95" s="430" t="str">
        <f>CALCULOS!AD95</f>
        <v/>
      </c>
      <c r="AE95" s="430"/>
      <c r="AF95" s="430"/>
      <c r="AG95" s="430" t="str">
        <f>CALCULOS!AG95</f>
        <v/>
      </c>
      <c r="AH95" s="430"/>
      <c r="AI95" s="430"/>
      <c r="AJ95" s="430" t="str">
        <f>CALCULOS!AJ95</f>
        <v/>
      </c>
      <c r="AK95" s="430"/>
      <c r="AL95" s="430"/>
      <c r="AM95" s="430" t="str">
        <f>CALCULOS!AM95</f>
        <v/>
      </c>
      <c r="AN95" s="430"/>
      <c r="AO95" s="430"/>
      <c r="AP95" s="430" t="str">
        <f>CALCULOS!AP95</f>
        <v/>
      </c>
      <c r="AQ95" s="430"/>
      <c r="AR95" s="430"/>
      <c r="AS95" s="430" t="str">
        <f>CALCULOS!AS95</f>
        <v/>
      </c>
      <c r="AT95" s="430"/>
      <c r="AU95" s="430"/>
      <c r="AV95" s="430" t="str">
        <f>CALCULOS!AV95</f>
        <v/>
      </c>
      <c r="AW95" s="430"/>
      <c r="AX95" s="430"/>
      <c r="AY95" s="430" t="str">
        <f>CALCULOS!AY95</f>
        <v/>
      </c>
      <c r="AZ95" s="430"/>
      <c r="BA95" s="430"/>
      <c r="BB95" s="430" t="str">
        <f>CALCULOS!BB95</f>
        <v/>
      </c>
      <c r="BC95" s="430"/>
      <c r="BD95" s="430"/>
      <c r="BE95" s="445"/>
      <c r="BF95" s="446"/>
      <c r="BG95" s="447"/>
      <c r="BH95" s="434" t="str">
        <f>CALCULOS!BH95</f>
        <v/>
      </c>
      <c r="BI95" s="435"/>
      <c r="BJ95" s="444"/>
      <c r="BK95" s="434" t="str">
        <f>CALCULOS!BK95</f>
        <v/>
      </c>
      <c r="BL95" s="435"/>
      <c r="BM95" s="436"/>
      <c r="BN95" s="434" t="str">
        <f>CALCULOS!BN95</f>
        <v/>
      </c>
      <c r="BO95" s="435"/>
      <c r="BP95" s="436"/>
      <c r="BQ95" s="434" t="str">
        <f>CALCULOS!BQ95</f>
        <v/>
      </c>
      <c r="BR95" s="435"/>
      <c r="BS95" s="436"/>
      <c r="BT95" s="434" t="str">
        <f>CALCULOS!BT95</f>
        <v/>
      </c>
      <c r="BU95" s="435"/>
      <c r="BV95" s="440"/>
      <c r="BW95" s="336"/>
      <c r="BX95" s="85"/>
      <c r="BY95" s="88"/>
      <c r="BZ95" s="88"/>
      <c r="CA95" s="88"/>
      <c r="CB95" s="92"/>
      <c r="CC95" s="92"/>
      <c r="CD95" s="96"/>
      <c r="CE95" s="96"/>
      <c r="CF95" s="100"/>
      <c r="CG95" s="104"/>
      <c r="CH95" s="74"/>
      <c r="CI95" s="149"/>
      <c r="CJ95" s="149"/>
    </row>
    <row r="96" spans="2:88" ht="18" hidden="1" customHeight="1" x14ac:dyDescent="0.35">
      <c r="B96" s="432"/>
      <c r="C96" s="62" t="str">
        <f>CALCULOS!C96</f>
        <v/>
      </c>
      <c r="D96" s="167" t="str">
        <f>CALCULOS!D96</f>
        <v/>
      </c>
      <c r="E96" s="7" t="str">
        <f>CALCULOS!E96</f>
        <v/>
      </c>
      <c r="F96" s="62" t="str">
        <f>CALCULOS!F96</f>
        <v/>
      </c>
      <c r="G96" s="167" t="str">
        <f>CALCULOS!G96</f>
        <v/>
      </c>
      <c r="H96" s="7" t="str">
        <f>CALCULOS!H96</f>
        <v/>
      </c>
      <c r="I96" s="62" t="str">
        <f>CALCULOS!I96</f>
        <v/>
      </c>
      <c r="J96" s="167" t="str">
        <f>CALCULOS!J96</f>
        <v/>
      </c>
      <c r="K96" s="7" t="str">
        <f>CALCULOS!K96</f>
        <v/>
      </c>
      <c r="L96" s="62" t="str">
        <f>CALCULOS!L96</f>
        <v/>
      </c>
      <c r="M96" s="167" t="str">
        <f>CALCULOS!M96</f>
        <v/>
      </c>
      <c r="N96" s="7" t="str">
        <f>CALCULOS!N96</f>
        <v/>
      </c>
      <c r="O96" s="62" t="str">
        <f>CALCULOS!O96</f>
        <v/>
      </c>
      <c r="P96" s="167" t="str">
        <f>CALCULOS!P96</f>
        <v/>
      </c>
      <c r="Q96" s="7" t="str">
        <f>CALCULOS!Q96</f>
        <v/>
      </c>
      <c r="R96" s="62" t="str">
        <f>CALCULOS!R96</f>
        <v/>
      </c>
      <c r="S96" s="167" t="str">
        <f>CALCULOS!S96</f>
        <v/>
      </c>
      <c r="T96" s="7" t="str">
        <f>CALCULOS!T96</f>
        <v/>
      </c>
      <c r="U96" s="62" t="str">
        <f>CALCULOS!U96</f>
        <v/>
      </c>
      <c r="V96" s="167" t="str">
        <f>CALCULOS!V96</f>
        <v/>
      </c>
      <c r="W96" s="7" t="str">
        <f>CALCULOS!W96</f>
        <v/>
      </c>
      <c r="X96" s="62" t="str">
        <f>CALCULOS!X96</f>
        <v/>
      </c>
      <c r="Y96" s="167" t="str">
        <f>CALCULOS!Y96</f>
        <v/>
      </c>
      <c r="Z96" s="7" t="str">
        <f>CALCULOS!Z96</f>
        <v/>
      </c>
      <c r="AA96" s="62" t="str">
        <f>CALCULOS!AA96</f>
        <v/>
      </c>
      <c r="AB96" s="167" t="str">
        <f>CALCULOS!AB96</f>
        <v/>
      </c>
      <c r="AC96" s="7" t="str">
        <f>CALCULOS!AC96</f>
        <v/>
      </c>
      <c r="AD96" s="62" t="str">
        <f>CALCULOS!AD96</f>
        <v/>
      </c>
      <c r="AE96" s="167" t="str">
        <f>CALCULOS!AE96</f>
        <v/>
      </c>
      <c r="AF96" s="7" t="str">
        <f>CALCULOS!AF96</f>
        <v/>
      </c>
      <c r="AG96" s="62" t="str">
        <f>CALCULOS!AG96</f>
        <v/>
      </c>
      <c r="AH96" s="167" t="str">
        <f>CALCULOS!AH96</f>
        <v/>
      </c>
      <c r="AI96" s="7" t="str">
        <f>CALCULOS!AI96</f>
        <v/>
      </c>
      <c r="AJ96" s="62" t="str">
        <f>CALCULOS!AJ96</f>
        <v/>
      </c>
      <c r="AK96" s="167" t="str">
        <f>CALCULOS!AK96</f>
        <v/>
      </c>
      <c r="AL96" s="7" t="str">
        <f>CALCULOS!AL96</f>
        <v/>
      </c>
      <c r="AM96" s="62" t="str">
        <f>CALCULOS!AM96</f>
        <v/>
      </c>
      <c r="AN96" s="167" t="str">
        <f>CALCULOS!AN96</f>
        <v/>
      </c>
      <c r="AO96" s="7" t="str">
        <f>CALCULOS!AO96</f>
        <v/>
      </c>
      <c r="AP96" s="62" t="str">
        <f>CALCULOS!AP96</f>
        <v/>
      </c>
      <c r="AQ96" s="167" t="str">
        <f>CALCULOS!AQ96</f>
        <v/>
      </c>
      <c r="AR96" s="7" t="str">
        <f>CALCULOS!AR96</f>
        <v/>
      </c>
      <c r="AS96" s="62" t="str">
        <f>CALCULOS!AS96</f>
        <v/>
      </c>
      <c r="AT96" s="167" t="str">
        <f>CALCULOS!AT96</f>
        <v/>
      </c>
      <c r="AU96" s="7" t="str">
        <f>CALCULOS!AU96</f>
        <v/>
      </c>
      <c r="AV96" s="62" t="str">
        <f>CALCULOS!AV96</f>
        <v/>
      </c>
      <c r="AW96" s="167" t="str">
        <f>CALCULOS!AW96</f>
        <v/>
      </c>
      <c r="AX96" s="7" t="str">
        <f>CALCULOS!AX96</f>
        <v/>
      </c>
      <c r="AY96" s="62" t="str">
        <f>CALCULOS!AY96</f>
        <v/>
      </c>
      <c r="AZ96" s="167" t="str">
        <f>CALCULOS!AZ96</f>
        <v/>
      </c>
      <c r="BA96" s="7" t="str">
        <f>CALCULOS!BA96</f>
        <v/>
      </c>
      <c r="BB96" s="62" t="str">
        <f>CALCULOS!BB96</f>
        <v/>
      </c>
      <c r="BC96" s="167" t="str">
        <f>CALCULOS!BC96</f>
        <v/>
      </c>
      <c r="BD96" s="7" t="str">
        <f>CALCULOS!BD96</f>
        <v/>
      </c>
      <c r="BE96" s="117"/>
      <c r="BF96" s="115"/>
      <c r="BG96" s="116"/>
      <c r="BH96" s="318" t="str">
        <f>CALCULOS!BH96</f>
        <v/>
      </c>
      <c r="BI96" s="319" t="str">
        <f>CALCULOS!BI96</f>
        <v/>
      </c>
      <c r="BJ96" s="320" t="str">
        <f>CALCULOS!BJ96</f>
        <v/>
      </c>
      <c r="BK96" s="318" t="str">
        <f>CALCULOS!BK96</f>
        <v/>
      </c>
      <c r="BL96" s="319" t="str">
        <f>CALCULOS!BL96</f>
        <v/>
      </c>
      <c r="BM96" s="320" t="str">
        <f>CALCULOS!BM96</f>
        <v/>
      </c>
      <c r="BN96" s="318" t="str">
        <f>CALCULOS!BN96</f>
        <v/>
      </c>
      <c r="BO96" s="319" t="str">
        <f>CALCULOS!BO96</f>
        <v/>
      </c>
      <c r="BP96" s="320" t="str">
        <f>CALCULOS!BP96</f>
        <v/>
      </c>
      <c r="BQ96" s="318" t="str">
        <f>CALCULOS!BQ96</f>
        <v/>
      </c>
      <c r="BR96" s="319" t="str">
        <f>CALCULOS!BR96</f>
        <v/>
      </c>
      <c r="BS96" s="320" t="str">
        <f>CALCULOS!BS96</f>
        <v/>
      </c>
      <c r="BT96" s="318" t="str">
        <f>CALCULOS!BT96</f>
        <v/>
      </c>
      <c r="BU96" s="319" t="str">
        <f>CALCULOS!BU96</f>
        <v/>
      </c>
      <c r="BV96" s="321" t="str">
        <f>CALCULOS!BV96</f>
        <v/>
      </c>
      <c r="BW96" s="322"/>
      <c r="BX96" s="86">
        <f>CALCULOS!BX96</f>
        <v>0</v>
      </c>
      <c r="BY96" s="89">
        <f>CALCULOS!BY96</f>
        <v>0</v>
      </c>
      <c r="BZ96" s="89">
        <f>CALCULOS!BZ96</f>
        <v>0</v>
      </c>
      <c r="CA96" s="89">
        <f>CALCULOS!CA96</f>
        <v>0</v>
      </c>
      <c r="CB96" s="93">
        <f>CALCULOS!CB96</f>
        <v>0</v>
      </c>
      <c r="CC96" s="93">
        <f>CALCULOS!CC96</f>
        <v>0</v>
      </c>
      <c r="CD96" s="97">
        <f>CALCULOS!CD96</f>
        <v>0</v>
      </c>
      <c r="CE96" s="97">
        <f>CALCULOS!CE96</f>
        <v>0</v>
      </c>
      <c r="CF96" s="101">
        <f>CALCULOS!CF96</f>
        <v>0</v>
      </c>
      <c r="CG96" s="105">
        <f>CALCULOS!CG96</f>
        <v>0</v>
      </c>
      <c r="CH96" s="19"/>
      <c r="CI96" s="123">
        <f>CALCULOS!CI96</f>
        <v>0</v>
      </c>
      <c r="CJ96" s="123">
        <f>CALCULOS!CJ96</f>
        <v>0</v>
      </c>
    </row>
    <row r="97" spans="2:88" ht="18" hidden="1" customHeight="1" x14ac:dyDescent="0.35">
      <c r="B97" s="431" t="str">
        <f t="shared" si="0"/>
        <v>EQUIPO T</v>
      </c>
      <c r="C97" s="433" t="str">
        <f>CALCULOS!C97</f>
        <v/>
      </c>
      <c r="D97" s="430"/>
      <c r="E97" s="430"/>
      <c r="F97" s="430" t="str">
        <f>CALCULOS!F97</f>
        <v/>
      </c>
      <c r="G97" s="430"/>
      <c r="H97" s="430"/>
      <c r="I97" s="430" t="str">
        <f>CALCULOS!I97</f>
        <v/>
      </c>
      <c r="J97" s="430"/>
      <c r="K97" s="430"/>
      <c r="L97" s="430" t="str">
        <f>CALCULOS!L97</f>
        <v/>
      </c>
      <c r="M97" s="430"/>
      <c r="N97" s="430"/>
      <c r="O97" s="430" t="str">
        <f>CALCULOS!O97</f>
        <v/>
      </c>
      <c r="P97" s="430"/>
      <c r="Q97" s="430"/>
      <c r="R97" s="430" t="str">
        <f>CALCULOS!R97</f>
        <v/>
      </c>
      <c r="S97" s="430"/>
      <c r="T97" s="430"/>
      <c r="U97" s="430" t="str">
        <f>CALCULOS!U97</f>
        <v/>
      </c>
      <c r="V97" s="430"/>
      <c r="W97" s="430"/>
      <c r="X97" s="430" t="str">
        <f>CALCULOS!X97</f>
        <v/>
      </c>
      <c r="Y97" s="430"/>
      <c r="Z97" s="430"/>
      <c r="AA97" s="430" t="str">
        <f>CALCULOS!AA97</f>
        <v/>
      </c>
      <c r="AB97" s="430"/>
      <c r="AC97" s="430"/>
      <c r="AD97" s="430" t="str">
        <f>CALCULOS!AD97</f>
        <v/>
      </c>
      <c r="AE97" s="430"/>
      <c r="AF97" s="430"/>
      <c r="AG97" s="430" t="str">
        <f>CALCULOS!AG97</f>
        <v/>
      </c>
      <c r="AH97" s="430"/>
      <c r="AI97" s="430"/>
      <c r="AJ97" s="430" t="str">
        <f>CALCULOS!AJ97</f>
        <v/>
      </c>
      <c r="AK97" s="430"/>
      <c r="AL97" s="430"/>
      <c r="AM97" s="430" t="str">
        <f>CALCULOS!AM97</f>
        <v/>
      </c>
      <c r="AN97" s="430"/>
      <c r="AO97" s="430"/>
      <c r="AP97" s="430" t="str">
        <f>CALCULOS!AP97</f>
        <v/>
      </c>
      <c r="AQ97" s="430"/>
      <c r="AR97" s="430"/>
      <c r="AS97" s="430" t="str">
        <f>CALCULOS!AS97</f>
        <v/>
      </c>
      <c r="AT97" s="430"/>
      <c r="AU97" s="430"/>
      <c r="AV97" s="430" t="str">
        <f>CALCULOS!AV97</f>
        <v/>
      </c>
      <c r="AW97" s="430"/>
      <c r="AX97" s="430"/>
      <c r="AY97" s="430" t="str">
        <f>CALCULOS!AY97</f>
        <v/>
      </c>
      <c r="AZ97" s="430"/>
      <c r="BA97" s="430"/>
      <c r="BB97" s="430" t="str">
        <f>CALCULOS!BB97</f>
        <v/>
      </c>
      <c r="BC97" s="430"/>
      <c r="BD97" s="430"/>
      <c r="BE97" s="430" t="str">
        <f>CALCULOS!BE97</f>
        <v/>
      </c>
      <c r="BF97" s="430"/>
      <c r="BG97" s="430"/>
      <c r="BH97" s="445"/>
      <c r="BI97" s="446"/>
      <c r="BJ97" s="447"/>
      <c r="BK97" s="434" t="str">
        <f>CALCULOS!BK97</f>
        <v/>
      </c>
      <c r="BL97" s="435"/>
      <c r="BM97" s="436"/>
      <c r="BN97" s="434" t="str">
        <f>CALCULOS!BN97</f>
        <v/>
      </c>
      <c r="BO97" s="435"/>
      <c r="BP97" s="436"/>
      <c r="BQ97" s="434" t="str">
        <f>CALCULOS!BQ97</f>
        <v/>
      </c>
      <c r="BR97" s="435"/>
      <c r="BS97" s="436"/>
      <c r="BT97" s="434" t="str">
        <f>CALCULOS!BT97</f>
        <v/>
      </c>
      <c r="BU97" s="435"/>
      <c r="BV97" s="440"/>
      <c r="BW97" s="336"/>
      <c r="BX97" s="85"/>
      <c r="BY97" s="88"/>
      <c r="BZ97" s="88"/>
      <c r="CA97" s="88"/>
      <c r="CB97" s="92"/>
      <c r="CC97" s="92"/>
      <c r="CD97" s="96"/>
      <c r="CE97" s="96"/>
      <c r="CF97" s="100"/>
      <c r="CG97" s="104"/>
      <c r="CH97" s="74"/>
      <c r="CI97" s="149"/>
      <c r="CJ97" s="149"/>
    </row>
    <row r="98" spans="2:88" ht="18" hidden="1" customHeight="1" x14ac:dyDescent="0.35">
      <c r="B98" s="432"/>
      <c r="C98" s="62" t="str">
        <f>CALCULOS!C98</f>
        <v/>
      </c>
      <c r="D98" s="167" t="str">
        <f>CALCULOS!D98</f>
        <v/>
      </c>
      <c r="E98" s="7" t="str">
        <f>CALCULOS!E98</f>
        <v/>
      </c>
      <c r="F98" s="62" t="str">
        <f>CALCULOS!F98</f>
        <v/>
      </c>
      <c r="G98" s="167" t="str">
        <f>CALCULOS!G98</f>
        <v/>
      </c>
      <c r="H98" s="7" t="str">
        <f>CALCULOS!H98</f>
        <v/>
      </c>
      <c r="I98" s="62" t="str">
        <f>CALCULOS!I98</f>
        <v/>
      </c>
      <c r="J98" s="167" t="str">
        <f>CALCULOS!J98</f>
        <v/>
      </c>
      <c r="K98" s="7" t="str">
        <f>CALCULOS!K98</f>
        <v/>
      </c>
      <c r="L98" s="62" t="str">
        <f>CALCULOS!L98</f>
        <v/>
      </c>
      <c r="M98" s="167" t="str">
        <f>CALCULOS!M98</f>
        <v/>
      </c>
      <c r="N98" s="7" t="str">
        <f>CALCULOS!N98</f>
        <v/>
      </c>
      <c r="O98" s="62" t="str">
        <f>CALCULOS!O98</f>
        <v/>
      </c>
      <c r="P98" s="167" t="str">
        <f>CALCULOS!P98</f>
        <v/>
      </c>
      <c r="Q98" s="7" t="str">
        <f>CALCULOS!Q98</f>
        <v/>
      </c>
      <c r="R98" s="62" t="str">
        <f>CALCULOS!R98</f>
        <v/>
      </c>
      <c r="S98" s="167" t="str">
        <f>CALCULOS!S98</f>
        <v/>
      </c>
      <c r="T98" s="7" t="str">
        <f>CALCULOS!T98</f>
        <v/>
      </c>
      <c r="U98" s="62" t="str">
        <f>CALCULOS!U98</f>
        <v/>
      </c>
      <c r="V98" s="167" t="str">
        <f>CALCULOS!V98</f>
        <v/>
      </c>
      <c r="W98" s="7" t="str">
        <f>CALCULOS!W98</f>
        <v/>
      </c>
      <c r="X98" s="62" t="str">
        <f>CALCULOS!X98</f>
        <v/>
      </c>
      <c r="Y98" s="167" t="str">
        <f>CALCULOS!Y98</f>
        <v/>
      </c>
      <c r="Z98" s="7" t="str">
        <f>CALCULOS!Z98</f>
        <v/>
      </c>
      <c r="AA98" s="62" t="str">
        <f>CALCULOS!AA98</f>
        <v/>
      </c>
      <c r="AB98" s="167" t="str">
        <f>CALCULOS!AB98</f>
        <v/>
      </c>
      <c r="AC98" s="7" t="str">
        <f>CALCULOS!AC98</f>
        <v/>
      </c>
      <c r="AD98" s="62" t="str">
        <f>CALCULOS!AD98</f>
        <v/>
      </c>
      <c r="AE98" s="167" t="str">
        <f>CALCULOS!AE98</f>
        <v/>
      </c>
      <c r="AF98" s="7" t="str">
        <f>CALCULOS!AF98</f>
        <v/>
      </c>
      <c r="AG98" s="62" t="str">
        <f>CALCULOS!AG98</f>
        <v/>
      </c>
      <c r="AH98" s="167" t="str">
        <f>CALCULOS!AH98</f>
        <v/>
      </c>
      <c r="AI98" s="7" t="str">
        <f>CALCULOS!AI98</f>
        <v/>
      </c>
      <c r="AJ98" s="62" t="str">
        <f>CALCULOS!AJ98</f>
        <v/>
      </c>
      <c r="AK98" s="167" t="str">
        <f>CALCULOS!AK98</f>
        <v/>
      </c>
      <c r="AL98" s="7" t="str">
        <f>CALCULOS!AL98</f>
        <v/>
      </c>
      <c r="AM98" s="62" t="str">
        <f>CALCULOS!AM98</f>
        <v/>
      </c>
      <c r="AN98" s="167" t="str">
        <f>CALCULOS!AN98</f>
        <v/>
      </c>
      <c r="AO98" s="7" t="str">
        <f>CALCULOS!AO98</f>
        <v/>
      </c>
      <c r="AP98" s="62" t="str">
        <f>CALCULOS!AP98</f>
        <v/>
      </c>
      <c r="AQ98" s="167" t="str">
        <f>CALCULOS!AQ98</f>
        <v/>
      </c>
      <c r="AR98" s="7" t="str">
        <f>CALCULOS!AR98</f>
        <v/>
      </c>
      <c r="AS98" s="62" t="str">
        <f>CALCULOS!AS98</f>
        <v/>
      </c>
      <c r="AT98" s="167" t="str">
        <f>CALCULOS!AT98</f>
        <v/>
      </c>
      <c r="AU98" s="7" t="str">
        <f>CALCULOS!AU98</f>
        <v/>
      </c>
      <c r="AV98" s="62" t="str">
        <f>CALCULOS!AV98</f>
        <v/>
      </c>
      <c r="AW98" s="167" t="str">
        <f>CALCULOS!AW98</f>
        <v/>
      </c>
      <c r="AX98" s="7" t="str">
        <f>CALCULOS!AX98</f>
        <v/>
      </c>
      <c r="AY98" s="62" t="str">
        <f>CALCULOS!AY98</f>
        <v/>
      </c>
      <c r="AZ98" s="167" t="str">
        <f>CALCULOS!AZ98</f>
        <v/>
      </c>
      <c r="BA98" s="7" t="str">
        <f>CALCULOS!BA98</f>
        <v/>
      </c>
      <c r="BB98" s="62" t="str">
        <f>CALCULOS!BB98</f>
        <v/>
      </c>
      <c r="BC98" s="167" t="str">
        <f>CALCULOS!BC98</f>
        <v/>
      </c>
      <c r="BD98" s="7" t="str">
        <f>CALCULOS!BD98</f>
        <v/>
      </c>
      <c r="BE98" s="62" t="str">
        <f>CALCULOS!BE98</f>
        <v/>
      </c>
      <c r="BF98" s="167" t="str">
        <f>CALCULOS!BF98</f>
        <v/>
      </c>
      <c r="BG98" s="7" t="str">
        <f>CALCULOS!BG98</f>
        <v/>
      </c>
      <c r="BH98" s="117"/>
      <c r="BI98" s="115"/>
      <c r="BJ98" s="116"/>
      <c r="BK98" s="318" t="str">
        <f>CALCULOS!BK98</f>
        <v/>
      </c>
      <c r="BL98" s="319" t="str">
        <f>CALCULOS!BL98</f>
        <v/>
      </c>
      <c r="BM98" s="320" t="str">
        <f>CALCULOS!BM98</f>
        <v/>
      </c>
      <c r="BN98" s="318" t="str">
        <f>CALCULOS!BN98</f>
        <v/>
      </c>
      <c r="BO98" s="319" t="str">
        <f>CALCULOS!BO98</f>
        <v/>
      </c>
      <c r="BP98" s="320" t="str">
        <f>CALCULOS!BP98</f>
        <v/>
      </c>
      <c r="BQ98" s="318" t="str">
        <f>CALCULOS!BQ98</f>
        <v/>
      </c>
      <c r="BR98" s="319" t="str">
        <f>CALCULOS!BR98</f>
        <v/>
      </c>
      <c r="BS98" s="320" t="str">
        <f>CALCULOS!BS98</f>
        <v/>
      </c>
      <c r="BT98" s="318" t="str">
        <f>CALCULOS!BT98</f>
        <v/>
      </c>
      <c r="BU98" s="319" t="str">
        <f>CALCULOS!BU98</f>
        <v/>
      </c>
      <c r="BV98" s="321" t="str">
        <f>CALCULOS!BV98</f>
        <v/>
      </c>
      <c r="BW98" s="322"/>
      <c r="BX98" s="86">
        <f>CALCULOS!BX98</f>
        <v>0</v>
      </c>
      <c r="BY98" s="89">
        <f>CALCULOS!BY98</f>
        <v>0</v>
      </c>
      <c r="BZ98" s="89">
        <f>CALCULOS!BZ98</f>
        <v>0</v>
      </c>
      <c r="CA98" s="89">
        <f>CALCULOS!CA98</f>
        <v>0</v>
      </c>
      <c r="CB98" s="93">
        <f>CALCULOS!CB98</f>
        <v>0</v>
      </c>
      <c r="CC98" s="93">
        <f>CALCULOS!CC98</f>
        <v>0</v>
      </c>
      <c r="CD98" s="97">
        <f>CALCULOS!CD98</f>
        <v>0</v>
      </c>
      <c r="CE98" s="97">
        <f>CALCULOS!CE98</f>
        <v>0</v>
      </c>
      <c r="CF98" s="101">
        <f>CALCULOS!CF98</f>
        <v>0</v>
      </c>
      <c r="CG98" s="105">
        <f>CALCULOS!CG98</f>
        <v>0</v>
      </c>
      <c r="CH98" s="19"/>
      <c r="CI98" s="123">
        <f>CALCULOS!CI98</f>
        <v>0</v>
      </c>
      <c r="CJ98" s="123">
        <f>CALCULOS!CJ98</f>
        <v>0</v>
      </c>
    </row>
    <row r="99" spans="2:88" ht="18" hidden="1" customHeight="1" x14ac:dyDescent="0.35">
      <c r="B99" s="431" t="str">
        <f t="shared" si="0"/>
        <v>EQUIPO U</v>
      </c>
      <c r="C99" s="433" t="str">
        <f>CALCULOS!C99</f>
        <v/>
      </c>
      <c r="D99" s="430"/>
      <c r="E99" s="430"/>
      <c r="F99" s="430" t="str">
        <f>CALCULOS!F99</f>
        <v/>
      </c>
      <c r="G99" s="430"/>
      <c r="H99" s="430"/>
      <c r="I99" s="430" t="str">
        <f>CALCULOS!I99</f>
        <v/>
      </c>
      <c r="J99" s="430"/>
      <c r="K99" s="430"/>
      <c r="L99" s="430" t="str">
        <f>CALCULOS!L99</f>
        <v/>
      </c>
      <c r="M99" s="430"/>
      <c r="N99" s="430"/>
      <c r="O99" s="430" t="str">
        <f>CALCULOS!O99</f>
        <v/>
      </c>
      <c r="P99" s="430"/>
      <c r="Q99" s="430"/>
      <c r="R99" s="430" t="str">
        <f>CALCULOS!R99</f>
        <v/>
      </c>
      <c r="S99" s="430"/>
      <c r="T99" s="430"/>
      <c r="U99" s="430" t="str">
        <f>CALCULOS!U99</f>
        <v/>
      </c>
      <c r="V99" s="430"/>
      <c r="W99" s="430"/>
      <c r="X99" s="430" t="str">
        <f>CALCULOS!X99</f>
        <v/>
      </c>
      <c r="Y99" s="430"/>
      <c r="Z99" s="430"/>
      <c r="AA99" s="430" t="str">
        <f>CALCULOS!AA99</f>
        <v/>
      </c>
      <c r="AB99" s="430"/>
      <c r="AC99" s="430"/>
      <c r="AD99" s="430" t="str">
        <f>CALCULOS!AD99</f>
        <v/>
      </c>
      <c r="AE99" s="430"/>
      <c r="AF99" s="430"/>
      <c r="AG99" s="430" t="str">
        <f>CALCULOS!AG99</f>
        <v/>
      </c>
      <c r="AH99" s="430"/>
      <c r="AI99" s="430"/>
      <c r="AJ99" s="430" t="str">
        <f>CALCULOS!AJ99</f>
        <v/>
      </c>
      <c r="AK99" s="430"/>
      <c r="AL99" s="430"/>
      <c r="AM99" s="430" t="str">
        <f>CALCULOS!AM99</f>
        <v/>
      </c>
      <c r="AN99" s="430"/>
      <c r="AO99" s="430"/>
      <c r="AP99" s="430" t="str">
        <f>CALCULOS!AP99</f>
        <v/>
      </c>
      <c r="AQ99" s="430"/>
      <c r="AR99" s="430"/>
      <c r="AS99" s="430" t="str">
        <f>CALCULOS!AS99</f>
        <v/>
      </c>
      <c r="AT99" s="430"/>
      <c r="AU99" s="430"/>
      <c r="AV99" s="430" t="str">
        <f>CALCULOS!AV99</f>
        <v/>
      </c>
      <c r="AW99" s="430"/>
      <c r="AX99" s="430"/>
      <c r="AY99" s="430" t="str">
        <f>CALCULOS!AY99</f>
        <v/>
      </c>
      <c r="AZ99" s="430"/>
      <c r="BA99" s="430"/>
      <c r="BB99" s="430" t="str">
        <f>CALCULOS!BB99</f>
        <v/>
      </c>
      <c r="BC99" s="430"/>
      <c r="BD99" s="430"/>
      <c r="BE99" s="430" t="str">
        <f>CALCULOS!BE99</f>
        <v/>
      </c>
      <c r="BF99" s="430"/>
      <c r="BG99" s="430"/>
      <c r="BH99" s="430" t="str">
        <f>CALCULOS!BH99</f>
        <v/>
      </c>
      <c r="BI99" s="430"/>
      <c r="BJ99" s="430"/>
      <c r="BK99" s="437"/>
      <c r="BL99" s="438"/>
      <c r="BM99" s="439"/>
      <c r="BN99" s="434" t="str">
        <f>CALCULOS!BN99</f>
        <v/>
      </c>
      <c r="BO99" s="435"/>
      <c r="BP99" s="436"/>
      <c r="BQ99" s="434" t="str">
        <f>CALCULOS!BQ99</f>
        <v/>
      </c>
      <c r="BR99" s="435"/>
      <c r="BS99" s="436"/>
      <c r="BT99" s="434" t="str">
        <f>CALCULOS!BT99</f>
        <v/>
      </c>
      <c r="BU99" s="435"/>
      <c r="BV99" s="440"/>
      <c r="BW99" s="336"/>
      <c r="BX99" s="85"/>
      <c r="BY99" s="88"/>
      <c r="BZ99" s="88"/>
      <c r="CA99" s="88"/>
      <c r="CB99" s="92"/>
      <c r="CC99" s="92"/>
      <c r="CD99" s="96"/>
      <c r="CE99" s="96"/>
      <c r="CF99" s="100"/>
      <c r="CG99" s="104"/>
      <c r="CH99" s="74"/>
      <c r="CI99" s="149"/>
      <c r="CJ99" s="149"/>
    </row>
    <row r="100" spans="2:88" ht="18" hidden="1" customHeight="1" x14ac:dyDescent="0.35">
      <c r="B100" s="432"/>
      <c r="C100" s="62" t="str">
        <f>CALCULOS!C100</f>
        <v/>
      </c>
      <c r="D100" s="167" t="str">
        <f>CALCULOS!D100</f>
        <v/>
      </c>
      <c r="E100" s="7" t="str">
        <f>CALCULOS!E100</f>
        <v/>
      </c>
      <c r="F100" s="62" t="str">
        <f>CALCULOS!F100</f>
        <v/>
      </c>
      <c r="G100" s="167" t="str">
        <f>CALCULOS!G100</f>
        <v/>
      </c>
      <c r="H100" s="7" t="str">
        <f>CALCULOS!H100</f>
        <v/>
      </c>
      <c r="I100" s="62" t="str">
        <f>CALCULOS!I100</f>
        <v/>
      </c>
      <c r="J100" s="167" t="str">
        <f>CALCULOS!J100</f>
        <v/>
      </c>
      <c r="K100" s="7" t="str">
        <f>CALCULOS!K100</f>
        <v/>
      </c>
      <c r="L100" s="62" t="str">
        <f>CALCULOS!L100</f>
        <v/>
      </c>
      <c r="M100" s="167" t="str">
        <f>CALCULOS!M100</f>
        <v/>
      </c>
      <c r="N100" s="7" t="str">
        <f>CALCULOS!N100</f>
        <v/>
      </c>
      <c r="O100" s="62" t="str">
        <f>CALCULOS!O100</f>
        <v/>
      </c>
      <c r="P100" s="167" t="str">
        <f>CALCULOS!P100</f>
        <v/>
      </c>
      <c r="Q100" s="7" t="str">
        <f>CALCULOS!Q100</f>
        <v/>
      </c>
      <c r="R100" s="62" t="str">
        <f>CALCULOS!R100</f>
        <v/>
      </c>
      <c r="S100" s="167" t="str">
        <f>CALCULOS!S100</f>
        <v/>
      </c>
      <c r="T100" s="7" t="str">
        <f>CALCULOS!T100</f>
        <v/>
      </c>
      <c r="U100" s="62" t="str">
        <f>CALCULOS!U100</f>
        <v/>
      </c>
      <c r="V100" s="167" t="str">
        <f>CALCULOS!V100</f>
        <v/>
      </c>
      <c r="W100" s="7" t="str">
        <f>CALCULOS!W100</f>
        <v/>
      </c>
      <c r="X100" s="62" t="str">
        <f>CALCULOS!X100</f>
        <v/>
      </c>
      <c r="Y100" s="167" t="str">
        <f>CALCULOS!Y100</f>
        <v/>
      </c>
      <c r="Z100" s="7" t="str">
        <f>CALCULOS!Z100</f>
        <v/>
      </c>
      <c r="AA100" s="62" t="str">
        <f>CALCULOS!AA100</f>
        <v/>
      </c>
      <c r="AB100" s="167" t="str">
        <f>CALCULOS!AB100</f>
        <v/>
      </c>
      <c r="AC100" s="7" t="str">
        <f>CALCULOS!AC100</f>
        <v/>
      </c>
      <c r="AD100" s="62" t="str">
        <f>CALCULOS!AD100</f>
        <v/>
      </c>
      <c r="AE100" s="167" t="str">
        <f>CALCULOS!AE100</f>
        <v/>
      </c>
      <c r="AF100" s="7" t="str">
        <f>CALCULOS!AF100</f>
        <v/>
      </c>
      <c r="AG100" s="62" t="str">
        <f>CALCULOS!AG100</f>
        <v/>
      </c>
      <c r="AH100" s="167" t="str">
        <f>CALCULOS!AH100</f>
        <v/>
      </c>
      <c r="AI100" s="7" t="str">
        <f>CALCULOS!AI100</f>
        <v/>
      </c>
      <c r="AJ100" s="62" t="str">
        <f>CALCULOS!AJ100</f>
        <v/>
      </c>
      <c r="AK100" s="167" t="str">
        <f>CALCULOS!AK100</f>
        <v/>
      </c>
      <c r="AL100" s="7" t="str">
        <f>CALCULOS!AL100</f>
        <v/>
      </c>
      <c r="AM100" s="62" t="str">
        <f>CALCULOS!AM100</f>
        <v/>
      </c>
      <c r="AN100" s="167" t="str">
        <f>CALCULOS!AN100</f>
        <v/>
      </c>
      <c r="AO100" s="7" t="str">
        <f>CALCULOS!AO100</f>
        <v/>
      </c>
      <c r="AP100" s="62" t="str">
        <f>CALCULOS!AP100</f>
        <v/>
      </c>
      <c r="AQ100" s="167" t="str">
        <f>CALCULOS!AQ100</f>
        <v/>
      </c>
      <c r="AR100" s="7" t="str">
        <f>CALCULOS!AR100</f>
        <v/>
      </c>
      <c r="AS100" s="62" t="str">
        <f>CALCULOS!AS100</f>
        <v/>
      </c>
      <c r="AT100" s="167" t="str">
        <f>CALCULOS!AT100</f>
        <v/>
      </c>
      <c r="AU100" s="7" t="str">
        <f>CALCULOS!AU100</f>
        <v/>
      </c>
      <c r="AV100" s="62" t="str">
        <f>CALCULOS!AV100</f>
        <v/>
      </c>
      <c r="AW100" s="167" t="str">
        <f>CALCULOS!AW100</f>
        <v/>
      </c>
      <c r="AX100" s="7" t="str">
        <f>CALCULOS!AX100</f>
        <v/>
      </c>
      <c r="AY100" s="62" t="str">
        <f>CALCULOS!AY100</f>
        <v/>
      </c>
      <c r="AZ100" s="167" t="str">
        <f>CALCULOS!AZ100</f>
        <v/>
      </c>
      <c r="BA100" s="7" t="str">
        <f>CALCULOS!BA100</f>
        <v/>
      </c>
      <c r="BB100" s="62" t="str">
        <f>CALCULOS!BB100</f>
        <v/>
      </c>
      <c r="BC100" s="167" t="str">
        <f>CALCULOS!BC100</f>
        <v/>
      </c>
      <c r="BD100" s="7" t="str">
        <f>CALCULOS!BD100</f>
        <v/>
      </c>
      <c r="BE100" s="62" t="str">
        <f>CALCULOS!BE100</f>
        <v/>
      </c>
      <c r="BF100" s="167" t="str">
        <f>CALCULOS!BF100</f>
        <v/>
      </c>
      <c r="BG100" s="7" t="str">
        <f>CALCULOS!BG100</f>
        <v/>
      </c>
      <c r="BH100" s="62" t="str">
        <f>CALCULOS!BH100</f>
        <v/>
      </c>
      <c r="BI100" s="167" t="str">
        <f>CALCULOS!BI100</f>
        <v/>
      </c>
      <c r="BJ100" s="7" t="str">
        <f>CALCULOS!BJ100</f>
        <v/>
      </c>
      <c r="BK100" s="8"/>
      <c r="BL100" s="168"/>
      <c r="BM100" s="9"/>
      <c r="BN100" s="318" t="str">
        <f>CALCULOS!BN100</f>
        <v/>
      </c>
      <c r="BO100" s="319" t="str">
        <f>CALCULOS!BO100</f>
        <v/>
      </c>
      <c r="BP100" s="320" t="str">
        <f>CALCULOS!BP100</f>
        <v/>
      </c>
      <c r="BQ100" s="318" t="str">
        <f>CALCULOS!BQ100</f>
        <v/>
      </c>
      <c r="BR100" s="319" t="str">
        <f>CALCULOS!BR100</f>
        <v/>
      </c>
      <c r="BS100" s="320" t="str">
        <f>CALCULOS!BS100</f>
        <v/>
      </c>
      <c r="BT100" s="318" t="str">
        <f>CALCULOS!BT100</f>
        <v/>
      </c>
      <c r="BU100" s="319" t="str">
        <f>CALCULOS!BU100</f>
        <v/>
      </c>
      <c r="BV100" s="321" t="str">
        <f>CALCULOS!BV100</f>
        <v/>
      </c>
      <c r="BW100" s="322"/>
      <c r="BX100" s="86">
        <f>CALCULOS!BX100</f>
        <v>0</v>
      </c>
      <c r="BY100" s="89">
        <f>CALCULOS!BY100</f>
        <v>0</v>
      </c>
      <c r="BZ100" s="89">
        <f>CALCULOS!BZ100</f>
        <v>0</v>
      </c>
      <c r="CA100" s="89">
        <f>CALCULOS!CA100</f>
        <v>0</v>
      </c>
      <c r="CB100" s="93">
        <f>CALCULOS!CB100</f>
        <v>0</v>
      </c>
      <c r="CC100" s="93">
        <f>CALCULOS!CC100</f>
        <v>0</v>
      </c>
      <c r="CD100" s="97">
        <f>CALCULOS!CD100</f>
        <v>0</v>
      </c>
      <c r="CE100" s="97">
        <f>CALCULOS!CE100</f>
        <v>0</v>
      </c>
      <c r="CF100" s="101">
        <f>CALCULOS!CF100</f>
        <v>0</v>
      </c>
      <c r="CG100" s="105">
        <f>CALCULOS!CG100</f>
        <v>0</v>
      </c>
      <c r="CH100" s="19"/>
      <c r="CI100" s="123">
        <f>CALCULOS!CI100</f>
        <v>0</v>
      </c>
      <c r="CJ100" s="123">
        <f>CALCULOS!CJ100</f>
        <v>0</v>
      </c>
    </row>
    <row r="101" spans="2:88" ht="18" hidden="1" customHeight="1" x14ac:dyDescent="0.35">
      <c r="B101" s="431" t="str">
        <f t="shared" si="0"/>
        <v>EQUIPO V</v>
      </c>
      <c r="C101" s="433" t="str">
        <f>CALCULOS!C101</f>
        <v/>
      </c>
      <c r="D101" s="430"/>
      <c r="E101" s="430"/>
      <c r="F101" s="430" t="str">
        <f>CALCULOS!F101</f>
        <v/>
      </c>
      <c r="G101" s="430"/>
      <c r="H101" s="430"/>
      <c r="I101" s="430" t="str">
        <f>CALCULOS!I101</f>
        <v/>
      </c>
      <c r="J101" s="430"/>
      <c r="K101" s="430"/>
      <c r="L101" s="430" t="str">
        <f>CALCULOS!L101</f>
        <v/>
      </c>
      <c r="M101" s="430"/>
      <c r="N101" s="430"/>
      <c r="O101" s="430" t="str">
        <f>CALCULOS!O101</f>
        <v/>
      </c>
      <c r="P101" s="430"/>
      <c r="Q101" s="430"/>
      <c r="R101" s="430" t="str">
        <f>CALCULOS!R101</f>
        <v/>
      </c>
      <c r="S101" s="430"/>
      <c r="T101" s="430"/>
      <c r="U101" s="430" t="str">
        <f>CALCULOS!U101</f>
        <v/>
      </c>
      <c r="V101" s="430"/>
      <c r="W101" s="430"/>
      <c r="X101" s="430" t="str">
        <f>CALCULOS!X101</f>
        <v/>
      </c>
      <c r="Y101" s="430"/>
      <c r="Z101" s="430"/>
      <c r="AA101" s="430" t="str">
        <f>CALCULOS!AA101</f>
        <v/>
      </c>
      <c r="AB101" s="430"/>
      <c r="AC101" s="430"/>
      <c r="AD101" s="430" t="str">
        <f>CALCULOS!AD101</f>
        <v/>
      </c>
      <c r="AE101" s="430"/>
      <c r="AF101" s="430"/>
      <c r="AG101" s="430" t="str">
        <f>CALCULOS!AG101</f>
        <v/>
      </c>
      <c r="AH101" s="430"/>
      <c r="AI101" s="430"/>
      <c r="AJ101" s="430" t="str">
        <f>CALCULOS!AJ101</f>
        <v/>
      </c>
      <c r="AK101" s="430"/>
      <c r="AL101" s="430"/>
      <c r="AM101" s="430" t="str">
        <f>CALCULOS!AM101</f>
        <v/>
      </c>
      <c r="AN101" s="430"/>
      <c r="AO101" s="430"/>
      <c r="AP101" s="430" t="str">
        <f>CALCULOS!AP101</f>
        <v/>
      </c>
      <c r="AQ101" s="430"/>
      <c r="AR101" s="430"/>
      <c r="AS101" s="430" t="str">
        <f>CALCULOS!AS101</f>
        <v/>
      </c>
      <c r="AT101" s="430"/>
      <c r="AU101" s="430"/>
      <c r="AV101" s="430" t="str">
        <f>CALCULOS!AV101</f>
        <v/>
      </c>
      <c r="AW101" s="430"/>
      <c r="AX101" s="430"/>
      <c r="AY101" s="430" t="str">
        <f>CALCULOS!AY101</f>
        <v/>
      </c>
      <c r="AZ101" s="430"/>
      <c r="BA101" s="430"/>
      <c r="BB101" s="430" t="str">
        <f>CALCULOS!BB101</f>
        <v/>
      </c>
      <c r="BC101" s="430"/>
      <c r="BD101" s="430"/>
      <c r="BE101" s="430" t="str">
        <f>CALCULOS!BE101</f>
        <v/>
      </c>
      <c r="BF101" s="430"/>
      <c r="BG101" s="430"/>
      <c r="BH101" s="430" t="str">
        <f>CALCULOS!BH101</f>
        <v/>
      </c>
      <c r="BI101" s="430"/>
      <c r="BJ101" s="430"/>
      <c r="BK101" s="430" t="str">
        <f>CALCULOS!BK101</f>
        <v/>
      </c>
      <c r="BL101" s="430"/>
      <c r="BM101" s="430"/>
      <c r="BN101" s="437"/>
      <c r="BO101" s="438"/>
      <c r="BP101" s="439"/>
      <c r="BQ101" s="434" t="str">
        <f>CALCULOS!BQ101</f>
        <v/>
      </c>
      <c r="BR101" s="435"/>
      <c r="BS101" s="436"/>
      <c r="BT101" s="434" t="str">
        <f>CALCULOS!BT101</f>
        <v/>
      </c>
      <c r="BU101" s="435"/>
      <c r="BV101" s="440"/>
      <c r="BW101" s="336"/>
      <c r="BX101" s="85"/>
      <c r="BY101" s="88"/>
      <c r="BZ101" s="88"/>
      <c r="CA101" s="88"/>
      <c r="CB101" s="92"/>
      <c r="CC101" s="92"/>
      <c r="CD101" s="96"/>
      <c r="CE101" s="96"/>
      <c r="CF101" s="100"/>
      <c r="CG101" s="104"/>
      <c r="CH101" s="74"/>
      <c r="CI101" s="149"/>
      <c r="CJ101" s="149"/>
    </row>
    <row r="102" spans="2:88" ht="18" hidden="1" customHeight="1" x14ac:dyDescent="0.35">
      <c r="B102" s="432"/>
      <c r="C102" s="62" t="str">
        <f>CALCULOS!C102</f>
        <v/>
      </c>
      <c r="D102" s="167" t="str">
        <f>CALCULOS!D102</f>
        <v/>
      </c>
      <c r="E102" s="7" t="str">
        <f>CALCULOS!E102</f>
        <v/>
      </c>
      <c r="F102" s="62" t="str">
        <f>CALCULOS!F102</f>
        <v/>
      </c>
      <c r="G102" s="167" t="str">
        <f>CALCULOS!G102</f>
        <v/>
      </c>
      <c r="H102" s="7" t="str">
        <f>CALCULOS!H102</f>
        <v/>
      </c>
      <c r="I102" s="62" t="str">
        <f>CALCULOS!I102</f>
        <v/>
      </c>
      <c r="J102" s="167" t="str">
        <f>CALCULOS!J102</f>
        <v/>
      </c>
      <c r="K102" s="7" t="str">
        <f>CALCULOS!K102</f>
        <v/>
      </c>
      <c r="L102" s="62" t="str">
        <f>CALCULOS!L102</f>
        <v/>
      </c>
      <c r="M102" s="167" t="str">
        <f>CALCULOS!M102</f>
        <v/>
      </c>
      <c r="N102" s="7" t="str">
        <f>CALCULOS!N102</f>
        <v/>
      </c>
      <c r="O102" s="62" t="str">
        <f>CALCULOS!O102</f>
        <v/>
      </c>
      <c r="P102" s="167" t="str">
        <f>CALCULOS!P102</f>
        <v/>
      </c>
      <c r="Q102" s="7" t="str">
        <f>CALCULOS!Q102</f>
        <v/>
      </c>
      <c r="R102" s="62" t="str">
        <f>CALCULOS!R102</f>
        <v/>
      </c>
      <c r="S102" s="167" t="str">
        <f>CALCULOS!S102</f>
        <v/>
      </c>
      <c r="T102" s="7" t="str">
        <f>CALCULOS!T102</f>
        <v/>
      </c>
      <c r="U102" s="62" t="str">
        <f>CALCULOS!U102</f>
        <v/>
      </c>
      <c r="V102" s="167" t="str">
        <f>CALCULOS!V102</f>
        <v/>
      </c>
      <c r="W102" s="7" t="str">
        <f>CALCULOS!W102</f>
        <v/>
      </c>
      <c r="X102" s="62" t="str">
        <f>CALCULOS!X102</f>
        <v/>
      </c>
      <c r="Y102" s="167" t="str">
        <f>CALCULOS!Y102</f>
        <v/>
      </c>
      <c r="Z102" s="7" t="str">
        <f>CALCULOS!Z102</f>
        <v/>
      </c>
      <c r="AA102" s="62" t="str">
        <f>CALCULOS!AA102</f>
        <v/>
      </c>
      <c r="AB102" s="167" t="str">
        <f>CALCULOS!AB102</f>
        <v/>
      </c>
      <c r="AC102" s="7" t="str">
        <f>CALCULOS!AC102</f>
        <v/>
      </c>
      <c r="AD102" s="62" t="str">
        <f>CALCULOS!AD102</f>
        <v/>
      </c>
      <c r="AE102" s="167" t="str">
        <f>CALCULOS!AE102</f>
        <v/>
      </c>
      <c r="AF102" s="7" t="str">
        <f>CALCULOS!AF102</f>
        <v/>
      </c>
      <c r="AG102" s="62" t="str">
        <f>CALCULOS!AG102</f>
        <v/>
      </c>
      <c r="AH102" s="167" t="str">
        <f>CALCULOS!AH102</f>
        <v/>
      </c>
      <c r="AI102" s="7" t="str">
        <f>CALCULOS!AI102</f>
        <v/>
      </c>
      <c r="AJ102" s="62" t="str">
        <f>CALCULOS!AJ102</f>
        <v/>
      </c>
      <c r="AK102" s="167" t="str">
        <f>CALCULOS!AK102</f>
        <v/>
      </c>
      <c r="AL102" s="7" t="str">
        <f>CALCULOS!AL102</f>
        <v/>
      </c>
      <c r="AM102" s="62" t="str">
        <f>CALCULOS!AM102</f>
        <v/>
      </c>
      <c r="AN102" s="167" t="str">
        <f>CALCULOS!AN102</f>
        <v/>
      </c>
      <c r="AO102" s="7" t="str">
        <f>CALCULOS!AO102</f>
        <v/>
      </c>
      <c r="AP102" s="62" t="str">
        <f>CALCULOS!AP102</f>
        <v/>
      </c>
      <c r="AQ102" s="167" t="str">
        <f>CALCULOS!AQ102</f>
        <v/>
      </c>
      <c r="AR102" s="7" t="str">
        <f>CALCULOS!AR102</f>
        <v/>
      </c>
      <c r="AS102" s="62" t="str">
        <f>CALCULOS!AS102</f>
        <v/>
      </c>
      <c r="AT102" s="167" t="str">
        <f>CALCULOS!AT102</f>
        <v/>
      </c>
      <c r="AU102" s="7" t="str">
        <f>CALCULOS!AU102</f>
        <v/>
      </c>
      <c r="AV102" s="62" t="str">
        <f>CALCULOS!AV102</f>
        <v/>
      </c>
      <c r="AW102" s="167" t="str">
        <f>CALCULOS!AW102</f>
        <v/>
      </c>
      <c r="AX102" s="7" t="str">
        <f>CALCULOS!AX102</f>
        <v/>
      </c>
      <c r="AY102" s="62" t="str">
        <f>CALCULOS!AY102</f>
        <v/>
      </c>
      <c r="AZ102" s="167" t="str">
        <f>CALCULOS!AZ102</f>
        <v/>
      </c>
      <c r="BA102" s="7" t="str">
        <f>CALCULOS!BA102</f>
        <v/>
      </c>
      <c r="BB102" s="62" t="str">
        <f>CALCULOS!BB102</f>
        <v/>
      </c>
      <c r="BC102" s="167" t="str">
        <f>CALCULOS!BC102</f>
        <v/>
      </c>
      <c r="BD102" s="7" t="str">
        <f>CALCULOS!BD102</f>
        <v/>
      </c>
      <c r="BE102" s="62" t="str">
        <f>CALCULOS!BE102</f>
        <v/>
      </c>
      <c r="BF102" s="167" t="str">
        <f>CALCULOS!BF102</f>
        <v/>
      </c>
      <c r="BG102" s="7" t="str">
        <f>CALCULOS!BG102</f>
        <v/>
      </c>
      <c r="BH102" s="62" t="str">
        <f>CALCULOS!BH102</f>
        <v/>
      </c>
      <c r="BI102" s="167" t="str">
        <f>CALCULOS!BI102</f>
        <v/>
      </c>
      <c r="BJ102" s="7" t="str">
        <f>CALCULOS!BJ102</f>
        <v/>
      </c>
      <c r="BK102" s="62" t="str">
        <f>CALCULOS!BK102</f>
        <v/>
      </c>
      <c r="BL102" s="167" t="str">
        <f>CALCULOS!BL102</f>
        <v/>
      </c>
      <c r="BM102" s="7" t="str">
        <f>CALCULOS!BM102</f>
        <v/>
      </c>
      <c r="BN102" s="8"/>
      <c r="BO102" s="168"/>
      <c r="BP102" s="9"/>
      <c r="BQ102" s="318" t="str">
        <f>CALCULOS!BQ102</f>
        <v/>
      </c>
      <c r="BR102" s="319" t="str">
        <f>CALCULOS!BR102</f>
        <v/>
      </c>
      <c r="BS102" s="320" t="str">
        <f>CALCULOS!BS102</f>
        <v/>
      </c>
      <c r="BT102" s="318" t="str">
        <f>CALCULOS!BT102</f>
        <v/>
      </c>
      <c r="BU102" s="319" t="str">
        <f>CALCULOS!BU102</f>
        <v/>
      </c>
      <c r="BV102" s="321" t="str">
        <f>CALCULOS!BV102</f>
        <v/>
      </c>
      <c r="BW102" s="322"/>
      <c r="BX102" s="86">
        <f>CALCULOS!BX102</f>
        <v>0</v>
      </c>
      <c r="BY102" s="89">
        <f>CALCULOS!BY102</f>
        <v>0</v>
      </c>
      <c r="BZ102" s="89">
        <f>CALCULOS!BZ102</f>
        <v>0</v>
      </c>
      <c r="CA102" s="89">
        <f>CALCULOS!CA102</f>
        <v>0</v>
      </c>
      <c r="CB102" s="93">
        <f>CALCULOS!CB102</f>
        <v>0</v>
      </c>
      <c r="CC102" s="93">
        <f>CALCULOS!CC102</f>
        <v>0</v>
      </c>
      <c r="CD102" s="97">
        <f>CALCULOS!CD102</f>
        <v>0</v>
      </c>
      <c r="CE102" s="97">
        <f>CALCULOS!CE102</f>
        <v>0</v>
      </c>
      <c r="CF102" s="101">
        <f>CALCULOS!CF102</f>
        <v>0</v>
      </c>
      <c r="CG102" s="105">
        <f>CALCULOS!CG102</f>
        <v>0</v>
      </c>
      <c r="CH102" s="19"/>
      <c r="CI102" s="123">
        <f>CALCULOS!CI102</f>
        <v>0</v>
      </c>
      <c r="CJ102" s="123">
        <f>CALCULOS!CJ102</f>
        <v>0</v>
      </c>
    </row>
    <row r="103" spans="2:88" ht="18" hidden="1" customHeight="1" x14ac:dyDescent="0.35">
      <c r="B103" s="431" t="str">
        <f t="shared" si="0"/>
        <v>EQUIPO W</v>
      </c>
      <c r="C103" s="433" t="str">
        <f>CALCULOS!C103</f>
        <v/>
      </c>
      <c r="D103" s="430"/>
      <c r="E103" s="430"/>
      <c r="F103" s="430" t="str">
        <f>CALCULOS!F103</f>
        <v/>
      </c>
      <c r="G103" s="430"/>
      <c r="H103" s="430"/>
      <c r="I103" s="430" t="str">
        <f>CALCULOS!I103</f>
        <v/>
      </c>
      <c r="J103" s="430"/>
      <c r="K103" s="430"/>
      <c r="L103" s="430" t="str">
        <f>CALCULOS!L103</f>
        <v/>
      </c>
      <c r="M103" s="430"/>
      <c r="N103" s="430"/>
      <c r="O103" s="430" t="str">
        <f>CALCULOS!O103</f>
        <v/>
      </c>
      <c r="P103" s="430"/>
      <c r="Q103" s="430"/>
      <c r="R103" s="430" t="str">
        <f>CALCULOS!R103</f>
        <v/>
      </c>
      <c r="S103" s="430"/>
      <c r="T103" s="430"/>
      <c r="U103" s="430" t="str">
        <f>CALCULOS!U103</f>
        <v/>
      </c>
      <c r="V103" s="430"/>
      <c r="W103" s="430"/>
      <c r="X103" s="430" t="str">
        <f>CALCULOS!X103</f>
        <v/>
      </c>
      <c r="Y103" s="430"/>
      <c r="Z103" s="430"/>
      <c r="AA103" s="430" t="str">
        <f>CALCULOS!AA103</f>
        <v/>
      </c>
      <c r="AB103" s="430"/>
      <c r="AC103" s="430"/>
      <c r="AD103" s="430" t="str">
        <f>CALCULOS!AD103</f>
        <v/>
      </c>
      <c r="AE103" s="430"/>
      <c r="AF103" s="430"/>
      <c r="AG103" s="430" t="str">
        <f>CALCULOS!AG103</f>
        <v/>
      </c>
      <c r="AH103" s="430"/>
      <c r="AI103" s="430"/>
      <c r="AJ103" s="430" t="str">
        <f>CALCULOS!AJ103</f>
        <v/>
      </c>
      <c r="AK103" s="430"/>
      <c r="AL103" s="430"/>
      <c r="AM103" s="430" t="str">
        <f>CALCULOS!AM103</f>
        <v/>
      </c>
      <c r="AN103" s="430"/>
      <c r="AO103" s="430"/>
      <c r="AP103" s="430" t="str">
        <f>CALCULOS!AP103</f>
        <v/>
      </c>
      <c r="AQ103" s="430"/>
      <c r="AR103" s="430"/>
      <c r="AS103" s="430" t="str">
        <f>CALCULOS!AS103</f>
        <v/>
      </c>
      <c r="AT103" s="430"/>
      <c r="AU103" s="430"/>
      <c r="AV103" s="430" t="str">
        <f>CALCULOS!AV103</f>
        <v/>
      </c>
      <c r="AW103" s="430"/>
      <c r="AX103" s="430"/>
      <c r="AY103" s="430" t="str">
        <f>CALCULOS!AY103</f>
        <v/>
      </c>
      <c r="AZ103" s="430"/>
      <c r="BA103" s="430"/>
      <c r="BB103" s="430" t="str">
        <f>CALCULOS!BB103</f>
        <v/>
      </c>
      <c r="BC103" s="430"/>
      <c r="BD103" s="430"/>
      <c r="BE103" s="430" t="str">
        <f>CALCULOS!BE103</f>
        <v/>
      </c>
      <c r="BF103" s="430"/>
      <c r="BG103" s="430"/>
      <c r="BH103" s="430" t="str">
        <f>CALCULOS!BH103</f>
        <v/>
      </c>
      <c r="BI103" s="430"/>
      <c r="BJ103" s="430"/>
      <c r="BK103" s="430" t="str">
        <f>CALCULOS!BK103</f>
        <v/>
      </c>
      <c r="BL103" s="430"/>
      <c r="BM103" s="430"/>
      <c r="BN103" s="434" t="str">
        <f>CALCULOS!BN103</f>
        <v/>
      </c>
      <c r="BO103" s="435"/>
      <c r="BP103" s="436"/>
      <c r="BQ103" s="437"/>
      <c r="BR103" s="438"/>
      <c r="BS103" s="439"/>
      <c r="BT103" s="434" t="str">
        <f>CALCULOS!BT103</f>
        <v/>
      </c>
      <c r="BU103" s="435"/>
      <c r="BV103" s="440"/>
      <c r="BW103" s="336"/>
      <c r="BX103" s="85"/>
      <c r="BY103" s="88"/>
      <c r="BZ103" s="88"/>
      <c r="CA103" s="88"/>
      <c r="CB103" s="92"/>
      <c r="CC103" s="92"/>
      <c r="CD103" s="96"/>
      <c r="CE103" s="96"/>
      <c r="CF103" s="100"/>
      <c r="CG103" s="104"/>
      <c r="CH103" s="74"/>
      <c r="CI103" s="149"/>
      <c r="CJ103" s="149"/>
    </row>
    <row r="104" spans="2:88" ht="18" hidden="1" customHeight="1" x14ac:dyDescent="0.35">
      <c r="B104" s="432"/>
      <c r="C104" s="62" t="str">
        <f>CALCULOS!C104</f>
        <v/>
      </c>
      <c r="D104" s="167" t="str">
        <f>CALCULOS!D104</f>
        <v/>
      </c>
      <c r="E104" s="7" t="str">
        <f>CALCULOS!E104</f>
        <v/>
      </c>
      <c r="F104" s="62" t="str">
        <f>CALCULOS!F104</f>
        <v/>
      </c>
      <c r="G104" s="167" t="str">
        <f>CALCULOS!G104</f>
        <v/>
      </c>
      <c r="H104" s="7" t="str">
        <f>CALCULOS!H104</f>
        <v/>
      </c>
      <c r="I104" s="62" t="str">
        <f>CALCULOS!I104</f>
        <v/>
      </c>
      <c r="J104" s="167" t="str">
        <f>CALCULOS!J104</f>
        <v/>
      </c>
      <c r="K104" s="7" t="str">
        <f>CALCULOS!K104</f>
        <v/>
      </c>
      <c r="L104" s="62" t="str">
        <f>CALCULOS!L104</f>
        <v/>
      </c>
      <c r="M104" s="167" t="str">
        <f>CALCULOS!M104</f>
        <v/>
      </c>
      <c r="N104" s="7" t="str">
        <f>CALCULOS!N104</f>
        <v/>
      </c>
      <c r="O104" s="62" t="str">
        <f>CALCULOS!O104</f>
        <v/>
      </c>
      <c r="P104" s="167" t="str">
        <f>CALCULOS!P104</f>
        <v/>
      </c>
      <c r="Q104" s="7" t="str">
        <f>CALCULOS!Q104</f>
        <v/>
      </c>
      <c r="R104" s="62" t="str">
        <f>CALCULOS!R104</f>
        <v/>
      </c>
      <c r="S104" s="167" t="str">
        <f>CALCULOS!S104</f>
        <v/>
      </c>
      <c r="T104" s="7" t="str">
        <f>CALCULOS!T104</f>
        <v/>
      </c>
      <c r="U104" s="62" t="str">
        <f>CALCULOS!U104</f>
        <v/>
      </c>
      <c r="V104" s="167" t="str">
        <f>CALCULOS!V104</f>
        <v/>
      </c>
      <c r="W104" s="7" t="str">
        <f>CALCULOS!W104</f>
        <v/>
      </c>
      <c r="X104" s="62" t="str">
        <f>CALCULOS!X104</f>
        <v/>
      </c>
      <c r="Y104" s="167" t="str">
        <f>CALCULOS!Y104</f>
        <v/>
      </c>
      <c r="Z104" s="7" t="str">
        <f>CALCULOS!Z104</f>
        <v/>
      </c>
      <c r="AA104" s="62" t="str">
        <f>CALCULOS!AA104</f>
        <v/>
      </c>
      <c r="AB104" s="167" t="str">
        <f>CALCULOS!AB104</f>
        <v/>
      </c>
      <c r="AC104" s="7" t="str">
        <f>CALCULOS!AC104</f>
        <v/>
      </c>
      <c r="AD104" s="62" t="str">
        <f>CALCULOS!AD104</f>
        <v/>
      </c>
      <c r="AE104" s="167" t="str">
        <f>CALCULOS!AE104</f>
        <v/>
      </c>
      <c r="AF104" s="7" t="str">
        <f>CALCULOS!AF104</f>
        <v/>
      </c>
      <c r="AG104" s="62" t="str">
        <f>CALCULOS!AG104</f>
        <v/>
      </c>
      <c r="AH104" s="167" t="str">
        <f>CALCULOS!AH104</f>
        <v/>
      </c>
      <c r="AI104" s="7" t="str">
        <f>CALCULOS!AI104</f>
        <v/>
      </c>
      <c r="AJ104" s="62" t="str">
        <f>CALCULOS!AJ104</f>
        <v/>
      </c>
      <c r="AK104" s="167" t="str">
        <f>CALCULOS!AK104</f>
        <v/>
      </c>
      <c r="AL104" s="7" t="str">
        <f>CALCULOS!AL104</f>
        <v/>
      </c>
      <c r="AM104" s="62" t="str">
        <f>CALCULOS!AM104</f>
        <v/>
      </c>
      <c r="AN104" s="167" t="str">
        <f>CALCULOS!AN104</f>
        <v/>
      </c>
      <c r="AO104" s="7" t="str">
        <f>CALCULOS!AO104</f>
        <v/>
      </c>
      <c r="AP104" s="62" t="str">
        <f>CALCULOS!AP104</f>
        <v/>
      </c>
      <c r="AQ104" s="167" t="str">
        <f>CALCULOS!AQ104</f>
        <v/>
      </c>
      <c r="AR104" s="7" t="str">
        <f>CALCULOS!AR104</f>
        <v/>
      </c>
      <c r="AS104" s="62" t="str">
        <f>CALCULOS!AS104</f>
        <v/>
      </c>
      <c r="AT104" s="167" t="str">
        <f>CALCULOS!AT104</f>
        <v/>
      </c>
      <c r="AU104" s="7" t="str">
        <f>CALCULOS!AU104</f>
        <v/>
      </c>
      <c r="AV104" s="62" t="str">
        <f>CALCULOS!AV104</f>
        <v/>
      </c>
      <c r="AW104" s="167" t="str">
        <f>CALCULOS!AW104</f>
        <v/>
      </c>
      <c r="AX104" s="7" t="str">
        <f>CALCULOS!AX104</f>
        <v/>
      </c>
      <c r="AY104" s="62" t="str">
        <f>CALCULOS!AY104</f>
        <v/>
      </c>
      <c r="AZ104" s="167" t="str">
        <f>CALCULOS!AZ104</f>
        <v/>
      </c>
      <c r="BA104" s="7" t="str">
        <f>CALCULOS!BA104</f>
        <v/>
      </c>
      <c r="BB104" s="62" t="str">
        <f>CALCULOS!BB104</f>
        <v/>
      </c>
      <c r="BC104" s="167" t="str">
        <f>CALCULOS!BC104</f>
        <v/>
      </c>
      <c r="BD104" s="7" t="str">
        <f>CALCULOS!BD104</f>
        <v/>
      </c>
      <c r="BE104" s="62" t="str">
        <f>CALCULOS!BE104</f>
        <v/>
      </c>
      <c r="BF104" s="167" t="str">
        <f>CALCULOS!BF104</f>
        <v/>
      </c>
      <c r="BG104" s="7" t="str">
        <f>CALCULOS!BG104</f>
        <v/>
      </c>
      <c r="BH104" s="62" t="str">
        <f>CALCULOS!BH104</f>
        <v/>
      </c>
      <c r="BI104" s="167" t="str">
        <f>CALCULOS!BI104</f>
        <v/>
      </c>
      <c r="BJ104" s="7" t="str">
        <f>CALCULOS!BJ104</f>
        <v/>
      </c>
      <c r="BK104" s="62" t="str">
        <f>CALCULOS!BK104</f>
        <v/>
      </c>
      <c r="BL104" s="167" t="str">
        <f>CALCULOS!BL104</f>
        <v/>
      </c>
      <c r="BM104" s="7" t="str">
        <f>CALCULOS!BM104</f>
        <v/>
      </c>
      <c r="BN104" s="318" t="str">
        <f>CALCULOS!BN104</f>
        <v/>
      </c>
      <c r="BO104" s="319" t="str">
        <f>CALCULOS!BO104</f>
        <v/>
      </c>
      <c r="BP104" s="320" t="str">
        <f>CALCULOS!BP104</f>
        <v/>
      </c>
      <c r="BQ104" s="8"/>
      <c r="BR104" s="168"/>
      <c r="BS104" s="9"/>
      <c r="BT104" s="318" t="str">
        <f>CALCULOS!BT104</f>
        <v/>
      </c>
      <c r="BU104" s="319" t="str">
        <f>CALCULOS!BU104</f>
        <v/>
      </c>
      <c r="BV104" s="321" t="str">
        <f>CALCULOS!BV104</f>
        <v/>
      </c>
      <c r="BW104" s="322"/>
      <c r="BX104" s="86">
        <f>CALCULOS!BX104</f>
        <v>0</v>
      </c>
      <c r="BY104" s="89">
        <f>CALCULOS!BY104</f>
        <v>0</v>
      </c>
      <c r="BZ104" s="89">
        <f>CALCULOS!BZ104</f>
        <v>0</v>
      </c>
      <c r="CA104" s="89">
        <f>CALCULOS!CA104</f>
        <v>0</v>
      </c>
      <c r="CB104" s="93">
        <f>CALCULOS!CB104</f>
        <v>0</v>
      </c>
      <c r="CC104" s="93">
        <f>CALCULOS!CC104</f>
        <v>0</v>
      </c>
      <c r="CD104" s="97">
        <f>CALCULOS!CD104</f>
        <v>0</v>
      </c>
      <c r="CE104" s="97">
        <f>CALCULOS!CE104</f>
        <v>0</v>
      </c>
      <c r="CF104" s="101">
        <f>CALCULOS!CF104</f>
        <v>0</v>
      </c>
      <c r="CG104" s="105">
        <f>CALCULOS!CG104</f>
        <v>0</v>
      </c>
      <c r="CH104" s="19"/>
      <c r="CI104" s="123">
        <f>CALCULOS!CI104</f>
        <v>0</v>
      </c>
      <c r="CJ104" s="123">
        <f>CALCULOS!CJ104</f>
        <v>0</v>
      </c>
    </row>
    <row r="105" spans="2:88" ht="18" hidden="1" customHeight="1" x14ac:dyDescent="0.35">
      <c r="B105" s="431" t="str">
        <f t="shared" si="0"/>
        <v>EQUIPO X</v>
      </c>
      <c r="C105" s="433" t="str">
        <f>CALCULOS!C105</f>
        <v/>
      </c>
      <c r="D105" s="430"/>
      <c r="E105" s="430"/>
      <c r="F105" s="430" t="str">
        <f>CALCULOS!F105</f>
        <v/>
      </c>
      <c r="G105" s="430"/>
      <c r="H105" s="430"/>
      <c r="I105" s="430" t="str">
        <f>CALCULOS!I105</f>
        <v/>
      </c>
      <c r="J105" s="430"/>
      <c r="K105" s="430"/>
      <c r="L105" s="430" t="str">
        <f>CALCULOS!L105</f>
        <v/>
      </c>
      <c r="M105" s="430"/>
      <c r="N105" s="430"/>
      <c r="O105" s="430" t="str">
        <f>CALCULOS!O105</f>
        <v/>
      </c>
      <c r="P105" s="430"/>
      <c r="Q105" s="430"/>
      <c r="R105" s="430" t="str">
        <f>CALCULOS!R105</f>
        <v/>
      </c>
      <c r="S105" s="430"/>
      <c r="T105" s="430"/>
      <c r="U105" s="430" t="str">
        <f>CALCULOS!U105</f>
        <v/>
      </c>
      <c r="V105" s="430"/>
      <c r="W105" s="430"/>
      <c r="X105" s="430" t="str">
        <f>CALCULOS!X105</f>
        <v/>
      </c>
      <c r="Y105" s="430"/>
      <c r="Z105" s="430"/>
      <c r="AA105" s="430" t="str">
        <f>CALCULOS!AA105</f>
        <v/>
      </c>
      <c r="AB105" s="430"/>
      <c r="AC105" s="430"/>
      <c r="AD105" s="430" t="str">
        <f>CALCULOS!AD105</f>
        <v/>
      </c>
      <c r="AE105" s="430"/>
      <c r="AF105" s="430"/>
      <c r="AG105" s="430" t="str">
        <f>CALCULOS!AG105</f>
        <v/>
      </c>
      <c r="AH105" s="430"/>
      <c r="AI105" s="430"/>
      <c r="AJ105" s="430" t="str">
        <f>CALCULOS!AJ105</f>
        <v/>
      </c>
      <c r="AK105" s="430"/>
      <c r="AL105" s="430"/>
      <c r="AM105" s="430" t="str">
        <f>CALCULOS!AM105</f>
        <v/>
      </c>
      <c r="AN105" s="430"/>
      <c r="AO105" s="430"/>
      <c r="AP105" s="430" t="str">
        <f>CALCULOS!AP105</f>
        <v/>
      </c>
      <c r="AQ105" s="430"/>
      <c r="AR105" s="430"/>
      <c r="AS105" s="430" t="str">
        <f>CALCULOS!AS105</f>
        <v/>
      </c>
      <c r="AT105" s="430"/>
      <c r="AU105" s="430"/>
      <c r="AV105" s="430" t="str">
        <f>CALCULOS!AV105</f>
        <v/>
      </c>
      <c r="AW105" s="430"/>
      <c r="AX105" s="430"/>
      <c r="AY105" s="430" t="str">
        <f>CALCULOS!AY105</f>
        <v/>
      </c>
      <c r="AZ105" s="430"/>
      <c r="BA105" s="430"/>
      <c r="BB105" s="430" t="str">
        <f>CALCULOS!BB105</f>
        <v/>
      </c>
      <c r="BC105" s="430"/>
      <c r="BD105" s="430"/>
      <c r="BE105" s="430" t="str">
        <f>CALCULOS!BE105</f>
        <v/>
      </c>
      <c r="BF105" s="430"/>
      <c r="BG105" s="430"/>
      <c r="BH105" s="430" t="str">
        <f>CALCULOS!BH105</f>
        <v/>
      </c>
      <c r="BI105" s="430"/>
      <c r="BJ105" s="430"/>
      <c r="BK105" s="430" t="str">
        <f>CALCULOS!BK105</f>
        <v/>
      </c>
      <c r="BL105" s="430"/>
      <c r="BM105" s="430"/>
      <c r="BN105" s="430" t="str">
        <f>CALCULOS!BN105</f>
        <v/>
      </c>
      <c r="BO105" s="430"/>
      <c r="BP105" s="430"/>
      <c r="BQ105" s="434" t="str">
        <f>CALCULOS!BQ105</f>
        <v/>
      </c>
      <c r="BR105" s="435"/>
      <c r="BS105" s="436"/>
      <c r="BT105" s="437"/>
      <c r="BU105" s="438"/>
      <c r="BV105" s="439"/>
      <c r="BW105" s="336"/>
      <c r="BX105" s="85"/>
      <c r="BY105" s="88"/>
      <c r="BZ105" s="88"/>
      <c r="CA105" s="88"/>
      <c r="CB105" s="92"/>
      <c r="CC105" s="92"/>
      <c r="CD105" s="96"/>
      <c r="CE105" s="96"/>
      <c r="CF105" s="100"/>
      <c r="CG105" s="104"/>
      <c r="CH105" s="74"/>
      <c r="CI105" s="149"/>
      <c r="CJ105" s="149"/>
    </row>
    <row r="106" spans="2:88" ht="18" hidden="1" customHeight="1" x14ac:dyDescent="0.35">
      <c r="B106" s="432"/>
      <c r="C106" s="62" t="str">
        <f>CALCULOS!C106</f>
        <v/>
      </c>
      <c r="D106" s="167" t="str">
        <f>CALCULOS!D106</f>
        <v/>
      </c>
      <c r="E106" s="7" t="str">
        <f>CALCULOS!E106</f>
        <v/>
      </c>
      <c r="F106" s="62" t="str">
        <f>CALCULOS!F106</f>
        <v/>
      </c>
      <c r="G106" s="167" t="str">
        <f>CALCULOS!G106</f>
        <v/>
      </c>
      <c r="H106" s="7" t="str">
        <f>CALCULOS!H106</f>
        <v/>
      </c>
      <c r="I106" s="62" t="str">
        <f>CALCULOS!I106</f>
        <v/>
      </c>
      <c r="J106" s="167" t="str">
        <f>CALCULOS!J106</f>
        <v/>
      </c>
      <c r="K106" s="7" t="str">
        <f>CALCULOS!K106</f>
        <v/>
      </c>
      <c r="L106" s="62" t="str">
        <f>CALCULOS!L106</f>
        <v/>
      </c>
      <c r="M106" s="167" t="str">
        <f>CALCULOS!M106</f>
        <v/>
      </c>
      <c r="N106" s="7" t="str">
        <f>CALCULOS!N106</f>
        <v/>
      </c>
      <c r="O106" s="62" t="str">
        <f>CALCULOS!O106</f>
        <v/>
      </c>
      <c r="P106" s="167" t="str">
        <f>CALCULOS!P106</f>
        <v/>
      </c>
      <c r="Q106" s="7" t="str">
        <f>CALCULOS!Q106</f>
        <v/>
      </c>
      <c r="R106" s="62" t="str">
        <f>CALCULOS!R106</f>
        <v/>
      </c>
      <c r="S106" s="167" t="str">
        <f>CALCULOS!S106</f>
        <v/>
      </c>
      <c r="T106" s="7" t="str">
        <f>CALCULOS!T106</f>
        <v/>
      </c>
      <c r="U106" s="62" t="str">
        <f>CALCULOS!U106</f>
        <v/>
      </c>
      <c r="V106" s="167" t="str">
        <f>CALCULOS!V106</f>
        <v/>
      </c>
      <c r="W106" s="7" t="str">
        <f>CALCULOS!W106</f>
        <v/>
      </c>
      <c r="X106" s="62" t="str">
        <f>CALCULOS!X106</f>
        <v/>
      </c>
      <c r="Y106" s="167" t="str">
        <f>CALCULOS!Y106</f>
        <v/>
      </c>
      <c r="Z106" s="7" t="str">
        <f>CALCULOS!Z106</f>
        <v/>
      </c>
      <c r="AA106" s="62" t="str">
        <f>CALCULOS!AA106</f>
        <v/>
      </c>
      <c r="AB106" s="167" t="str">
        <f>CALCULOS!AB106</f>
        <v/>
      </c>
      <c r="AC106" s="7" t="str">
        <f>CALCULOS!AC106</f>
        <v/>
      </c>
      <c r="AD106" s="62" t="str">
        <f>CALCULOS!AD106</f>
        <v/>
      </c>
      <c r="AE106" s="167" t="str">
        <f>CALCULOS!AE106</f>
        <v/>
      </c>
      <c r="AF106" s="7" t="str">
        <f>CALCULOS!AF106</f>
        <v/>
      </c>
      <c r="AG106" s="62" t="str">
        <f>CALCULOS!AG106</f>
        <v/>
      </c>
      <c r="AH106" s="167" t="str">
        <f>CALCULOS!AH106</f>
        <v/>
      </c>
      <c r="AI106" s="7" t="str">
        <f>CALCULOS!AI106</f>
        <v/>
      </c>
      <c r="AJ106" s="62" t="str">
        <f>CALCULOS!AJ106</f>
        <v/>
      </c>
      <c r="AK106" s="167" t="str">
        <f>CALCULOS!AK106</f>
        <v/>
      </c>
      <c r="AL106" s="7" t="str">
        <f>CALCULOS!AL106</f>
        <v/>
      </c>
      <c r="AM106" s="62" t="str">
        <f>CALCULOS!AM106</f>
        <v/>
      </c>
      <c r="AN106" s="167" t="str">
        <f>CALCULOS!AN106</f>
        <v/>
      </c>
      <c r="AO106" s="7" t="str">
        <f>CALCULOS!AO106</f>
        <v/>
      </c>
      <c r="AP106" s="62" t="str">
        <f>CALCULOS!AP106</f>
        <v/>
      </c>
      <c r="AQ106" s="167" t="str">
        <f>CALCULOS!AQ106</f>
        <v/>
      </c>
      <c r="AR106" s="7" t="str">
        <f>CALCULOS!AR106</f>
        <v/>
      </c>
      <c r="AS106" s="62" t="str">
        <f>CALCULOS!AS106</f>
        <v/>
      </c>
      <c r="AT106" s="167" t="str">
        <f>CALCULOS!AT106</f>
        <v/>
      </c>
      <c r="AU106" s="7" t="str">
        <f>CALCULOS!AU106</f>
        <v/>
      </c>
      <c r="AV106" s="62" t="str">
        <f>CALCULOS!AV106</f>
        <v/>
      </c>
      <c r="AW106" s="167" t="str">
        <f>CALCULOS!AW106</f>
        <v/>
      </c>
      <c r="AX106" s="7" t="str">
        <f>CALCULOS!AX106</f>
        <v/>
      </c>
      <c r="AY106" s="62" t="str">
        <f>CALCULOS!AY106</f>
        <v/>
      </c>
      <c r="AZ106" s="167" t="str">
        <f>CALCULOS!AZ106</f>
        <v/>
      </c>
      <c r="BA106" s="7" t="str">
        <f>CALCULOS!BA106</f>
        <v/>
      </c>
      <c r="BB106" s="62" t="str">
        <f>CALCULOS!BB106</f>
        <v/>
      </c>
      <c r="BC106" s="167" t="str">
        <f>CALCULOS!BC106</f>
        <v/>
      </c>
      <c r="BD106" s="7" t="str">
        <f>CALCULOS!BD106</f>
        <v/>
      </c>
      <c r="BE106" s="62" t="str">
        <f>CALCULOS!BE106</f>
        <v/>
      </c>
      <c r="BF106" s="167" t="str">
        <f>CALCULOS!BF106</f>
        <v/>
      </c>
      <c r="BG106" s="7" t="str">
        <f>CALCULOS!BG106</f>
        <v/>
      </c>
      <c r="BH106" s="62" t="str">
        <f>CALCULOS!BH106</f>
        <v/>
      </c>
      <c r="BI106" s="167" t="str">
        <f>CALCULOS!BI106</f>
        <v/>
      </c>
      <c r="BJ106" s="7" t="str">
        <f>CALCULOS!BJ106</f>
        <v/>
      </c>
      <c r="BK106" s="62" t="str">
        <f>CALCULOS!BK106</f>
        <v/>
      </c>
      <c r="BL106" s="167" t="str">
        <f>CALCULOS!BL106</f>
        <v/>
      </c>
      <c r="BM106" s="7" t="str">
        <f>CALCULOS!BM106</f>
        <v/>
      </c>
      <c r="BN106" s="62" t="str">
        <f>CALCULOS!BN106</f>
        <v/>
      </c>
      <c r="BO106" s="167" t="str">
        <f>CALCULOS!BO106</f>
        <v/>
      </c>
      <c r="BP106" s="7" t="str">
        <f>CALCULOS!BP106</f>
        <v/>
      </c>
      <c r="BQ106" s="318" t="str">
        <f>CALCULOS!BQ106</f>
        <v/>
      </c>
      <c r="BR106" s="319" t="str">
        <f>CALCULOS!BR106</f>
        <v/>
      </c>
      <c r="BS106" s="320" t="str">
        <f>CALCULOS!BS106</f>
        <v/>
      </c>
      <c r="BT106" s="8"/>
      <c r="BU106" s="168"/>
      <c r="BV106" s="9"/>
      <c r="BW106" s="322"/>
      <c r="BX106" s="86">
        <f>CALCULOS!BX106</f>
        <v>0</v>
      </c>
      <c r="BY106" s="89">
        <f>CALCULOS!BY106</f>
        <v>0</v>
      </c>
      <c r="BZ106" s="89">
        <f>CALCULOS!BZ106</f>
        <v>0</v>
      </c>
      <c r="CA106" s="89">
        <f>CALCULOS!CA106</f>
        <v>0</v>
      </c>
      <c r="CB106" s="93">
        <f>CALCULOS!CB106</f>
        <v>0</v>
      </c>
      <c r="CC106" s="93">
        <f>CALCULOS!CC106</f>
        <v>0</v>
      </c>
      <c r="CD106" s="97">
        <f>CALCULOS!CD106</f>
        <v>0</v>
      </c>
      <c r="CE106" s="97">
        <f>CALCULOS!CE106</f>
        <v>0</v>
      </c>
      <c r="CF106" s="101">
        <f>CALCULOS!CF106</f>
        <v>0</v>
      </c>
      <c r="CG106" s="105">
        <f>CALCULOS!CG106</f>
        <v>0</v>
      </c>
      <c r="CH106" s="19"/>
      <c r="CI106" s="123">
        <f>CALCULOS!CI106</f>
        <v>0</v>
      </c>
      <c r="CJ106" s="123">
        <f>CALCULOS!CJ106</f>
        <v>0</v>
      </c>
    </row>
    <row r="107" spans="2:88" ht="18" hidden="1" customHeight="1" x14ac:dyDescent="0.35"/>
    <row r="108" spans="2:88" ht="18" customHeight="1" x14ac:dyDescent="0.35"/>
    <row r="109" spans="2:88" ht="18" customHeight="1" x14ac:dyDescent="0.35"/>
    <row r="110" spans="2:88" ht="18" customHeight="1" x14ac:dyDescent="0.35"/>
    <row r="111" spans="2:88" ht="18" customHeight="1" x14ac:dyDescent="0.35"/>
    <row r="112" spans="2:88" ht="18" customHeight="1" x14ac:dyDescent="0.35"/>
    <row r="113" s="348" customFormat="1" ht="18" customHeight="1" x14ac:dyDescent="0.35"/>
    <row r="114" s="348" customFormat="1" ht="18" customHeight="1" x14ac:dyDescent="0.35"/>
    <row r="115" s="348" customFormat="1" ht="18" customHeight="1" x14ac:dyDescent="0.35"/>
    <row r="116" s="348" customFormat="1" ht="18" customHeight="1" x14ac:dyDescent="0.35"/>
    <row r="117" s="348" customFormat="1" ht="18" customHeight="1" x14ac:dyDescent="0.35"/>
    <row r="118" s="348" customFormat="1" ht="18" customHeight="1" x14ac:dyDescent="0.35"/>
    <row r="119" s="348" customFormat="1" ht="18" customHeight="1" x14ac:dyDescent="0.35"/>
    <row r="120" s="348" customFormat="1" ht="18" customHeight="1" x14ac:dyDescent="0.35"/>
    <row r="121" s="348" customFormat="1" ht="18" customHeight="1" x14ac:dyDescent="0.35"/>
    <row r="122" s="348" customFormat="1" ht="18" customHeight="1" x14ac:dyDescent="0.35"/>
    <row r="123" s="348" customFormat="1" ht="18" customHeight="1" x14ac:dyDescent="0.35"/>
    <row r="124" s="348" customFormat="1" ht="18" customHeight="1" x14ac:dyDescent="0.35"/>
    <row r="125" s="348" customFormat="1" ht="18" customHeight="1" x14ac:dyDescent="0.35"/>
    <row r="126" s="348" customFormat="1" ht="18" customHeight="1" x14ac:dyDescent="0.35"/>
    <row r="127" s="348" customFormat="1" ht="18" customHeight="1" x14ac:dyDescent="0.35"/>
    <row r="128" s="348" customFormat="1" ht="18" customHeight="1" x14ac:dyDescent="0.35"/>
    <row r="129" s="348" customFormat="1" ht="18" customHeight="1" x14ac:dyDescent="0.35"/>
    <row r="130" s="348" customFormat="1" ht="18" customHeight="1" x14ac:dyDescent="0.35"/>
    <row r="131" s="348" customFormat="1" ht="18" customHeight="1" x14ac:dyDescent="0.35"/>
    <row r="132" s="348" customFormat="1" ht="18" customHeight="1" x14ac:dyDescent="0.35"/>
    <row r="133" s="348" customFormat="1" ht="18" customHeight="1" x14ac:dyDescent="0.35"/>
    <row r="134" s="348" customFormat="1" ht="18" customHeight="1" x14ac:dyDescent="0.35"/>
    <row r="135" s="348" customFormat="1" ht="18" customHeight="1" x14ac:dyDescent="0.35"/>
    <row r="136" s="348" customFormat="1" ht="18" customHeight="1" x14ac:dyDescent="0.35"/>
    <row r="137" s="348" customFormat="1" ht="18" customHeight="1" x14ac:dyDescent="0.35"/>
    <row r="138" s="348" customFormat="1" ht="18" customHeight="1" x14ac:dyDescent="0.35"/>
    <row r="139" s="348" customFormat="1" ht="18" customHeight="1" x14ac:dyDescent="0.35"/>
    <row r="140" s="348" customFormat="1" ht="18" customHeight="1" x14ac:dyDescent="0.35"/>
    <row r="141" s="348" customFormat="1" ht="18" customHeight="1" x14ac:dyDescent="0.35"/>
    <row r="142" s="348" customFormat="1" ht="18" customHeight="1" x14ac:dyDescent="0.35"/>
    <row r="143" s="348" customFormat="1" ht="18" customHeight="1" x14ac:dyDescent="0.35"/>
    <row r="144" s="348" customFormat="1" ht="18" customHeight="1" x14ac:dyDescent="0.35"/>
    <row r="145" s="348" customFormat="1" ht="18" customHeight="1" x14ac:dyDescent="0.35"/>
    <row r="146" s="348" customFormat="1" ht="18" customHeight="1" x14ac:dyDescent="0.35"/>
    <row r="147" s="348" customFormat="1" ht="18" customHeight="1" x14ac:dyDescent="0.35"/>
    <row r="148" s="348" customFormat="1" ht="18" customHeight="1" x14ac:dyDescent="0.35"/>
    <row r="149" s="348" customFormat="1" ht="18" customHeight="1" x14ac:dyDescent="0.35"/>
    <row r="150" s="348" customFormat="1" ht="18" customHeight="1" x14ac:dyDescent="0.35"/>
    <row r="151" s="348" customFormat="1" ht="18" customHeight="1" x14ac:dyDescent="0.35"/>
    <row r="152" s="348" customFormat="1" ht="18" customHeight="1" x14ac:dyDescent="0.35"/>
    <row r="153" s="348" customFormat="1" ht="18" customHeight="1" x14ac:dyDescent="0.35"/>
    <row r="154" s="348" customFormat="1" ht="18" customHeight="1" x14ac:dyDescent="0.35"/>
    <row r="155" s="348" customFormat="1" ht="18" customHeight="1" x14ac:dyDescent="0.35"/>
    <row r="156" s="348" customFormat="1" ht="18" customHeight="1" x14ac:dyDescent="0.35"/>
    <row r="157" s="348" customFormat="1" ht="18" customHeight="1" x14ac:dyDescent="0.35"/>
    <row r="158" s="348" customFormat="1" ht="18" customHeight="1" x14ac:dyDescent="0.35"/>
    <row r="159" s="348" customFormat="1" ht="18" customHeight="1" x14ac:dyDescent="0.35"/>
    <row r="160" s="348" customFormat="1" ht="18" customHeight="1" x14ac:dyDescent="0.35"/>
    <row r="161" s="348" customFormat="1" ht="18" customHeight="1" x14ac:dyDescent="0.35"/>
    <row r="162" s="348" customFormat="1" ht="18" customHeight="1" x14ac:dyDescent="0.35"/>
    <row r="163" s="348" customFormat="1" ht="18" customHeight="1" x14ac:dyDescent="0.35"/>
    <row r="164" s="348" customFormat="1" ht="18" customHeight="1" x14ac:dyDescent="0.35"/>
    <row r="165" s="348" customFormat="1" ht="18" customHeight="1" x14ac:dyDescent="0.35"/>
    <row r="166" s="348" customFormat="1" ht="18" customHeight="1" x14ac:dyDescent="0.35"/>
    <row r="167" s="348" customFormat="1" ht="18" customHeight="1" x14ac:dyDescent="0.35"/>
    <row r="168" s="348" customFormat="1" ht="18" customHeight="1" x14ac:dyDescent="0.35"/>
    <row r="169" s="348" customFormat="1" ht="18" customHeight="1" x14ac:dyDescent="0.35"/>
    <row r="170" s="348" customFormat="1" ht="18" customHeight="1" x14ac:dyDescent="0.35"/>
    <row r="171" s="348" customFormat="1" ht="18" customHeight="1" x14ac:dyDescent="0.35"/>
    <row r="172" s="348" customFormat="1" ht="18" customHeight="1" x14ac:dyDescent="0.35"/>
    <row r="173" s="348" customFormat="1" ht="18" customHeight="1" x14ac:dyDescent="0.35"/>
    <row r="174" s="348" customFormat="1" ht="18" customHeight="1" x14ac:dyDescent="0.35"/>
    <row r="175" s="348" customFormat="1" ht="18" customHeight="1" x14ac:dyDescent="0.35"/>
    <row r="176" s="348" customFormat="1" ht="18" customHeight="1" x14ac:dyDescent="0.35"/>
    <row r="177" s="348" customFormat="1" ht="18" customHeight="1" x14ac:dyDescent="0.35"/>
    <row r="178" s="348" customFormat="1" ht="18" customHeight="1" x14ac:dyDescent="0.35"/>
    <row r="179" s="348" customFormat="1" ht="18" customHeight="1" x14ac:dyDescent="0.35"/>
    <row r="180" s="348" customFormat="1" ht="18" customHeight="1" x14ac:dyDescent="0.35"/>
    <row r="181" s="348" customFormat="1" ht="18" customHeight="1" x14ac:dyDescent="0.35"/>
    <row r="182" s="348" customFormat="1" ht="18" customHeight="1" x14ac:dyDescent="0.35"/>
    <row r="183" s="348" customFormat="1" ht="18" customHeight="1" x14ac:dyDescent="0.35"/>
    <row r="184" s="348" customFormat="1" ht="18" customHeight="1" x14ac:dyDescent="0.35"/>
    <row r="185" s="348" customFormat="1" ht="18" customHeight="1" x14ac:dyDescent="0.35"/>
    <row r="186" s="348" customFormat="1" ht="18" customHeight="1" x14ac:dyDescent="0.35"/>
    <row r="187" s="348" customFormat="1" ht="18" customHeight="1" x14ac:dyDescent="0.35"/>
    <row r="188" s="348" customFormat="1" ht="18" customHeight="1" x14ac:dyDescent="0.35"/>
    <row r="189" s="348" customFormat="1" ht="18" customHeight="1" x14ac:dyDescent="0.35"/>
    <row r="190" s="348" customFormat="1" ht="18" customHeight="1" x14ac:dyDescent="0.35"/>
    <row r="191" s="348" customFormat="1" ht="18" customHeight="1" x14ac:dyDescent="0.35"/>
    <row r="192" s="348" customFormat="1" ht="18" customHeight="1" x14ac:dyDescent="0.35"/>
    <row r="193" s="348" customFormat="1" ht="18" customHeight="1" x14ac:dyDescent="0.35"/>
    <row r="194" s="348" customFormat="1" ht="18" customHeight="1" x14ac:dyDescent="0.35"/>
    <row r="195" s="348" customFormat="1" ht="18" customHeight="1" x14ac:dyDescent="0.35"/>
    <row r="196" s="348" customFormat="1" ht="18" customHeight="1" x14ac:dyDescent="0.35"/>
    <row r="197" s="348" customFormat="1" ht="18" customHeight="1" x14ac:dyDescent="0.35"/>
    <row r="198" s="348" customFormat="1" ht="18" customHeight="1" x14ac:dyDescent="0.35"/>
    <row r="199" s="348" customFormat="1" ht="18" customHeight="1" x14ac:dyDescent="0.35"/>
    <row r="200" s="348" customFormat="1" ht="18" customHeight="1" x14ac:dyDescent="0.35"/>
    <row r="201" s="348" customFormat="1" ht="18" customHeight="1" x14ac:dyDescent="0.35"/>
    <row r="202" s="348" customFormat="1" ht="18" customHeight="1" x14ac:dyDescent="0.35"/>
    <row r="203" s="348" customFormat="1" ht="18" customHeight="1" x14ac:dyDescent="0.35"/>
    <row r="204" s="348" customFormat="1" ht="18" customHeight="1" x14ac:dyDescent="0.35"/>
    <row r="205" s="348" customFormat="1" ht="18" customHeight="1" x14ac:dyDescent="0.35"/>
    <row r="206" s="348" customFormat="1" ht="18" customHeight="1" x14ac:dyDescent="0.35"/>
    <row r="207" s="348" customFormat="1" ht="18" customHeight="1" x14ac:dyDescent="0.35"/>
    <row r="208" s="348" customFormat="1" ht="18" customHeight="1" x14ac:dyDescent="0.35"/>
    <row r="209" s="348" customFormat="1" ht="18" customHeight="1" x14ac:dyDescent="0.35"/>
    <row r="210" s="348" customFormat="1" ht="18" customHeight="1" x14ac:dyDescent="0.35"/>
    <row r="211" s="348" customFormat="1" ht="18" customHeight="1" x14ac:dyDescent="0.35"/>
    <row r="212" s="348" customFormat="1" ht="18" customHeight="1" x14ac:dyDescent="0.35"/>
    <row r="213" s="348" customFormat="1" ht="18" customHeight="1" x14ac:dyDescent="0.35"/>
    <row r="214" s="348" customFormat="1" ht="18" customHeight="1" x14ac:dyDescent="0.35"/>
    <row r="215" s="348" customFormat="1" ht="18" customHeight="1" x14ac:dyDescent="0.35"/>
    <row r="216" s="348" customFormat="1" ht="18" customHeight="1" x14ac:dyDescent="0.35"/>
    <row r="217" s="348" customFormat="1" ht="18" customHeight="1" x14ac:dyDescent="0.35"/>
  </sheetData>
  <sheetProtection password="C575" sheet="1" objects="1" scenarios="1" formatCells="0" formatColumns="0" formatRows="0"/>
  <mergeCells count="1248">
    <mergeCell ref="L95:N95"/>
    <mergeCell ref="U95:W95"/>
    <mergeCell ref="O95:Q95"/>
    <mergeCell ref="AD95:AF95"/>
    <mergeCell ref="AS95:AU95"/>
    <mergeCell ref="U97:W97"/>
    <mergeCell ref="AD97:AF97"/>
    <mergeCell ref="AG97:AI97"/>
    <mergeCell ref="X97:Z97"/>
    <mergeCell ref="AA97:AC97"/>
    <mergeCell ref="AJ95:AL95"/>
    <mergeCell ref="BB97:BD97"/>
    <mergeCell ref="AY95:BA95"/>
    <mergeCell ref="C97:E97"/>
    <mergeCell ref="F97:H97"/>
    <mergeCell ref="I97:K97"/>
    <mergeCell ref="L97:N97"/>
    <mergeCell ref="O97:Q97"/>
    <mergeCell ref="R97:T97"/>
    <mergeCell ref="BE89:BG89"/>
    <mergeCell ref="BH89:BJ89"/>
    <mergeCell ref="BE91:BG91"/>
    <mergeCell ref="BH91:BJ91"/>
    <mergeCell ref="AG91:AI91"/>
    <mergeCell ref="AJ91:AL91"/>
    <mergeCell ref="AM91:AO91"/>
    <mergeCell ref="AP91:AR91"/>
    <mergeCell ref="AS91:AU91"/>
    <mergeCell ref="AV91:AX91"/>
    <mergeCell ref="BE93:BG93"/>
    <mergeCell ref="BH93:BJ93"/>
    <mergeCell ref="AY93:BA93"/>
    <mergeCell ref="BH95:BJ95"/>
    <mergeCell ref="AP97:AR97"/>
    <mergeCell ref="AS97:AU97"/>
    <mergeCell ref="BB95:BD95"/>
    <mergeCell ref="AV95:AX95"/>
    <mergeCell ref="BE97:BG97"/>
    <mergeCell ref="AM97:AO97"/>
    <mergeCell ref="AV97:AX97"/>
    <mergeCell ref="AY97:BA97"/>
    <mergeCell ref="AS93:AU93"/>
    <mergeCell ref="AJ97:AL97"/>
    <mergeCell ref="X93:Z93"/>
    <mergeCell ref="AA93:AC93"/>
    <mergeCell ref="U93:W93"/>
    <mergeCell ref="AV93:AX93"/>
    <mergeCell ref="AG93:AI93"/>
    <mergeCell ref="AJ93:AL93"/>
    <mergeCell ref="AM93:AO93"/>
    <mergeCell ref="AD93:AF93"/>
    <mergeCell ref="AP93:AR93"/>
    <mergeCell ref="X95:Z95"/>
    <mergeCell ref="AM95:AO95"/>
    <mergeCell ref="AP95:AR95"/>
    <mergeCell ref="AG95:AI95"/>
    <mergeCell ref="AY89:BA89"/>
    <mergeCell ref="BB89:BD89"/>
    <mergeCell ref="BB91:BD91"/>
    <mergeCell ref="AS89:AU89"/>
    <mergeCell ref="AA95:AC95"/>
    <mergeCell ref="C89:E89"/>
    <mergeCell ref="F89:H89"/>
    <mergeCell ref="I89:K89"/>
    <mergeCell ref="L89:N89"/>
    <mergeCell ref="O89:Q89"/>
    <mergeCell ref="R89:T89"/>
    <mergeCell ref="U89:W89"/>
    <mergeCell ref="X89:Z89"/>
    <mergeCell ref="AD89:AF89"/>
    <mergeCell ref="AA89:AC89"/>
    <mergeCell ref="AJ89:AL89"/>
    <mergeCell ref="AM89:AO89"/>
    <mergeCell ref="AP89:AR89"/>
    <mergeCell ref="AG89:AI89"/>
    <mergeCell ref="C91:E91"/>
    <mergeCell ref="F91:H91"/>
    <mergeCell ref="I91:K91"/>
    <mergeCell ref="L91:N91"/>
    <mergeCell ref="O91:Q91"/>
    <mergeCell ref="R91:T91"/>
    <mergeCell ref="C93:E93"/>
    <mergeCell ref="F93:H93"/>
    <mergeCell ref="I93:K93"/>
    <mergeCell ref="L93:N93"/>
    <mergeCell ref="O93:Q93"/>
    <mergeCell ref="R93:T93"/>
    <mergeCell ref="R95:T95"/>
    <mergeCell ref="C95:E95"/>
    <mergeCell ref="F95:H95"/>
    <mergeCell ref="I95:K95"/>
    <mergeCell ref="BH85:BJ85"/>
    <mergeCell ref="C87:E87"/>
    <mergeCell ref="F87:H87"/>
    <mergeCell ref="I87:K87"/>
    <mergeCell ref="L87:N87"/>
    <mergeCell ref="AS85:AU85"/>
    <mergeCell ref="AV85:AX85"/>
    <mergeCell ref="BB87:BD87"/>
    <mergeCell ref="BE87:BG87"/>
    <mergeCell ref="U87:W87"/>
    <mergeCell ref="X87:Z87"/>
    <mergeCell ref="AA87:AC87"/>
    <mergeCell ref="AD87:AF87"/>
    <mergeCell ref="AG87:AI87"/>
    <mergeCell ref="AJ87:AL87"/>
    <mergeCell ref="AM87:AO87"/>
    <mergeCell ref="AP87:AR87"/>
    <mergeCell ref="AY87:BA87"/>
    <mergeCell ref="BH87:BJ87"/>
    <mergeCell ref="C85:E85"/>
    <mergeCell ref="F85:H85"/>
    <mergeCell ref="I85:K85"/>
    <mergeCell ref="R85:T85"/>
    <mergeCell ref="U85:W85"/>
    <mergeCell ref="O87:Q87"/>
    <mergeCell ref="R87:T87"/>
    <mergeCell ref="AD85:AF85"/>
    <mergeCell ref="AG85:AI85"/>
    <mergeCell ref="AP77:AR77"/>
    <mergeCell ref="BH77:BJ77"/>
    <mergeCell ref="AP79:AR79"/>
    <mergeCell ref="BH79:BJ79"/>
    <mergeCell ref="AP81:AR81"/>
    <mergeCell ref="BH81:BJ81"/>
    <mergeCell ref="AS79:AU79"/>
    <mergeCell ref="AV79:AX79"/>
    <mergeCell ref="BE79:BG79"/>
    <mergeCell ref="AS81:AU81"/>
    <mergeCell ref="BH83:BJ83"/>
    <mergeCell ref="AV81:AX81"/>
    <mergeCell ref="AY81:BA81"/>
    <mergeCell ref="BB81:BD81"/>
    <mergeCell ref="BE81:BG81"/>
    <mergeCell ref="AY79:BA79"/>
    <mergeCell ref="BB79:BD79"/>
    <mergeCell ref="AY77:BA77"/>
    <mergeCell ref="BB77:BD77"/>
    <mergeCell ref="BE77:BG77"/>
    <mergeCell ref="BB83:BD83"/>
    <mergeCell ref="BE83:BG83"/>
    <mergeCell ref="U83:W83"/>
    <mergeCell ref="X83:Z83"/>
    <mergeCell ref="AA83:AC83"/>
    <mergeCell ref="AD83:AF83"/>
    <mergeCell ref="AG83:AI83"/>
    <mergeCell ref="AJ83:AL83"/>
    <mergeCell ref="AP83:AR83"/>
    <mergeCell ref="AS83:AU83"/>
    <mergeCell ref="AV83:AX83"/>
    <mergeCell ref="AY83:BA83"/>
    <mergeCell ref="AV87:AX87"/>
    <mergeCell ref="X85:Z85"/>
    <mergeCell ref="AA85:AC85"/>
    <mergeCell ref="AJ85:AL85"/>
    <mergeCell ref="AM85:AO85"/>
    <mergeCell ref="AY85:BA85"/>
    <mergeCell ref="BB85:BD85"/>
    <mergeCell ref="BE85:BG85"/>
    <mergeCell ref="AY7:BA7"/>
    <mergeCell ref="BB7:BD7"/>
    <mergeCell ref="BH75:BJ75"/>
    <mergeCell ref="AS73:AU73"/>
    <mergeCell ref="AV73:AX73"/>
    <mergeCell ref="AP71:AR71"/>
    <mergeCell ref="BH71:BJ71"/>
    <mergeCell ref="AP73:AR73"/>
    <mergeCell ref="BH73:BJ73"/>
    <mergeCell ref="AY73:BA73"/>
    <mergeCell ref="BB73:BD73"/>
    <mergeCell ref="AY71:BA71"/>
    <mergeCell ref="BB71:BD71"/>
    <mergeCell ref="BE71:BG71"/>
    <mergeCell ref="AY67:BA67"/>
    <mergeCell ref="BB67:BD67"/>
    <mergeCell ref="BE73:BG73"/>
    <mergeCell ref="AS75:AU75"/>
    <mergeCell ref="AV75:AX75"/>
    <mergeCell ref="BE67:BG67"/>
    <mergeCell ref="BE69:BG69"/>
    <mergeCell ref="BH63:BJ63"/>
    <mergeCell ref="AS63:AU63"/>
    <mergeCell ref="AP69:AR69"/>
    <mergeCell ref="BH69:BJ69"/>
    <mergeCell ref="AS69:AU69"/>
    <mergeCell ref="AV69:AX69"/>
    <mergeCell ref="AP65:AR65"/>
    <mergeCell ref="BH65:BJ65"/>
    <mergeCell ref="AP67:AR67"/>
    <mergeCell ref="B85:B86"/>
    <mergeCell ref="B34:B35"/>
    <mergeCell ref="AP7:AR7"/>
    <mergeCell ref="AP58:AR58"/>
    <mergeCell ref="AM32:AO32"/>
    <mergeCell ref="AM30:AO30"/>
    <mergeCell ref="AM14:AO14"/>
    <mergeCell ref="AJ24:AL24"/>
    <mergeCell ref="AG22:AI22"/>
    <mergeCell ref="AJ18:AL18"/>
    <mergeCell ref="AM28:AO28"/>
    <mergeCell ref="AJ26:AL26"/>
    <mergeCell ref="AJ30:AL30"/>
    <mergeCell ref="AM18:AO18"/>
    <mergeCell ref="AM58:AO58"/>
    <mergeCell ref="AJ59:AL59"/>
    <mergeCell ref="AM59:AO59"/>
    <mergeCell ref="AJ28:AL28"/>
    <mergeCell ref="AP75:AR75"/>
    <mergeCell ref="C83:E83"/>
    <mergeCell ref="F83:H83"/>
    <mergeCell ref="X30:Z30"/>
    <mergeCell ref="X28:Z28"/>
    <mergeCell ref="AG30:AI30"/>
    <mergeCell ref="AJ69:AL69"/>
    <mergeCell ref="AM69:AO69"/>
    <mergeCell ref="I83:K83"/>
    <mergeCell ref="L83:N83"/>
    <mergeCell ref="O83:Q83"/>
    <mergeCell ref="R83:T83"/>
    <mergeCell ref="L85:N85"/>
    <mergeCell ref="O85:Q85"/>
    <mergeCell ref="AJ16:AL16"/>
    <mergeCell ref="AM16:AO16"/>
    <mergeCell ref="AG58:AI58"/>
    <mergeCell ref="AJ58:AL58"/>
    <mergeCell ref="X32:Z32"/>
    <mergeCell ref="AA32:AC32"/>
    <mergeCell ref="X58:Z58"/>
    <mergeCell ref="AA58:AC58"/>
    <mergeCell ref="X36:Z36"/>
    <mergeCell ref="AM38:AO38"/>
    <mergeCell ref="L18:N18"/>
    <mergeCell ref="L16:N16"/>
    <mergeCell ref="AG24:AI24"/>
    <mergeCell ref="AA24:AC24"/>
    <mergeCell ref="AD26:AF26"/>
    <mergeCell ref="AG26:AI26"/>
    <mergeCell ref="X18:Z18"/>
    <mergeCell ref="X16:Z16"/>
    <mergeCell ref="R40:T40"/>
    <mergeCell ref="O44:Q44"/>
    <mergeCell ref="BH67:BJ67"/>
    <mergeCell ref="AY69:BA69"/>
    <mergeCell ref="BB69:BD69"/>
    <mergeCell ref="AS65:AU65"/>
    <mergeCell ref="AV65:AX65"/>
    <mergeCell ref="AY65:BA65"/>
    <mergeCell ref="AM10:AO10"/>
    <mergeCell ref="AM12:AO12"/>
    <mergeCell ref="O8:Q8"/>
    <mergeCell ref="R8:T8"/>
    <mergeCell ref="AP59:AR59"/>
    <mergeCell ref="AD24:AF24"/>
    <mergeCell ref="AM7:AO7"/>
    <mergeCell ref="AJ8:AL8"/>
    <mergeCell ref="AJ12:AL12"/>
    <mergeCell ref="AM8:AO8"/>
    <mergeCell ref="AJ10:AL10"/>
    <mergeCell ref="O12:Q12"/>
    <mergeCell ref="U14:W14"/>
    <mergeCell ref="U20:W20"/>
    <mergeCell ref="O20:Q20"/>
    <mergeCell ref="R20:T20"/>
    <mergeCell ref="U18:W18"/>
    <mergeCell ref="O14:Q14"/>
    <mergeCell ref="AD58:AF58"/>
    <mergeCell ref="AA28:AC28"/>
    <mergeCell ref="AG16:AI16"/>
    <mergeCell ref="AA20:AC20"/>
    <mergeCell ref="AD20:AF20"/>
    <mergeCell ref="AG20:AI20"/>
    <mergeCell ref="X26:Z26"/>
    <mergeCell ref="AG18:AI18"/>
    <mergeCell ref="AS7:AU7"/>
    <mergeCell ref="AV7:AX7"/>
    <mergeCell ref="X7:Z7"/>
    <mergeCell ref="AA7:AC7"/>
    <mergeCell ref="AD7:AF7"/>
    <mergeCell ref="AG7:AI7"/>
    <mergeCell ref="U7:W7"/>
    <mergeCell ref="U8:W8"/>
    <mergeCell ref="AJ7:AL7"/>
    <mergeCell ref="B16:B17"/>
    <mergeCell ref="B20:B21"/>
    <mergeCell ref="C16:E16"/>
    <mergeCell ref="C20:E20"/>
    <mergeCell ref="B18:B19"/>
    <mergeCell ref="C18:E18"/>
    <mergeCell ref="C14:E14"/>
    <mergeCell ref="F14:H14"/>
    <mergeCell ref="I14:K14"/>
    <mergeCell ref="B10:B11"/>
    <mergeCell ref="B12:B13"/>
    <mergeCell ref="B14:B15"/>
    <mergeCell ref="C10:E10"/>
    <mergeCell ref="C12:E12"/>
    <mergeCell ref="F12:H12"/>
    <mergeCell ref="I12:K12"/>
    <mergeCell ref="F10:H10"/>
    <mergeCell ref="I10:K10"/>
    <mergeCell ref="L7:N7"/>
    <mergeCell ref="L8:N8"/>
    <mergeCell ref="R14:T14"/>
    <mergeCell ref="L20:N20"/>
    <mergeCell ref="F16:H16"/>
    <mergeCell ref="B8:B9"/>
    <mergeCell ref="C8:E8"/>
    <mergeCell ref="F8:H8"/>
    <mergeCell ref="I8:K8"/>
    <mergeCell ref="L14:N14"/>
    <mergeCell ref="C7:E7"/>
    <mergeCell ref="F7:H7"/>
    <mergeCell ref="I7:K7"/>
    <mergeCell ref="R10:T10"/>
    <mergeCell ref="O10:Q10"/>
    <mergeCell ref="L10:N10"/>
    <mergeCell ref="F20:H20"/>
    <mergeCell ref="F18:H18"/>
    <mergeCell ref="I18:K18"/>
    <mergeCell ref="AA16:AC16"/>
    <mergeCell ref="AD16:AF16"/>
    <mergeCell ref="AJ14:AL14"/>
    <mergeCell ref="AD10:AF10"/>
    <mergeCell ref="AG10:AI10"/>
    <mergeCell ref="AA10:AC10"/>
    <mergeCell ref="AA12:AC12"/>
    <mergeCell ref="AD14:AF14"/>
    <mergeCell ref="AD12:AF12"/>
    <mergeCell ref="AA14:AC14"/>
    <mergeCell ref="I20:K20"/>
    <mergeCell ref="I16:K16"/>
    <mergeCell ref="O16:Q16"/>
    <mergeCell ref="R18:T18"/>
    <mergeCell ref="R16:T16"/>
    <mergeCell ref="R7:T7"/>
    <mergeCell ref="R12:T12"/>
    <mergeCell ref="O7:Q7"/>
    <mergeCell ref="B32:B33"/>
    <mergeCell ref="I28:K28"/>
    <mergeCell ref="F30:H30"/>
    <mergeCell ref="B30:B31"/>
    <mergeCell ref="C30:E30"/>
    <mergeCell ref="F32:H32"/>
    <mergeCell ref="F26:H26"/>
    <mergeCell ref="I22:K22"/>
    <mergeCell ref="U10:W10"/>
    <mergeCell ref="U16:W16"/>
    <mergeCell ref="L12:N12"/>
    <mergeCell ref="R26:T26"/>
    <mergeCell ref="R24:T24"/>
    <mergeCell ref="O26:Q26"/>
    <mergeCell ref="L24:N24"/>
    <mergeCell ref="O18:Q18"/>
    <mergeCell ref="C26:E26"/>
    <mergeCell ref="B24:B25"/>
    <mergeCell ref="C24:E24"/>
    <mergeCell ref="B22:B23"/>
    <mergeCell ref="B26:B27"/>
    <mergeCell ref="C22:E22"/>
    <mergeCell ref="L32:N32"/>
    <mergeCell ref="O32:Q32"/>
    <mergeCell ref="R32:T32"/>
    <mergeCell ref="U32:W32"/>
    <mergeCell ref="F22:H22"/>
    <mergeCell ref="F24:H24"/>
    <mergeCell ref="L22:N22"/>
    <mergeCell ref="O24:Q24"/>
    <mergeCell ref="O22:Q22"/>
    <mergeCell ref="R22:T22"/>
    <mergeCell ref="B63:B64"/>
    <mergeCell ref="C63:E63"/>
    <mergeCell ref="F63:H63"/>
    <mergeCell ref="I63:K63"/>
    <mergeCell ref="L63:N63"/>
    <mergeCell ref="O63:Q63"/>
    <mergeCell ref="R63:T63"/>
    <mergeCell ref="U63:W63"/>
    <mergeCell ref="R61:T61"/>
    <mergeCell ref="U61:W61"/>
    <mergeCell ref="B36:B37"/>
    <mergeCell ref="F34:H34"/>
    <mergeCell ref="I34:K34"/>
    <mergeCell ref="L34:N34"/>
    <mergeCell ref="O34:Q34"/>
    <mergeCell ref="F40:H40"/>
    <mergeCell ref="I40:K40"/>
    <mergeCell ref="L40:N40"/>
    <mergeCell ref="O40:Q40"/>
    <mergeCell ref="C38:E38"/>
    <mergeCell ref="B59:B60"/>
    <mergeCell ref="C59:E59"/>
    <mergeCell ref="F59:H59"/>
    <mergeCell ref="I59:K59"/>
    <mergeCell ref="L59:N59"/>
    <mergeCell ref="O59:Q59"/>
    <mergeCell ref="L58:N58"/>
    <mergeCell ref="O58:Q58"/>
    <mergeCell ref="R42:T42"/>
    <mergeCell ref="U42:W42"/>
    <mergeCell ref="F50:H50"/>
    <mergeCell ref="I50:K50"/>
    <mergeCell ref="X61:Z61"/>
    <mergeCell ref="AA61:AC61"/>
    <mergeCell ref="AD61:AF61"/>
    <mergeCell ref="AG61:AI61"/>
    <mergeCell ref="B61:B62"/>
    <mergeCell ref="C61:E61"/>
    <mergeCell ref="F61:H61"/>
    <mergeCell ref="I61:K61"/>
    <mergeCell ref="L61:N61"/>
    <mergeCell ref="O61:Q61"/>
    <mergeCell ref="AD40:AF40"/>
    <mergeCell ref="AG40:AI40"/>
    <mergeCell ref="F44:H44"/>
    <mergeCell ref="I44:K44"/>
    <mergeCell ref="B52:B53"/>
    <mergeCell ref="B54:B55"/>
    <mergeCell ref="C48:E48"/>
    <mergeCell ref="F48:H48"/>
    <mergeCell ref="I48:K48"/>
    <mergeCell ref="L48:N48"/>
    <mergeCell ref="C50:E50"/>
    <mergeCell ref="R58:T58"/>
    <mergeCell ref="U58:W58"/>
    <mergeCell ref="R59:T59"/>
    <mergeCell ref="U59:W59"/>
    <mergeCell ref="X59:Z59"/>
    <mergeCell ref="AA59:AC59"/>
    <mergeCell ref="AD59:AF59"/>
    <mergeCell ref="AG59:AI59"/>
    <mergeCell ref="C58:E58"/>
    <mergeCell ref="F58:H58"/>
    <mergeCell ref="I58:K58"/>
    <mergeCell ref="B67:B68"/>
    <mergeCell ref="C67:E67"/>
    <mergeCell ref="F67:H67"/>
    <mergeCell ref="I67:K67"/>
    <mergeCell ref="R67:T67"/>
    <mergeCell ref="U67:W67"/>
    <mergeCell ref="R65:T65"/>
    <mergeCell ref="U65:W65"/>
    <mergeCell ref="L67:N67"/>
    <mergeCell ref="O67:Q67"/>
    <mergeCell ref="AD65:AF65"/>
    <mergeCell ref="AG65:AI65"/>
    <mergeCell ref="X65:Z65"/>
    <mergeCell ref="AA65:AC65"/>
    <mergeCell ref="B65:B66"/>
    <mergeCell ref="C65:E65"/>
    <mergeCell ref="F65:H65"/>
    <mergeCell ref="I65:K65"/>
    <mergeCell ref="L65:N65"/>
    <mergeCell ref="O65:Q65"/>
    <mergeCell ref="X67:Z67"/>
    <mergeCell ref="AA67:AC67"/>
    <mergeCell ref="B71:B72"/>
    <mergeCell ref="C71:E71"/>
    <mergeCell ref="F71:H71"/>
    <mergeCell ref="I71:K71"/>
    <mergeCell ref="L71:N71"/>
    <mergeCell ref="O71:Q71"/>
    <mergeCell ref="R71:T71"/>
    <mergeCell ref="U71:W71"/>
    <mergeCell ref="R69:T69"/>
    <mergeCell ref="U69:W69"/>
    <mergeCell ref="X69:Z69"/>
    <mergeCell ref="AA69:AC69"/>
    <mergeCell ref="AD69:AF69"/>
    <mergeCell ref="AG69:AI69"/>
    <mergeCell ref="B69:B70"/>
    <mergeCell ref="C69:E69"/>
    <mergeCell ref="F69:H69"/>
    <mergeCell ref="I69:K69"/>
    <mergeCell ref="L69:N69"/>
    <mergeCell ref="O69:Q69"/>
    <mergeCell ref="BE7:BG7"/>
    <mergeCell ref="BH7:BJ7"/>
    <mergeCell ref="BE8:BG8"/>
    <mergeCell ref="AS10:AU10"/>
    <mergeCell ref="AV10:AX10"/>
    <mergeCell ref="AY10:BA10"/>
    <mergeCell ref="BB10:BD10"/>
    <mergeCell ref="BE10:BG10"/>
    <mergeCell ref="AJ79:AL79"/>
    <mergeCell ref="AM79:AO79"/>
    <mergeCell ref="F81:H81"/>
    <mergeCell ref="I81:K81"/>
    <mergeCell ref="L81:N81"/>
    <mergeCell ref="O81:Q81"/>
    <mergeCell ref="X79:Z79"/>
    <mergeCell ref="AA79:AC79"/>
    <mergeCell ref="R79:T79"/>
    <mergeCell ref="U79:W79"/>
    <mergeCell ref="F79:H79"/>
    <mergeCell ref="I79:K79"/>
    <mergeCell ref="L79:N79"/>
    <mergeCell ref="O79:Q79"/>
    <mergeCell ref="AJ75:AL75"/>
    <mergeCell ref="AM75:AO75"/>
    <mergeCell ref="X75:Z75"/>
    <mergeCell ref="AA75:AC75"/>
    <mergeCell ref="AD75:AF75"/>
    <mergeCell ref="AG75:AI75"/>
    <mergeCell ref="AD79:AF79"/>
    <mergeCell ref="AG79:AI79"/>
    <mergeCell ref="AS12:AU12"/>
    <mergeCell ref="AV12:AX12"/>
    <mergeCell ref="AY12:BA12"/>
    <mergeCell ref="BB12:BD12"/>
    <mergeCell ref="BE16:BG16"/>
    <mergeCell ref="AS18:AU18"/>
    <mergeCell ref="AV18:AX18"/>
    <mergeCell ref="AY18:BA18"/>
    <mergeCell ref="BB18:BD18"/>
    <mergeCell ref="BE18:BG18"/>
    <mergeCell ref="AS8:AU8"/>
    <mergeCell ref="AV8:AX8"/>
    <mergeCell ref="AY8:BA8"/>
    <mergeCell ref="BB8:BD8"/>
    <mergeCell ref="BE12:BG12"/>
    <mergeCell ref="AS14:AU14"/>
    <mergeCell ref="AV14:AX14"/>
    <mergeCell ref="AY14:BA14"/>
    <mergeCell ref="BB14:BD14"/>
    <mergeCell ref="BE14:BG14"/>
    <mergeCell ref="AS20:AU20"/>
    <mergeCell ref="AV20:AX20"/>
    <mergeCell ref="AY20:BA20"/>
    <mergeCell ref="BB20:BD20"/>
    <mergeCell ref="BE24:BG24"/>
    <mergeCell ref="AS26:AU26"/>
    <mergeCell ref="AV26:AX26"/>
    <mergeCell ref="AY26:BA26"/>
    <mergeCell ref="BB26:BD26"/>
    <mergeCell ref="BE26:BG26"/>
    <mergeCell ref="AS16:AU16"/>
    <mergeCell ref="AV16:AX16"/>
    <mergeCell ref="AY16:BA16"/>
    <mergeCell ref="BB16:BD16"/>
    <mergeCell ref="BE20:BG20"/>
    <mergeCell ref="AS22:AU22"/>
    <mergeCell ref="AV22:AX22"/>
    <mergeCell ref="AY22:BA22"/>
    <mergeCell ref="BB22:BD22"/>
    <mergeCell ref="BE22:BG22"/>
    <mergeCell ref="AS28:AU28"/>
    <mergeCell ref="AV28:AX28"/>
    <mergeCell ref="AY28:BA28"/>
    <mergeCell ref="B28:B29"/>
    <mergeCell ref="C28:E28"/>
    <mergeCell ref="F28:H28"/>
    <mergeCell ref="L28:N28"/>
    <mergeCell ref="AP34:AR34"/>
    <mergeCell ref="AJ32:AL32"/>
    <mergeCell ref="BB28:BD28"/>
    <mergeCell ref="AY32:BA32"/>
    <mergeCell ref="AY34:BA34"/>
    <mergeCell ref="AY36:BA36"/>
    <mergeCell ref="AV36:AX36"/>
    <mergeCell ref="AV32:AX32"/>
    <mergeCell ref="AS24:AU24"/>
    <mergeCell ref="AV24:AX24"/>
    <mergeCell ref="AY24:BA24"/>
    <mergeCell ref="BB24:BD24"/>
    <mergeCell ref="AS30:AU30"/>
    <mergeCell ref="AV30:AX30"/>
    <mergeCell ref="AY30:BA30"/>
    <mergeCell ref="BB30:BD30"/>
    <mergeCell ref="R34:T34"/>
    <mergeCell ref="U34:W34"/>
    <mergeCell ref="I30:K30"/>
    <mergeCell ref="C36:E36"/>
    <mergeCell ref="AD28:AF28"/>
    <mergeCell ref="X24:Z24"/>
    <mergeCell ref="AD30:AF30"/>
    <mergeCell ref="L30:N30"/>
    <mergeCell ref="C32:E32"/>
    <mergeCell ref="B95:B96"/>
    <mergeCell ref="BE95:BG95"/>
    <mergeCell ref="U91:W91"/>
    <mergeCell ref="X91:Z91"/>
    <mergeCell ref="AA91:AC91"/>
    <mergeCell ref="AD91:AF91"/>
    <mergeCell ref="B91:B92"/>
    <mergeCell ref="AY91:BA91"/>
    <mergeCell ref="B93:B94"/>
    <mergeCell ref="BB93:BD93"/>
    <mergeCell ref="B97:B98"/>
    <mergeCell ref="BH97:BJ97"/>
    <mergeCell ref="BH58:BJ58"/>
    <mergeCell ref="AV38:AX38"/>
    <mergeCell ref="B40:B41"/>
    <mergeCell ref="B38:B39"/>
    <mergeCell ref="AM83:AO83"/>
    <mergeCell ref="AJ81:AL81"/>
    <mergeCell ref="AM81:AO81"/>
    <mergeCell ref="B83:B84"/>
    <mergeCell ref="B79:B80"/>
    <mergeCell ref="C79:E79"/>
    <mergeCell ref="L77:N77"/>
    <mergeCell ref="O77:Q77"/>
    <mergeCell ref="X77:Z77"/>
    <mergeCell ref="AA77:AC77"/>
    <mergeCell ref="B77:B78"/>
    <mergeCell ref="C77:E77"/>
    <mergeCell ref="F77:H77"/>
    <mergeCell ref="I77:K77"/>
    <mergeCell ref="R77:T77"/>
    <mergeCell ref="U77:W77"/>
    <mergeCell ref="B89:B90"/>
    <mergeCell ref="AV89:AX89"/>
    <mergeCell ref="R81:T81"/>
    <mergeCell ref="U81:W81"/>
    <mergeCell ref="X81:Z81"/>
    <mergeCell ref="AA81:AC81"/>
    <mergeCell ref="AD81:AF81"/>
    <mergeCell ref="AG81:AI81"/>
    <mergeCell ref="B81:B82"/>
    <mergeCell ref="C81:E81"/>
    <mergeCell ref="B42:B43"/>
    <mergeCell ref="AP85:AR85"/>
    <mergeCell ref="B87:B88"/>
    <mergeCell ref="AS87:AU87"/>
    <mergeCell ref="B44:B45"/>
    <mergeCell ref="AS77:AU77"/>
    <mergeCell ref="AJ77:AL77"/>
    <mergeCell ref="AM77:AO77"/>
    <mergeCell ref="AD77:AF77"/>
    <mergeCell ref="AG77:AI77"/>
    <mergeCell ref="AJ73:AL73"/>
    <mergeCell ref="AM73:AO73"/>
    <mergeCell ref="B75:B76"/>
    <mergeCell ref="C75:E75"/>
    <mergeCell ref="F75:H75"/>
    <mergeCell ref="I75:K75"/>
    <mergeCell ref="AS71:AU71"/>
    <mergeCell ref="AV71:AX71"/>
    <mergeCell ref="B46:B47"/>
    <mergeCell ref="AS67:AU67"/>
    <mergeCell ref="AV67:AX67"/>
    <mergeCell ref="AV77:AX77"/>
    <mergeCell ref="AJ61:AL61"/>
    <mergeCell ref="AM61:AO61"/>
    <mergeCell ref="BE58:BG58"/>
    <mergeCell ref="AY75:BA75"/>
    <mergeCell ref="BB75:BD75"/>
    <mergeCell ref="BE75:BG75"/>
    <mergeCell ref="L75:N75"/>
    <mergeCell ref="O75:Q75"/>
    <mergeCell ref="R75:T75"/>
    <mergeCell ref="U75:W75"/>
    <mergeCell ref="R73:T73"/>
    <mergeCell ref="U73:W73"/>
    <mergeCell ref="X73:Z73"/>
    <mergeCell ref="AA73:AC73"/>
    <mergeCell ref="AD73:AF73"/>
    <mergeCell ref="AG73:AI73"/>
    <mergeCell ref="B73:B74"/>
    <mergeCell ref="C73:E73"/>
    <mergeCell ref="AS61:AU61"/>
    <mergeCell ref="AV61:AX61"/>
    <mergeCell ref="AY61:BA61"/>
    <mergeCell ref="BB61:BD61"/>
    <mergeCell ref="F73:H73"/>
    <mergeCell ref="I73:K73"/>
    <mergeCell ref="L73:N73"/>
    <mergeCell ref="O73:Q73"/>
    <mergeCell ref="X71:Z71"/>
    <mergeCell ref="AA71:AC71"/>
    <mergeCell ref="AD71:AF71"/>
    <mergeCell ref="AG71:AI71"/>
    <mergeCell ref="AJ71:AL71"/>
    <mergeCell ref="AM71:AO71"/>
    <mergeCell ref="BB65:BD65"/>
    <mergeCell ref="BE65:BG65"/>
    <mergeCell ref="AJ67:AL67"/>
    <mergeCell ref="AM67:AO67"/>
    <mergeCell ref="AJ65:AL65"/>
    <mergeCell ref="AM65:AO65"/>
    <mergeCell ref="AG67:AI67"/>
    <mergeCell ref="X63:Z63"/>
    <mergeCell ref="AA63:AC63"/>
    <mergeCell ref="AD63:AF63"/>
    <mergeCell ref="AG63:AI63"/>
    <mergeCell ref="AJ63:AL63"/>
    <mergeCell ref="AM63:AO63"/>
    <mergeCell ref="AV63:AX63"/>
    <mergeCell ref="AY63:BA63"/>
    <mergeCell ref="BB63:BD63"/>
    <mergeCell ref="BE63:BG63"/>
    <mergeCell ref="AP63:AR63"/>
    <mergeCell ref="AD67:AF67"/>
    <mergeCell ref="BB46:BD46"/>
    <mergeCell ref="BE38:BG38"/>
    <mergeCell ref="BE61:BG61"/>
    <mergeCell ref="BH46:BJ46"/>
    <mergeCell ref="AY42:BA42"/>
    <mergeCell ref="BH42:BJ42"/>
    <mergeCell ref="BH44:BJ44"/>
    <mergeCell ref="BE42:BG42"/>
    <mergeCell ref="BB59:BD59"/>
    <mergeCell ref="BE44:BG44"/>
    <mergeCell ref="BB42:BD42"/>
    <mergeCell ref="BE59:BG59"/>
    <mergeCell ref="AP38:AR38"/>
    <mergeCell ref="AS38:AU38"/>
    <mergeCell ref="AS42:AU42"/>
    <mergeCell ref="AV42:AX42"/>
    <mergeCell ref="AS46:AU46"/>
    <mergeCell ref="AV46:AX46"/>
    <mergeCell ref="AY46:BA46"/>
    <mergeCell ref="AV58:AX58"/>
    <mergeCell ref="AY58:BA58"/>
    <mergeCell ref="BB58:BD58"/>
    <mergeCell ref="AS58:AU58"/>
    <mergeCell ref="AS59:AU59"/>
    <mergeCell ref="AV59:AX59"/>
    <mergeCell ref="BH61:BJ61"/>
    <mergeCell ref="BH59:BJ59"/>
    <mergeCell ref="AY59:BA59"/>
    <mergeCell ref="AV54:AX54"/>
    <mergeCell ref="AY54:BA54"/>
    <mergeCell ref="AP61:AR61"/>
    <mergeCell ref="AP40:AR40"/>
    <mergeCell ref="AV40:AX40"/>
    <mergeCell ref="AV34:AX34"/>
    <mergeCell ref="AM36:AO36"/>
    <mergeCell ref="AG38:AI38"/>
    <mergeCell ref="AJ38:AL38"/>
    <mergeCell ref="C40:E40"/>
    <mergeCell ref="U40:W40"/>
    <mergeCell ref="X40:Z40"/>
    <mergeCell ref="AA40:AC40"/>
    <mergeCell ref="F36:H36"/>
    <mergeCell ref="I36:K36"/>
    <mergeCell ref="L36:N36"/>
    <mergeCell ref="R46:T46"/>
    <mergeCell ref="U46:W46"/>
    <mergeCell ref="AA36:AC36"/>
    <mergeCell ref="U38:W38"/>
    <mergeCell ref="X38:Z38"/>
    <mergeCell ref="AA34:AC34"/>
    <mergeCell ref="R36:T36"/>
    <mergeCell ref="C34:E34"/>
    <mergeCell ref="L44:N44"/>
    <mergeCell ref="C44:E44"/>
    <mergeCell ref="R44:T44"/>
    <mergeCell ref="U44:W44"/>
    <mergeCell ref="X44:Z44"/>
    <mergeCell ref="AA42:AC42"/>
    <mergeCell ref="AD42:AF42"/>
    <mergeCell ref="AG42:AI42"/>
    <mergeCell ref="AJ42:AL42"/>
    <mergeCell ref="AM40:AO40"/>
    <mergeCell ref="O38:Q38"/>
    <mergeCell ref="R38:T38"/>
    <mergeCell ref="U22:W22"/>
    <mergeCell ref="U12:W12"/>
    <mergeCell ref="O30:Q30"/>
    <mergeCell ref="R30:T30"/>
    <mergeCell ref="U30:W30"/>
    <mergeCell ref="R28:T28"/>
    <mergeCell ref="O28:Q28"/>
    <mergeCell ref="U28:W28"/>
    <mergeCell ref="AA30:AC30"/>
    <mergeCell ref="X22:Z22"/>
    <mergeCell ref="U24:W24"/>
    <mergeCell ref="U26:W26"/>
    <mergeCell ref="AG28:AI28"/>
    <mergeCell ref="X20:Z20"/>
    <mergeCell ref="X10:Z10"/>
    <mergeCell ref="X8:Z8"/>
    <mergeCell ref="AA8:AC8"/>
    <mergeCell ref="AD8:AF8"/>
    <mergeCell ref="AG8:AI8"/>
    <mergeCell ref="X12:Z12"/>
    <mergeCell ref="X14:Z14"/>
    <mergeCell ref="AG14:AI14"/>
    <mergeCell ref="AG12:AI12"/>
    <mergeCell ref="AD18:AF18"/>
    <mergeCell ref="AA18:AC18"/>
    <mergeCell ref="AP32:AR32"/>
    <mergeCell ref="AD36:AF36"/>
    <mergeCell ref="AM26:AO26"/>
    <mergeCell ref="AJ20:AL20"/>
    <mergeCell ref="AM20:AO20"/>
    <mergeCell ref="AA22:AC22"/>
    <mergeCell ref="AD22:AF22"/>
    <mergeCell ref="AA26:AC26"/>
    <mergeCell ref="AM24:AO24"/>
    <mergeCell ref="AJ22:AL22"/>
    <mergeCell ref="AM22:AO22"/>
    <mergeCell ref="AP8:AR8"/>
    <mergeCell ref="AP10:AR10"/>
    <mergeCell ref="AP12:AR12"/>
    <mergeCell ref="AP14:AR14"/>
    <mergeCell ref="AP16:AR16"/>
    <mergeCell ref="AP18:AR18"/>
    <mergeCell ref="F46:H46"/>
    <mergeCell ref="I46:K46"/>
    <mergeCell ref="L46:N46"/>
    <mergeCell ref="O46:Q46"/>
    <mergeCell ref="AA38:AC38"/>
    <mergeCell ref="AD38:AF38"/>
    <mergeCell ref="AP44:AR44"/>
    <mergeCell ref="C42:E42"/>
    <mergeCell ref="X34:Z34"/>
    <mergeCell ref="F38:H38"/>
    <mergeCell ref="I38:K38"/>
    <mergeCell ref="L38:N38"/>
    <mergeCell ref="AG36:AI36"/>
    <mergeCell ref="AP20:AR20"/>
    <mergeCell ref="AP22:AR22"/>
    <mergeCell ref="O36:Q36"/>
    <mergeCell ref="AP24:AR24"/>
    <mergeCell ref="AP26:AR26"/>
    <mergeCell ref="AP28:AR28"/>
    <mergeCell ref="AP30:AR30"/>
    <mergeCell ref="AD34:AF34"/>
    <mergeCell ref="AG34:AI34"/>
    <mergeCell ref="AJ34:AL34"/>
    <mergeCell ref="AD32:AF32"/>
    <mergeCell ref="AG32:AI32"/>
    <mergeCell ref="L26:N26"/>
    <mergeCell ref="I32:K32"/>
    <mergeCell ref="I26:K26"/>
    <mergeCell ref="I24:K24"/>
    <mergeCell ref="AM34:AO34"/>
    <mergeCell ref="AP36:AR36"/>
    <mergeCell ref="U36:W36"/>
    <mergeCell ref="C54:E54"/>
    <mergeCell ref="F54:H54"/>
    <mergeCell ref="I54:K54"/>
    <mergeCell ref="L54:N54"/>
    <mergeCell ref="O54:Q54"/>
    <mergeCell ref="AM42:AO42"/>
    <mergeCell ref="AP42:AR42"/>
    <mergeCell ref="C52:E52"/>
    <mergeCell ref="F52:H52"/>
    <mergeCell ref="I52:K52"/>
    <mergeCell ref="L52:N52"/>
    <mergeCell ref="O52:Q52"/>
    <mergeCell ref="R52:T52"/>
    <mergeCell ref="U52:W52"/>
    <mergeCell ref="X52:Z52"/>
    <mergeCell ref="AJ50:AL50"/>
    <mergeCell ref="AM50:AO50"/>
    <mergeCell ref="AP50:AR50"/>
    <mergeCell ref="F42:H42"/>
    <mergeCell ref="I42:K42"/>
    <mergeCell ref="L42:N42"/>
    <mergeCell ref="O42:Q42"/>
    <mergeCell ref="R50:T50"/>
    <mergeCell ref="U50:W50"/>
    <mergeCell ref="X42:Z42"/>
    <mergeCell ref="C46:E46"/>
    <mergeCell ref="AA46:AC46"/>
    <mergeCell ref="AD46:AF46"/>
    <mergeCell ref="AG46:AI46"/>
    <mergeCell ref="AJ46:AL46"/>
    <mergeCell ref="AM46:AO46"/>
    <mergeCell ref="AP46:AR46"/>
    <mergeCell ref="BQ7:BS7"/>
    <mergeCell ref="BT7:BV7"/>
    <mergeCell ref="B48:B49"/>
    <mergeCell ref="B50:B51"/>
    <mergeCell ref="O48:Q48"/>
    <mergeCell ref="R48:T48"/>
    <mergeCell ref="U48:W48"/>
    <mergeCell ref="X48:Z48"/>
    <mergeCell ref="BH38:BJ38"/>
    <mergeCell ref="BB32:BD32"/>
    <mergeCell ref="BE32:BG32"/>
    <mergeCell ref="BE34:BG34"/>
    <mergeCell ref="BE36:BG36"/>
    <mergeCell ref="AY38:BA38"/>
    <mergeCell ref="BB38:BD38"/>
    <mergeCell ref="BB36:BD36"/>
    <mergeCell ref="BB34:BD34"/>
    <mergeCell ref="BH20:BJ20"/>
    <mergeCell ref="BH22:BJ22"/>
    <mergeCell ref="BH24:BJ24"/>
    <mergeCell ref="BH40:BJ40"/>
    <mergeCell ref="BH26:BJ26"/>
    <mergeCell ref="BH28:BJ28"/>
    <mergeCell ref="BH30:BJ30"/>
    <mergeCell ref="AG50:AI50"/>
    <mergeCell ref="AS48:AU48"/>
    <mergeCell ref="AV48:AX48"/>
    <mergeCell ref="AY48:BA48"/>
    <mergeCell ref="BB48:BD48"/>
    <mergeCell ref="BE48:BG48"/>
    <mergeCell ref="L50:N50"/>
    <mergeCell ref="O50:Q50"/>
    <mergeCell ref="AD50:AF50"/>
    <mergeCell ref="AJ54:AL54"/>
    <mergeCell ref="AM54:AO54"/>
    <mergeCell ref="AP54:AR54"/>
    <mergeCell ref="AS54:AU54"/>
    <mergeCell ref="R54:T54"/>
    <mergeCell ref="U54:W54"/>
    <mergeCell ref="X54:Z54"/>
    <mergeCell ref="AA54:AC54"/>
    <mergeCell ref="AD54:AF54"/>
    <mergeCell ref="AG54:AI54"/>
    <mergeCell ref="AS52:AU52"/>
    <mergeCell ref="AV52:AX52"/>
    <mergeCell ref="BB52:BD52"/>
    <mergeCell ref="BE52:BG52"/>
    <mergeCell ref="BK7:BM7"/>
    <mergeCell ref="BN7:BP7"/>
    <mergeCell ref="AA48:AC48"/>
    <mergeCell ref="AD48:AF48"/>
    <mergeCell ref="AG48:AI48"/>
    <mergeCell ref="AJ48:AL48"/>
    <mergeCell ref="AM48:AO48"/>
    <mergeCell ref="AP48:AR48"/>
    <mergeCell ref="BH8:BJ8"/>
    <mergeCell ref="BH10:BJ10"/>
    <mergeCell ref="BH12:BJ12"/>
    <mergeCell ref="BH14:BJ14"/>
    <mergeCell ref="BH16:BJ16"/>
    <mergeCell ref="BH18:BJ18"/>
    <mergeCell ref="AS44:AU44"/>
    <mergeCell ref="AV44:AX44"/>
    <mergeCell ref="AY44:BA44"/>
    <mergeCell ref="BK12:BM12"/>
    <mergeCell ref="BN12:BP12"/>
    <mergeCell ref="BN28:BP28"/>
    <mergeCell ref="AA52:AC52"/>
    <mergeCell ref="AD52:AF52"/>
    <mergeCell ref="AG52:AI52"/>
    <mergeCell ref="AJ52:AL52"/>
    <mergeCell ref="AM52:AO52"/>
    <mergeCell ref="AP52:AR52"/>
    <mergeCell ref="BB50:BD50"/>
    <mergeCell ref="BE50:BG50"/>
    <mergeCell ref="X46:Z46"/>
    <mergeCell ref="AA44:AC44"/>
    <mergeCell ref="AD44:AF44"/>
    <mergeCell ref="AG44:AI44"/>
    <mergeCell ref="AJ44:AL44"/>
    <mergeCell ref="AM44:AO44"/>
    <mergeCell ref="AS50:AU50"/>
    <mergeCell ref="AV50:AX50"/>
    <mergeCell ref="AY50:BA50"/>
    <mergeCell ref="AY52:BA52"/>
    <mergeCell ref="AJ40:AL40"/>
    <mergeCell ref="AJ36:AL36"/>
    <mergeCell ref="AS32:AU32"/>
    <mergeCell ref="AS34:AU34"/>
    <mergeCell ref="AS36:AU36"/>
    <mergeCell ref="AS40:AU40"/>
    <mergeCell ref="AY40:BA40"/>
    <mergeCell ref="BB44:BD44"/>
    <mergeCell ref="BE46:BG46"/>
    <mergeCell ref="X50:Z50"/>
    <mergeCell ref="AA50:AC50"/>
    <mergeCell ref="BQ12:BS12"/>
    <mergeCell ref="BT12:BV12"/>
    <mergeCell ref="BK14:BM14"/>
    <mergeCell ref="BN14:BP14"/>
    <mergeCell ref="BQ14:BS14"/>
    <mergeCell ref="BT14:BV14"/>
    <mergeCell ref="BB54:BD54"/>
    <mergeCell ref="BE54:BG54"/>
    <mergeCell ref="BN16:BP16"/>
    <mergeCell ref="BQ16:BS16"/>
    <mergeCell ref="BT16:BV16"/>
    <mergeCell ref="BK18:BM18"/>
    <mergeCell ref="BN18:BP18"/>
    <mergeCell ref="BQ18:BS18"/>
    <mergeCell ref="BT18:BV18"/>
    <mergeCell ref="BK36:BM36"/>
    <mergeCell ref="BN36:BP36"/>
    <mergeCell ref="BQ36:BS36"/>
    <mergeCell ref="BT36:BV36"/>
    <mergeCell ref="BK38:BM38"/>
    <mergeCell ref="BN38:BP38"/>
    <mergeCell ref="BQ38:BS38"/>
    <mergeCell ref="BT38:BV38"/>
    <mergeCell ref="BK32:BM32"/>
    <mergeCell ref="BN32:BP32"/>
    <mergeCell ref="BQ32:BS32"/>
    <mergeCell ref="BT32:BV32"/>
    <mergeCell ref="BK34:BM34"/>
    <mergeCell ref="BN34:BP34"/>
    <mergeCell ref="BQ34:BS34"/>
    <mergeCell ref="BT34:BV34"/>
    <mergeCell ref="BK28:BM28"/>
    <mergeCell ref="BK8:BM8"/>
    <mergeCell ref="BN8:BP8"/>
    <mergeCell ref="BQ8:BS8"/>
    <mergeCell ref="BT8:BV8"/>
    <mergeCell ref="BK10:BM10"/>
    <mergeCell ref="BN10:BP10"/>
    <mergeCell ref="BQ10:BS10"/>
    <mergeCell ref="BT10:BV10"/>
    <mergeCell ref="BH32:BJ32"/>
    <mergeCell ref="BH34:BJ34"/>
    <mergeCell ref="BH36:BJ36"/>
    <mergeCell ref="BE40:BG40"/>
    <mergeCell ref="BB40:BD40"/>
    <mergeCell ref="BE28:BG28"/>
    <mergeCell ref="BE30:BG30"/>
    <mergeCell ref="BK24:BM24"/>
    <mergeCell ref="BN24:BP24"/>
    <mergeCell ref="BQ24:BS24"/>
    <mergeCell ref="BT24:BV24"/>
    <mergeCell ref="BK26:BM26"/>
    <mergeCell ref="BN26:BP26"/>
    <mergeCell ref="BQ26:BS26"/>
    <mergeCell ref="BT26:BV26"/>
    <mergeCell ref="BK20:BM20"/>
    <mergeCell ref="BN20:BP20"/>
    <mergeCell ref="BQ20:BS20"/>
    <mergeCell ref="BT20:BV20"/>
    <mergeCell ref="BK22:BM22"/>
    <mergeCell ref="BN22:BP22"/>
    <mergeCell ref="BQ22:BS22"/>
    <mergeCell ref="BT22:BV22"/>
    <mergeCell ref="BK16:BM16"/>
    <mergeCell ref="BQ28:BS28"/>
    <mergeCell ref="BT28:BV28"/>
    <mergeCell ref="BK30:BM30"/>
    <mergeCell ref="BN30:BP30"/>
    <mergeCell ref="BQ30:BS30"/>
    <mergeCell ref="BT30:BV30"/>
    <mergeCell ref="BK50:BM50"/>
    <mergeCell ref="BN50:BP50"/>
    <mergeCell ref="BQ50:BS50"/>
    <mergeCell ref="BT50:BV50"/>
    <mergeCell ref="BK44:BM44"/>
    <mergeCell ref="BN44:BP44"/>
    <mergeCell ref="BQ44:BS44"/>
    <mergeCell ref="BT44:BV44"/>
    <mergeCell ref="BK46:BM46"/>
    <mergeCell ref="BN46:BP46"/>
    <mergeCell ref="BQ46:BS46"/>
    <mergeCell ref="BT46:BV46"/>
    <mergeCell ref="BK40:BM40"/>
    <mergeCell ref="BN40:BP40"/>
    <mergeCell ref="BQ40:BS40"/>
    <mergeCell ref="BT40:BV40"/>
    <mergeCell ref="BK42:BM42"/>
    <mergeCell ref="BN42:BP42"/>
    <mergeCell ref="BQ42:BS42"/>
    <mergeCell ref="BT42:BV42"/>
    <mergeCell ref="BK61:BM61"/>
    <mergeCell ref="BN61:BP61"/>
    <mergeCell ref="BQ61:BS61"/>
    <mergeCell ref="BT61:BV61"/>
    <mergeCell ref="BK63:BM63"/>
    <mergeCell ref="BN63:BP63"/>
    <mergeCell ref="BQ63:BS63"/>
    <mergeCell ref="BT63:BV63"/>
    <mergeCell ref="BQ58:BS58"/>
    <mergeCell ref="BT58:BV58"/>
    <mergeCell ref="BK59:BM59"/>
    <mergeCell ref="BN59:BP59"/>
    <mergeCell ref="BQ59:BS59"/>
    <mergeCell ref="BT59:BV59"/>
    <mergeCell ref="BH48:BJ48"/>
    <mergeCell ref="BH50:BJ50"/>
    <mergeCell ref="BH52:BJ52"/>
    <mergeCell ref="BH54:BJ54"/>
    <mergeCell ref="BK58:BM58"/>
    <mergeCell ref="BN58:BP58"/>
    <mergeCell ref="BK52:BM52"/>
    <mergeCell ref="BN52:BP52"/>
    <mergeCell ref="BK48:BM48"/>
    <mergeCell ref="BN48:BP48"/>
    <mergeCell ref="BQ52:BS52"/>
    <mergeCell ref="BT52:BV52"/>
    <mergeCell ref="BK54:BM54"/>
    <mergeCell ref="BN54:BP54"/>
    <mergeCell ref="BQ54:BS54"/>
    <mergeCell ref="BT54:BV54"/>
    <mergeCell ref="BQ48:BS48"/>
    <mergeCell ref="BT48:BV48"/>
    <mergeCell ref="BK73:BM73"/>
    <mergeCell ref="BN73:BP73"/>
    <mergeCell ref="BQ73:BS73"/>
    <mergeCell ref="BT73:BV73"/>
    <mergeCell ref="BK75:BM75"/>
    <mergeCell ref="BN75:BP75"/>
    <mergeCell ref="BQ75:BS75"/>
    <mergeCell ref="BT75:BV75"/>
    <mergeCell ref="BK69:BM69"/>
    <mergeCell ref="BN69:BP69"/>
    <mergeCell ref="BQ69:BS69"/>
    <mergeCell ref="BT69:BV69"/>
    <mergeCell ref="BK71:BM71"/>
    <mergeCell ref="BN71:BP71"/>
    <mergeCell ref="BQ71:BS71"/>
    <mergeCell ref="BT71:BV71"/>
    <mergeCell ref="BK65:BM65"/>
    <mergeCell ref="BN65:BP65"/>
    <mergeCell ref="BQ65:BS65"/>
    <mergeCell ref="BT65:BV65"/>
    <mergeCell ref="BK67:BM67"/>
    <mergeCell ref="BN67:BP67"/>
    <mergeCell ref="BQ67:BS67"/>
    <mergeCell ref="BT67:BV67"/>
    <mergeCell ref="BK85:BM85"/>
    <mergeCell ref="BN85:BP85"/>
    <mergeCell ref="BQ85:BS85"/>
    <mergeCell ref="BT85:BV85"/>
    <mergeCell ref="BK87:BM87"/>
    <mergeCell ref="BN87:BP87"/>
    <mergeCell ref="BQ87:BS87"/>
    <mergeCell ref="BT87:BV87"/>
    <mergeCell ref="BK81:BM81"/>
    <mergeCell ref="BN81:BP81"/>
    <mergeCell ref="BQ81:BS81"/>
    <mergeCell ref="BT81:BV81"/>
    <mergeCell ref="BK83:BM83"/>
    <mergeCell ref="BN83:BP83"/>
    <mergeCell ref="BQ83:BS83"/>
    <mergeCell ref="BT83:BV83"/>
    <mergeCell ref="BK77:BM77"/>
    <mergeCell ref="BN77:BP77"/>
    <mergeCell ref="BQ77:BS77"/>
    <mergeCell ref="BT77:BV77"/>
    <mergeCell ref="BK79:BM79"/>
    <mergeCell ref="BN79:BP79"/>
    <mergeCell ref="BQ79:BS79"/>
    <mergeCell ref="BT79:BV79"/>
    <mergeCell ref="BK97:BM97"/>
    <mergeCell ref="BN97:BP97"/>
    <mergeCell ref="BQ97:BS97"/>
    <mergeCell ref="BT97:BV97"/>
    <mergeCell ref="BK99:BM99"/>
    <mergeCell ref="BN99:BP99"/>
    <mergeCell ref="BQ99:BS99"/>
    <mergeCell ref="BT99:BV99"/>
    <mergeCell ref="BK93:BM93"/>
    <mergeCell ref="BN93:BP93"/>
    <mergeCell ref="BQ93:BS93"/>
    <mergeCell ref="BT93:BV93"/>
    <mergeCell ref="BK95:BM95"/>
    <mergeCell ref="BN95:BP95"/>
    <mergeCell ref="BQ95:BS95"/>
    <mergeCell ref="BT95:BV95"/>
    <mergeCell ref="BK89:BM89"/>
    <mergeCell ref="BN89:BP89"/>
    <mergeCell ref="BQ89:BS89"/>
    <mergeCell ref="BT89:BV89"/>
    <mergeCell ref="BK91:BM91"/>
    <mergeCell ref="BN91:BP91"/>
    <mergeCell ref="BQ91:BS91"/>
    <mergeCell ref="BT91:BV91"/>
    <mergeCell ref="BK105:BM105"/>
    <mergeCell ref="BN105:BP105"/>
    <mergeCell ref="BQ105:BS105"/>
    <mergeCell ref="BT105:BV105"/>
    <mergeCell ref="B99:B100"/>
    <mergeCell ref="C99:E99"/>
    <mergeCell ref="F99:H99"/>
    <mergeCell ref="I99:K99"/>
    <mergeCell ref="L99:N99"/>
    <mergeCell ref="O99:Q99"/>
    <mergeCell ref="BK101:BM101"/>
    <mergeCell ref="BN101:BP101"/>
    <mergeCell ref="BQ101:BS101"/>
    <mergeCell ref="BT101:BV101"/>
    <mergeCell ref="BK103:BM103"/>
    <mergeCell ref="BN103:BP103"/>
    <mergeCell ref="BQ103:BS103"/>
    <mergeCell ref="BT103:BV103"/>
    <mergeCell ref="BB99:BD99"/>
    <mergeCell ref="BE99:BG99"/>
    <mergeCell ref="BH99:BJ99"/>
    <mergeCell ref="B101:B102"/>
    <mergeCell ref="C101:E101"/>
    <mergeCell ref="F101:H101"/>
    <mergeCell ref="I101:K101"/>
    <mergeCell ref="L101:N101"/>
    <mergeCell ref="O101:Q101"/>
    <mergeCell ref="R101:T101"/>
    <mergeCell ref="AJ99:AL99"/>
    <mergeCell ref="AM99:AO99"/>
    <mergeCell ref="AP99:AR99"/>
    <mergeCell ref="AS99:AU99"/>
    <mergeCell ref="AV99:AX99"/>
    <mergeCell ref="AY99:BA99"/>
    <mergeCell ref="R99:T99"/>
    <mergeCell ref="U99:W99"/>
    <mergeCell ref="X99:Z99"/>
    <mergeCell ref="AA99:AC99"/>
    <mergeCell ref="AD99:AF99"/>
    <mergeCell ref="AG99:AI99"/>
    <mergeCell ref="AJ103:AL103"/>
    <mergeCell ref="AM103:AO103"/>
    <mergeCell ref="BE101:BG101"/>
    <mergeCell ref="BH101:BJ101"/>
    <mergeCell ref="B103:B104"/>
    <mergeCell ref="C103:E103"/>
    <mergeCell ref="F103:H103"/>
    <mergeCell ref="I103:K103"/>
    <mergeCell ref="L103:N103"/>
    <mergeCell ref="O103:Q103"/>
    <mergeCell ref="R103:T103"/>
    <mergeCell ref="U103:W103"/>
    <mergeCell ref="AM101:AO101"/>
    <mergeCell ref="AP101:AR101"/>
    <mergeCell ref="AS101:AU101"/>
    <mergeCell ref="AV101:AX101"/>
    <mergeCell ref="AY101:BA101"/>
    <mergeCell ref="BB101:BD101"/>
    <mergeCell ref="U101:W101"/>
    <mergeCell ref="X101:Z101"/>
    <mergeCell ref="AA101:AC101"/>
    <mergeCell ref="AD101:AF101"/>
    <mergeCell ref="AG101:AI101"/>
    <mergeCell ref="AJ101:AL101"/>
    <mergeCell ref="AS105:AU105"/>
    <mergeCell ref="AV105:AX105"/>
    <mergeCell ref="AY105:BA105"/>
    <mergeCell ref="BB105:BD105"/>
    <mergeCell ref="BE105:BG105"/>
    <mergeCell ref="BH105:BJ105"/>
    <mergeCell ref="AA105:AC105"/>
    <mergeCell ref="AD105:AF105"/>
    <mergeCell ref="AG105:AI105"/>
    <mergeCell ref="AJ105:AL105"/>
    <mergeCell ref="AM105:AO105"/>
    <mergeCell ref="AP105:AR105"/>
    <mergeCell ref="BH103:BJ103"/>
    <mergeCell ref="B105:B106"/>
    <mergeCell ref="C105:E105"/>
    <mergeCell ref="F105:H105"/>
    <mergeCell ref="I105:K105"/>
    <mergeCell ref="L105:N105"/>
    <mergeCell ref="O105:Q105"/>
    <mergeCell ref="R105:T105"/>
    <mergeCell ref="U105:W105"/>
    <mergeCell ref="X105:Z105"/>
    <mergeCell ref="AP103:AR103"/>
    <mergeCell ref="AS103:AU103"/>
    <mergeCell ref="AV103:AX103"/>
    <mergeCell ref="AY103:BA103"/>
    <mergeCell ref="BB103:BD103"/>
    <mergeCell ref="BE103:BG103"/>
    <mergeCell ref="X103:Z103"/>
    <mergeCell ref="AA103:AC103"/>
    <mergeCell ref="AD103:AF103"/>
    <mergeCell ref="AG103:AI103"/>
  </mergeCells>
  <phoneticPr fontId="0" type="noConversion"/>
  <printOptions horizontalCentered="1" verticalCentered="1"/>
  <pageMargins left="0.39370078740157483" right="0.39370078740157483" top="0.39370078740157483" bottom="0.39370078740157483" header="0.59055118110236227" footer="0"/>
  <pageSetup scale="53" orientation="landscape" horizontalDpi="4294967294" verticalDpi="144" r:id="rId1"/>
  <headerFooter alignWithMargins="0"/>
  <rowBreaks count="1" manualBreakCount="1">
    <brk id="57" min="1" max="52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8">
    <tabColor rgb="FFFFFF00"/>
  </sheetPr>
  <dimension ref="B1:Y65"/>
  <sheetViews>
    <sheetView showGridLines="0" zoomScale="80" zoomScaleNormal="80" zoomScaleSheetLayoutView="85" workbookViewId="0">
      <selection activeCell="B1" sqref="B1:M1"/>
    </sheetView>
  </sheetViews>
  <sheetFormatPr baseColWidth="10" defaultColWidth="11" defaultRowHeight="18" customHeight="1" x14ac:dyDescent="0.35"/>
  <cols>
    <col min="1" max="1" width="0.59765625" style="20" customWidth="1"/>
    <col min="2" max="2" width="3.59765625" style="20" customWidth="1"/>
    <col min="3" max="3" width="31.59765625" style="20" customWidth="1"/>
    <col min="4" max="4" width="5" style="32" customWidth="1"/>
    <col min="5" max="5" width="5" style="33" customWidth="1"/>
    <col min="6" max="6" width="5" style="33" hidden="1" customWidth="1"/>
    <col min="7" max="7" width="5" style="33" customWidth="1"/>
    <col min="8" max="9" width="5" style="34" customWidth="1"/>
    <col min="10" max="11" width="5" style="35" customWidth="1"/>
    <col min="12" max="12" width="6" style="22" bestFit="1" customWidth="1"/>
    <col min="13" max="13" width="5.19921875" style="20" bestFit="1" customWidth="1"/>
    <col min="14" max="14" width="3.09765625" style="20" customWidth="1"/>
    <col min="15" max="16" width="5.5" style="165" customWidth="1"/>
    <col min="17" max="18" width="6.59765625" style="20" customWidth="1"/>
    <col min="19" max="19" width="30.59765625" style="169" customWidth="1"/>
    <col min="20" max="24" width="5.59765625" style="22" customWidth="1"/>
    <col min="25" max="25" width="6.59765625" style="22" customWidth="1"/>
    <col min="26" max="26" width="4.59765625" style="20" customWidth="1"/>
    <col min="27" max="16384" width="11" style="20"/>
  </cols>
  <sheetData>
    <row r="1" spans="2:25" ht="48.75" customHeight="1" x14ac:dyDescent="0.35">
      <c r="B1" s="456" t="str">
        <f>RESULTADOS!C1</f>
        <v>NOMBRE DE JUEGOS</v>
      </c>
      <c r="C1" s="456"/>
      <c r="D1" s="456"/>
      <c r="E1" s="456"/>
      <c r="F1" s="456"/>
      <c r="G1" s="456"/>
      <c r="H1" s="456"/>
      <c r="I1" s="456"/>
      <c r="J1" s="456"/>
      <c r="K1" s="456"/>
      <c r="L1" s="456"/>
      <c r="M1" s="456"/>
    </row>
    <row r="2" spans="2:25" ht="18" customHeight="1" x14ac:dyDescent="0.35">
      <c r="B2" s="457">
        <f>RESULTADOS!C2</f>
        <v>0</v>
      </c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</row>
    <row r="3" spans="2:25" ht="18" customHeight="1" x14ac:dyDescent="0.35">
      <c r="B3" s="457"/>
      <c r="C3" s="457"/>
      <c r="D3" s="457"/>
      <c r="E3" s="457"/>
      <c r="F3" s="457"/>
      <c r="G3" s="457"/>
      <c r="H3" s="457"/>
      <c r="I3" s="457"/>
      <c r="J3" s="457"/>
      <c r="K3" s="457"/>
      <c r="L3" s="457"/>
      <c r="M3" s="457"/>
    </row>
    <row r="4" spans="2:25" ht="18" customHeight="1" x14ac:dyDescent="0.35">
      <c r="C4" s="339" t="str">
        <f>RESULTADOS!C4</f>
        <v>ETAPA: CLASIFICACIÓN DE GRUPO</v>
      </c>
      <c r="D4" s="339"/>
      <c r="E4" s="339"/>
      <c r="F4" s="339"/>
      <c r="G4" s="339"/>
      <c r="H4" s="339"/>
      <c r="I4" s="339" t="str">
        <f>RESULTADOS!M4</f>
        <v>GENERO: MASCULINO</v>
      </c>
      <c r="K4" s="339"/>
      <c r="M4" s="339"/>
    </row>
    <row r="5" spans="2:25" ht="18" customHeight="1" x14ac:dyDescent="0.35">
      <c r="C5" s="339" t="str">
        <f>RESULTADOS!C5</f>
        <v>DEPORTE: BALONCESTO                                  $13.00</v>
      </c>
      <c r="D5" s="339"/>
      <c r="E5" s="339"/>
      <c r="F5" s="339"/>
      <c r="G5" s="339"/>
      <c r="H5" s="339"/>
      <c r="I5" s="339" t="str">
        <f>RESULTADOS!M5</f>
        <v>CATEGORIA: GENERAL</v>
      </c>
      <c r="K5" s="339"/>
      <c r="M5" s="339"/>
    </row>
    <row r="6" spans="2:25" ht="18" customHeight="1" x14ac:dyDescent="0.35">
      <c r="B6" s="457"/>
      <c r="C6" s="457"/>
      <c r="D6" s="457"/>
      <c r="E6" s="457"/>
      <c r="F6" s="457"/>
      <c r="G6" s="457"/>
      <c r="H6" s="457"/>
      <c r="I6" s="457"/>
      <c r="J6" s="457"/>
      <c r="K6" s="457"/>
      <c r="L6" s="457"/>
      <c r="M6" s="457"/>
    </row>
    <row r="7" spans="2:25" ht="18" customHeight="1" x14ac:dyDescent="0.35">
      <c r="B7" s="458" t="s">
        <v>15</v>
      </c>
      <c r="C7" s="458"/>
      <c r="D7" s="458"/>
      <c r="E7" s="458"/>
      <c r="F7" s="458"/>
      <c r="G7" s="458"/>
      <c r="H7" s="458"/>
      <c r="I7" s="458"/>
      <c r="J7" s="458"/>
      <c r="K7" s="458"/>
      <c r="L7" s="458"/>
      <c r="M7" s="458"/>
      <c r="S7" s="166"/>
    </row>
    <row r="8" spans="2:25" ht="18" customHeight="1" x14ac:dyDescent="0.35">
      <c r="B8" s="21"/>
      <c r="C8" s="21"/>
      <c r="D8" s="21"/>
      <c r="E8" s="21"/>
      <c r="F8" s="21"/>
      <c r="G8" s="21"/>
      <c r="H8" s="23"/>
      <c r="I8" s="23"/>
      <c r="J8" s="21"/>
      <c r="K8" s="21"/>
      <c r="L8" s="21"/>
      <c r="S8" s="166"/>
    </row>
    <row r="9" spans="2:25" ht="18" customHeight="1" x14ac:dyDescent="0.35">
      <c r="B9" s="455" t="s">
        <v>18</v>
      </c>
      <c r="C9" s="455"/>
      <c r="D9" s="455"/>
      <c r="E9" s="455"/>
      <c r="F9" s="455"/>
      <c r="G9" s="455"/>
      <c r="H9" s="455"/>
      <c r="I9" s="455"/>
      <c r="J9" s="455"/>
      <c r="K9" s="455"/>
      <c r="L9" s="455"/>
      <c r="M9" s="455"/>
      <c r="S9" s="166"/>
    </row>
    <row r="10" spans="2:25" ht="18" customHeight="1" thickBot="1" x14ac:dyDescent="0.4">
      <c r="B10" s="24"/>
      <c r="C10" s="24"/>
      <c r="D10" s="24"/>
      <c r="E10" s="24"/>
      <c r="F10" s="24"/>
      <c r="G10" s="24"/>
      <c r="H10" s="25"/>
      <c r="I10" s="25"/>
      <c r="J10" s="24"/>
      <c r="K10" s="24"/>
      <c r="L10" s="24"/>
    </row>
    <row r="11" spans="2:25" s="22" customFormat="1" ht="25.5" customHeight="1" thickBot="1" x14ac:dyDescent="0.4">
      <c r="B11" s="36"/>
      <c r="C11" s="392" t="s">
        <v>25</v>
      </c>
      <c r="D11" s="393" t="s">
        <v>0</v>
      </c>
      <c r="E11" s="394" t="s">
        <v>1</v>
      </c>
      <c r="F11" s="394" t="s">
        <v>2</v>
      </c>
      <c r="G11" s="394" t="s">
        <v>3</v>
      </c>
      <c r="H11" s="395" t="s">
        <v>37</v>
      </c>
      <c r="I11" s="395" t="s">
        <v>38</v>
      </c>
      <c r="J11" s="396" t="s">
        <v>178</v>
      </c>
      <c r="K11" s="396" t="s">
        <v>179</v>
      </c>
      <c r="L11" s="392" t="s">
        <v>14</v>
      </c>
      <c r="M11" s="397" t="s">
        <v>7</v>
      </c>
      <c r="O11" s="398" t="s">
        <v>62</v>
      </c>
      <c r="P11" s="398" t="s">
        <v>63</v>
      </c>
      <c r="R11" s="26"/>
      <c r="S11" s="169"/>
      <c r="T11" s="24"/>
      <c r="U11" s="24"/>
      <c r="V11" s="24"/>
      <c r="W11" s="27"/>
      <c r="X11" s="27"/>
      <c r="Y11" s="28"/>
    </row>
    <row r="12" spans="2:25" ht="18" customHeight="1" x14ac:dyDescent="0.35">
      <c r="B12" s="37" t="s">
        <v>8</v>
      </c>
      <c r="C12" s="38" t="str">
        <f>RESULTADOS!B10</f>
        <v>TALENTO HUMANO</v>
      </c>
      <c r="D12" s="39">
        <f>RESULTADOS!BX11</f>
        <v>0</v>
      </c>
      <c r="E12" s="40">
        <f>RESULTADOS!BY11</f>
        <v>0</v>
      </c>
      <c r="F12" s="40">
        <f>RESULTADOS!BZ11</f>
        <v>0</v>
      </c>
      <c r="G12" s="40">
        <f>RESULTADOS!CA11</f>
        <v>0</v>
      </c>
      <c r="H12" s="41">
        <f>RESULTADOS!CB11</f>
        <v>0</v>
      </c>
      <c r="I12" s="41">
        <f>RESULTADOS!CC11</f>
        <v>0</v>
      </c>
      <c r="J12" s="42">
        <f>RESULTADOS!CD11</f>
        <v>0</v>
      </c>
      <c r="K12" s="42">
        <f>RESULTADOS!CE11</f>
        <v>0</v>
      </c>
      <c r="L12" s="43">
        <f>RESULTADOS!CF11</f>
        <v>0</v>
      </c>
      <c r="M12" s="44">
        <f>RESULTADOS!CG11</f>
        <v>0</v>
      </c>
      <c r="O12" s="43">
        <f>RESULTADOS!CI11</f>
        <v>0</v>
      </c>
      <c r="P12" s="43">
        <f>RESULTADOS!CJ11</f>
        <v>0</v>
      </c>
      <c r="R12" s="29"/>
      <c r="S12" s="170"/>
      <c r="T12" s="30"/>
      <c r="U12" s="30"/>
      <c r="V12" s="30"/>
      <c r="W12" s="31"/>
      <c r="X12" s="31"/>
      <c r="Y12" s="28"/>
    </row>
    <row r="13" spans="2:25" ht="18" customHeight="1" x14ac:dyDescent="0.35">
      <c r="B13" s="45" t="s">
        <v>9</v>
      </c>
      <c r="C13" s="46" t="str">
        <f>RESULTADOS!B14</f>
        <v>MVP</v>
      </c>
      <c r="D13" s="47">
        <f>RESULTADOS!BX15</f>
        <v>0</v>
      </c>
      <c r="E13" s="48">
        <f>RESULTADOS!BY15</f>
        <v>0</v>
      </c>
      <c r="F13" s="48">
        <f>RESULTADOS!BZ15</f>
        <v>0</v>
      </c>
      <c r="G13" s="48">
        <f>RESULTADOS!CA15</f>
        <v>0</v>
      </c>
      <c r="H13" s="49">
        <f>RESULTADOS!CB15</f>
        <v>0</v>
      </c>
      <c r="I13" s="49">
        <f>RESULTADOS!CC15</f>
        <v>0</v>
      </c>
      <c r="J13" s="50">
        <f>RESULTADOS!CD15</f>
        <v>0</v>
      </c>
      <c r="K13" s="50">
        <f>RESULTADOS!CE15</f>
        <v>0</v>
      </c>
      <c r="L13" s="51">
        <f>RESULTADOS!CF15</f>
        <v>0</v>
      </c>
      <c r="M13" s="52">
        <f>RESULTADOS!CG15</f>
        <v>0</v>
      </c>
      <c r="O13" s="51">
        <f>RESULTADOS!CI15</f>
        <v>0</v>
      </c>
      <c r="P13" s="51">
        <f>RESULTADOS!CJ15</f>
        <v>0</v>
      </c>
      <c r="R13" s="29"/>
      <c r="S13" s="170"/>
      <c r="T13" s="30"/>
      <c r="U13" s="30"/>
      <c r="V13" s="30"/>
      <c r="W13" s="31"/>
      <c r="X13" s="31"/>
      <c r="Y13" s="28"/>
    </row>
    <row r="14" spans="2:25" ht="18" customHeight="1" x14ac:dyDescent="0.35">
      <c r="B14" s="45" t="s">
        <v>10</v>
      </c>
      <c r="C14" s="46" t="str">
        <f>RESULTADOS!B8</f>
        <v>COCODRILOS</v>
      </c>
      <c r="D14" s="47">
        <f>RESULTADOS!BX9</f>
        <v>0</v>
      </c>
      <c r="E14" s="48">
        <f>RESULTADOS!BY9</f>
        <v>0</v>
      </c>
      <c r="F14" s="48">
        <f>RESULTADOS!BZ9</f>
        <v>0</v>
      </c>
      <c r="G14" s="48">
        <f>RESULTADOS!CA9</f>
        <v>0</v>
      </c>
      <c r="H14" s="49">
        <f>RESULTADOS!CB9</f>
        <v>0</v>
      </c>
      <c r="I14" s="49">
        <f>RESULTADOS!CC9</f>
        <v>0</v>
      </c>
      <c r="J14" s="50">
        <f>RESULTADOS!CD9</f>
        <v>0</v>
      </c>
      <c r="K14" s="50">
        <f>RESULTADOS!CE9</f>
        <v>0</v>
      </c>
      <c r="L14" s="51">
        <f>RESULTADOS!CF9</f>
        <v>0</v>
      </c>
      <c r="M14" s="52">
        <f>RESULTADOS!CG9</f>
        <v>0</v>
      </c>
      <c r="O14" s="51">
        <f>RESULTADOS!CI9</f>
        <v>0</v>
      </c>
      <c r="P14" s="51">
        <f>RESULTADOS!CJ9</f>
        <v>0</v>
      </c>
      <c r="R14" s="29"/>
      <c r="S14" s="170"/>
      <c r="T14" s="30"/>
      <c r="U14" s="30"/>
      <c r="V14" s="30"/>
      <c r="W14" s="31"/>
      <c r="X14" s="31"/>
      <c r="Y14" s="28"/>
    </row>
    <row r="15" spans="2:25" ht="18" customHeight="1" x14ac:dyDescent="0.35">
      <c r="B15" s="45" t="s">
        <v>11</v>
      </c>
      <c r="C15" s="46" t="str">
        <f>RESULTADOS!B12</f>
        <v>DDTI</v>
      </c>
      <c r="D15" s="47">
        <f>RESULTADOS!BX13</f>
        <v>0</v>
      </c>
      <c r="E15" s="48">
        <f>RESULTADOS!BY13</f>
        <v>0</v>
      </c>
      <c r="F15" s="48">
        <f>RESULTADOS!BZ13</f>
        <v>0</v>
      </c>
      <c r="G15" s="48">
        <f>RESULTADOS!CA13</f>
        <v>0</v>
      </c>
      <c r="H15" s="49">
        <f>RESULTADOS!CB13</f>
        <v>0</v>
      </c>
      <c r="I15" s="49">
        <f>RESULTADOS!CC13</f>
        <v>0</v>
      </c>
      <c r="J15" s="50">
        <f>RESULTADOS!CD13</f>
        <v>0</v>
      </c>
      <c r="K15" s="50">
        <f>RESULTADOS!CE13</f>
        <v>0</v>
      </c>
      <c r="L15" s="51">
        <f>RESULTADOS!CF13</f>
        <v>0</v>
      </c>
      <c r="M15" s="52">
        <f>RESULTADOS!CG13</f>
        <v>0</v>
      </c>
      <c r="O15" s="51">
        <f>RESULTADOS!CI13</f>
        <v>0</v>
      </c>
      <c r="P15" s="51">
        <f>RESULTADOS!CJ13</f>
        <v>0</v>
      </c>
      <c r="R15" s="29"/>
      <c r="S15" s="170"/>
      <c r="T15" s="30"/>
      <c r="U15" s="30"/>
      <c r="V15" s="30"/>
      <c r="W15" s="31"/>
      <c r="X15" s="31"/>
      <c r="Y15" s="28"/>
    </row>
    <row r="16" spans="2:25" ht="18" customHeight="1" x14ac:dyDescent="0.35">
      <c r="B16" s="45" t="s">
        <v>12</v>
      </c>
      <c r="C16" s="46" t="str">
        <f>RESULTADOS!B16</f>
        <v>CIVIL Y MERCANTIL</v>
      </c>
      <c r="D16" s="47">
        <f>RESULTADOS!BX17</f>
        <v>0</v>
      </c>
      <c r="E16" s="48">
        <f>RESULTADOS!BY17</f>
        <v>0</v>
      </c>
      <c r="F16" s="48">
        <f>RESULTADOS!BZ17</f>
        <v>0</v>
      </c>
      <c r="G16" s="48">
        <f>RESULTADOS!CA17</f>
        <v>0</v>
      </c>
      <c r="H16" s="49">
        <f>RESULTADOS!CB17</f>
        <v>0</v>
      </c>
      <c r="I16" s="49">
        <f>RESULTADOS!CC17</f>
        <v>0</v>
      </c>
      <c r="J16" s="50">
        <f>RESULTADOS!CD17</f>
        <v>0</v>
      </c>
      <c r="K16" s="50">
        <f>RESULTADOS!CE17</f>
        <v>0</v>
      </c>
      <c r="L16" s="51">
        <f>RESULTADOS!CF17</f>
        <v>0</v>
      </c>
      <c r="M16" s="52">
        <f>RESULTADOS!CG17</f>
        <v>0</v>
      </c>
      <c r="O16" s="51">
        <f>RESULTADOS!CI17</f>
        <v>0</v>
      </c>
      <c r="P16" s="51">
        <f>RESULTADOS!CJ17</f>
        <v>0</v>
      </c>
      <c r="R16" s="29"/>
      <c r="S16" s="170"/>
      <c r="T16" s="30"/>
      <c r="U16" s="30"/>
      <c r="V16" s="30"/>
      <c r="W16" s="31"/>
      <c r="X16" s="31"/>
      <c r="Y16" s="28"/>
    </row>
    <row r="17" spans="2:25" ht="18" customHeight="1" x14ac:dyDescent="0.35">
      <c r="B17" s="45" t="s">
        <v>13</v>
      </c>
      <c r="C17" s="46" t="str">
        <f>RESULTADOS!B18</f>
        <v>RECICLADOS</v>
      </c>
      <c r="D17" s="47">
        <f>RESULTADOS!BX19</f>
        <v>0</v>
      </c>
      <c r="E17" s="48">
        <f>RESULTADOS!BY19</f>
        <v>0</v>
      </c>
      <c r="F17" s="48">
        <f>RESULTADOS!BZ19</f>
        <v>0</v>
      </c>
      <c r="G17" s="48">
        <f>RESULTADOS!CA19</f>
        <v>0</v>
      </c>
      <c r="H17" s="49">
        <f>RESULTADOS!CB19</f>
        <v>0</v>
      </c>
      <c r="I17" s="49">
        <f>RESULTADOS!CC19</f>
        <v>0</v>
      </c>
      <c r="J17" s="50">
        <f>RESULTADOS!CD19</f>
        <v>0</v>
      </c>
      <c r="K17" s="50">
        <f>RESULTADOS!CE19</f>
        <v>0</v>
      </c>
      <c r="L17" s="51">
        <f>RESULTADOS!CF19</f>
        <v>0</v>
      </c>
      <c r="M17" s="52">
        <f>RESULTADOS!CG19</f>
        <v>0</v>
      </c>
      <c r="O17" s="51">
        <f>RESULTADOS!CI19</f>
        <v>0</v>
      </c>
      <c r="P17" s="51">
        <f>RESULTADOS!CJ19</f>
        <v>0</v>
      </c>
      <c r="R17" s="29"/>
      <c r="S17" s="170"/>
      <c r="T17" s="30"/>
      <c r="U17" s="30"/>
      <c r="V17" s="30"/>
      <c r="W17" s="31"/>
      <c r="X17" s="31"/>
      <c r="Y17" s="28"/>
    </row>
    <row r="18" spans="2:25" ht="18" customHeight="1" x14ac:dyDescent="0.35">
      <c r="B18" s="45" t="s">
        <v>16</v>
      </c>
      <c r="C18" s="46" t="str">
        <f>RESULTADOS!B20</f>
        <v>SANTA ANA</v>
      </c>
      <c r="D18" s="47">
        <f>RESULTADOS!BX21</f>
        <v>0</v>
      </c>
      <c r="E18" s="48">
        <f>RESULTADOS!BY21</f>
        <v>0</v>
      </c>
      <c r="F18" s="48">
        <f>RESULTADOS!BZ21</f>
        <v>0</v>
      </c>
      <c r="G18" s="48">
        <f>RESULTADOS!CA21</f>
        <v>0</v>
      </c>
      <c r="H18" s="49">
        <f>RESULTADOS!CB21</f>
        <v>0</v>
      </c>
      <c r="I18" s="49">
        <f>RESULTADOS!CC21</f>
        <v>0</v>
      </c>
      <c r="J18" s="50">
        <f>RESULTADOS!CD21</f>
        <v>0</v>
      </c>
      <c r="K18" s="50">
        <f>RESULTADOS!CE21</f>
        <v>0</v>
      </c>
      <c r="L18" s="51">
        <f>RESULTADOS!CF21</f>
        <v>0</v>
      </c>
      <c r="M18" s="52">
        <f>RESULTADOS!CG21</f>
        <v>0</v>
      </c>
      <c r="O18" s="51">
        <f>RESULTADOS!CI21</f>
        <v>0</v>
      </c>
      <c r="P18" s="51">
        <f>RESULTADOS!CJ21</f>
        <v>0</v>
      </c>
      <c r="R18" s="29"/>
      <c r="S18" s="170"/>
      <c r="T18" s="30"/>
      <c r="U18" s="30"/>
      <c r="V18" s="30"/>
      <c r="W18" s="31"/>
      <c r="X18" s="31"/>
      <c r="Y18" s="28"/>
    </row>
    <row r="19" spans="2:25" ht="18" hidden="1" customHeight="1" x14ac:dyDescent="0.35">
      <c r="B19" s="45" t="s">
        <v>19</v>
      </c>
      <c r="C19" s="46" t="str">
        <f>RESULTADOS!B22</f>
        <v>AGUILAS</v>
      </c>
      <c r="D19" s="47">
        <f>RESULTADOS!BX23</f>
        <v>0</v>
      </c>
      <c r="E19" s="48">
        <f>RESULTADOS!BY23</f>
        <v>0</v>
      </c>
      <c r="F19" s="48">
        <f>RESULTADOS!BZ23</f>
        <v>0</v>
      </c>
      <c r="G19" s="48">
        <f>RESULTADOS!CA23</f>
        <v>0</v>
      </c>
      <c r="H19" s="49">
        <f>RESULTADOS!CB23</f>
        <v>0</v>
      </c>
      <c r="I19" s="49">
        <f>RESULTADOS!CC23</f>
        <v>0</v>
      </c>
      <c r="J19" s="50">
        <f>RESULTADOS!CD23</f>
        <v>0</v>
      </c>
      <c r="K19" s="50">
        <f>RESULTADOS!CE23</f>
        <v>0</v>
      </c>
      <c r="L19" s="51">
        <f>RESULTADOS!CF23</f>
        <v>0</v>
      </c>
      <c r="M19" s="52">
        <f>RESULTADOS!CG23</f>
        <v>0</v>
      </c>
      <c r="O19" s="51">
        <f>RESULTADOS!CI23</f>
        <v>0</v>
      </c>
      <c r="P19" s="51">
        <f>RESULTADOS!CJ23</f>
        <v>0</v>
      </c>
      <c r="R19" s="29"/>
      <c r="S19" s="170"/>
      <c r="T19" s="30"/>
      <c r="U19" s="30"/>
      <c r="V19" s="30"/>
      <c r="W19" s="31"/>
      <c r="X19" s="31"/>
      <c r="Y19" s="28"/>
    </row>
    <row r="20" spans="2:25" ht="18" hidden="1" customHeight="1" x14ac:dyDescent="0.35">
      <c r="B20" s="45" t="s">
        <v>20</v>
      </c>
      <c r="C20" s="46" t="str">
        <f>RESULTADOS!B24</f>
        <v>COCODRILOS</v>
      </c>
      <c r="D20" s="47">
        <f>RESULTADOS!BX25</f>
        <v>0</v>
      </c>
      <c r="E20" s="48">
        <f>RESULTADOS!BY25</f>
        <v>0</v>
      </c>
      <c r="F20" s="48">
        <f>RESULTADOS!BZ25</f>
        <v>0</v>
      </c>
      <c r="G20" s="48">
        <f>RESULTADOS!CA25</f>
        <v>0</v>
      </c>
      <c r="H20" s="49">
        <f>RESULTADOS!CB25</f>
        <v>0</v>
      </c>
      <c r="I20" s="49">
        <f>RESULTADOS!CC25</f>
        <v>0</v>
      </c>
      <c r="J20" s="50">
        <f>RESULTADOS!CD25</f>
        <v>0</v>
      </c>
      <c r="K20" s="50">
        <f>RESULTADOS!CE25</f>
        <v>0</v>
      </c>
      <c r="L20" s="51">
        <f>RESULTADOS!CF25</f>
        <v>0</v>
      </c>
      <c r="M20" s="52">
        <f>RESULTADOS!CG25</f>
        <v>0</v>
      </c>
      <c r="O20" s="51">
        <f>RESULTADOS!CI25</f>
        <v>0</v>
      </c>
      <c r="P20" s="51">
        <f>RESULTADOS!CJ25</f>
        <v>0</v>
      </c>
      <c r="R20" s="29"/>
      <c r="S20" s="170"/>
      <c r="T20" s="30"/>
      <c r="U20" s="30"/>
      <c r="V20" s="30"/>
      <c r="W20" s="31"/>
      <c r="X20" s="31"/>
      <c r="Y20" s="28"/>
    </row>
    <row r="21" spans="2:25" ht="18" hidden="1" customHeight="1" x14ac:dyDescent="0.35">
      <c r="B21" s="45" t="s">
        <v>21</v>
      </c>
      <c r="C21" s="46" t="str">
        <f>RESULTADOS!B26</f>
        <v>EQUIPO J</v>
      </c>
      <c r="D21" s="47">
        <f>RESULTADOS!BX27</f>
        <v>0</v>
      </c>
      <c r="E21" s="48">
        <f>RESULTADOS!BY27</f>
        <v>0</v>
      </c>
      <c r="F21" s="48">
        <f>RESULTADOS!BZ27</f>
        <v>0</v>
      </c>
      <c r="G21" s="48">
        <f>RESULTADOS!CA27</f>
        <v>0</v>
      </c>
      <c r="H21" s="49">
        <f>RESULTADOS!CB27</f>
        <v>0</v>
      </c>
      <c r="I21" s="49">
        <f>RESULTADOS!CC27</f>
        <v>0</v>
      </c>
      <c r="J21" s="50">
        <f>RESULTADOS!CD27</f>
        <v>0</v>
      </c>
      <c r="K21" s="50">
        <f>RESULTADOS!CE27</f>
        <v>0</v>
      </c>
      <c r="L21" s="51">
        <f>RESULTADOS!CF27</f>
        <v>0</v>
      </c>
      <c r="M21" s="52">
        <f>RESULTADOS!CG27</f>
        <v>0</v>
      </c>
      <c r="O21" s="51">
        <f>RESULTADOS!CI27</f>
        <v>0</v>
      </c>
      <c r="P21" s="51">
        <f>RESULTADOS!CJ27</f>
        <v>0</v>
      </c>
      <c r="R21" s="29"/>
      <c r="S21" s="170"/>
      <c r="T21" s="30"/>
      <c r="U21" s="30"/>
      <c r="V21" s="30"/>
      <c r="W21" s="31"/>
      <c r="X21" s="31"/>
      <c r="Y21" s="28"/>
    </row>
    <row r="22" spans="2:25" ht="18" hidden="1" customHeight="1" x14ac:dyDescent="0.35">
      <c r="B22" s="45" t="s">
        <v>22</v>
      </c>
      <c r="C22" s="46" t="str">
        <f>RESULTADOS!B28</f>
        <v>EQUIPO K</v>
      </c>
      <c r="D22" s="47">
        <f>RESULTADOS!BX29</f>
        <v>0</v>
      </c>
      <c r="E22" s="48">
        <f>RESULTADOS!BY29</f>
        <v>0</v>
      </c>
      <c r="F22" s="48">
        <f>RESULTADOS!BZ29</f>
        <v>0</v>
      </c>
      <c r="G22" s="48">
        <f>RESULTADOS!CA29</f>
        <v>0</v>
      </c>
      <c r="H22" s="49">
        <f>RESULTADOS!CB29</f>
        <v>0</v>
      </c>
      <c r="I22" s="49">
        <f>RESULTADOS!CC29</f>
        <v>0</v>
      </c>
      <c r="J22" s="50">
        <f>RESULTADOS!CD29</f>
        <v>0</v>
      </c>
      <c r="K22" s="50">
        <f>RESULTADOS!CE29</f>
        <v>0</v>
      </c>
      <c r="L22" s="51">
        <f>RESULTADOS!CF29</f>
        <v>0</v>
      </c>
      <c r="M22" s="52">
        <f>RESULTADOS!CG29</f>
        <v>0</v>
      </c>
      <c r="O22" s="51">
        <f>RESULTADOS!CI29</f>
        <v>0</v>
      </c>
      <c r="P22" s="51">
        <f>RESULTADOS!CJ29</f>
        <v>0</v>
      </c>
      <c r="R22" s="29"/>
      <c r="S22" s="170"/>
      <c r="T22" s="30"/>
      <c r="U22" s="30"/>
      <c r="V22" s="30"/>
      <c r="W22" s="31"/>
      <c r="X22" s="31"/>
      <c r="Y22" s="28"/>
    </row>
    <row r="23" spans="2:25" ht="18" hidden="1" customHeight="1" x14ac:dyDescent="0.35">
      <c r="B23" s="45" t="s">
        <v>23</v>
      </c>
      <c r="C23" s="46" t="str">
        <f>RESULTADOS!B30</f>
        <v>EQUIPO L</v>
      </c>
      <c r="D23" s="47">
        <f>RESULTADOS!BX31</f>
        <v>0</v>
      </c>
      <c r="E23" s="48">
        <f>RESULTADOS!BY31</f>
        <v>0</v>
      </c>
      <c r="F23" s="48">
        <f>RESULTADOS!BZ31</f>
        <v>0</v>
      </c>
      <c r="G23" s="48">
        <f>RESULTADOS!CA31</f>
        <v>0</v>
      </c>
      <c r="H23" s="49">
        <f>RESULTADOS!CB31</f>
        <v>0</v>
      </c>
      <c r="I23" s="49">
        <f>RESULTADOS!CC31</f>
        <v>0</v>
      </c>
      <c r="J23" s="50">
        <f>RESULTADOS!CD31</f>
        <v>0</v>
      </c>
      <c r="K23" s="50">
        <f>RESULTADOS!CE31</f>
        <v>0</v>
      </c>
      <c r="L23" s="51">
        <f>RESULTADOS!CF31</f>
        <v>0</v>
      </c>
      <c r="M23" s="52">
        <f>RESULTADOS!CG31</f>
        <v>0</v>
      </c>
      <c r="O23" s="51">
        <f>RESULTADOS!CI31</f>
        <v>0</v>
      </c>
      <c r="P23" s="51">
        <f>RESULTADOS!CJ31</f>
        <v>0</v>
      </c>
      <c r="R23" s="29"/>
      <c r="S23" s="170"/>
      <c r="T23" s="30"/>
      <c r="U23" s="30"/>
      <c r="V23" s="30"/>
      <c r="W23" s="31"/>
      <c r="X23" s="31"/>
      <c r="Y23" s="28"/>
    </row>
    <row r="24" spans="2:25" ht="18" hidden="1" customHeight="1" x14ac:dyDescent="0.35">
      <c r="B24" s="45" t="s">
        <v>24</v>
      </c>
      <c r="C24" s="46" t="str">
        <f>RESULTADOS!B32</f>
        <v>EQUIPO M</v>
      </c>
      <c r="D24" s="47">
        <f>RESULTADOS!BX33</f>
        <v>0</v>
      </c>
      <c r="E24" s="48">
        <f>RESULTADOS!BY33</f>
        <v>0</v>
      </c>
      <c r="F24" s="48">
        <f>RESULTADOS!BZ33</f>
        <v>0</v>
      </c>
      <c r="G24" s="48">
        <f>RESULTADOS!CA33</f>
        <v>0</v>
      </c>
      <c r="H24" s="49">
        <f>RESULTADOS!CB33</f>
        <v>0</v>
      </c>
      <c r="I24" s="49">
        <f>RESULTADOS!CC33</f>
        <v>0</v>
      </c>
      <c r="J24" s="50">
        <f>RESULTADOS!CD33</f>
        <v>0</v>
      </c>
      <c r="K24" s="50">
        <f>RESULTADOS!CE33</f>
        <v>0</v>
      </c>
      <c r="L24" s="51">
        <f>RESULTADOS!CF33</f>
        <v>0</v>
      </c>
      <c r="M24" s="52">
        <f>RESULTADOS!CG33</f>
        <v>0</v>
      </c>
      <c r="O24" s="51">
        <f>RESULTADOS!CI33</f>
        <v>0</v>
      </c>
      <c r="P24" s="51">
        <f>RESULTADOS!CJ33</f>
        <v>0</v>
      </c>
      <c r="R24" s="29"/>
      <c r="S24" s="170"/>
      <c r="T24" s="30"/>
      <c r="U24" s="30"/>
      <c r="V24" s="30"/>
      <c r="W24" s="31"/>
      <c r="X24" s="31"/>
      <c r="Y24" s="28"/>
    </row>
    <row r="25" spans="2:25" ht="18" hidden="1" customHeight="1" x14ac:dyDescent="0.35">
      <c r="B25" s="45" t="s">
        <v>28</v>
      </c>
      <c r="C25" s="46" t="str">
        <f>RESULTADOS!B34</f>
        <v>EQUIPO N</v>
      </c>
      <c r="D25" s="47">
        <f>RESULTADOS!BX35</f>
        <v>0</v>
      </c>
      <c r="E25" s="48">
        <f>RESULTADOS!BY35</f>
        <v>0</v>
      </c>
      <c r="F25" s="48">
        <f>RESULTADOS!BZ35</f>
        <v>0</v>
      </c>
      <c r="G25" s="48">
        <f>RESULTADOS!CA35</f>
        <v>0</v>
      </c>
      <c r="H25" s="49">
        <f>RESULTADOS!CB35</f>
        <v>0</v>
      </c>
      <c r="I25" s="49">
        <f>RESULTADOS!CC35</f>
        <v>0</v>
      </c>
      <c r="J25" s="50">
        <f>RESULTADOS!CD35</f>
        <v>0</v>
      </c>
      <c r="K25" s="50">
        <f>RESULTADOS!CE35</f>
        <v>0</v>
      </c>
      <c r="L25" s="51">
        <f>RESULTADOS!CF35</f>
        <v>0</v>
      </c>
      <c r="M25" s="52">
        <f>RESULTADOS!CG35</f>
        <v>0</v>
      </c>
      <c r="O25" s="51">
        <f>RESULTADOS!CI35</f>
        <v>0</v>
      </c>
      <c r="P25" s="51">
        <f>RESULTADOS!CJ35</f>
        <v>0</v>
      </c>
      <c r="R25" s="29"/>
      <c r="S25" s="170"/>
      <c r="T25" s="30"/>
      <c r="U25" s="30"/>
      <c r="V25" s="30"/>
      <c r="W25" s="31"/>
      <c r="X25" s="31"/>
      <c r="Y25" s="28"/>
    </row>
    <row r="26" spans="2:25" ht="18" hidden="1" customHeight="1" x14ac:dyDescent="0.35">
      <c r="B26" s="45" t="s">
        <v>29</v>
      </c>
      <c r="C26" s="46" t="str">
        <f>RESULTADOS!B36</f>
        <v>EQUIPO O</v>
      </c>
      <c r="D26" s="47">
        <f>RESULTADOS!BX37</f>
        <v>0</v>
      </c>
      <c r="E26" s="48">
        <f>RESULTADOS!BY37</f>
        <v>0</v>
      </c>
      <c r="F26" s="48">
        <f>RESULTADOS!BZ37</f>
        <v>0</v>
      </c>
      <c r="G26" s="48">
        <f>RESULTADOS!CA37</f>
        <v>0</v>
      </c>
      <c r="H26" s="49">
        <f>RESULTADOS!CB37</f>
        <v>0</v>
      </c>
      <c r="I26" s="49">
        <f>RESULTADOS!CC37</f>
        <v>0</v>
      </c>
      <c r="J26" s="50">
        <f>RESULTADOS!CD37</f>
        <v>0</v>
      </c>
      <c r="K26" s="50">
        <f>RESULTADOS!CE37</f>
        <v>0</v>
      </c>
      <c r="L26" s="51">
        <f>RESULTADOS!CF37</f>
        <v>0</v>
      </c>
      <c r="M26" s="52">
        <f>RESULTADOS!CG37</f>
        <v>0</v>
      </c>
      <c r="O26" s="51">
        <f>RESULTADOS!CI37</f>
        <v>0</v>
      </c>
      <c r="P26" s="51">
        <f>RESULTADOS!CJ37</f>
        <v>0</v>
      </c>
      <c r="R26" s="29"/>
      <c r="S26" s="170"/>
      <c r="T26" s="30"/>
      <c r="U26" s="30"/>
      <c r="V26" s="30"/>
      <c r="W26" s="31"/>
      <c r="X26" s="31"/>
      <c r="Y26" s="28"/>
    </row>
    <row r="27" spans="2:25" ht="18" hidden="1" customHeight="1" x14ac:dyDescent="0.35">
      <c r="B27" s="45" t="s">
        <v>30</v>
      </c>
      <c r="C27" s="46" t="str">
        <f>RESULTADOS!B38</f>
        <v>EQUIPO P</v>
      </c>
      <c r="D27" s="47">
        <f>RESULTADOS!BX39</f>
        <v>0</v>
      </c>
      <c r="E27" s="48">
        <f>RESULTADOS!BY39</f>
        <v>0</v>
      </c>
      <c r="F27" s="48">
        <f>RESULTADOS!BZ39</f>
        <v>0</v>
      </c>
      <c r="G27" s="48">
        <f>RESULTADOS!CA39</f>
        <v>0</v>
      </c>
      <c r="H27" s="49">
        <f>RESULTADOS!CB39</f>
        <v>0</v>
      </c>
      <c r="I27" s="49">
        <f>RESULTADOS!CC39</f>
        <v>0</v>
      </c>
      <c r="J27" s="50">
        <f>RESULTADOS!CD39</f>
        <v>0</v>
      </c>
      <c r="K27" s="50">
        <f>RESULTADOS!CE39</f>
        <v>0</v>
      </c>
      <c r="L27" s="51">
        <f>RESULTADOS!CF39</f>
        <v>0</v>
      </c>
      <c r="M27" s="52">
        <f>RESULTADOS!CG39</f>
        <v>0</v>
      </c>
      <c r="O27" s="51">
        <f>RESULTADOS!CI39</f>
        <v>0</v>
      </c>
      <c r="P27" s="51">
        <f>RESULTADOS!CJ39</f>
        <v>0</v>
      </c>
      <c r="R27" s="29"/>
      <c r="S27" s="170"/>
      <c r="T27" s="30"/>
      <c r="U27" s="30"/>
      <c r="V27" s="30"/>
      <c r="W27" s="31"/>
      <c r="X27" s="31"/>
      <c r="Y27" s="28"/>
    </row>
    <row r="28" spans="2:25" ht="18" hidden="1" customHeight="1" x14ac:dyDescent="0.35">
      <c r="B28" s="45" t="s">
        <v>31</v>
      </c>
      <c r="C28" s="46" t="str">
        <f>RESULTADOS!B40</f>
        <v>EQUIPO Q</v>
      </c>
      <c r="D28" s="47">
        <f>RESULTADOS!BX41</f>
        <v>0</v>
      </c>
      <c r="E28" s="48">
        <f>RESULTADOS!BY41</f>
        <v>0</v>
      </c>
      <c r="F28" s="48">
        <f>RESULTADOS!BZ41</f>
        <v>0</v>
      </c>
      <c r="G28" s="48">
        <f>RESULTADOS!CA41</f>
        <v>0</v>
      </c>
      <c r="H28" s="49">
        <f>RESULTADOS!CB41</f>
        <v>0</v>
      </c>
      <c r="I28" s="49">
        <f>RESULTADOS!CC41</f>
        <v>0</v>
      </c>
      <c r="J28" s="50">
        <f>RESULTADOS!CD41</f>
        <v>0</v>
      </c>
      <c r="K28" s="50">
        <f>RESULTADOS!CE41</f>
        <v>0</v>
      </c>
      <c r="L28" s="51">
        <f>RESULTADOS!CF41</f>
        <v>0</v>
      </c>
      <c r="M28" s="52">
        <f>RESULTADOS!CG41</f>
        <v>0</v>
      </c>
      <c r="O28" s="51">
        <f>RESULTADOS!CI41</f>
        <v>0</v>
      </c>
      <c r="P28" s="51">
        <f>RESULTADOS!CJ41</f>
        <v>0</v>
      </c>
      <c r="R28" s="29"/>
      <c r="S28" s="170"/>
      <c r="T28" s="30"/>
      <c r="U28" s="30"/>
      <c r="V28" s="30"/>
      <c r="W28" s="31"/>
      <c r="X28" s="31"/>
      <c r="Y28" s="28"/>
    </row>
    <row r="29" spans="2:25" ht="18" hidden="1" customHeight="1" x14ac:dyDescent="0.35">
      <c r="B29" s="45" t="s">
        <v>32</v>
      </c>
      <c r="C29" s="46" t="str">
        <f>RESULTADOS!B42</f>
        <v>EQUIPO R</v>
      </c>
      <c r="D29" s="47">
        <f>RESULTADOS!BX43</f>
        <v>0</v>
      </c>
      <c r="E29" s="48">
        <f>RESULTADOS!BY43</f>
        <v>0</v>
      </c>
      <c r="F29" s="48">
        <f>RESULTADOS!BZ43</f>
        <v>0</v>
      </c>
      <c r="G29" s="48">
        <f>RESULTADOS!CA43</f>
        <v>0</v>
      </c>
      <c r="H29" s="49">
        <f>RESULTADOS!CB43</f>
        <v>0</v>
      </c>
      <c r="I29" s="49">
        <f>RESULTADOS!CC43</f>
        <v>0</v>
      </c>
      <c r="J29" s="50">
        <f>RESULTADOS!CD43</f>
        <v>0</v>
      </c>
      <c r="K29" s="50">
        <f>RESULTADOS!CE43</f>
        <v>0</v>
      </c>
      <c r="L29" s="51">
        <f>RESULTADOS!CF43</f>
        <v>0</v>
      </c>
      <c r="M29" s="52">
        <f>RESULTADOS!CG43</f>
        <v>0</v>
      </c>
      <c r="O29" s="51">
        <f>RESULTADOS!CI43</f>
        <v>0</v>
      </c>
      <c r="P29" s="51">
        <f>RESULTADOS!CJ43</f>
        <v>0</v>
      </c>
      <c r="R29" s="29"/>
      <c r="S29" s="170"/>
      <c r="T29" s="30"/>
      <c r="U29" s="30"/>
      <c r="V29" s="30"/>
      <c r="W29" s="31"/>
      <c r="X29" s="31"/>
      <c r="Y29" s="28"/>
    </row>
    <row r="30" spans="2:25" ht="18" hidden="1" customHeight="1" x14ac:dyDescent="0.35">
      <c r="B30" s="45" t="s">
        <v>33</v>
      </c>
      <c r="C30" s="46" t="str">
        <f>RESULTADOS!B44</f>
        <v>EQUIPO S</v>
      </c>
      <c r="D30" s="47">
        <f>RESULTADOS!BX45</f>
        <v>0</v>
      </c>
      <c r="E30" s="48">
        <f>RESULTADOS!BY45</f>
        <v>0</v>
      </c>
      <c r="F30" s="48">
        <f>RESULTADOS!BZ45</f>
        <v>0</v>
      </c>
      <c r="G30" s="48">
        <f>RESULTADOS!CA45</f>
        <v>0</v>
      </c>
      <c r="H30" s="49">
        <f>RESULTADOS!CB45</f>
        <v>0</v>
      </c>
      <c r="I30" s="49">
        <f>RESULTADOS!CC45</f>
        <v>0</v>
      </c>
      <c r="J30" s="50">
        <f>RESULTADOS!CD45</f>
        <v>0</v>
      </c>
      <c r="K30" s="50">
        <f>RESULTADOS!CE45</f>
        <v>0</v>
      </c>
      <c r="L30" s="51">
        <f>RESULTADOS!CF45</f>
        <v>0</v>
      </c>
      <c r="M30" s="52">
        <f>RESULTADOS!CG45</f>
        <v>0</v>
      </c>
      <c r="O30" s="51">
        <f>RESULTADOS!CI45</f>
        <v>0</v>
      </c>
      <c r="P30" s="51">
        <f>RESULTADOS!CJ45</f>
        <v>0</v>
      </c>
      <c r="R30" s="29"/>
      <c r="S30" s="170"/>
      <c r="T30" s="30"/>
      <c r="U30" s="30"/>
      <c r="V30" s="30"/>
      <c r="W30" s="31"/>
      <c r="X30" s="31"/>
      <c r="Y30" s="28"/>
    </row>
    <row r="31" spans="2:25" ht="18" hidden="1" customHeight="1" x14ac:dyDescent="0.35">
      <c r="B31" s="45" t="s">
        <v>34</v>
      </c>
      <c r="C31" s="46" t="str">
        <f>RESULTADOS!B46</f>
        <v>EQUIPO T</v>
      </c>
      <c r="D31" s="47">
        <f>RESULTADOS!BX47</f>
        <v>0</v>
      </c>
      <c r="E31" s="48">
        <f>RESULTADOS!BY47</f>
        <v>0</v>
      </c>
      <c r="F31" s="48">
        <f>RESULTADOS!BZ47</f>
        <v>0</v>
      </c>
      <c r="G31" s="48">
        <f>RESULTADOS!CA47</f>
        <v>0</v>
      </c>
      <c r="H31" s="49">
        <f>RESULTADOS!CB47</f>
        <v>0</v>
      </c>
      <c r="I31" s="49">
        <f>RESULTADOS!CC47</f>
        <v>0</v>
      </c>
      <c r="J31" s="50">
        <f>RESULTADOS!CD47</f>
        <v>0</v>
      </c>
      <c r="K31" s="50">
        <f>RESULTADOS!CE47</f>
        <v>0</v>
      </c>
      <c r="L31" s="51">
        <f>RESULTADOS!CF47</f>
        <v>0</v>
      </c>
      <c r="M31" s="52">
        <f>RESULTADOS!CG47</f>
        <v>0</v>
      </c>
      <c r="O31" s="51">
        <f>RESULTADOS!CI47</f>
        <v>0</v>
      </c>
      <c r="P31" s="51">
        <f>RESULTADOS!CJ47</f>
        <v>0</v>
      </c>
      <c r="R31" s="29"/>
      <c r="S31" s="170"/>
      <c r="T31" s="30"/>
      <c r="U31" s="30"/>
      <c r="V31" s="30"/>
      <c r="W31" s="31"/>
      <c r="X31" s="31"/>
      <c r="Y31" s="28"/>
    </row>
    <row r="32" spans="2:25" ht="18" hidden="1" customHeight="1" x14ac:dyDescent="0.35">
      <c r="B32" s="45" t="s">
        <v>53</v>
      </c>
      <c r="C32" s="46" t="str">
        <f>RESULTADOS!B48</f>
        <v>EQUIPO U</v>
      </c>
      <c r="D32" s="47">
        <f>RESULTADOS!BX49</f>
        <v>0</v>
      </c>
      <c r="E32" s="48">
        <f>RESULTADOS!BY49</f>
        <v>0</v>
      </c>
      <c r="F32" s="48">
        <f>RESULTADOS!BZ49</f>
        <v>0</v>
      </c>
      <c r="G32" s="48">
        <f>RESULTADOS!CA49</f>
        <v>0</v>
      </c>
      <c r="H32" s="49">
        <f>RESULTADOS!CB49</f>
        <v>0</v>
      </c>
      <c r="I32" s="49">
        <f>RESULTADOS!CC49</f>
        <v>0</v>
      </c>
      <c r="J32" s="50">
        <f>RESULTADOS!CD49</f>
        <v>0</v>
      </c>
      <c r="K32" s="50">
        <f>RESULTADOS!CE49</f>
        <v>0</v>
      </c>
      <c r="L32" s="51">
        <f>RESULTADOS!CF49</f>
        <v>0</v>
      </c>
      <c r="M32" s="52">
        <f>RESULTADOS!CG49</f>
        <v>0</v>
      </c>
      <c r="O32" s="51">
        <f>RESULTADOS!CI49</f>
        <v>0</v>
      </c>
      <c r="P32" s="51">
        <f>RESULTADOS!CJ49</f>
        <v>0</v>
      </c>
      <c r="R32" s="29"/>
      <c r="S32" s="170"/>
      <c r="T32" s="30"/>
      <c r="U32" s="30"/>
      <c r="V32" s="30"/>
      <c r="W32" s="31"/>
      <c r="X32" s="31"/>
      <c r="Y32" s="28"/>
    </row>
    <row r="33" spans="2:25" ht="18" hidden="1" customHeight="1" x14ac:dyDescent="0.35">
      <c r="B33" s="45" t="s">
        <v>54</v>
      </c>
      <c r="C33" s="46" t="str">
        <f>RESULTADOS!B50</f>
        <v>EQUIPO V</v>
      </c>
      <c r="D33" s="47">
        <f>RESULTADOS!BX51</f>
        <v>0</v>
      </c>
      <c r="E33" s="48">
        <f>RESULTADOS!BY51</f>
        <v>0</v>
      </c>
      <c r="F33" s="48">
        <f>RESULTADOS!BZ51</f>
        <v>0</v>
      </c>
      <c r="G33" s="48">
        <f>RESULTADOS!CA51</f>
        <v>0</v>
      </c>
      <c r="H33" s="49">
        <f>RESULTADOS!CB51</f>
        <v>0</v>
      </c>
      <c r="I33" s="49">
        <f>RESULTADOS!CC51</f>
        <v>0</v>
      </c>
      <c r="J33" s="50">
        <f>RESULTADOS!CD51</f>
        <v>0</v>
      </c>
      <c r="K33" s="50">
        <f>RESULTADOS!CE51</f>
        <v>0</v>
      </c>
      <c r="L33" s="51">
        <f>RESULTADOS!CF51</f>
        <v>0</v>
      </c>
      <c r="M33" s="52">
        <f>RESULTADOS!CG51</f>
        <v>0</v>
      </c>
      <c r="O33" s="51">
        <f>RESULTADOS!CI51</f>
        <v>0</v>
      </c>
      <c r="P33" s="51">
        <f>RESULTADOS!CJ51</f>
        <v>0</v>
      </c>
      <c r="R33" s="29"/>
      <c r="S33" s="170"/>
      <c r="T33" s="30"/>
      <c r="U33" s="30"/>
      <c r="V33" s="30"/>
      <c r="W33" s="31"/>
      <c r="X33" s="31"/>
      <c r="Y33" s="28"/>
    </row>
    <row r="34" spans="2:25" ht="18" hidden="1" customHeight="1" x14ac:dyDescent="0.35">
      <c r="B34" s="45" t="s">
        <v>55</v>
      </c>
      <c r="C34" s="46" t="str">
        <f>RESULTADOS!B52</f>
        <v>EQUIPO W</v>
      </c>
      <c r="D34" s="47">
        <f>RESULTADOS!BX53</f>
        <v>0</v>
      </c>
      <c r="E34" s="48">
        <f>RESULTADOS!BY53</f>
        <v>0</v>
      </c>
      <c r="F34" s="48">
        <f>RESULTADOS!BZ53</f>
        <v>0</v>
      </c>
      <c r="G34" s="48">
        <f>RESULTADOS!CA53</f>
        <v>0</v>
      </c>
      <c r="H34" s="49">
        <f>RESULTADOS!CB53</f>
        <v>0</v>
      </c>
      <c r="I34" s="49">
        <f>RESULTADOS!CC53</f>
        <v>0</v>
      </c>
      <c r="J34" s="50">
        <f>RESULTADOS!CD53</f>
        <v>0</v>
      </c>
      <c r="K34" s="50">
        <f>RESULTADOS!CE53</f>
        <v>0</v>
      </c>
      <c r="L34" s="51">
        <f>RESULTADOS!CF53</f>
        <v>0</v>
      </c>
      <c r="M34" s="52">
        <f>RESULTADOS!CG53</f>
        <v>0</v>
      </c>
      <c r="O34" s="51">
        <f>RESULTADOS!CI53</f>
        <v>0</v>
      </c>
      <c r="P34" s="51">
        <f>RESULTADOS!CJ53</f>
        <v>0</v>
      </c>
      <c r="R34" s="29"/>
      <c r="S34" s="170"/>
      <c r="T34" s="30"/>
      <c r="U34" s="30"/>
      <c r="V34" s="30"/>
      <c r="W34" s="31"/>
      <c r="X34" s="31"/>
      <c r="Y34" s="28"/>
    </row>
    <row r="35" spans="2:25" ht="18" hidden="1" customHeight="1" thickBot="1" x14ac:dyDescent="0.4">
      <c r="B35" s="53" t="s">
        <v>56</v>
      </c>
      <c r="C35" s="54" t="str">
        <f>RESULTADOS!B54</f>
        <v>EQUIPO X</v>
      </c>
      <c r="D35" s="55">
        <f>RESULTADOS!BX55</f>
        <v>0</v>
      </c>
      <c r="E35" s="56">
        <f>RESULTADOS!BY55</f>
        <v>0</v>
      </c>
      <c r="F35" s="56">
        <f>RESULTADOS!BZ55</f>
        <v>0</v>
      </c>
      <c r="G35" s="56">
        <f>RESULTADOS!CA55</f>
        <v>0</v>
      </c>
      <c r="H35" s="57">
        <f>RESULTADOS!CB55</f>
        <v>0</v>
      </c>
      <c r="I35" s="57">
        <f>RESULTADOS!CC55</f>
        <v>0</v>
      </c>
      <c r="J35" s="58">
        <f>RESULTADOS!CD55</f>
        <v>0</v>
      </c>
      <c r="K35" s="58">
        <f>RESULTADOS!CE55</f>
        <v>0</v>
      </c>
      <c r="L35" s="59">
        <f>RESULTADOS!CF55</f>
        <v>0</v>
      </c>
      <c r="M35" s="60">
        <f>RESULTADOS!CG55</f>
        <v>0</v>
      </c>
      <c r="O35" s="59">
        <f>RESULTADOS!CI55</f>
        <v>0</v>
      </c>
      <c r="P35" s="59">
        <f>RESULTADOS!CJ55</f>
        <v>0</v>
      </c>
      <c r="R35" s="29"/>
      <c r="S35" s="170"/>
      <c r="T35" s="30"/>
      <c r="U35" s="30"/>
      <c r="V35" s="30"/>
      <c r="W35" s="31"/>
      <c r="X35" s="31"/>
      <c r="Y35" s="28"/>
    </row>
    <row r="36" spans="2:25" ht="18" hidden="1" customHeight="1" x14ac:dyDescent="0.35">
      <c r="R36" s="29"/>
      <c r="S36" s="170"/>
      <c r="T36" s="30"/>
      <c r="U36" s="30"/>
      <c r="V36" s="30"/>
      <c r="W36" s="31"/>
      <c r="X36" s="31"/>
      <c r="Y36" s="28"/>
    </row>
    <row r="38" spans="2:25" ht="18" customHeight="1" x14ac:dyDescent="0.35">
      <c r="B38" s="455" t="str">
        <f>IF(INICIO!J2=1, "", "SEGUNDA VUELTA CLASIFICATORIA")</f>
        <v>SEGUNDA VUELTA CLASIFICATORIA</v>
      </c>
      <c r="C38" s="455"/>
      <c r="D38" s="455"/>
      <c r="E38" s="455"/>
      <c r="F38" s="455"/>
      <c r="G38" s="455"/>
      <c r="H38" s="455"/>
      <c r="I38" s="455"/>
      <c r="J38" s="455"/>
      <c r="K38" s="455"/>
      <c r="L38" s="455"/>
      <c r="M38" s="455"/>
    </row>
    <row r="39" spans="2:25" ht="18" customHeight="1" thickBot="1" x14ac:dyDescent="0.4">
      <c r="B39" s="24"/>
      <c r="C39" s="24"/>
      <c r="D39" s="24"/>
      <c r="E39" s="24"/>
      <c r="F39" s="24"/>
      <c r="G39" s="24"/>
      <c r="H39" s="25"/>
      <c r="I39" s="25"/>
      <c r="J39" s="24"/>
      <c r="K39" s="24"/>
      <c r="L39" s="24"/>
    </row>
    <row r="40" spans="2:25" ht="25.5" customHeight="1" thickBot="1" x14ac:dyDescent="0.4">
      <c r="B40" s="36"/>
      <c r="C40" s="392" t="s">
        <v>25</v>
      </c>
      <c r="D40" s="393" t="s">
        <v>0</v>
      </c>
      <c r="E40" s="394" t="s">
        <v>1</v>
      </c>
      <c r="F40" s="394" t="s">
        <v>2</v>
      </c>
      <c r="G40" s="394" t="s">
        <v>3</v>
      </c>
      <c r="H40" s="395" t="s">
        <v>37</v>
      </c>
      <c r="I40" s="395" t="s">
        <v>38</v>
      </c>
      <c r="J40" s="396" t="s">
        <v>178</v>
      </c>
      <c r="K40" s="396" t="s">
        <v>179</v>
      </c>
      <c r="L40" s="392" t="s">
        <v>14</v>
      </c>
      <c r="M40" s="397" t="s">
        <v>7</v>
      </c>
      <c r="O40" s="398" t="s">
        <v>62</v>
      </c>
      <c r="P40" s="398" t="s">
        <v>63</v>
      </c>
    </row>
    <row r="41" spans="2:25" ht="18" customHeight="1" x14ac:dyDescent="0.35">
      <c r="B41" s="37" t="s">
        <v>8</v>
      </c>
      <c r="C41" s="38" t="str">
        <f>RESULTADOS!B61</f>
        <v>TALENTO HUMANO</v>
      </c>
      <c r="D41" s="39">
        <f>RESULTADOS!BX62</f>
        <v>0</v>
      </c>
      <c r="E41" s="40">
        <f>RESULTADOS!BY62</f>
        <v>0</v>
      </c>
      <c r="F41" s="40">
        <f>RESULTADOS!BZ62</f>
        <v>0</v>
      </c>
      <c r="G41" s="40">
        <f>RESULTADOS!CA62</f>
        <v>0</v>
      </c>
      <c r="H41" s="41">
        <f>RESULTADOS!CB62</f>
        <v>0</v>
      </c>
      <c r="I41" s="41">
        <f>RESULTADOS!CC62</f>
        <v>0</v>
      </c>
      <c r="J41" s="42">
        <f>RESULTADOS!CD62</f>
        <v>0</v>
      </c>
      <c r="K41" s="42">
        <f>RESULTADOS!CE62</f>
        <v>0</v>
      </c>
      <c r="L41" s="43">
        <f>RESULTADOS!CF62</f>
        <v>0</v>
      </c>
      <c r="M41" s="44">
        <f>RESULTADOS!CG62</f>
        <v>0</v>
      </c>
      <c r="O41" s="43">
        <f>RESULTADOS!CI62</f>
        <v>0</v>
      </c>
      <c r="P41" s="43">
        <f>RESULTADOS!CJ62</f>
        <v>0</v>
      </c>
    </row>
    <row r="42" spans="2:25" ht="18" customHeight="1" x14ac:dyDescent="0.35">
      <c r="B42" s="45" t="s">
        <v>9</v>
      </c>
      <c r="C42" s="46" t="str">
        <f>RESULTADOS!B65</f>
        <v>MVP</v>
      </c>
      <c r="D42" s="47">
        <f>RESULTADOS!BX66</f>
        <v>0</v>
      </c>
      <c r="E42" s="48">
        <f>RESULTADOS!BY66</f>
        <v>0</v>
      </c>
      <c r="F42" s="48">
        <f>RESULTADOS!BZ66</f>
        <v>0</v>
      </c>
      <c r="G42" s="48">
        <f>RESULTADOS!CA66</f>
        <v>0</v>
      </c>
      <c r="H42" s="49">
        <f>RESULTADOS!CB66</f>
        <v>0</v>
      </c>
      <c r="I42" s="49">
        <f>RESULTADOS!CC66</f>
        <v>0</v>
      </c>
      <c r="J42" s="50">
        <f>RESULTADOS!CD66</f>
        <v>0</v>
      </c>
      <c r="K42" s="50">
        <f>RESULTADOS!CE66</f>
        <v>0</v>
      </c>
      <c r="L42" s="51">
        <f>RESULTADOS!CF66</f>
        <v>0</v>
      </c>
      <c r="M42" s="52">
        <f>RESULTADOS!CG66</f>
        <v>0</v>
      </c>
      <c r="O42" s="51">
        <f>RESULTADOS!CI66</f>
        <v>0</v>
      </c>
      <c r="P42" s="51">
        <f>RESULTADOS!CJ66</f>
        <v>0</v>
      </c>
    </row>
    <row r="43" spans="2:25" ht="18" customHeight="1" x14ac:dyDescent="0.35">
      <c r="B43" s="45" t="s">
        <v>10</v>
      </c>
      <c r="C43" s="46" t="str">
        <f>RESULTADOS!B59</f>
        <v>COCODRILOS</v>
      </c>
      <c r="D43" s="47">
        <f>RESULTADOS!BX60</f>
        <v>0</v>
      </c>
      <c r="E43" s="48">
        <f>RESULTADOS!BY60</f>
        <v>0</v>
      </c>
      <c r="F43" s="48">
        <f>RESULTADOS!BZ60</f>
        <v>0</v>
      </c>
      <c r="G43" s="48">
        <f>RESULTADOS!CA60</f>
        <v>0</v>
      </c>
      <c r="H43" s="49">
        <f>RESULTADOS!CB60</f>
        <v>0</v>
      </c>
      <c r="I43" s="49">
        <f>RESULTADOS!CC60</f>
        <v>0</v>
      </c>
      <c r="J43" s="50">
        <f>RESULTADOS!CD60</f>
        <v>0</v>
      </c>
      <c r="K43" s="50">
        <f>RESULTADOS!CE60</f>
        <v>0</v>
      </c>
      <c r="L43" s="51">
        <f>RESULTADOS!CF60</f>
        <v>0</v>
      </c>
      <c r="M43" s="52">
        <f>RESULTADOS!CG60</f>
        <v>0</v>
      </c>
      <c r="O43" s="51">
        <f>RESULTADOS!CI60</f>
        <v>0</v>
      </c>
      <c r="P43" s="51">
        <f>RESULTADOS!CJ60</f>
        <v>0</v>
      </c>
    </row>
    <row r="44" spans="2:25" ht="18" customHeight="1" x14ac:dyDescent="0.35">
      <c r="B44" s="45" t="s">
        <v>11</v>
      </c>
      <c r="C44" s="46" t="str">
        <f>RESULTADOS!B63</f>
        <v>DDTI</v>
      </c>
      <c r="D44" s="47">
        <f>RESULTADOS!BX64</f>
        <v>0</v>
      </c>
      <c r="E44" s="48">
        <f>RESULTADOS!BY64</f>
        <v>0</v>
      </c>
      <c r="F44" s="48">
        <f>RESULTADOS!BZ64</f>
        <v>0</v>
      </c>
      <c r="G44" s="48">
        <f>RESULTADOS!CA64</f>
        <v>0</v>
      </c>
      <c r="H44" s="49">
        <f>RESULTADOS!CB64</f>
        <v>0</v>
      </c>
      <c r="I44" s="49">
        <f>RESULTADOS!CC64</f>
        <v>0</v>
      </c>
      <c r="J44" s="50">
        <f>RESULTADOS!CD64</f>
        <v>0</v>
      </c>
      <c r="K44" s="50">
        <f>RESULTADOS!CE64</f>
        <v>0</v>
      </c>
      <c r="L44" s="51">
        <f>RESULTADOS!CF64</f>
        <v>0</v>
      </c>
      <c r="M44" s="52">
        <f>RESULTADOS!CG64</f>
        <v>0</v>
      </c>
      <c r="O44" s="51">
        <f>RESULTADOS!CI64</f>
        <v>0</v>
      </c>
      <c r="P44" s="51">
        <f>RESULTADOS!CJ64</f>
        <v>0</v>
      </c>
    </row>
    <row r="45" spans="2:25" ht="18" customHeight="1" x14ac:dyDescent="0.35">
      <c r="B45" s="45" t="s">
        <v>12</v>
      </c>
      <c r="C45" s="46" t="str">
        <f>RESULTADOS!B67</f>
        <v>CIVIL Y MERCANTIL</v>
      </c>
      <c r="D45" s="47">
        <f>RESULTADOS!BX68</f>
        <v>0</v>
      </c>
      <c r="E45" s="48">
        <f>RESULTADOS!BY68</f>
        <v>0</v>
      </c>
      <c r="F45" s="48">
        <f>RESULTADOS!BZ68</f>
        <v>0</v>
      </c>
      <c r="G45" s="48">
        <f>RESULTADOS!CA68</f>
        <v>0</v>
      </c>
      <c r="H45" s="49">
        <f>RESULTADOS!CB68</f>
        <v>0</v>
      </c>
      <c r="I45" s="49">
        <f>RESULTADOS!CC68</f>
        <v>0</v>
      </c>
      <c r="J45" s="50">
        <f>RESULTADOS!CD68</f>
        <v>0</v>
      </c>
      <c r="K45" s="50">
        <f>RESULTADOS!CE68</f>
        <v>0</v>
      </c>
      <c r="L45" s="51">
        <f>RESULTADOS!CF68</f>
        <v>0</v>
      </c>
      <c r="M45" s="52">
        <f>RESULTADOS!CG68</f>
        <v>0</v>
      </c>
      <c r="O45" s="51">
        <f>RESULTADOS!CI68</f>
        <v>0</v>
      </c>
      <c r="P45" s="51">
        <f>RESULTADOS!CJ68</f>
        <v>0</v>
      </c>
    </row>
    <row r="46" spans="2:25" ht="18" customHeight="1" x14ac:dyDescent="0.35">
      <c r="B46" s="45" t="s">
        <v>13</v>
      </c>
      <c r="C46" s="46" t="str">
        <f>RESULTADOS!B69</f>
        <v>RECICLADOS</v>
      </c>
      <c r="D46" s="47">
        <f>RESULTADOS!BX70</f>
        <v>0</v>
      </c>
      <c r="E46" s="48">
        <f>RESULTADOS!BY70</f>
        <v>0</v>
      </c>
      <c r="F46" s="48">
        <f>RESULTADOS!BZ70</f>
        <v>0</v>
      </c>
      <c r="G46" s="48">
        <f>RESULTADOS!CA70</f>
        <v>0</v>
      </c>
      <c r="H46" s="49">
        <f>RESULTADOS!CB70</f>
        <v>0</v>
      </c>
      <c r="I46" s="49">
        <f>RESULTADOS!CC70</f>
        <v>0</v>
      </c>
      <c r="J46" s="50">
        <f>RESULTADOS!CD70</f>
        <v>0</v>
      </c>
      <c r="K46" s="50">
        <f>RESULTADOS!CE70</f>
        <v>0</v>
      </c>
      <c r="L46" s="51">
        <f>RESULTADOS!CF70</f>
        <v>0</v>
      </c>
      <c r="M46" s="52">
        <f>RESULTADOS!CG70</f>
        <v>0</v>
      </c>
      <c r="O46" s="51">
        <f>RESULTADOS!CI70</f>
        <v>0</v>
      </c>
      <c r="P46" s="51">
        <f>RESULTADOS!CJ70</f>
        <v>0</v>
      </c>
    </row>
    <row r="47" spans="2:25" ht="18" customHeight="1" x14ac:dyDescent="0.35">
      <c r="B47" s="45" t="s">
        <v>16</v>
      </c>
      <c r="C47" s="46" t="str">
        <f>RESULTADOS!B71</f>
        <v>SANTA ANA</v>
      </c>
      <c r="D47" s="47">
        <f>RESULTADOS!BX72</f>
        <v>0</v>
      </c>
      <c r="E47" s="48">
        <f>RESULTADOS!BY72</f>
        <v>0</v>
      </c>
      <c r="F47" s="48">
        <f>RESULTADOS!BZ72</f>
        <v>0</v>
      </c>
      <c r="G47" s="48">
        <f>RESULTADOS!CA72</f>
        <v>0</v>
      </c>
      <c r="H47" s="49">
        <f>RESULTADOS!CB72</f>
        <v>0</v>
      </c>
      <c r="I47" s="49">
        <f>RESULTADOS!CC72</f>
        <v>0</v>
      </c>
      <c r="J47" s="50">
        <f>RESULTADOS!CD72</f>
        <v>0</v>
      </c>
      <c r="K47" s="50">
        <f>RESULTADOS!CE72</f>
        <v>0</v>
      </c>
      <c r="L47" s="51">
        <f>RESULTADOS!CF72</f>
        <v>0</v>
      </c>
      <c r="M47" s="52">
        <f>RESULTADOS!CG72</f>
        <v>0</v>
      </c>
      <c r="O47" s="51">
        <f>RESULTADOS!CI72</f>
        <v>0</v>
      </c>
      <c r="P47" s="51">
        <f>RESULTADOS!CJ72</f>
        <v>0</v>
      </c>
    </row>
    <row r="48" spans="2:25" ht="18" hidden="1" customHeight="1" x14ac:dyDescent="0.35">
      <c r="B48" s="45" t="s">
        <v>19</v>
      </c>
      <c r="C48" s="46" t="str">
        <f>RESULTADOS!B73</f>
        <v>AGUILAS</v>
      </c>
      <c r="D48" s="47">
        <f>RESULTADOS!BX74</f>
        <v>0</v>
      </c>
      <c r="E48" s="48">
        <f>RESULTADOS!BY74</f>
        <v>0</v>
      </c>
      <c r="F48" s="48">
        <f>RESULTADOS!BZ74</f>
        <v>0</v>
      </c>
      <c r="G48" s="48">
        <f>RESULTADOS!CA74</f>
        <v>0</v>
      </c>
      <c r="H48" s="49">
        <f>RESULTADOS!CB74</f>
        <v>0</v>
      </c>
      <c r="I48" s="49">
        <f>RESULTADOS!CC74</f>
        <v>0</v>
      </c>
      <c r="J48" s="50">
        <f>RESULTADOS!CD74</f>
        <v>0</v>
      </c>
      <c r="K48" s="50">
        <f>RESULTADOS!CE74</f>
        <v>0</v>
      </c>
      <c r="L48" s="51">
        <f>RESULTADOS!CF74</f>
        <v>0</v>
      </c>
      <c r="M48" s="52">
        <f>RESULTADOS!CG74</f>
        <v>0</v>
      </c>
      <c r="O48" s="51">
        <f>RESULTADOS!CI74</f>
        <v>0</v>
      </c>
      <c r="P48" s="51">
        <f>RESULTADOS!CJ74</f>
        <v>0</v>
      </c>
    </row>
    <row r="49" spans="2:16" ht="18" hidden="1" customHeight="1" x14ac:dyDescent="0.35">
      <c r="B49" s="45" t="s">
        <v>20</v>
      </c>
      <c r="C49" s="46" t="str">
        <f>RESULTADOS!B75</f>
        <v>COCODRILOS</v>
      </c>
      <c r="D49" s="47">
        <f>RESULTADOS!BX76</f>
        <v>0</v>
      </c>
      <c r="E49" s="48">
        <f>RESULTADOS!BY76</f>
        <v>0</v>
      </c>
      <c r="F49" s="48">
        <f>RESULTADOS!BZ76</f>
        <v>0</v>
      </c>
      <c r="G49" s="48">
        <f>RESULTADOS!CA76</f>
        <v>0</v>
      </c>
      <c r="H49" s="49">
        <f>RESULTADOS!CB76</f>
        <v>0</v>
      </c>
      <c r="I49" s="49">
        <f>RESULTADOS!CC76</f>
        <v>0</v>
      </c>
      <c r="J49" s="50">
        <f>RESULTADOS!CD76</f>
        <v>0</v>
      </c>
      <c r="K49" s="50">
        <f>RESULTADOS!CE76</f>
        <v>0</v>
      </c>
      <c r="L49" s="51">
        <f>RESULTADOS!CF76</f>
        <v>0</v>
      </c>
      <c r="M49" s="52">
        <f>RESULTADOS!CG76</f>
        <v>0</v>
      </c>
      <c r="O49" s="51">
        <f>RESULTADOS!CI76</f>
        <v>0</v>
      </c>
      <c r="P49" s="51">
        <f>RESULTADOS!CJ76</f>
        <v>0</v>
      </c>
    </row>
    <row r="50" spans="2:16" ht="18" hidden="1" customHeight="1" x14ac:dyDescent="0.35">
      <c r="B50" s="45" t="s">
        <v>21</v>
      </c>
      <c r="C50" s="46" t="str">
        <f>RESULTADOS!B77</f>
        <v>EQUIPO J</v>
      </c>
      <c r="D50" s="47">
        <f>RESULTADOS!BX78</f>
        <v>0</v>
      </c>
      <c r="E50" s="48">
        <f>RESULTADOS!BY78</f>
        <v>0</v>
      </c>
      <c r="F50" s="48">
        <f>RESULTADOS!BZ78</f>
        <v>0</v>
      </c>
      <c r="G50" s="48">
        <f>RESULTADOS!CA78</f>
        <v>0</v>
      </c>
      <c r="H50" s="49">
        <f>RESULTADOS!CB78</f>
        <v>0</v>
      </c>
      <c r="I50" s="49">
        <f>RESULTADOS!CC78</f>
        <v>0</v>
      </c>
      <c r="J50" s="50">
        <f>RESULTADOS!CD78</f>
        <v>0</v>
      </c>
      <c r="K50" s="50">
        <f>RESULTADOS!CE78</f>
        <v>0</v>
      </c>
      <c r="L50" s="51">
        <f>RESULTADOS!CF78</f>
        <v>0</v>
      </c>
      <c r="M50" s="52">
        <f>RESULTADOS!CG78</f>
        <v>0</v>
      </c>
      <c r="O50" s="51">
        <f>RESULTADOS!CI78</f>
        <v>0</v>
      </c>
      <c r="P50" s="51">
        <f>RESULTADOS!CJ78</f>
        <v>0</v>
      </c>
    </row>
    <row r="51" spans="2:16" ht="18" hidden="1" customHeight="1" x14ac:dyDescent="0.35">
      <c r="B51" s="45" t="s">
        <v>22</v>
      </c>
      <c r="C51" s="46" t="str">
        <f>RESULTADOS!B79</f>
        <v>EQUIPO K</v>
      </c>
      <c r="D51" s="47">
        <f>RESULTADOS!BX80</f>
        <v>0</v>
      </c>
      <c r="E51" s="48">
        <f>RESULTADOS!BY80</f>
        <v>0</v>
      </c>
      <c r="F51" s="48">
        <f>RESULTADOS!BZ80</f>
        <v>0</v>
      </c>
      <c r="G51" s="48">
        <f>RESULTADOS!CA80</f>
        <v>0</v>
      </c>
      <c r="H51" s="49">
        <f>RESULTADOS!CB80</f>
        <v>0</v>
      </c>
      <c r="I51" s="49">
        <f>RESULTADOS!CC80</f>
        <v>0</v>
      </c>
      <c r="J51" s="50">
        <f>RESULTADOS!CD80</f>
        <v>0</v>
      </c>
      <c r="K51" s="50">
        <f>RESULTADOS!CE80</f>
        <v>0</v>
      </c>
      <c r="L51" s="51">
        <f>RESULTADOS!CF80</f>
        <v>0</v>
      </c>
      <c r="M51" s="52">
        <f>RESULTADOS!CG80</f>
        <v>0</v>
      </c>
      <c r="O51" s="51">
        <f>RESULTADOS!CI80</f>
        <v>0</v>
      </c>
      <c r="P51" s="51">
        <f>RESULTADOS!CJ80</f>
        <v>0</v>
      </c>
    </row>
    <row r="52" spans="2:16" ht="18" hidden="1" customHeight="1" x14ac:dyDescent="0.35">
      <c r="B52" s="45" t="s">
        <v>23</v>
      </c>
      <c r="C52" s="46" t="str">
        <f>RESULTADOS!B81</f>
        <v>EQUIPO L</v>
      </c>
      <c r="D52" s="47">
        <f>RESULTADOS!BX82</f>
        <v>0</v>
      </c>
      <c r="E52" s="48">
        <f>RESULTADOS!BY82</f>
        <v>0</v>
      </c>
      <c r="F52" s="48">
        <f>RESULTADOS!BZ82</f>
        <v>0</v>
      </c>
      <c r="G52" s="48">
        <f>RESULTADOS!CA82</f>
        <v>0</v>
      </c>
      <c r="H52" s="49">
        <f>RESULTADOS!CB82</f>
        <v>0</v>
      </c>
      <c r="I52" s="49">
        <f>RESULTADOS!CC82</f>
        <v>0</v>
      </c>
      <c r="J52" s="50">
        <f>RESULTADOS!CD82</f>
        <v>0</v>
      </c>
      <c r="K52" s="50">
        <f>RESULTADOS!CE82</f>
        <v>0</v>
      </c>
      <c r="L52" s="51">
        <f>RESULTADOS!CF82</f>
        <v>0</v>
      </c>
      <c r="M52" s="52">
        <f>RESULTADOS!CG82</f>
        <v>0</v>
      </c>
      <c r="O52" s="51">
        <f>RESULTADOS!CI82</f>
        <v>0</v>
      </c>
      <c r="P52" s="51">
        <f>RESULTADOS!CJ82</f>
        <v>0</v>
      </c>
    </row>
    <row r="53" spans="2:16" ht="18" hidden="1" customHeight="1" x14ac:dyDescent="0.35">
      <c r="B53" s="45" t="s">
        <v>24</v>
      </c>
      <c r="C53" s="46" t="str">
        <f>RESULTADOS!B83</f>
        <v>EQUIPO M</v>
      </c>
      <c r="D53" s="47">
        <f>RESULTADOS!BX84</f>
        <v>0</v>
      </c>
      <c r="E53" s="48">
        <f>RESULTADOS!BY84</f>
        <v>0</v>
      </c>
      <c r="F53" s="48">
        <f>RESULTADOS!BZ84</f>
        <v>0</v>
      </c>
      <c r="G53" s="48">
        <f>RESULTADOS!CA84</f>
        <v>0</v>
      </c>
      <c r="H53" s="49">
        <f>RESULTADOS!CB84</f>
        <v>0</v>
      </c>
      <c r="I53" s="49">
        <f>RESULTADOS!CC84</f>
        <v>0</v>
      </c>
      <c r="J53" s="50">
        <f>RESULTADOS!CD84</f>
        <v>0</v>
      </c>
      <c r="K53" s="50">
        <f>RESULTADOS!CE84</f>
        <v>0</v>
      </c>
      <c r="L53" s="51">
        <f>RESULTADOS!CF84</f>
        <v>0</v>
      </c>
      <c r="M53" s="52">
        <f>RESULTADOS!CG84</f>
        <v>0</v>
      </c>
      <c r="O53" s="51">
        <f>RESULTADOS!CI84</f>
        <v>0</v>
      </c>
      <c r="P53" s="51">
        <f>RESULTADOS!CJ84</f>
        <v>0</v>
      </c>
    </row>
    <row r="54" spans="2:16" ht="18" hidden="1" customHeight="1" x14ac:dyDescent="0.35">
      <c r="B54" s="45" t="s">
        <v>28</v>
      </c>
      <c r="C54" s="46" t="str">
        <f>RESULTADOS!B85</f>
        <v>EQUIPO N</v>
      </c>
      <c r="D54" s="47">
        <f>RESULTADOS!BX86</f>
        <v>0</v>
      </c>
      <c r="E54" s="48">
        <f>RESULTADOS!BY86</f>
        <v>0</v>
      </c>
      <c r="F54" s="48">
        <f>RESULTADOS!BZ86</f>
        <v>0</v>
      </c>
      <c r="G54" s="48">
        <f>RESULTADOS!CA86</f>
        <v>0</v>
      </c>
      <c r="H54" s="49">
        <f>RESULTADOS!CB86</f>
        <v>0</v>
      </c>
      <c r="I54" s="49">
        <f>RESULTADOS!CC86</f>
        <v>0</v>
      </c>
      <c r="J54" s="50">
        <f>RESULTADOS!CD86</f>
        <v>0</v>
      </c>
      <c r="K54" s="50">
        <f>RESULTADOS!CE86</f>
        <v>0</v>
      </c>
      <c r="L54" s="51">
        <f>RESULTADOS!CF86</f>
        <v>0</v>
      </c>
      <c r="M54" s="52">
        <f>RESULTADOS!CG86</f>
        <v>0</v>
      </c>
      <c r="O54" s="51">
        <f>RESULTADOS!CI86</f>
        <v>0</v>
      </c>
      <c r="P54" s="51">
        <f>RESULTADOS!CJ86</f>
        <v>0</v>
      </c>
    </row>
    <row r="55" spans="2:16" ht="18" hidden="1" customHeight="1" x14ac:dyDescent="0.35">
      <c r="B55" s="45" t="s">
        <v>29</v>
      </c>
      <c r="C55" s="46" t="str">
        <f>RESULTADOS!B87</f>
        <v>EQUIPO O</v>
      </c>
      <c r="D55" s="47">
        <f>RESULTADOS!BX88</f>
        <v>0</v>
      </c>
      <c r="E55" s="48">
        <f>RESULTADOS!BY88</f>
        <v>0</v>
      </c>
      <c r="F55" s="48">
        <f>RESULTADOS!BZ88</f>
        <v>0</v>
      </c>
      <c r="G55" s="48">
        <f>RESULTADOS!CA88</f>
        <v>0</v>
      </c>
      <c r="H55" s="49">
        <f>RESULTADOS!CB88</f>
        <v>0</v>
      </c>
      <c r="I55" s="49">
        <f>RESULTADOS!CC88</f>
        <v>0</v>
      </c>
      <c r="J55" s="50">
        <f>RESULTADOS!CD88</f>
        <v>0</v>
      </c>
      <c r="K55" s="50">
        <f>RESULTADOS!CE88</f>
        <v>0</v>
      </c>
      <c r="L55" s="51">
        <f>RESULTADOS!CF88</f>
        <v>0</v>
      </c>
      <c r="M55" s="52">
        <f>RESULTADOS!CG88</f>
        <v>0</v>
      </c>
      <c r="O55" s="51">
        <f>RESULTADOS!CI88</f>
        <v>0</v>
      </c>
      <c r="P55" s="51">
        <f>RESULTADOS!CJ88</f>
        <v>0</v>
      </c>
    </row>
    <row r="56" spans="2:16" ht="18" hidden="1" customHeight="1" x14ac:dyDescent="0.35">
      <c r="B56" s="45" t="s">
        <v>30</v>
      </c>
      <c r="C56" s="46" t="str">
        <f>RESULTADOS!B89</f>
        <v>EQUIPO P</v>
      </c>
      <c r="D56" s="47">
        <f>RESULTADOS!BX90</f>
        <v>0</v>
      </c>
      <c r="E56" s="48">
        <f>RESULTADOS!BY90</f>
        <v>0</v>
      </c>
      <c r="F56" s="48">
        <f>RESULTADOS!BZ90</f>
        <v>0</v>
      </c>
      <c r="G56" s="48">
        <f>RESULTADOS!CA90</f>
        <v>0</v>
      </c>
      <c r="H56" s="49">
        <f>RESULTADOS!CB90</f>
        <v>0</v>
      </c>
      <c r="I56" s="49">
        <f>RESULTADOS!CC90</f>
        <v>0</v>
      </c>
      <c r="J56" s="50">
        <f>RESULTADOS!CD90</f>
        <v>0</v>
      </c>
      <c r="K56" s="50">
        <f>RESULTADOS!CE90</f>
        <v>0</v>
      </c>
      <c r="L56" s="51">
        <f>RESULTADOS!CF90</f>
        <v>0</v>
      </c>
      <c r="M56" s="52">
        <f>RESULTADOS!CG90</f>
        <v>0</v>
      </c>
      <c r="O56" s="51">
        <f>RESULTADOS!CI90</f>
        <v>0</v>
      </c>
      <c r="P56" s="51">
        <f>RESULTADOS!CJ90</f>
        <v>0</v>
      </c>
    </row>
    <row r="57" spans="2:16" ht="18" hidden="1" customHeight="1" x14ac:dyDescent="0.35">
      <c r="B57" s="45" t="s">
        <v>31</v>
      </c>
      <c r="C57" s="46" t="str">
        <f>RESULTADOS!B91</f>
        <v>EQUIPO Q</v>
      </c>
      <c r="D57" s="47">
        <f>RESULTADOS!BX92</f>
        <v>0</v>
      </c>
      <c r="E57" s="48">
        <f>RESULTADOS!BY92</f>
        <v>0</v>
      </c>
      <c r="F57" s="48">
        <f>RESULTADOS!BZ92</f>
        <v>0</v>
      </c>
      <c r="G57" s="48">
        <f>RESULTADOS!CA92</f>
        <v>0</v>
      </c>
      <c r="H57" s="49">
        <f>RESULTADOS!CB92</f>
        <v>0</v>
      </c>
      <c r="I57" s="49">
        <f>RESULTADOS!CC92</f>
        <v>0</v>
      </c>
      <c r="J57" s="50">
        <f>RESULTADOS!CD92</f>
        <v>0</v>
      </c>
      <c r="K57" s="50">
        <f>RESULTADOS!CE92</f>
        <v>0</v>
      </c>
      <c r="L57" s="51">
        <f>RESULTADOS!CF92</f>
        <v>0</v>
      </c>
      <c r="M57" s="52">
        <f>RESULTADOS!CG92</f>
        <v>0</v>
      </c>
      <c r="O57" s="51">
        <f>RESULTADOS!CI92</f>
        <v>0</v>
      </c>
      <c r="P57" s="51">
        <f>RESULTADOS!CJ92</f>
        <v>0</v>
      </c>
    </row>
    <row r="58" spans="2:16" ht="18" hidden="1" customHeight="1" x14ac:dyDescent="0.35">
      <c r="B58" s="45" t="s">
        <v>32</v>
      </c>
      <c r="C58" s="46" t="str">
        <f>RESULTADOS!B93</f>
        <v>EQUIPO R</v>
      </c>
      <c r="D58" s="47">
        <f>RESULTADOS!BX94</f>
        <v>0</v>
      </c>
      <c r="E58" s="48">
        <f>RESULTADOS!BY94</f>
        <v>0</v>
      </c>
      <c r="F58" s="48">
        <f>RESULTADOS!BZ94</f>
        <v>0</v>
      </c>
      <c r="G58" s="48">
        <f>RESULTADOS!CA94</f>
        <v>0</v>
      </c>
      <c r="H58" s="49">
        <f>RESULTADOS!CB94</f>
        <v>0</v>
      </c>
      <c r="I58" s="49">
        <f>RESULTADOS!CC94</f>
        <v>0</v>
      </c>
      <c r="J58" s="50">
        <f>RESULTADOS!CD94</f>
        <v>0</v>
      </c>
      <c r="K58" s="50">
        <f>RESULTADOS!CE94</f>
        <v>0</v>
      </c>
      <c r="L58" s="51">
        <f>RESULTADOS!CF94</f>
        <v>0</v>
      </c>
      <c r="M58" s="52">
        <f>RESULTADOS!CG94</f>
        <v>0</v>
      </c>
      <c r="O58" s="51">
        <f>RESULTADOS!CI94</f>
        <v>0</v>
      </c>
      <c r="P58" s="51">
        <f>RESULTADOS!CJ94</f>
        <v>0</v>
      </c>
    </row>
    <row r="59" spans="2:16" ht="18" hidden="1" customHeight="1" x14ac:dyDescent="0.35">
      <c r="B59" s="45" t="s">
        <v>33</v>
      </c>
      <c r="C59" s="46" t="str">
        <f>RESULTADOS!B95</f>
        <v>EQUIPO S</v>
      </c>
      <c r="D59" s="47">
        <f>RESULTADOS!BX96</f>
        <v>0</v>
      </c>
      <c r="E59" s="48">
        <f>RESULTADOS!BY96</f>
        <v>0</v>
      </c>
      <c r="F59" s="48">
        <f>RESULTADOS!BZ96</f>
        <v>0</v>
      </c>
      <c r="G59" s="48">
        <f>RESULTADOS!CA96</f>
        <v>0</v>
      </c>
      <c r="H59" s="49">
        <f>RESULTADOS!CB96</f>
        <v>0</v>
      </c>
      <c r="I59" s="49">
        <f>RESULTADOS!CC96</f>
        <v>0</v>
      </c>
      <c r="J59" s="50">
        <f>RESULTADOS!CD96</f>
        <v>0</v>
      </c>
      <c r="K59" s="50">
        <f>RESULTADOS!CE96</f>
        <v>0</v>
      </c>
      <c r="L59" s="51">
        <f>RESULTADOS!CF96</f>
        <v>0</v>
      </c>
      <c r="M59" s="52">
        <f>RESULTADOS!CG96</f>
        <v>0</v>
      </c>
      <c r="O59" s="51">
        <f>RESULTADOS!CI96</f>
        <v>0</v>
      </c>
      <c r="P59" s="51">
        <f>RESULTADOS!CJ96</f>
        <v>0</v>
      </c>
    </row>
    <row r="60" spans="2:16" ht="18" hidden="1" customHeight="1" x14ac:dyDescent="0.35">
      <c r="B60" s="45" t="s">
        <v>34</v>
      </c>
      <c r="C60" s="46" t="str">
        <f>RESULTADOS!B97</f>
        <v>EQUIPO T</v>
      </c>
      <c r="D60" s="47">
        <f>RESULTADOS!BX98</f>
        <v>0</v>
      </c>
      <c r="E60" s="48">
        <f>RESULTADOS!BY98</f>
        <v>0</v>
      </c>
      <c r="F60" s="48">
        <f>RESULTADOS!BZ98</f>
        <v>0</v>
      </c>
      <c r="G60" s="48">
        <f>RESULTADOS!CA98</f>
        <v>0</v>
      </c>
      <c r="H60" s="49">
        <f>RESULTADOS!CB98</f>
        <v>0</v>
      </c>
      <c r="I60" s="49">
        <f>RESULTADOS!CC98</f>
        <v>0</v>
      </c>
      <c r="J60" s="50">
        <f>RESULTADOS!CD98</f>
        <v>0</v>
      </c>
      <c r="K60" s="50">
        <f>RESULTADOS!CE98</f>
        <v>0</v>
      </c>
      <c r="L60" s="51">
        <f>RESULTADOS!CF98</f>
        <v>0</v>
      </c>
      <c r="M60" s="52">
        <f>RESULTADOS!CG98</f>
        <v>0</v>
      </c>
      <c r="O60" s="51">
        <f>RESULTADOS!CI98</f>
        <v>0</v>
      </c>
      <c r="P60" s="51">
        <f>RESULTADOS!CJ98</f>
        <v>0</v>
      </c>
    </row>
    <row r="61" spans="2:16" ht="18" hidden="1" customHeight="1" x14ac:dyDescent="0.35">
      <c r="B61" s="45" t="s">
        <v>53</v>
      </c>
      <c r="C61" s="46" t="str">
        <f>RESULTADOS!B99</f>
        <v>EQUIPO U</v>
      </c>
      <c r="D61" s="47">
        <f>RESULTADOS!BX100</f>
        <v>0</v>
      </c>
      <c r="E61" s="48">
        <f>RESULTADOS!BY100</f>
        <v>0</v>
      </c>
      <c r="F61" s="48">
        <f>RESULTADOS!BZ100</f>
        <v>0</v>
      </c>
      <c r="G61" s="48">
        <f>RESULTADOS!CA100</f>
        <v>0</v>
      </c>
      <c r="H61" s="49">
        <f>RESULTADOS!CB100</f>
        <v>0</v>
      </c>
      <c r="I61" s="49">
        <f>RESULTADOS!CC100</f>
        <v>0</v>
      </c>
      <c r="J61" s="50">
        <f>RESULTADOS!CD100</f>
        <v>0</v>
      </c>
      <c r="K61" s="50">
        <f>RESULTADOS!CE100</f>
        <v>0</v>
      </c>
      <c r="L61" s="51">
        <f>RESULTADOS!CF100</f>
        <v>0</v>
      </c>
      <c r="M61" s="52">
        <f>RESULTADOS!CG100</f>
        <v>0</v>
      </c>
      <c r="O61" s="51">
        <f>RESULTADOS!CI100</f>
        <v>0</v>
      </c>
      <c r="P61" s="51">
        <f>RESULTADOS!CJ100</f>
        <v>0</v>
      </c>
    </row>
    <row r="62" spans="2:16" ht="18" hidden="1" customHeight="1" x14ac:dyDescent="0.35">
      <c r="B62" s="45" t="s">
        <v>54</v>
      </c>
      <c r="C62" s="46" t="str">
        <f>RESULTADOS!B101</f>
        <v>EQUIPO V</v>
      </c>
      <c r="D62" s="47">
        <f>RESULTADOS!BX102</f>
        <v>0</v>
      </c>
      <c r="E62" s="48">
        <f>RESULTADOS!BY102</f>
        <v>0</v>
      </c>
      <c r="F62" s="48">
        <f>RESULTADOS!BZ102</f>
        <v>0</v>
      </c>
      <c r="G62" s="48">
        <f>RESULTADOS!CA102</f>
        <v>0</v>
      </c>
      <c r="H62" s="49">
        <f>RESULTADOS!CB102</f>
        <v>0</v>
      </c>
      <c r="I62" s="49">
        <f>RESULTADOS!CC102</f>
        <v>0</v>
      </c>
      <c r="J62" s="50">
        <f>RESULTADOS!CD102</f>
        <v>0</v>
      </c>
      <c r="K62" s="50">
        <f>RESULTADOS!CE102</f>
        <v>0</v>
      </c>
      <c r="L62" s="51">
        <f>RESULTADOS!CF102</f>
        <v>0</v>
      </c>
      <c r="M62" s="52">
        <f>RESULTADOS!CG102</f>
        <v>0</v>
      </c>
      <c r="O62" s="51">
        <f>RESULTADOS!CI102</f>
        <v>0</v>
      </c>
      <c r="P62" s="51">
        <f>RESULTADOS!CJ102</f>
        <v>0</v>
      </c>
    </row>
    <row r="63" spans="2:16" ht="18" hidden="1" customHeight="1" x14ac:dyDescent="0.35">
      <c r="B63" s="45" t="s">
        <v>55</v>
      </c>
      <c r="C63" s="46" t="str">
        <f>RESULTADOS!B103</f>
        <v>EQUIPO W</v>
      </c>
      <c r="D63" s="47">
        <f>RESULTADOS!BX104</f>
        <v>0</v>
      </c>
      <c r="E63" s="48">
        <f>RESULTADOS!BY104</f>
        <v>0</v>
      </c>
      <c r="F63" s="48">
        <f>RESULTADOS!BZ104</f>
        <v>0</v>
      </c>
      <c r="G63" s="48">
        <f>RESULTADOS!CA104</f>
        <v>0</v>
      </c>
      <c r="H63" s="49">
        <f>RESULTADOS!CB104</f>
        <v>0</v>
      </c>
      <c r="I63" s="49">
        <f>RESULTADOS!CC104</f>
        <v>0</v>
      </c>
      <c r="J63" s="50">
        <f>RESULTADOS!CD104</f>
        <v>0</v>
      </c>
      <c r="K63" s="50">
        <f>RESULTADOS!CE104</f>
        <v>0</v>
      </c>
      <c r="L63" s="51">
        <f>RESULTADOS!CF104</f>
        <v>0</v>
      </c>
      <c r="M63" s="52">
        <f>RESULTADOS!CG104</f>
        <v>0</v>
      </c>
      <c r="O63" s="51">
        <f>RESULTADOS!CI104</f>
        <v>0</v>
      </c>
      <c r="P63" s="51">
        <f>RESULTADOS!CJ104</f>
        <v>0</v>
      </c>
    </row>
    <row r="64" spans="2:16" ht="18" hidden="1" customHeight="1" thickBot="1" x14ac:dyDescent="0.4">
      <c r="B64" s="53" t="s">
        <v>56</v>
      </c>
      <c r="C64" s="54" t="str">
        <f>RESULTADOS!B105</f>
        <v>EQUIPO X</v>
      </c>
      <c r="D64" s="55">
        <f>RESULTADOS!BX106</f>
        <v>0</v>
      </c>
      <c r="E64" s="56">
        <f>RESULTADOS!BY106</f>
        <v>0</v>
      </c>
      <c r="F64" s="56">
        <f>RESULTADOS!BZ106</f>
        <v>0</v>
      </c>
      <c r="G64" s="56">
        <f>RESULTADOS!CA106</f>
        <v>0</v>
      </c>
      <c r="H64" s="57">
        <f>RESULTADOS!CB106</f>
        <v>0</v>
      </c>
      <c r="I64" s="57">
        <f>RESULTADOS!CC106</f>
        <v>0</v>
      </c>
      <c r="J64" s="58">
        <f>RESULTADOS!CD106</f>
        <v>0</v>
      </c>
      <c r="K64" s="58">
        <f>RESULTADOS!CE106</f>
        <v>0</v>
      </c>
      <c r="L64" s="59">
        <f>RESULTADOS!CF106</f>
        <v>0</v>
      </c>
      <c r="M64" s="60">
        <f>RESULTADOS!CG106</f>
        <v>0</v>
      </c>
      <c r="O64" s="59">
        <f>RESULTADOS!CI106</f>
        <v>0</v>
      </c>
      <c r="P64" s="59">
        <f>RESULTADOS!CJ106</f>
        <v>0</v>
      </c>
    </row>
    <row r="65" ht="18" hidden="1" customHeight="1" x14ac:dyDescent="0.35"/>
  </sheetData>
  <sheetProtection password="C575" sheet="1" objects="1" scenarios="1" formatCells="0" formatColumns="0" formatRows="0" sort="0" autoFilter="0" pivotTables="0"/>
  <sortState xmlns:xlrd2="http://schemas.microsoft.com/office/spreadsheetml/2017/richdata2" ref="C41:P44">
    <sortCondition descending="1" ref="M41:M64"/>
    <sortCondition descending="1" ref="O41:O64"/>
    <sortCondition descending="1" ref="P41:P64"/>
    <sortCondition descending="1" ref="L41:L64"/>
  </sortState>
  <mergeCells count="7">
    <mergeCell ref="B38:M38"/>
    <mergeCell ref="B9:M9"/>
    <mergeCell ref="B1:M1"/>
    <mergeCell ref="B2:M2"/>
    <mergeCell ref="B3:M3"/>
    <mergeCell ref="B7:M7"/>
    <mergeCell ref="B6:M6"/>
  </mergeCells>
  <phoneticPr fontId="0" type="noConversion"/>
  <printOptions horizontalCentered="1"/>
  <pageMargins left="0.19685039370078741" right="0.19685039370078741" top="0.59055118110236227" bottom="0.98425196850393704" header="0" footer="0"/>
  <pageSetup orientation="portrait" horizontalDpi="4294967293" verticalDpi="144" r:id="rId1"/>
  <headerFooter alignWithMargins="0"/>
  <rowBreaks count="1" manualBreakCount="1">
    <brk id="36" max="12" man="1"/>
  </rowBreaks>
  <colBreaks count="1" manualBreakCount="1">
    <brk id="13" min="1" max="28" man="1"/>
  </colBreaks>
  <ignoredErrors>
    <ignoredError sqref="I4:I5 C4:C5 B1:B2" unlocked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rgb="FF9900CC"/>
  </sheetPr>
  <dimension ref="A1:Q1113"/>
  <sheetViews>
    <sheetView showGridLines="0" topLeftCell="C1" zoomScale="90" zoomScaleNormal="90" workbookViewId="0">
      <selection activeCell="E3" sqref="E3:G4"/>
    </sheetView>
  </sheetViews>
  <sheetFormatPr baseColWidth="10" defaultColWidth="8" defaultRowHeight="18" customHeight="1" x14ac:dyDescent="0.35"/>
  <cols>
    <col min="1" max="1" width="3.5" style="201" bestFit="1" customWidth="1"/>
    <col min="2" max="2" width="7.59765625" style="195" customWidth="1"/>
    <col min="3" max="3" width="7.59765625" style="201" customWidth="1"/>
    <col min="4" max="4" width="10.19921875" style="195" customWidth="1"/>
    <col min="5" max="5" width="11.09765625" style="202" customWidth="1"/>
    <col min="6" max="6" width="20.19921875" style="201" customWidth="1"/>
    <col min="7" max="9" width="3.19921875" style="201" customWidth="1"/>
    <col min="10" max="10" width="20.19921875" style="201" customWidth="1"/>
    <col min="11" max="11" width="26.59765625" style="201" customWidth="1"/>
    <col min="12" max="12" width="3.19921875" style="201" customWidth="1"/>
    <col min="13" max="13" width="8" style="201"/>
    <col min="14" max="14" width="21.69921875" style="201" bestFit="1" customWidth="1"/>
    <col min="15" max="15" width="10.19921875" style="201" bestFit="1" customWidth="1"/>
    <col min="16" max="16384" width="8" style="201"/>
  </cols>
  <sheetData>
    <row r="1" spans="1:17" x14ac:dyDescent="0.35">
      <c r="C1" s="459"/>
      <c r="D1" s="459"/>
      <c r="E1" s="459"/>
      <c r="F1" s="459"/>
      <c r="G1" s="459"/>
      <c r="H1" s="459"/>
      <c r="I1" s="218"/>
    </row>
    <row r="2" spans="1:17" ht="18" customHeight="1" x14ac:dyDescent="0.35">
      <c r="C2" s="460"/>
      <c r="D2" s="460"/>
      <c r="E2" s="460"/>
      <c r="F2" s="460"/>
      <c r="G2" s="460"/>
      <c r="H2" s="460"/>
      <c r="I2" s="217"/>
      <c r="J2" s="213"/>
      <c r="L2" s="216"/>
    </row>
    <row r="3" spans="1:17" ht="18" customHeight="1" x14ac:dyDescent="0.35">
      <c r="B3" s="215"/>
      <c r="D3" s="215"/>
      <c r="F3" s="215"/>
      <c r="G3" s="214"/>
      <c r="H3" s="214"/>
      <c r="I3" s="214"/>
      <c r="J3" s="213"/>
    </row>
    <row r="4" spans="1:17" ht="18" customHeight="1" x14ac:dyDescent="0.35">
      <c r="B4" s="215"/>
      <c r="D4" s="215"/>
      <c r="F4" s="215"/>
      <c r="G4" s="214"/>
      <c r="H4" s="214"/>
      <c r="I4" s="214"/>
      <c r="J4" s="213"/>
    </row>
    <row r="5" spans="1:17" ht="18" customHeight="1" x14ac:dyDescent="0.35">
      <c r="B5" s="215"/>
      <c r="D5" s="215"/>
      <c r="F5" s="215"/>
      <c r="G5" s="214"/>
      <c r="H5" s="212" t="s">
        <v>49</v>
      </c>
      <c r="I5" s="214"/>
      <c r="J5" s="213"/>
    </row>
    <row r="6" spans="1:17" ht="18" customHeight="1" x14ac:dyDescent="0.35">
      <c r="B6" s="211"/>
      <c r="C6" s="211"/>
      <c r="D6" s="211"/>
      <c r="E6" s="211"/>
      <c r="F6" s="211"/>
      <c r="G6" s="211"/>
      <c r="H6" s="212" t="s">
        <v>51</v>
      </c>
      <c r="I6" s="211"/>
      <c r="J6" s="211"/>
      <c r="K6" s="211"/>
      <c r="N6" s="309">
        <v>1</v>
      </c>
      <c r="O6" s="309">
        <v>2</v>
      </c>
      <c r="P6" s="309">
        <v>3</v>
      </c>
      <c r="Q6" s="309">
        <v>4</v>
      </c>
    </row>
    <row r="7" spans="1:17" ht="18" customHeight="1" x14ac:dyDescent="0.35">
      <c r="B7" s="199" t="s">
        <v>84</v>
      </c>
      <c r="C7" s="199" t="s">
        <v>42</v>
      </c>
      <c r="D7" s="199" t="s">
        <v>83</v>
      </c>
      <c r="E7" s="196" t="s">
        <v>82</v>
      </c>
      <c r="F7" s="198" t="s">
        <v>81</v>
      </c>
      <c r="G7" s="461" t="s">
        <v>80</v>
      </c>
      <c r="H7" s="461"/>
      <c r="I7" s="461"/>
      <c r="J7" s="197" t="s">
        <v>79</v>
      </c>
      <c r="K7" s="196" t="s">
        <v>78</v>
      </c>
      <c r="N7" s="310" t="s">
        <v>25</v>
      </c>
      <c r="O7" s="313" t="s">
        <v>83</v>
      </c>
      <c r="P7" s="310" t="s">
        <v>101</v>
      </c>
      <c r="Q7" s="310" t="s">
        <v>42</v>
      </c>
    </row>
    <row r="8" spans="1:17" ht="18" customHeight="1" x14ac:dyDescent="0.35">
      <c r="A8" s="203">
        <f>'1CONTRATO2'!A311</f>
        <v>1</v>
      </c>
      <c r="B8" s="210">
        <f>IF(ISNA(IF(A8&lt;&gt;"",VLOOKUP(A8,'1CONTRATO2'!$A$311:$F$863,2,FALSE),"")),"",IF(A8&lt;&gt;"",VLOOKUP(A8,'1CONTRATO2'!$A$311:$F$863,2,FALSE),""))</f>
        <v>1</v>
      </c>
      <c r="C8" s="210">
        <f>IF(ISNA(IF(A8&lt;&gt;"",VLOOKUP(A8,'1CONTRATO2'!$A$311:$F$863,6,FALSE),"")),"",IF(A8&lt;&gt;"",VLOOKUP(A8,'1CONTRATO2'!$A$311:$F$863,6,FALSE),""))</f>
        <v>1</v>
      </c>
      <c r="D8" s="209"/>
      <c r="E8" s="209"/>
      <c r="F8" s="207" t="str">
        <f>IF(ISNA(IF(A8&lt;&gt;"",VLOOKUP(A8,'1CONTRATO2'!$A$311:$F$863,4,FALSE),"")),"",IF(A8&lt;&gt;"",VLOOKUP(A8,'1CONTRATO2'!$A$311:$F$863,4,FALSE),""))</f>
        <v>COCODRILOS</v>
      </c>
      <c r="G8" s="206" t="str">
        <f>IF(PROGRAMACIÓN!F8="","",PROGRAMACIÓN!F8)</f>
        <v/>
      </c>
      <c r="H8" s="206" t="str">
        <f>IF(PROGRAMACIÓN!G8="","",PROGRAMACIÓN!G8)</f>
        <v>-</v>
      </c>
      <c r="I8" s="206" t="str">
        <f>IF(PROGRAMACIÓN!H8="","",PROGRAMACIÓN!H8)</f>
        <v/>
      </c>
      <c r="J8" s="205" t="str">
        <f>IF(ISNA(IF(A8&lt;&gt;"",VLOOKUP(A8,'1CONTRATO2'!$A$311:$F$863,5,FALSE),"")),"",IF(A8&lt;&gt;"",VLOOKUP(A8,'1CONTRATO2'!$A$311:$F$863,5,FALSE),""))</f>
        <v>CIVIL Y MERCANTIL</v>
      </c>
      <c r="K8" s="204" t="str">
        <f>IF(ISNA(IF(OR(F8="DESCANSA",J8="DESCANSA"),"-----",IF(C8&lt;&gt;"",IF(VLOOKUP(F8,INICIO!$C$7:$D$30,2,FALSE)&lt;&gt;"",VLOOKUP(F8,INICIO!$C$7:$D$30,2,FALSE),""),""))),"",IF(OR(F8="DESCANSA",J8="DESCANSA"),"-----",IF(C8&lt;&gt;"",IF(VLOOKUP(F8,INICIO!$C$7:$D$30,2,FALSE)&lt;&gt;"",VLOOKUP(F8,INICIO!$C$7:$D$30,2,FALSE),""),"")))</f>
        <v>CANCHA EQUIPO A</v>
      </c>
      <c r="L8" s="203">
        <f>IF(ISNA(IF(A8&lt;&gt;"",VLOOKUP(A8,'1CONTRATO2'!$A$311:$G$863,7,FALSE),"")),"",IF(A8&lt;&gt;"",VLOOKUP(A8,'1CONTRATO2'!$A$311:$G$863,7,FALSE),""))</f>
        <v>1</v>
      </c>
      <c r="M8" s="201" t="str">
        <f t="shared" ref="M8:M71" si="0">IF(OR(K8="DESCANSA",K8="-----"),"","-")</f>
        <v>-</v>
      </c>
      <c r="N8" s="311" t="str">
        <f>CONCATENATE(F8,J8,L8)</f>
        <v>COCODRILOSCIVIL Y MERCANTIL1</v>
      </c>
      <c r="O8" s="314" t="str">
        <f>IF(PROGRAMACIÓN!C8="", "", PROGRAMACIÓN!C8)</f>
        <v/>
      </c>
      <c r="P8" s="312" t="str">
        <f>G8</f>
        <v/>
      </c>
      <c r="Q8" s="308" t="str">
        <f>H8</f>
        <v>-</v>
      </c>
    </row>
    <row r="9" spans="1:17" ht="18" customHeight="1" x14ac:dyDescent="0.35">
      <c r="A9" s="203">
        <f t="shared" ref="A9:A72" si="1">A8+1</f>
        <v>2</v>
      </c>
      <c r="B9" s="210">
        <f>IF(ISNA(IF(A9&lt;&gt;"",VLOOKUP(A9,'1CONTRATO2'!$A$311:$F$863,2,FALSE),"")),"",IF(A9&lt;&gt;"",VLOOKUP(A9,'1CONTRATO2'!$A$311:$F$863,2,FALSE),""))</f>
        <v>1</v>
      </c>
      <c r="C9" s="210">
        <f>IF(ISNA(IF(A9&lt;&gt;"",VLOOKUP(A9,'1CONTRATO2'!$A$311:$F$863,6,FALSE),"")),"",IF(A9&lt;&gt;"",VLOOKUP(A9,'1CONTRATO2'!$A$311:$F$863,6,FALSE),""))</f>
        <v>2</v>
      </c>
      <c r="D9" s="209"/>
      <c r="E9" s="208"/>
      <c r="F9" s="207" t="str">
        <f>IF(ISNA(IF(A9&lt;&gt;"",VLOOKUP(A9,'1CONTRATO2'!$A$311:$F$863,4,FALSE),"")),"",IF(A9&lt;&gt;"",VLOOKUP(A9,'1CONTRATO2'!$A$311:$F$863,4,FALSE),""))</f>
        <v>RECICLADOS</v>
      </c>
      <c r="G9" s="206" t="str">
        <f>IF(PROGRAMACIÓN!F9="","",PROGRAMACIÓN!F9)</f>
        <v/>
      </c>
      <c r="H9" s="206" t="str">
        <f>IF(PROGRAMACIÓN!G9="","",PROGRAMACIÓN!G9)</f>
        <v>-</v>
      </c>
      <c r="I9" s="206" t="str">
        <f>IF(PROGRAMACIÓN!H9="","",PROGRAMACIÓN!H9)</f>
        <v/>
      </c>
      <c r="J9" s="205" t="str">
        <f>IF(ISNA(IF(A9&lt;&gt;"",VLOOKUP(A9,'1CONTRATO2'!$A$311:$F$863,5,FALSE),"")),"",IF(A9&lt;&gt;"",VLOOKUP(A9,'1CONTRATO2'!$A$311:$F$863,5,FALSE),""))</f>
        <v>MVP</v>
      </c>
      <c r="K9" s="204" t="str">
        <f>IF(ISNA(IF(OR(F9="DESCANSA",J9="DESCANSA"),"-----",IF(C9&lt;&gt;"",IF(VLOOKUP(F9,INICIO!$C$7:$D$30,2,FALSE)&lt;&gt;"",VLOOKUP(F9,INICIO!$C$7:$D$30,2,FALSE),""),""))),"",IF(OR(F9="DESCANSA",J9="DESCANSA"),"-----",IF(C9&lt;&gt;"",IF(VLOOKUP(F9,INICIO!$C$7:$D$30,2,FALSE)&lt;&gt;"",VLOOKUP(F9,INICIO!$C$7:$D$30,2,FALSE),""),"")))</f>
        <v>CANCHA EQUIPO F</v>
      </c>
      <c r="L9" s="203">
        <f>IF(ISNA(IF(A9&lt;&gt;"",VLOOKUP(A9,'1CONTRATO2'!$A$311:$G$863,7,FALSE),"")),"",IF(A9&lt;&gt;"",VLOOKUP(A9,'1CONTRATO2'!$A$311:$G$863,7,FALSE),""))</f>
        <v>1</v>
      </c>
      <c r="M9" s="201" t="str">
        <f t="shared" si="0"/>
        <v>-</v>
      </c>
      <c r="N9" s="302" t="str">
        <f t="shared" ref="N9:N72" si="2">CONCATENATE(F9,J9,L9)</f>
        <v>RECICLADOSMVP1</v>
      </c>
      <c r="O9" s="314" t="str">
        <f>IF(PROGRAMACIÓN!C9="", "", PROGRAMACIÓN!C9)</f>
        <v/>
      </c>
      <c r="P9" s="303" t="str">
        <f t="shared" ref="P9:P72" si="3">G9</f>
        <v/>
      </c>
      <c r="Q9" s="303" t="str">
        <f t="shared" ref="Q9:Q72" si="4">H9</f>
        <v>-</v>
      </c>
    </row>
    <row r="10" spans="1:17" ht="18" customHeight="1" x14ac:dyDescent="0.35">
      <c r="A10" s="203">
        <f t="shared" si="1"/>
        <v>3</v>
      </c>
      <c r="B10" s="210">
        <f>IF(ISNA(IF(A10&lt;&gt;"",VLOOKUP(A10,'1CONTRATO2'!$A$311:$F$863,2,FALSE),"")),"",IF(A10&lt;&gt;"",VLOOKUP(A10,'1CONTRATO2'!$A$311:$F$863,2,FALSE),""))</f>
        <v>1</v>
      </c>
      <c r="C10" s="210">
        <f>IF(ISNA(IF(A10&lt;&gt;"",VLOOKUP(A10,'1CONTRATO2'!$A$311:$F$863,6,FALSE),"")),"",IF(A10&lt;&gt;"",VLOOKUP(A10,'1CONTRATO2'!$A$311:$F$863,6,FALSE),""))</f>
        <v>3</v>
      </c>
      <c r="D10" s="209"/>
      <c r="E10" s="208"/>
      <c r="F10" s="207" t="str">
        <f>IF(ISNA(IF(A10&lt;&gt;"",VLOOKUP(A10,'1CONTRATO2'!$A$311:$F$863,4,FALSE),"")),"",IF(A10&lt;&gt;"",VLOOKUP(A10,'1CONTRATO2'!$A$311:$F$863,4,FALSE),""))</f>
        <v>SANTA ANA</v>
      </c>
      <c r="G10" s="206" t="str">
        <f>IF(PROGRAMACIÓN!F10="","",PROGRAMACIÓN!F10)</f>
        <v/>
      </c>
      <c r="H10" s="206" t="str">
        <f>IF(PROGRAMACIÓN!G10="","",PROGRAMACIÓN!G10)</f>
        <v>-</v>
      </c>
      <c r="I10" s="206" t="str">
        <f>IF(PROGRAMACIÓN!H10="","",PROGRAMACIÓN!H10)</f>
        <v/>
      </c>
      <c r="J10" s="205" t="str">
        <f>IF(ISNA(IF(A10&lt;&gt;"",VLOOKUP(A10,'1CONTRATO2'!$A$311:$F$863,5,FALSE),"")),"",IF(A10&lt;&gt;"",VLOOKUP(A10,'1CONTRATO2'!$A$311:$F$863,5,FALSE),""))</f>
        <v>DDTI</v>
      </c>
      <c r="K10" s="204" t="str">
        <f>IF(ISNA(IF(OR(F10="DESCANSA",J10="DESCANSA"),"-----",IF(C10&lt;&gt;"",IF(VLOOKUP(F10,INICIO!$C$7:$D$30,2,FALSE)&lt;&gt;"",VLOOKUP(F10,INICIO!$C$7:$D$30,2,FALSE),""),""))),"",IF(OR(F10="DESCANSA",J10="DESCANSA"),"-----",IF(C10&lt;&gt;"",IF(VLOOKUP(F10,INICIO!$C$7:$D$30,2,FALSE)&lt;&gt;"",VLOOKUP(F10,INICIO!$C$7:$D$30,2,FALSE),""),"")))</f>
        <v>CANCHA EQUIPO G</v>
      </c>
      <c r="L10" s="203">
        <f>IF(ISNA(IF(A10&lt;&gt;"",VLOOKUP(A10,'1CONTRATO2'!$A$311:$G$863,7,FALSE),"")),"",IF(A10&lt;&gt;"",VLOOKUP(A10,'1CONTRATO2'!$A$311:$G$863,7,FALSE),""))</f>
        <v>1</v>
      </c>
      <c r="M10" s="201" t="str">
        <f t="shared" si="0"/>
        <v>-</v>
      </c>
      <c r="N10" s="302" t="str">
        <f t="shared" si="2"/>
        <v>SANTA ANADDTI1</v>
      </c>
      <c r="O10" s="314" t="str">
        <f>IF(PROGRAMACIÓN!C10="", "", PROGRAMACIÓN!C10)</f>
        <v/>
      </c>
      <c r="P10" s="303" t="str">
        <f t="shared" si="3"/>
        <v/>
      </c>
      <c r="Q10" s="303" t="str">
        <f t="shared" si="4"/>
        <v>-</v>
      </c>
    </row>
    <row r="11" spans="1:17" ht="18" customHeight="1" x14ac:dyDescent="0.35">
      <c r="A11" s="203">
        <f t="shared" si="1"/>
        <v>4</v>
      </c>
      <c r="B11" s="210">
        <f>IF(ISNA(IF(A11&lt;&gt;"",VLOOKUP(A11,'1CONTRATO2'!$A$311:$F$863,2,FALSE),"")),"",IF(A11&lt;&gt;"",VLOOKUP(A11,'1CONTRATO2'!$A$311:$F$863,2,FALSE),""))</f>
        <v>1</v>
      </c>
      <c r="C11" s="210" t="str">
        <f>IF(ISNA(IF(A11&lt;&gt;"",VLOOKUP(A11,'1CONTRATO2'!$A$311:$F$863,6,FALSE),"")),"",IF(A11&lt;&gt;"",VLOOKUP(A11,'1CONTRATO2'!$A$311:$F$863,6,FALSE),""))</f>
        <v/>
      </c>
      <c r="D11" s="209"/>
      <c r="E11" s="208"/>
      <c r="F11" s="207" t="str">
        <f>IF(ISNA(IF(A11&lt;&gt;"",VLOOKUP(A11,'1CONTRATO2'!$A$311:$F$863,4,FALSE),"")),"",IF(A11&lt;&gt;"",VLOOKUP(A11,'1CONTRATO2'!$A$311:$F$863,4,FALSE),""))</f>
        <v>DESCANSA</v>
      </c>
      <c r="G11" s="206" t="str">
        <f>IF(PROGRAMACIÓN!F11="","",PROGRAMACIÓN!F11)</f>
        <v/>
      </c>
      <c r="H11" s="206" t="str">
        <f>IF(PROGRAMACIÓN!G11="","",PROGRAMACIÓN!G11)</f>
        <v>-</v>
      </c>
      <c r="I11" s="206" t="str">
        <f>IF(PROGRAMACIÓN!H11="","",PROGRAMACIÓN!H11)</f>
        <v/>
      </c>
      <c r="J11" s="205" t="str">
        <f>IF(ISNA(IF(A11&lt;&gt;"",VLOOKUP(A11,'1CONTRATO2'!$A$311:$F$863,5,FALSE),"")),"",IF(A11&lt;&gt;"",VLOOKUP(A11,'1CONTRATO2'!$A$311:$F$863,5,FALSE),""))</f>
        <v>TALENTO HUMANO</v>
      </c>
      <c r="K11" s="204" t="str">
        <f>IF(ISNA(IF(OR(F11="DESCANSA",J11="DESCANSA"),"-----",IF(C11&lt;&gt;"",IF(VLOOKUP(F11,INICIO!$C$7:$D$30,2,FALSE)&lt;&gt;"",VLOOKUP(F11,INICIO!$C$7:$D$30,2,FALSE),""),""))),"",IF(OR(F11="DESCANSA",J11="DESCANSA"),"-----",IF(C11&lt;&gt;"",IF(VLOOKUP(F11,INICIO!$C$7:$D$30,2,FALSE)&lt;&gt;"",VLOOKUP(F11,INICIO!$C$7:$D$30,2,FALSE),""),"")))</f>
        <v>-----</v>
      </c>
      <c r="L11" s="203">
        <f>IF(ISNA(IF(A11&lt;&gt;"",VLOOKUP(A11,'1CONTRATO2'!$A$311:$G$863,7,FALSE),"")),"",IF(A11&lt;&gt;"",VLOOKUP(A11,'1CONTRATO2'!$A$311:$G$863,7,FALSE),""))</f>
        <v>1</v>
      </c>
      <c r="M11" s="201" t="str">
        <f t="shared" si="0"/>
        <v/>
      </c>
      <c r="N11" s="302" t="str">
        <f t="shared" si="2"/>
        <v>DESCANSATALENTO HUMANO1</v>
      </c>
      <c r="O11" s="314" t="str">
        <f>IF(PROGRAMACIÓN!C11="", "", PROGRAMACIÓN!C11)</f>
        <v/>
      </c>
      <c r="P11" s="303" t="str">
        <f t="shared" si="3"/>
        <v/>
      </c>
      <c r="Q11" s="303" t="str">
        <f t="shared" si="4"/>
        <v>-</v>
      </c>
    </row>
    <row r="12" spans="1:17" ht="18" customHeight="1" x14ac:dyDescent="0.35">
      <c r="A12" s="203">
        <f t="shared" si="1"/>
        <v>5</v>
      </c>
      <c r="B12" s="210">
        <f>IF(ISNA(IF(A12&lt;&gt;"",VLOOKUP(A12,'1CONTRATO2'!$A$311:$F$863,2,FALSE),"")),"",IF(A12&lt;&gt;"",VLOOKUP(A12,'1CONTRATO2'!$A$311:$F$863,2,FALSE),""))</f>
        <v>2</v>
      </c>
      <c r="C12" s="210">
        <f>IF(ISNA(IF(A12&lt;&gt;"",VLOOKUP(A12,'1CONTRATO2'!$A$311:$F$863,6,FALSE),"")),"",IF(A12&lt;&gt;"",VLOOKUP(A12,'1CONTRATO2'!$A$311:$F$863,6,FALSE),""))</f>
        <v>4</v>
      </c>
      <c r="D12" s="209"/>
      <c r="E12" s="208"/>
      <c r="F12" s="207" t="str">
        <f>IF(ISNA(IF(A12&lt;&gt;"",VLOOKUP(A12,'1CONTRATO2'!$A$311:$F$863,4,FALSE),"")),"",IF(A12&lt;&gt;"",VLOOKUP(A12,'1CONTRATO2'!$A$311:$F$863,4,FALSE),""))</f>
        <v>TALENTO HUMANO</v>
      </c>
      <c r="G12" s="206" t="str">
        <f>IF(PROGRAMACIÓN!F12="","",PROGRAMACIÓN!F12)</f>
        <v/>
      </c>
      <c r="H12" s="206" t="str">
        <f>IF(PROGRAMACIÓN!G12="","",PROGRAMACIÓN!G12)</f>
        <v>-</v>
      </c>
      <c r="I12" s="206" t="str">
        <f>IF(PROGRAMACIÓN!H12="","",PROGRAMACIÓN!H12)</f>
        <v/>
      </c>
      <c r="J12" s="205" t="str">
        <f>IF(ISNA(IF(A12&lt;&gt;"",VLOOKUP(A12,'1CONTRATO2'!$A$311:$F$863,5,FALSE),"")),"",IF(A12&lt;&gt;"",VLOOKUP(A12,'1CONTRATO2'!$A$311:$F$863,5,FALSE),""))</f>
        <v>SANTA ANA</v>
      </c>
      <c r="K12" s="204" t="str">
        <f>IF(ISNA(IF(OR(F12="DESCANSA",J12="DESCANSA"),"-----",IF(C12&lt;&gt;"",IF(VLOOKUP(F12,INICIO!$C$7:$D$30,2,FALSE)&lt;&gt;"",VLOOKUP(F12,INICIO!$C$7:$D$30,2,FALSE),""),""))),"",IF(OR(F12="DESCANSA",J12="DESCANSA"),"-----",IF(C12&lt;&gt;"",IF(VLOOKUP(F12,INICIO!$C$7:$D$30,2,FALSE)&lt;&gt;"",VLOOKUP(F12,INICIO!$C$7:$D$30,2,FALSE),""),"")))</f>
        <v>CANCHA EQUIPO B</v>
      </c>
      <c r="L12" s="203">
        <f>IF(ISNA(IF(A12&lt;&gt;"",VLOOKUP(A12,'1CONTRATO2'!$A$311:$G$863,7,FALSE),"")),"",IF(A12&lt;&gt;"",VLOOKUP(A12,'1CONTRATO2'!$A$311:$G$863,7,FALSE),""))</f>
        <v>1</v>
      </c>
      <c r="M12" s="201" t="str">
        <f t="shared" si="0"/>
        <v>-</v>
      </c>
      <c r="N12" s="302" t="str">
        <f t="shared" si="2"/>
        <v>TALENTO HUMANOSANTA ANA1</v>
      </c>
      <c r="O12" s="314" t="str">
        <f>IF(PROGRAMACIÓN!C12="", "", PROGRAMACIÓN!C12)</f>
        <v/>
      </c>
      <c r="P12" s="303" t="str">
        <f t="shared" si="3"/>
        <v/>
      </c>
      <c r="Q12" s="303" t="str">
        <f t="shared" si="4"/>
        <v>-</v>
      </c>
    </row>
    <row r="13" spans="1:17" ht="18" customHeight="1" x14ac:dyDescent="0.35">
      <c r="A13" s="203">
        <f t="shared" si="1"/>
        <v>6</v>
      </c>
      <c r="B13" s="210">
        <f>IF(ISNA(IF(A13&lt;&gt;"",VLOOKUP(A13,'1CONTRATO2'!$A$311:$F$863,2,FALSE),"")),"",IF(A13&lt;&gt;"",VLOOKUP(A13,'1CONTRATO2'!$A$311:$F$863,2,FALSE),""))</f>
        <v>2</v>
      </c>
      <c r="C13" s="210">
        <f>IF(ISNA(IF(A13&lt;&gt;"",VLOOKUP(A13,'1CONTRATO2'!$A$311:$F$863,6,FALSE),"")),"",IF(A13&lt;&gt;"",VLOOKUP(A13,'1CONTRATO2'!$A$311:$F$863,6,FALSE),""))</f>
        <v>5</v>
      </c>
      <c r="D13" s="209"/>
      <c r="E13" s="208"/>
      <c r="F13" s="207" t="str">
        <f>IF(ISNA(IF(A13&lt;&gt;"",VLOOKUP(A13,'1CONTRATO2'!$A$311:$F$863,4,FALSE),"")),"",IF(A13&lt;&gt;"",VLOOKUP(A13,'1CONTRATO2'!$A$311:$F$863,4,FALSE),""))</f>
        <v>DDTI</v>
      </c>
      <c r="G13" s="206" t="str">
        <f>IF(PROGRAMACIÓN!F13="","",PROGRAMACIÓN!F13)</f>
        <v/>
      </c>
      <c r="H13" s="206" t="str">
        <f>IF(PROGRAMACIÓN!G13="","",PROGRAMACIÓN!G13)</f>
        <v>-</v>
      </c>
      <c r="I13" s="206" t="str">
        <f>IF(PROGRAMACIÓN!H13="","",PROGRAMACIÓN!H13)</f>
        <v/>
      </c>
      <c r="J13" s="205" t="str">
        <f>IF(ISNA(IF(A13&lt;&gt;"",VLOOKUP(A13,'1CONTRATO2'!$A$311:$F$863,5,FALSE),"")),"",IF(A13&lt;&gt;"",VLOOKUP(A13,'1CONTRATO2'!$A$311:$F$863,5,FALSE),""))</f>
        <v>RECICLADOS</v>
      </c>
      <c r="K13" s="204" t="str">
        <f>IF(ISNA(IF(OR(F13="DESCANSA",J13="DESCANSA"),"-----",IF(C13&lt;&gt;"",IF(VLOOKUP(F13,INICIO!$C$7:$D$30,2,FALSE)&lt;&gt;"",VLOOKUP(F13,INICIO!$C$7:$D$30,2,FALSE),""),""))),"",IF(OR(F13="DESCANSA",J13="DESCANSA"),"-----",IF(C13&lt;&gt;"",IF(VLOOKUP(F13,INICIO!$C$7:$D$30,2,FALSE)&lt;&gt;"",VLOOKUP(F13,INICIO!$C$7:$D$30,2,FALSE),""),"")))</f>
        <v>CANCHA EQUIPO C</v>
      </c>
      <c r="L13" s="203">
        <f>IF(ISNA(IF(A13&lt;&gt;"",VLOOKUP(A13,'1CONTRATO2'!$A$311:$G$863,7,FALSE),"")),"",IF(A13&lt;&gt;"",VLOOKUP(A13,'1CONTRATO2'!$A$311:$G$863,7,FALSE),""))</f>
        <v>1</v>
      </c>
      <c r="M13" s="201" t="str">
        <f t="shared" si="0"/>
        <v>-</v>
      </c>
      <c r="N13" s="302" t="str">
        <f t="shared" si="2"/>
        <v>DDTIRECICLADOS1</v>
      </c>
      <c r="O13" s="314" t="str">
        <f>IF(PROGRAMACIÓN!C13="", "", PROGRAMACIÓN!C13)</f>
        <v/>
      </c>
      <c r="P13" s="303" t="str">
        <f t="shared" si="3"/>
        <v/>
      </c>
      <c r="Q13" s="303" t="str">
        <f t="shared" si="4"/>
        <v>-</v>
      </c>
    </row>
    <row r="14" spans="1:17" ht="18" customHeight="1" x14ac:dyDescent="0.35">
      <c r="A14" s="203">
        <f t="shared" si="1"/>
        <v>7</v>
      </c>
      <c r="B14" s="210">
        <f>IF(ISNA(IF(A14&lt;&gt;"",VLOOKUP(A14,'1CONTRATO2'!$A$311:$F$863,2,FALSE),"")),"",IF(A14&lt;&gt;"",VLOOKUP(A14,'1CONTRATO2'!$A$311:$F$863,2,FALSE),""))</f>
        <v>2</v>
      </c>
      <c r="C14" s="210">
        <f>IF(ISNA(IF(A14&lt;&gt;"",VLOOKUP(A14,'1CONTRATO2'!$A$311:$F$863,6,FALSE),"")),"",IF(A14&lt;&gt;"",VLOOKUP(A14,'1CONTRATO2'!$A$311:$F$863,6,FALSE),""))</f>
        <v>6</v>
      </c>
      <c r="D14" s="209"/>
      <c r="E14" s="208"/>
      <c r="F14" s="207" t="str">
        <f>IF(ISNA(IF(A14&lt;&gt;"",VLOOKUP(A14,'1CONTRATO2'!$A$311:$F$863,4,FALSE),"")),"",IF(A14&lt;&gt;"",VLOOKUP(A14,'1CONTRATO2'!$A$311:$F$863,4,FALSE),""))</f>
        <v>MVP</v>
      </c>
      <c r="G14" s="206" t="str">
        <f>IF(PROGRAMACIÓN!F14="","",PROGRAMACIÓN!F14)</f>
        <v/>
      </c>
      <c r="H14" s="206" t="str">
        <f>IF(PROGRAMACIÓN!G14="","",PROGRAMACIÓN!G14)</f>
        <v>-</v>
      </c>
      <c r="I14" s="206" t="str">
        <f>IF(PROGRAMACIÓN!H14="","",PROGRAMACIÓN!H14)</f>
        <v/>
      </c>
      <c r="J14" s="205" t="str">
        <f>IF(ISNA(IF(A14&lt;&gt;"",VLOOKUP(A14,'1CONTRATO2'!$A$311:$F$863,5,FALSE),"")),"",IF(A14&lt;&gt;"",VLOOKUP(A14,'1CONTRATO2'!$A$311:$F$863,5,FALSE),""))</f>
        <v>CIVIL Y MERCANTIL</v>
      </c>
      <c r="K14" s="204" t="str">
        <f>IF(ISNA(IF(OR(F14="DESCANSA",J14="DESCANSA"),"-----",IF(C14&lt;&gt;"",IF(VLOOKUP(F14,INICIO!$C$7:$D$30,2,FALSE)&lt;&gt;"",VLOOKUP(F14,INICIO!$C$7:$D$30,2,FALSE),""),""))),"",IF(OR(F14="DESCANSA",J14="DESCANSA"),"-----",IF(C14&lt;&gt;"",IF(VLOOKUP(F14,INICIO!$C$7:$D$30,2,FALSE)&lt;&gt;"",VLOOKUP(F14,INICIO!$C$7:$D$30,2,FALSE),""),"")))</f>
        <v>CANCHA EQUIPO D</v>
      </c>
      <c r="L14" s="203">
        <f>IF(ISNA(IF(A14&lt;&gt;"",VLOOKUP(A14,'1CONTRATO2'!$A$311:$G$863,7,FALSE),"")),"",IF(A14&lt;&gt;"",VLOOKUP(A14,'1CONTRATO2'!$A$311:$G$863,7,FALSE),""))</f>
        <v>1</v>
      </c>
      <c r="M14" s="201" t="str">
        <f t="shared" si="0"/>
        <v>-</v>
      </c>
      <c r="N14" s="302" t="str">
        <f t="shared" si="2"/>
        <v>MVPCIVIL Y MERCANTIL1</v>
      </c>
      <c r="O14" s="314" t="str">
        <f>IF(PROGRAMACIÓN!C14="", "", PROGRAMACIÓN!C14)</f>
        <v/>
      </c>
      <c r="P14" s="303" t="str">
        <f t="shared" si="3"/>
        <v/>
      </c>
      <c r="Q14" s="303" t="str">
        <f t="shared" si="4"/>
        <v>-</v>
      </c>
    </row>
    <row r="15" spans="1:17" ht="18" customHeight="1" x14ac:dyDescent="0.35">
      <c r="A15" s="203">
        <f t="shared" si="1"/>
        <v>8</v>
      </c>
      <c r="B15" s="210">
        <f>IF(ISNA(IF(A15&lt;&gt;"",VLOOKUP(A15,'1CONTRATO2'!$A$311:$F$863,2,FALSE),"")),"",IF(A15&lt;&gt;"",VLOOKUP(A15,'1CONTRATO2'!$A$311:$F$863,2,FALSE),""))</f>
        <v>2</v>
      </c>
      <c r="C15" s="210" t="str">
        <f>IF(ISNA(IF(A15&lt;&gt;"",VLOOKUP(A15,'1CONTRATO2'!$A$311:$F$863,6,FALSE),"")),"",IF(A15&lt;&gt;"",VLOOKUP(A15,'1CONTRATO2'!$A$311:$F$863,6,FALSE),""))</f>
        <v/>
      </c>
      <c r="D15" s="209"/>
      <c r="E15" s="208"/>
      <c r="F15" s="207" t="str">
        <f>IF(ISNA(IF(A15&lt;&gt;"",VLOOKUP(A15,'1CONTRATO2'!$A$311:$F$863,4,FALSE),"")),"",IF(A15&lt;&gt;"",VLOOKUP(A15,'1CONTRATO2'!$A$311:$F$863,4,FALSE),""))</f>
        <v>DESCANSA</v>
      </c>
      <c r="G15" s="206" t="str">
        <f>IF(PROGRAMACIÓN!F15="","",PROGRAMACIÓN!F15)</f>
        <v/>
      </c>
      <c r="H15" s="206" t="str">
        <f>IF(PROGRAMACIÓN!G15="","",PROGRAMACIÓN!G15)</f>
        <v>-</v>
      </c>
      <c r="I15" s="206" t="str">
        <f>IF(PROGRAMACIÓN!H15="","",PROGRAMACIÓN!H15)</f>
        <v/>
      </c>
      <c r="J15" s="205" t="str">
        <f>IF(ISNA(IF(A15&lt;&gt;"",VLOOKUP(A15,'1CONTRATO2'!$A$311:$F$863,5,FALSE),"")),"",IF(A15&lt;&gt;"",VLOOKUP(A15,'1CONTRATO2'!$A$311:$F$863,5,FALSE),""))</f>
        <v>COCODRILOS</v>
      </c>
      <c r="K15" s="204" t="str">
        <f>IF(ISNA(IF(OR(F15="DESCANSA",J15="DESCANSA"),"-----",IF(C15&lt;&gt;"",IF(VLOOKUP(F15,INICIO!$C$7:$D$30,2,FALSE)&lt;&gt;"",VLOOKUP(F15,INICIO!$C$7:$D$30,2,FALSE),""),""))),"",IF(OR(F15="DESCANSA",J15="DESCANSA"),"-----",IF(C15&lt;&gt;"",IF(VLOOKUP(F15,INICIO!$C$7:$D$30,2,FALSE)&lt;&gt;"",VLOOKUP(F15,INICIO!$C$7:$D$30,2,FALSE),""),"")))</f>
        <v>-----</v>
      </c>
      <c r="L15" s="203">
        <f>IF(ISNA(IF(A15&lt;&gt;"",VLOOKUP(A15,'1CONTRATO2'!$A$311:$G$863,7,FALSE),"")),"",IF(A15&lt;&gt;"",VLOOKUP(A15,'1CONTRATO2'!$A$311:$G$863,7,FALSE),""))</f>
        <v>1</v>
      </c>
      <c r="M15" s="201" t="str">
        <f t="shared" si="0"/>
        <v/>
      </c>
      <c r="N15" s="302" t="str">
        <f t="shared" si="2"/>
        <v>DESCANSACOCODRILOS1</v>
      </c>
      <c r="O15" s="314" t="str">
        <f>IF(PROGRAMACIÓN!C15="", "", PROGRAMACIÓN!C15)</f>
        <v/>
      </c>
      <c r="P15" s="303" t="str">
        <f t="shared" si="3"/>
        <v/>
      </c>
      <c r="Q15" s="303" t="str">
        <f t="shared" si="4"/>
        <v>-</v>
      </c>
    </row>
    <row r="16" spans="1:17" ht="18" customHeight="1" x14ac:dyDescent="0.35">
      <c r="A16" s="203">
        <f t="shared" si="1"/>
        <v>9</v>
      </c>
      <c r="B16" s="210">
        <f>IF(ISNA(IF(A16&lt;&gt;"",VLOOKUP(A16,'1CONTRATO2'!$A$311:$F$863,2,FALSE),"")),"",IF(A16&lt;&gt;"",VLOOKUP(A16,'1CONTRATO2'!$A$311:$F$863,2,FALSE),""))</f>
        <v>3</v>
      </c>
      <c r="C16" s="210">
        <f>IF(ISNA(IF(A16&lt;&gt;"",VLOOKUP(A16,'1CONTRATO2'!$A$311:$F$863,6,FALSE),"")),"",IF(A16&lt;&gt;"",VLOOKUP(A16,'1CONTRATO2'!$A$311:$F$863,6,FALSE),""))</f>
        <v>7</v>
      </c>
      <c r="D16" s="209"/>
      <c r="E16" s="208"/>
      <c r="F16" s="207" t="str">
        <f>IF(ISNA(IF(A16&lt;&gt;"",VLOOKUP(A16,'1CONTRATO2'!$A$311:$F$863,4,FALSE),"")),"",IF(A16&lt;&gt;"",VLOOKUP(A16,'1CONTRATO2'!$A$311:$F$863,4,FALSE),""))</f>
        <v>COCODRILOS</v>
      </c>
      <c r="G16" s="206" t="str">
        <f>IF(PROGRAMACIÓN!F16="","",PROGRAMACIÓN!F16)</f>
        <v/>
      </c>
      <c r="H16" s="206" t="str">
        <f>IF(PROGRAMACIÓN!G16="","",PROGRAMACIÓN!G16)</f>
        <v>-</v>
      </c>
      <c r="I16" s="206" t="str">
        <f>IF(PROGRAMACIÓN!H16="","",PROGRAMACIÓN!H16)</f>
        <v/>
      </c>
      <c r="J16" s="205" t="str">
        <f>IF(ISNA(IF(A16&lt;&gt;"",VLOOKUP(A16,'1CONTRATO2'!$A$311:$F$863,5,FALSE),"")),"",IF(A16&lt;&gt;"",VLOOKUP(A16,'1CONTRATO2'!$A$311:$F$863,5,FALSE),""))</f>
        <v>MVP</v>
      </c>
      <c r="K16" s="204" t="str">
        <f>IF(ISNA(IF(OR(F16="DESCANSA",J16="DESCANSA"),"-----",IF(C16&lt;&gt;"",IF(VLOOKUP(F16,INICIO!$C$7:$D$30,2,FALSE)&lt;&gt;"",VLOOKUP(F16,INICIO!$C$7:$D$30,2,FALSE),""),""))),"",IF(OR(F16="DESCANSA",J16="DESCANSA"),"-----",IF(C16&lt;&gt;"",IF(VLOOKUP(F16,INICIO!$C$7:$D$30,2,FALSE)&lt;&gt;"",VLOOKUP(F16,INICIO!$C$7:$D$30,2,FALSE),""),"")))</f>
        <v>CANCHA EQUIPO A</v>
      </c>
      <c r="L16" s="203">
        <f>IF(ISNA(IF(A16&lt;&gt;"",VLOOKUP(A16,'1CONTRATO2'!$A$311:$G$863,7,FALSE),"")),"",IF(A16&lt;&gt;"",VLOOKUP(A16,'1CONTRATO2'!$A$311:$G$863,7,FALSE),""))</f>
        <v>1</v>
      </c>
      <c r="M16" s="201" t="str">
        <f t="shared" si="0"/>
        <v>-</v>
      </c>
      <c r="N16" s="302" t="str">
        <f t="shared" si="2"/>
        <v>COCODRILOSMVP1</v>
      </c>
      <c r="O16" s="314" t="str">
        <f>IF(PROGRAMACIÓN!C16="", "", PROGRAMACIÓN!C16)</f>
        <v/>
      </c>
      <c r="P16" s="303" t="str">
        <f t="shared" si="3"/>
        <v/>
      </c>
      <c r="Q16" s="303" t="str">
        <f t="shared" si="4"/>
        <v>-</v>
      </c>
    </row>
    <row r="17" spans="1:17" ht="18" customHeight="1" x14ac:dyDescent="0.35">
      <c r="A17" s="203">
        <f t="shared" si="1"/>
        <v>10</v>
      </c>
      <c r="B17" s="210">
        <f>IF(ISNA(IF(A17&lt;&gt;"",VLOOKUP(A17,'1CONTRATO2'!$A$311:$F$863,2,FALSE),"")),"",IF(A17&lt;&gt;"",VLOOKUP(A17,'1CONTRATO2'!$A$311:$F$863,2,FALSE),""))</f>
        <v>3</v>
      </c>
      <c r="C17" s="210">
        <f>IF(ISNA(IF(A17&lt;&gt;"",VLOOKUP(A17,'1CONTRATO2'!$A$311:$F$863,6,FALSE),"")),"",IF(A17&lt;&gt;"",VLOOKUP(A17,'1CONTRATO2'!$A$311:$F$863,6,FALSE),""))</f>
        <v>8</v>
      </c>
      <c r="D17" s="209"/>
      <c r="E17" s="208"/>
      <c r="F17" s="207" t="str">
        <f>IF(ISNA(IF(A17&lt;&gt;"",VLOOKUP(A17,'1CONTRATO2'!$A$311:$F$863,4,FALSE),"")),"",IF(A17&lt;&gt;"",VLOOKUP(A17,'1CONTRATO2'!$A$311:$F$863,4,FALSE),""))</f>
        <v>CIVIL Y MERCANTIL</v>
      </c>
      <c r="G17" s="206" t="str">
        <f>IF(PROGRAMACIÓN!F17="","",PROGRAMACIÓN!F17)</f>
        <v/>
      </c>
      <c r="H17" s="206" t="str">
        <f>IF(PROGRAMACIÓN!G17="","",PROGRAMACIÓN!G17)</f>
        <v>-</v>
      </c>
      <c r="I17" s="206" t="str">
        <f>IF(PROGRAMACIÓN!H17="","",PROGRAMACIÓN!H17)</f>
        <v/>
      </c>
      <c r="J17" s="205" t="str">
        <f>IF(ISNA(IF(A17&lt;&gt;"",VLOOKUP(A17,'1CONTRATO2'!$A$311:$F$863,5,FALSE),"")),"",IF(A17&lt;&gt;"",VLOOKUP(A17,'1CONTRATO2'!$A$311:$F$863,5,FALSE),""))</f>
        <v>DDTI</v>
      </c>
      <c r="K17" s="204" t="str">
        <f>IF(ISNA(IF(OR(F17="DESCANSA",J17="DESCANSA"),"-----",IF(C17&lt;&gt;"",IF(VLOOKUP(F17,INICIO!$C$7:$D$30,2,FALSE)&lt;&gt;"",VLOOKUP(F17,INICIO!$C$7:$D$30,2,FALSE),""),""))),"",IF(OR(F17="DESCANSA",J17="DESCANSA"),"-----",IF(C17&lt;&gt;"",IF(VLOOKUP(F17,INICIO!$C$7:$D$30,2,FALSE)&lt;&gt;"",VLOOKUP(F17,INICIO!$C$7:$D$30,2,FALSE),""),"")))</f>
        <v>CANCHA EQUIPO E</v>
      </c>
      <c r="L17" s="203">
        <f>IF(ISNA(IF(A17&lt;&gt;"",VLOOKUP(A17,'1CONTRATO2'!$A$311:$G$863,7,FALSE),"")),"",IF(A17&lt;&gt;"",VLOOKUP(A17,'1CONTRATO2'!$A$311:$G$863,7,FALSE),""))</f>
        <v>1</v>
      </c>
      <c r="M17" s="201" t="str">
        <f t="shared" si="0"/>
        <v>-</v>
      </c>
      <c r="N17" s="302" t="str">
        <f t="shared" si="2"/>
        <v>CIVIL Y MERCANTILDDTI1</v>
      </c>
      <c r="O17" s="314" t="str">
        <f>IF(PROGRAMACIÓN!C17="", "", PROGRAMACIÓN!C17)</f>
        <v/>
      </c>
      <c r="P17" s="303" t="str">
        <f t="shared" si="3"/>
        <v/>
      </c>
      <c r="Q17" s="303" t="str">
        <f t="shared" si="4"/>
        <v>-</v>
      </c>
    </row>
    <row r="18" spans="1:17" ht="18" customHeight="1" x14ac:dyDescent="0.35">
      <c r="A18" s="203">
        <f t="shared" si="1"/>
        <v>11</v>
      </c>
      <c r="B18" s="210">
        <f>IF(ISNA(IF(A18&lt;&gt;"",VLOOKUP(A18,'1CONTRATO2'!$A$311:$F$863,2,FALSE),"")),"",IF(A18&lt;&gt;"",VLOOKUP(A18,'1CONTRATO2'!$A$311:$F$863,2,FALSE),""))</f>
        <v>3</v>
      </c>
      <c r="C18" s="210">
        <f>IF(ISNA(IF(A18&lt;&gt;"",VLOOKUP(A18,'1CONTRATO2'!$A$311:$F$863,6,FALSE),"")),"",IF(A18&lt;&gt;"",VLOOKUP(A18,'1CONTRATO2'!$A$311:$F$863,6,FALSE),""))</f>
        <v>9</v>
      </c>
      <c r="D18" s="209"/>
      <c r="E18" s="208"/>
      <c r="F18" s="207" t="str">
        <f>IF(ISNA(IF(A18&lt;&gt;"",VLOOKUP(A18,'1CONTRATO2'!$A$311:$F$863,4,FALSE),"")),"",IF(A18&lt;&gt;"",VLOOKUP(A18,'1CONTRATO2'!$A$311:$F$863,4,FALSE),""))</f>
        <v>RECICLADOS</v>
      </c>
      <c r="G18" s="206" t="str">
        <f>IF(PROGRAMACIÓN!F18="","",PROGRAMACIÓN!F18)</f>
        <v/>
      </c>
      <c r="H18" s="206" t="str">
        <f>IF(PROGRAMACIÓN!G18="","",PROGRAMACIÓN!G18)</f>
        <v>-</v>
      </c>
      <c r="I18" s="206" t="str">
        <f>IF(PROGRAMACIÓN!H18="","",PROGRAMACIÓN!H18)</f>
        <v/>
      </c>
      <c r="J18" s="205" t="str">
        <f>IF(ISNA(IF(A18&lt;&gt;"",VLOOKUP(A18,'1CONTRATO2'!$A$311:$F$863,5,FALSE),"")),"",IF(A18&lt;&gt;"",VLOOKUP(A18,'1CONTRATO2'!$A$311:$F$863,5,FALSE),""))</f>
        <v>TALENTO HUMANO</v>
      </c>
      <c r="K18" s="204" t="str">
        <f>IF(ISNA(IF(OR(F18="DESCANSA",J18="DESCANSA"),"-----",IF(C18&lt;&gt;"",IF(VLOOKUP(F18,INICIO!$C$7:$D$30,2,FALSE)&lt;&gt;"",VLOOKUP(F18,INICIO!$C$7:$D$30,2,FALSE),""),""))),"",IF(OR(F18="DESCANSA",J18="DESCANSA"),"-----",IF(C18&lt;&gt;"",IF(VLOOKUP(F18,INICIO!$C$7:$D$30,2,FALSE)&lt;&gt;"",VLOOKUP(F18,INICIO!$C$7:$D$30,2,FALSE),""),"")))</f>
        <v>CANCHA EQUIPO F</v>
      </c>
      <c r="L18" s="203">
        <f>IF(ISNA(IF(A18&lt;&gt;"",VLOOKUP(A18,'1CONTRATO2'!$A$311:$G$863,7,FALSE),"")),"",IF(A18&lt;&gt;"",VLOOKUP(A18,'1CONTRATO2'!$A$311:$G$863,7,FALSE),""))</f>
        <v>1</v>
      </c>
      <c r="M18" s="201" t="str">
        <f t="shared" si="0"/>
        <v>-</v>
      </c>
      <c r="N18" s="302" t="str">
        <f t="shared" si="2"/>
        <v>RECICLADOSTALENTO HUMANO1</v>
      </c>
      <c r="O18" s="314" t="str">
        <f>IF(PROGRAMACIÓN!C18="", "", PROGRAMACIÓN!C18)</f>
        <v/>
      </c>
      <c r="P18" s="303" t="str">
        <f t="shared" si="3"/>
        <v/>
      </c>
      <c r="Q18" s="303" t="str">
        <f t="shared" si="4"/>
        <v>-</v>
      </c>
    </row>
    <row r="19" spans="1:17" ht="18" customHeight="1" x14ac:dyDescent="0.35">
      <c r="A19" s="203">
        <f t="shared" si="1"/>
        <v>12</v>
      </c>
      <c r="B19" s="210">
        <f>IF(ISNA(IF(A19&lt;&gt;"",VLOOKUP(A19,'1CONTRATO2'!$A$311:$F$863,2,FALSE),"")),"",IF(A19&lt;&gt;"",VLOOKUP(A19,'1CONTRATO2'!$A$311:$F$863,2,FALSE),""))</f>
        <v>3</v>
      </c>
      <c r="C19" s="210" t="str">
        <f>IF(ISNA(IF(A19&lt;&gt;"",VLOOKUP(A19,'1CONTRATO2'!$A$311:$F$863,6,FALSE),"")),"",IF(A19&lt;&gt;"",VLOOKUP(A19,'1CONTRATO2'!$A$311:$F$863,6,FALSE),""))</f>
        <v/>
      </c>
      <c r="D19" s="209"/>
      <c r="E19" s="208"/>
      <c r="F19" s="207" t="str">
        <f>IF(ISNA(IF(A19&lt;&gt;"",VLOOKUP(A19,'1CONTRATO2'!$A$311:$F$863,4,FALSE),"")),"",IF(A19&lt;&gt;"",VLOOKUP(A19,'1CONTRATO2'!$A$311:$F$863,4,FALSE),""))</f>
        <v>SANTA ANA</v>
      </c>
      <c r="G19" s="206" t="str">
        <f>IF(PROGRAMACIÓN!F19="","",PROGRAMACIÓN!F19)</f>
        <v/>
      </c>
      <c r="H19" s="206" t="str">
        <f>IF(PROGRAMACIÓN!G19="","",PROGRAMACIÓN!G19)</f>
        <v>-</v>
      </c>
      <c r="I19" s="206" t="str">
        <f>IF(PROGRAMACIÓN!H19="","",PROGRAMACIÓN!H19)</f>
        <v/>
      </c>
      <c r="J19" s="205" t="str">
        <f>IF(ISNA(IF(A19&lt;&gt;"",VLOOKUP(A19,'1CONTRATO2'!$A$311:$F$863,5,FALSE),"")),"",IF(A19&lt;&gt;"",VLOOKUP(A19,'1CONTRATO2'!$A$311:$F$863,5,FALSE),""))</f>
        <v>DESCANSA</v>
      </c>
      <c r="K19" s="204" t="str">
        <f>IF(ISNA(IF(OR(F19="DESCANSA",J19="DESCANSA"),"-----",IF(C19&lt;&gt;"",IF(VLOOKUP(F19,INICIO!$C$7:$D$30,2,FALSE)&lt;&gt;"",VLOOKUP(F19,INICIO!$C$7:$D$30,2,FALSE),""),""))),"",IF(OR(F19="DESCANSA",J19="DESCANSA"),"-----",IF(C19&lt;&gt;"",IF(VLOOKUP(F19,INICIO!$C$7:$D$30,2,FALSE)&lt;&gt;"",VLOOKUP(F19,INICIO!$C$7:$D$30,2,FALSE),""),"")))</f>
        <v>-----</v>
      </c>
      <c r="L19" s="203">
        <f>IF(ISNA(IF(A19&lt;&gt;"",VLOOKUP(A19,'1CONTRATO2'!$A$311:$G$863,7,FALSE),"")),"",IF(A19&lt;&gt;"",VLOOKUP(A19,'1CONTRATO2'!$A$311:$G$863,7,FALSE),""))</f>
        <v>1</v>
      </c>
      <c r="M19" s="201" t="str">
        <f t="shared" si="0"/>
        <v/>
      </c>
      <c r="N19" s="302" t="str">
        <f t="shared" si="2"/>
        <v>SANTA ANADESCANSA1</v>
      </c>
      <c r="O19" s="314" t="str">
        <f>IF(PROGRAMACIÓN!C19="", "", PROGRAMACIÓN!C19)</f>
        <v/>
      </c>
      <c r="P19" s="303" t="str">
        <f t="shared" si="3"/>
        <v/>
      </c>
      <c r="Q19" s="303" t="str">
        <f t="shared" si="4"/>
        <v>-</v>
      </c>
    </row>
    <row r="20" spans="1:17" ht="18" customHeight="1" x14ac:dyDescent="0.35">
      <c r="A20" s="203">
        <f t="shared" si="1"/>
        <v>13</v>
      </c>
      <c r="B20" s="210">
        <f>IF(ISNA(IF(A20&lt;&gt;"",VLOOKUP(A20,'1CONTRATO2'!$A$311:$F$863,2,FALSE),"")),"",IF(A20&lt;&gt;"",VLOOKUP(A20,'1CONTRATO2'!$A$311:$F$863,2,FALSE),""))</f>
        <v>4</v>
      </c>
      <c r="C20" s="210">
        <f>IF(ISNA(IF(A20&lt;&gt;"",VLOOKUP(A20,'1CONTRATO2'!$A$311:$F$863,6,FALSE),"")),"",IF(A20&lt;&gt;"",VLOOKUP(A20,'1CONTRATO2'!$A$311:$F$863,6,FALSE),""))</f>
        <v>10</v>
      </c>
      <c r="D20" s="209"/>
      <c r="E20" s="208"/>
      <c r="F20" s="207" t="str">
        <f>IF(ISNA(IF(A20&lt;&gt;"",VLOOKUP(A20,'1CONTRATO2'!$A$311:$F$863,4,FALSE),"")),"",IF(A20&lt;&gt;"",VLOOKUP(A20,'1CONTRATO2'!$A$311:$F$863,4,FALSE),""))</f>
        <v>SANTA ANA</v>
      </c>
      <c r="G20" s="206" t="str">
        <f>IF(PROGRAMACIÓN!F20="","",PROGRAMACIÓN!F20)</f>
        <v/>
      </c>
      <c r="H20" s="206" t="str">
        <f>IF(PROGRAMACIÓN!G20="","",PROGRAMACIÓN!G20)</f>
        <v>-</v>
      </c>
      <c r="I20" s="206" t="str">
        <f>IF(PROGRAMACIÓN!H20="","",PROGRAMACIÓN!H20)</f>
        <v/>
      </c>
      <c r="J20" s="205" t="str">
        <f>IF(ISNA(IF(A20&lt;&gt;"",VLOOKUP(A20,'1CONTRATO2'!$A$311:$F$863,5,FALSE),"")),"",IF(A20&lt;&gt;"",VLOOKUP(A20,'1CONTRATO2'!$A$311:$F$863,5,FALSE),""))</f>
        <v>COCODRILOS</v>
      </c>
      <c r="K20" s="204" t="str">
        <f>IF(ISNA(IF(OR(F20="DESCANSA",J20="DESCANSA"),"-----",IF(C20&lt;&gt;"",IF(VLOOKUP(F20,INICIO!$C$7:$D$30,2,FALSE)&lt;&gt;"",VLOOKUP(F20,INICIO!$C$7:$D$30,2,FALSE),""),""))),"",IF(OR(F20="DESCANSA",J20="DESCANSA"),"-----",IF(C20&lt;&gt;"",IF(VLOOKUP(F20,INICIO!$C$7:$D$30,2,FALSE)&lt;&gt;"",VLOOKUP(F20,INICIO!$C$7:$D$30,2,FALSE),""),"")))</f>
        <v>CANCHA EQUIPO G</v>
      </c>
      <c r="L20" s="203">
        <f>IF(ISNA(IF(A20&lt;&gt;"",VLOOKUP(A20,'1CONTRATO2'!$A$311:$G$863,7,FALSE),"")),"",IF(A20&lt;&gt;"",VLOOKUP(A20,'1CONTRATO2'!$A$311:$G$863,7,FALSE),""))</f>
        <v>1</v>
      </c>
      <c r="M20" s="201" t="str">
        <f t="shared" si="0"/>
        <v>-</v>
      </c>
      <c r="N20" s="302" t="str">
        <f t="shared" si="2"/>
        <v>SANTA ANACOCODRILOS1</v>
      </c>
      <c r="O20" s="314" t="str">
        <f>IF(PROGRAMACIÓN!C20="", "", PROGRAMACIÓN!C20)</f>
        <v/>
      </c>
      <c r="P20" s="303" t="str">
        <f t="shared" si="3"/>
        <v/>
      </c>
      <c r="Q20" s="303" t="str">
        <f t="shared" si="4"/>
        <v>-</v>
      </c>
    </row>
    <row r="21" spans="1:17" ht="18" customHeight="1" x14ac:dyDescent="0.35">
      <c r="A21" s="203">
        <f t="shared" si="1"/>
        <v>14</v>
      </c>
      <c r="B21" s="210">
        <f>IF(ISNA(IF(A21&lt;&gt;"",VLOOKUP(A21,'1CONTRATO2'!$A$311:$F$863,2,FALSE),"")),"",IF(A21&lt;&gt;"",VLOOKUP(A21,'1CONTRATO2'!$A$311:$F$863,2,FALSE),""))</f>
        <v>4</v>
      </c>
      <c r="C21" s="210">
        <f>IF(ISNA(IF(A21&lt;&gt;"",VLOOKUP(A21,'1CONTRATO2'!$A$311:$F$863,6,FALSE),"")),"",IF(A21&lt;&gt;"",VLOOKUP(A21,'1CONTRATO2'!$A$311:$F$863,6,FALSE),""))</f>
        <v>11</v>
      </c>
      <c r="D21" s="209"/>
      <c r="E21" s="208"/>
      <c r="F21" s="207" t="str">
        <f>IF(ISNA(IF(A21&lt;&gt;"",VLOOKUP(A21,'1CONTRATO2'!$A$311:$F$863,4,FALSE),"")),"",IF(A21&lt;&gt;"",VLOOKUP(A21,'1CONTRATO2'!$A$311:$F$863,4,FALSE),""))</f>
        <v>TALENTO HUMANO</v>
      </c>
      <c r="G21" s="206" t="str">
        <f>IF(PROGRAMACIÓN!F21="","",PROGRAMACIÓN!F21)</f>
        <v/>
      </c>
      <c r="H21" s="206" t="str">
        <f>IF(PROGRAMACIÓN!G21="","",PROGRAMACIÓN!G21)</f>
        <v>-</v>
      </c>
      <c r="I21" s="206" t="str">
        <f>IF(PROGRAMACIÓN!H21="","",PROGRAMACIÓN!H21)</f>
        <v/>
      </c>
      <c r="J21" s="205" t="str">
        <f>IF(ISNA(IF(A21&lt;&gt;"",VLOOKUP(A21,'1CONTRATO2'!$A$311:$F$863,5,FALSE),"")),"",IF(A21&lt;&gt;"",VLOOKUP(A21,'1CONTRATO2'!$A$311:$F$863,5,FALSE),""))</f>
        <v>CIVIL Y MERCANTIL</v>
      </c>
      <c r="K21" s="204" t="str">
        <f>IF(ISNA(IF(OR(F21="DESCANSA",J21="DESCANSA"),"-----",IF(C21&lt;&gt;"",IF(VLOOKUP(F21,INICIO!$C$7:$D$30,2,FALSE)&lt;&gt;"",VLOOKUP(F21,INICIO!$C$7:$D$30,2,FALSE),""),""))),"",IF(OR(F21="DESCANSA",J21="DESCANSA"),"-----",IF(C21&lt;&gt;"",IF(VLOOKUP(F21,INICIO!$C$7:$D$30,2,FALSE)&lt;&gt;"",VLOOKUP(F21,INICIO!$C$7:$D$30,2,FALSE),""),"")))</f>
        <v>CANCHA EQUIPO B</v>
      </c>
      <c r="L21" s="203">
        <f>IF(ISNA(IF(A21&lt;&gt;"",VLOOKUP(A21,'1CONTRATO2'!$A$311:$G$863,7,FALSE),"")),"",IF(A21&lt;&gt;"",VLOOKUP(A21,'1CONTRATO2'!$A$311:$G$863,7,FALSE),""))</f>
        <v>1</v>
      </c>
      <c r="M21" s="201" t="str">
        <f t="shared" si="0"/>
        <v>-</v>
      </c>
      <c r="N21" s="302" t="str">
        <f t="shared" si="2"/>
        <v>TALENTO HUMANOCIVIL Y MERCANTIL1</v>
      </c>
      <c r="O21" s="314" t="str">
        <f>IF(PROGRAMACIÓN!C21="", "", PROGRAMACIÓN!C21)</f>
        <v/>
      </c>
      <c r="P21" s="303" t="str">
        <f t="shared" si="3"/>
        <v/>
      </c>
      <c r="Q21" s="303" t="str">
        <f t="shared" si="4"/>
        <v>-</v>
      </c>
    </row>
    <row r="22" spans="1:17" ht="18" customHeight="1" x14ac:dyDescent="0.35">
      <c r="A22" s="203">
        <f t="shared" si="1"/>
        <v>15</v>
      </c>
      <c r="B22" s="210">
        <f>IF(ISNA(IF(A22&lt;&gt;"",VLOOKUP(A22,'1CONTRATO2'!$A$311:$F$863,2,FALSE),"")),"",IF(A22&lt;&gt;"",VLOOKUP(A22,'1CONTRATO2'!$A$311:$F$863,2,FALSE),""))</f>
        <v>4</v>
      </c>
      <c r="C22" s="210">
        <f>IF(ISNA(IF(A22&lt;&gt;"",VLOOKUP(A22,'1CONTRATO2'!$A$311:$F$863,6,FALSE),"")),"",IF(A22&lt;&gt;"",VLOOKUP(A22,'1CONTRATO2'!$A$311:$F$863,6,FALSE),""))</f>
        <v>12</v>
      </c>
      <c r="D22" s="209"/>
      <c r="E22" s="208"/>
      <c r="F22" s="207" t="str">
        <f>IF(ISNA(IF(A22&lt;&gt;"",VLOOKUP(A22,'1CONTRATO2'!$A$311:$F$863,4,FALSE),"")),"",IF(A22&lt;&gt;"",VLOOKUP(A22,'1CONTRATO2'!$A$311:$F$863,4,FALSE),""))</f>
        <v>DDTI</v>
      </c>
      <c r="G22" s="206" t="str">
        <f>IF(PROGRAMACIÓN!F22="","",PROGRAMACIÓN!F22)</f>
        <v/>
      </c>
      <c r="H22" s="206" t="str">
        <f>IF(PROGRAMACIÓN!G22="","",PROGRAMACIÓN!G22)</f>
        <v>-</v>
      </c>
      <c r="I22" s="206" t="str">
        <f>IF(PROGRAMACIÓN!H22="","",PROGRAMACIÓN!H22)</f>
        <v/>
      </c>
      <c r="J22" s="205" t="str">
        <f>IF(ISNA(IF(A22&lt;&gt;"",VLOOKUP(A22,'1CONTRATO2'!$A$311:$F$863,5,FALSE),"")),"",IF(A22&lt;&gt;"",VLOOKUP(A22,'1CONTRATO2'!$A$311:$F$863,5,FALSE),""))</f>
        <v>MVP</v>
      </c>
      <c r="K22" s="204" t="str">
        <f>IF(ISNA(IF(OR(F22="DESCANSA",J22="DESCANSA"),"-----",IF(C22&lt;&gt;"",IF(VLOOKUP(F22,INICIO!$C$7:$D$30,2,FALSE)&lt;&gt;"",VLOOKUP(F22,INICIO!$C$7:$D$30,2,FALSE),""),""))),"",IF(OR(F22="DESCANSA",J22="DESCANSA"),"-----",IF(C22&lt;&gt;"",IF(VLOOKUP(F22,INICIO!$C$7:$D$30,2,FALSE)&lt;&gt;"",VLOOKUP(F22,INICIO!$C$7:$D$30,2,FALSE),""),"")))</f>
        <v>CANCHA EQUIPO C</v>
      </c>
      <c r="L22" s="203">
        <f>IF(ISNA(IF(A22&lt;&gt;"",VLOOKUP(A22,'1CONTRATO2'!$A$311:$G$863,7,FALSE),"")),"",IF(A22&lt;&gt;"",VLOOKUP(A22,'1CONTRATO2'!$A$311:$G$863,7,FALSE),""))</f>
        <v>1</v>
      </c>
      <c r="M22" s="201" t="str">
        <f t="shared" si="0"/>
        <v>-</v>
      </c>
      <c r="N22" s="302" t="str">
        <f t="shared" si="2"/>
        <v>DDTIMVP1</v>
      </c>
      <c r="O22" s="314" t="str">
        <f>IF(PROGRAMACIÓN!C22="", "", PROGRAMACIÓN!C22)</f>
        <v/>
      </c>
      <c r="P22" s="303" t="str">
        <f t="shared" si="3"/>
        <v/>
      </c>
      <c r="Q22" s="303" t="str">
        <f t="shared" si="4"/>
        <v>-</v>
      </c>
    </row>
    <row r="23" spans="1:17" ht="18" customHeight="1" x14ac:dyDescent="0.35">
      <c r="A23" s="203">
        <f t="shared" si="1"/>
        <v>16</v>
      </c>
      <c r="B23" s="210">
        <f>IF(ISNA(IF(A23&lt;&gt;"",VLOOKUP(A23,'1CONTRATO2'!$A$311:$F$863,2,FALSE),"")),"",IF(A23&lt;&gt;"",VLOOKUP(A23,'1CONTRATO2'!$A$311:$F$863,2,FALSE),""))</f>
        <v>4</v>
      </c>
      <c r="C23" s="210" t="str">
        <f>IF(ISNA(IF(A23&lt;&gt;"",VLOOKUP(A23,'1CONTRATO2'!$A$311:$F$863,6,FALSE),"")),"",IF(A23&lt;&gt;"",VLOOKUP(A23,'1CONTRATO2'!$A$311:$F$863,6,FALSE),""))</f>
        <v/>
      </c>
      <c r="D23" s="209"/>
      <c r="E23" s="208"/>
      <c r="F23" s="207" t="str">
        <f>IF(ISNA(IF(A23&lt;&gt;"",VLOOKUP(A23,'1CONTRATO2'!$A$311:$F$863,4,FALSE),"")),"",IF(A23&lt;&gt;"",VLOOKUP(A23,'1CONTRATO2'!$A$311:$F$863,4,FALSE),""))</f>
        <v>DESCANSA</v>
      </c>
      <c r="G23" s="206" t="str">
        <f>IF(PROGRAMACIÓN!F23="","",PROGRAMACIÓN!F23)</f>
        <v/>
      </c>
      <c r="H23" s="206" t="str">
        <f>IF(PROGRAMACIÓN!G23="","",PROGRAMACIÓN!G23)</f>
        <v>-</v>
      </c>
      <c r="I23" s="206" t="str">
        <f>IF(PROGRAMACIÓN!H23="","",PROGRAMACIÓN!H23)</f>
        <v/>
      </c>
      <c r="J23" s="205" t="str">
        <f>IF(ISNA(IF(A23&lt;&gt;"",VLOOKUP(A23,'1CONTRATO2'!$A$311:$F$863,5,FALSE),"")),"",IF(A23&lt;&gt;"",VLOOKUP(A23,'1CONTRATO2'!$A$311:$F$863,5,FALSE),""))</f>
        <v>RECICLADOS</v>
      </c>
      <c r="K23" s="204" t="str">
        <f>IF(ISNA(IF(OR(F23="DESCANSA",J23="DESCANSA"),"-----",IF(C23&lt;&gt;"",IF(VLOOKUP(F23,INICIO!$C$7:$D$30,2,FALSE)&lt;&gt;"",VLOOKUP(F23,INICIO!$C$7:$D$30,2,FALSE),""),""))),"",IF(OR(F23="DESCANSA",J23="DESCANSA"),"-----",IF(C23&lt;&gt;"",IF(VLOOKUP(F23,INICIO!$C$7:$D$30,2,FALSE)&lt;&gt;"",VLOOKUP(F23,INICIO!$C$7:$D$30,2,FALSE),""),"")))</f>
        <v>-----</v>
      </c>
      <c r="L23" s="203">
        <f>IF(ISNA(IF(A23&lt;&gt;"",VLOOKUP(A23,'1CONTRATO2'!$A$311:$G$863,7,FALSE),"")),"",IF(A23&lt;&gt;"",VLOOKUP(A23,'1CONTRATO2'!$A$311:$G$863,7,FALSE),""))</f>
        <v>1</v>
      </c>
      <c r="M23" s="201" t="str">
        <f t="shared" si="0"/>
        <v/>
      </c>
      <c r="N23" s="302" t="str">
        <f t="shared" si="2"/>
        <v>DESCANSARECICLADOS1</v>
      </c>
      <c r="O23" s="314" t="str">
        <f>IF(PROGRAMACIÓN!C23="", "", PROGRAMACIÓN!C23)</f>
        <v/>
      </c>
      <c r="P23" s="303" t="str">
        <f t="shared" si="3"/>
        <v/>
      </c>
      <c r="Q23" s="303" t="str">
        <f t="shared" si="4"/>
        <v>-</v>
      </c>
    </row>
    <row r="24" spans="1:17" ht="18" customHeight="1" x14ac:dyDescent="0.35">
      <c r="A24" s="203">
        <f t="shared" si="1"/>
        <v>17</v>
      </c>
      <c r="B24" s="210">
        <f>IF(ISNA(IF(A24&lt;&gt;"",VLOOKUP(A24,'1CONTRATO2'!$A$311:$F$863,2,FALSE),"")),"",IF(A24&lt;&gt;"",VLOOKUP(A24,'1CONTRATO2'!$A$311:$F$863,2,FALSE),""))</f>
        <v>5</v>
      </c>
      <c r="C24" s="210">
        <f>IF(ISNA(IF(A24&lt;&gt;"",VLOOKUP(A24,'1CONTRATO2'!$A$311:$F$863,6,FALSE),"")),"",IF(A24&lt;&gt;"",VLOOKUP(A24,'1CONTRATO2'!$A$311:$F$863,6,FALSE),""))</f>
        <v>13</v>
      </c>
      <c r="D24" s="209"/>
      <c r="E24" s="208"/>
      <c r="F24" s="207" t="str">
        <f>IF(ISNA(IF(A24&lt;&gt;"",VLOOKUP(A24,'1CONTRATO2'!$A$311:$F$863,4,FALSE),"")),"",IF(A24&lt;&gt;"",VLOOKUP(A24,'1CONTRATO2'!$A$311:$F$863,4,FALSE),""))</f>
        <v>COCODRILOS</v>
      </c>
      <c r="G24" s="206" t="str">
        <f>IF(PROGRAMACIÓN!F24="","",PROGRAMACIÓN!F24)</f>
        <v/>
      </c>
      <c r="H24" s="206" t="str">
        <f>IF(PROGRAMACIÓN!G24="","",PROGRAMACIÓN!G24)</f>
        <v>-</v>
      </c>
      <c r="I24" s="206" t="str">
        <f>IF(PROGRAMACIÓN!H24="","",PROGRAMACIÓN!H24)</f>
        <v/>
      </c>
      <c r="J24" s="205" t="str">
        <f>IF(ISNA(IF(A24&lt;&gt;"",VLOOKUP(A24,'1CONTRATO2'!$A$311:$F$863,5,FALSE),"")),"",IF(A24&lt;&gt;"",VLOOKUP(A24,'1CONTRATO2'!$A$311:$F$863,5,FALSE),""))</f>
        <v>DDTI</v>
      </c>
      <c r="K24" s="204" t="str">
        <f>IF(ISNA(IF(OR(F24="DESCANSA",J24="DESCANSA"),"-----",IF(C24&lt;&gt;"",IF(VLOOKUP(F24,INICIO!$C$7:$D$30,2,FALSE)&lt;&gt;"",VLOOKUP(F24,INICIO!$C$7:$D$30,2,FALSE),""),""))),"",IF(OR(F24="DESCANSA",J24="DESCANSA"),"-----",IF(C24&lt;&gt;"",IF(VLOOKUP(F24,INICIO!$C$7:$D$30,2,FALSE)&lt;&gt;"",VLOOKUP(F24,INICIO!$C$7:$D$30,2,FALSE),""),"")))</f>
        <v>CANCHA EQUIPO A</v>
      </c>
      <c r="L24" s="203">
        <f>IF(ISNA(IF(A24&lt;&gt;"",VLOOKUP(A24,'1CONTRATO2'!$A$311:$G$863,7,FALSE),"")),"",IF(A24&lt;&gt;"",VLOOKUP(A24,'1CONTRATO2'!$A$311:$G$863,7,FALSE),""))</f>
        <v>1</v>
      </c>
      <c r="M24" s="201" t="str">
        <f t="shared" si="0"/>
        <v>-</v>
      </c>
      <c r="N24" s="302" t="str">
        <f t="shared" si="2"/>
        <v>COCODRILOSDDTI1</v>
      </c>
      <c r="O24" s="314" t="str">
        <f>IF(PROGRAMACIÓN!C24="", "", PROGRAMACIÓN!C24)</f>
        <v/>
      </c>
      <c r="P24" s="303" t="str">
        <f t="shared" si="3"/>
        <v/>
      </c>
      <c r="Q24" s="303" t="str">
        <f t="shared" si="4"/>
        <v>-</v>
      </c>
    </row>
    <row r="25" spans="1:17" ht="18" customHeight="1" x14ac:dyDescent="0.35">
      <c r="A25" s="203">
        <f t="shared" si="1"/>
        <v>18</v>
      </c>
      <c r="B25" s="210">
        <f>IF(ISNA(IF(A25&lt;&gt;"",VLOOKUP(A25,'1CONTRATO2'!$A$311:$F$863,2,FALSE),"")),"",IF(A25&lt;&gt;"",VLOOKUP(A25,'1CONTRATO2'!$A$311:$F$863,2,FALSE),""))</f>
        <v>5</v>
      </c>
      <c r="C25" s="210">
        <f>IF(ISNA(IF(A25&lt;&gt;"",VLOOKUP(A25,'1CONTRATO2'!$A$311:$F$863,6,FALSE),"")),"",IF(A25&lt;&gt;"",VLOOKUP(A25,'1CONTRATO2'!$A$311:$F$863,6,FALSE),""))</f>
        <v>14</v>
      </c>
      <c r="D25" s="209"/>
      <c r="E25" s="208"/>
      <c r="F25" s="207" t="str">
        <f>IF(ISNA(IF(A25&lt;&gt;"",VLOOKUP(A25,'1CONTRATO2'!$A$311:$F$863,4,FALSE),"")),"",IF(A25&lt;&gt;"",VLOOKUP(A25,'1CONTRATO2'!$A$311:$F$863,4,FALSE),""))</f>
        <v>MVP</v>
      </c>
      <c r="G25" s="206" t="str">
        <f>IF(PROGRAMACIÓN!F25="","",PROGRAMACIÓN!F25)</f>
        <v/>
      </c>
      <c r="H25" s="206" t="str">
        <f>IF(PROGRAMACIÓN!G25="","",PROGRAMACIÓN!G25)</f>
        <v>-</v>
      </c>
      <c r="I25" s="206" t="str">
        <f>IF(PROGRAMACIÓN!H25="","",PROGRAMACIÓN!H25)</f>
        <v/>
      </c>
      <c r="J25" s="205" t="str">
        <f>IF(ISNA(IF(A25&lt;&gt;"",VLOOKUP(A25,'1CONTRATO2'!$A$311:$F$863,5,FALSE),"")),"",IF(A25&lt;&gt;"",VLOOKUP(A25,'1CONTRATO2'!$A$311:$F$863,5,FALSE),""))</f>
        <v>TALENTO HUMANO</v>
      </c>
      <c r="K25" s="204" t="str">
        <f>IF(ISNA(IF(OR(F25="DESCANSA",J25="DESCANSA"),"-----",IF(C25&lt;&gt;"",IF(VLOOKUP(F25,INICIO!$C$7:$D$30,2,FALSE)&lt;&gt;"",VLOOKUP(F25,INICIO!$C$7:$D$30,2,FALSE),""),""))),"",IF(OR(F25="DESCANSA",J25="DESCANSA"),"-----",IF(C25&lt;&gt;"",IF(VLOOKUP(F25,INICIO!$C$7:$D$30,2,FALSE)&lt;&gt;"",VLOOKUP(F25,INICIO!$C$7:$D$30,2,FALSE),""),"")))</f>
        <v>CANCHA EQUIPO D</v>
      </c>
      <c r="L25" s="203">
        <f>IF(ISNA(IF(A25&lt;&gt;"",VLOOKUP(A25,'1CONTRATO2'!$A$311:$G$863,7,FALSE),"")),"",IF(A25&lt;&gt;"",VLOOKUP(A25,'1CONTRATO2'!$A$311:$G$863,7,FALSE),""))</f>
        <v>1</v>
      </c>
      <c r="M25" s="201" t="str">
        <f t="shared" si="0"/>
        <v>-</v>
      </c>
      <c r="N25" s="302" t="str">
        <f t="shared" si="2"/>
        <v>MVPTALENTO HUMANO1</v>
      </c>
      <c r="O25" s="314" t="str">
        <f>IF(PROGRAMACIÓN!C25="", "", PROGRAMACIÓN!C25)</f>
        <v/>
      </c>
      <c r="P25" s="303" t="str">
        <f t="shared" si="3"/>
        <v/>
      </c>
      <c r="Q25" s="303" t="str">
        <f t="shared" si="4"/>
        <v>-</v>
      </c>
    </row>
    <row r="26" spans="1:17" ht="18" customHeight="1" x14ac:dyDescent="0.35">
      <c r="A26" s="203">
        <f t="shared" si="1"/>
        <v>19</v>
      </c>
      <c r="B26" s="210">
        <f>IF(ISNA(IF(A26&lt;&gt;"",VLOOKUP(A26,'1CONTRATO2'!$A$311:$F$863,2,FALSE),"")),"",IF(A26&lt;&gt;"",VLOOKUP(A26,'1CONTRATO2'!$A$311:$F$863,2,FALSE),""))</f>
        <v>5</v>
      </c>
      <c r="C26" s="210">
        <f>IF(ISNA(IF(A26&lt;&gt;"",VLOOKUP(A26,'1CONTRATO2'!$A$311:$F$863,6,FALSE),"")),"",IF(A26&lt;&gt;"",VLOOKUP(A26,'1CONTRATO2'!$A$311:$F$863,6,FALSE),""))</f>
        <v>15</v>
      </c>
      <c r="D26" s="209"/>
      <c r="E26" s="208"/>
      <c r="F26" s="207" t="str">
        <f>IF(ISNA(IF(A26&lt;&gt;"",VLOOKUP(A26,'1CONTRATO2'!$A$311:$F$863,4,FALSE),"")),"",IF(A26&lt;&gt;"",VLOOKUP(A26,'1CONTRATO2'!$A$311:$F$863,4,FALSE),""))</f>
        <v>RECICLADOS</v>
      </c>
      <c r="G26" s="206" t="str">
        <f>IF(PROGRAMACIÓN!F26="","",PROGRAMACIÓN!F26)</f>
        <v/>
      </c>
      <c r="H26" s="206" t="str">
        <f>IF(PROGRAMACIÓN!G26="","",PROGRAMACIÓN!G26)</f>
        <v>-</v>
      </c>
      <c r="I26" s="206" t="str">
        <f>IF(PROGRAMACIÓN!H26="","",PROGRAMACIÓN!H26)</f>
        <v/>
      </c>
      <c r="J26" s="205" t="str">
        <f>IF(ISNA(IF(A26&lt;&gt;"",VLOOKUP(A26,'1CONTRATO2'!$A$311:$F$863,5,FALSE),"")),"",IF(A26&lt;&gt;"",VLOOKUP(A26,'1CONTRATO2'!$A$311:$F$863,5,FALSE),""))</f>
        <v>SANTA ANA</v>
      </c>
      <c r="K26" s="204" t="str">
        <f>IF(ISNA(IF(OR(F26="DESCANSA",J26="DESCANSA"),"-----",IF(C26&lt;&gt;"",IF(VLOOKUP(F26,INICIO!$C$7:$D$30,2,FALSE)&lt;&gt;"",VLOOKUP(F26,INICIO!$C$7:$D$30,2,FALSE),""),""))),"",IF(OR(F26="DESCANSA",J26="DESCANSA"),"-----",IF(C26&lt;&gt;"",IF(VLOOKUP(F26,INICIO!$C$7:$D$30,2,FALSE)&lt;&gt;"",VLOOKUP(F26,INICIO!$C$7:$D$30,2,FALSE),""),"")))</f>
        <v>CANCHA EQUIPO F</v>
      </c>
      <c r="L26" s="203">
        <f>IF(ISNA(IF(A26&lt;&gt;"",VLOOKUP(A26,'1CONTRATO2'!$A$311:$G$863,7,FALSE),"")),"",IF(A26&lt;&gt;"",VLOOKUP(A26,'1CONTRATO2'!$A$311:$G$863,7,FALSE),""))</f>
        <v>1</v>
      </c>
      <c r="M26" s="201" t="str">
        <f t="shared" si="0"/>
        <v>-</v>
      </c>
      <c r="N26" s="302" t="str">
        <f t="shared" si="2"/>
        <v>RECICLADOSSANTA ANA1</v>
      </c>
      <c r="O26" s="314" t="str">
        <f>IF(PROGRAMACIÓN!C26="", "", PROGRAMACIÓN!C26)</f>
        <v/>
      </c>
      <c r="P26" s="303" t="str">
        <f t="shared" si="3"/>
        <v/>
      </c>
      <c r="Q26" s="303" t="str">
        <f t="shared" si="4"/>
        <v>-</v>
      </c>
    </row>
    <row r="27" spans="1:17" ht="18" customHeight="1" x14ac:dyDescent="0.35">
      <c r="A27" s="203">
        <f t="shared" si="1"/>
        <v>20</v>
      </c>
      <c r="B27" s="210">
        <f>IF(ISNA(IF(A27&lt;&gt;"",VLOOKUP(A27,'1CONTRATO2'!$A$311:$F$863,2,FALSE),"")),"",IF(A27&lt;&gt;"",VLOOKUP(A27,'1CONTRATO2'!$A$311:$F$863,2,FALSE),""))</f>
        <v>5</v>
      </c>
      <c r="C27" s="210" t="str">
        <f>IF(ISNA(IF(A27&lt;&gt;"",VLOOKUP(A27,'1CONTRATO2'!$A$311:$F$863,6,FALSE),"")),"",IF(A27&lt;&gt;"",VLOOKUP(A27,'1CONTRATO2'!$A$311:$F$863,6,FALSE),""))</f>
        <v/>
      </c>
      <c r="D27" s="209"/>
      <c r="E27" s="208"/>
      <c r="F27" s="207" t="str">
        <f>IF(ISNA(IF(A27&lt;&gt;"",VLOOKUP(A27,'1CONTRATO2'!$A$311:$F$863,4,FALSE),"")),"",IF(A27&lt;&gt;"",VLOOKUP(A27,'1CONTRATO2'!$A$311:$F$863,4,FALSE),""))</f>
        <v>CIVIL Y MERCANTIL</v>
      </c>
      <c r="G27" s="206" t="str">
        <f>IF(PROGRAMACIÓN!F27="","",PROGRAMACIÓN!F27)</f>
        <v/>
      </c>
      <c r="H27" s="206" t="str">
        <f>IF(PROGRAMACIÓN!G27="","",PROGRAMACIÓN!G27)</f>
        <v>-</v>
      </c>
      <c r="I27" s="206" t="str">
        <f>IF(PROGRAMACIÓN!H27="","",PROGRAMACIÓN!H27)</f>
        <v/>
      </c>
      <c r="J27" s="205" t="str">
        <f>IF(ISNA(IF(A27&lt;&gt;"",VLOOKUP(A27,'1CONTRATO2'!$A$311:$F$863,5,FALSE),"")),"",IF(A27&lt;&gt;"",VLOOKUP(A27,'1CONTRATO2'!$A$311:$F$863,5,FALSE),""))</f>
        <v>DESCANSA</v>
      </c>
      <c r="K27" s="204" t="str">
        <f>IF(ISNA(IF(OR(F27="DESCANSA",J27="DESCANSA"),"-----",IF(C27&lt;&gt;"",IF(VLOOKUP(F27,INICIO!$C$7:$D$30,2,FALSE)&lt;&gt;"",VLOOKUP(F27,INICIO!$C$7:$D$30,2,FALSE),""),""))),"",IF(OR(F27="DESCANSA",J27="DESCANSA"),"-----",IF(C27&lt;&gt;"",IF(VLOOKUP(F27,INICIO!$C$7:$D$30,2,FALSE)&lt;&gt;"",VLOOKUP(F27,INICIO!$C$7:$D$30,2,FALSE),""),"")))</f>
        <v>-----</v>
      </c>
      <c r="L27" s="203">
        <f>IF(ISNA(IF(A27&lt;&gt;"",VLOOKUP(A27,'1CONTRATO2'!$A$311:$G$863,7,FALSE),"")),"",IF(A27&lt;&gt;"",VLOOKUP(A27,'1CONTRATO2'!$A$311:$G$863,7,FALSE),""))</f>
        <v>1</v>
      </c>
      <c r="M27" s="201" t="str">
        <f t="shared" si="0"/>
        <v/>
      </c>
      <c r="N27" s="302" t="str">
        <f t="shared" si="2"/>
        <v>CIVIL Y MERCANTILDESCANSA1</v>
      </c>
      <c r="O27" s="314" t="str">
        <f>IF(PROGRAMACIÓN!C27="", "", PROGRAMACIÓN!C27)</f>
        <v/>
      </c>
      <c r="P27" s="303" t="str">
        <f t="shared" si="3"/>
        <v/>
      </c>
      <c r="Q27" s="303" t="str">
        <f t="shared" si="4"/>
        <v>-</v>
      </c>
    </row>
    <row r="28" spans="1:17" ht="18" customHeight="1" x14ac:dyDescent="0.35">
      <c r="A28" s="203">
        <f t="shared" si="1"/>
        <v>21</v>
      </c>
      <c r="B28" s="210">
        <f>IF(ISNA(IF(A28&lt;&gt;"",VLOOKUP(A28,'1CONTRATO2'!$A$311:$F$863,2,FALSE),"")),"",IF(A28&lt;&gt;"",VLOOKUP(A28,'1CONTRATO2'!$A$311:$F$863,2,FALSE),""))</f>
        <v>6</v>
      </c>
      <c r="C28" s="210">
        <f>IF(ISNA(IF(A28&lt;&gt;"",VLOOKUP(A28,'1CONTRATO2'!$A$311:$F$863,6,FALSE),"")),"",IF(A28&lt;&gt;"",VLOOKUP(A28,'1CONTRATO2'!$A$311:$F$863,6,FALSE),""))</f>
        <v>16</v>
      </c>
      <c r="D28" s="209"/>
      <c r="E28" s="208"/>
      <c r="F28" s="207" t="str">
        <f>IF(ISNA(IF(A28&lt;&gt;"",VLOOKUP(A28,'1CONTRATO2'!$A$311:$F$863,4,FALSE),"")),"",IF(A28&lt;&gt;"",VLOOKUP(A28,'1CONTRATO2'!$A$311:$F$863,4,FALSE),""))</f>
        <v>RECICLADOS</v>
      </c>
      <c r="G28" s="206" t="str">
        <f>IF(PROGRAMACIÓN!F28="","",PROGRAMACIÓN!F28)</f>
        <v/>
      </c>
      <c r="H28" s="206" t="str">
        <f>IF(PROGRAMACIÓN!G28="","",PROGRAMACIÓN!G28)</f>
        <v>-</v>
      </c>
      <c r="I28" s="206" t="str">
        <f>IF(PROGRAMACIÓN!H28="","",PROGRAMACIÓN!H28)</f>
        <v/>
      </c>
      <c r="J28" s="205" t="str">
        <f>IF(ISNA(IF(A28&lt;&gt;"",VLOOKUP(A28,'1CONTRATO2'!$A$311:$F$863,5,FALSE),"")),"",IF(A28&lt;&gt;"",VLOOKUP(A28,'1CONTRATO2'!$A$311:$F$863,5,FALSE),""))</f>
        <v>COCODRILOS</v>
      </c>
      <c r="K28" s="204" t="str">
        <f>IF(ISNA(IF(OR(F28="DESCANSA",J28="DESCANSA"),"-----",IF(C28&lt;&gt;"",IF(VLOOKUP(F28,INICIO!$C$7:$D$30,2,FALSE)&lt;&gt;"",VLOOKUP(F28,INICIO!$C$7:$D$30,2,FALSE),""),""))),"",IF(OR(F28="DESCANSA",J28="DESCANSA"),"-----",IF(C28&lt;&gt;"",IF(VLOOKUP(F28,INICIO!$C$7:$D$30,2,FALSE)&lt;&gt;"",VLOOKUP(F28,INICIO!$C$7:$D$30,2,FALSE),""),"")))</f>
        <v>CANCHA EQUIPO F</v>
      </c>
      <c r="L28" s="203">
        <f>IF(ISNA(IF(A28&lt;&gt;"",VLOOKUP(A28,'1CONTRATO2'!$A$311:$G$863,7,FALSE),"")),"",IF(A28&lt;&gt;"",VLOOKUP(A28,'1CONTRATO2'!$A$311:$G$863,7,FALSE),""))</f>
        <v>1</v>
      </c>
      <c r="M28" s="201" t="str">
        <f t="shared" si="0"/>
        <v>-</v>
      </c>
      <c r="N28" s="302" t="str">
        <f t="shared" si="2"/>
        <v>RECICLADOSCOCODRILOS1</v>
      </c>
      <c r="O28" s="314" t="str">
        <f>IF(PROGRAMACIÓN!C28="", "", PROGRAMACIÓN!C28)</f>
        <v/>
      </c>
      <c r="P28" s="303" t="str">
        <f t="shared" si="3"/>
        <v/>
      </c>
      <c r="Q28" s="303" t="str">
        <f t="shared" si="4"/>
        <v>-</v>
      </c>
    </row>
    <row r="29" spans="1:17" ht="18" customHeight="1" x14ac:dyDescent="0.35">
      <c r="A29" s="203">
        <f t="shared" si="1"/>
        <v>22</v>
      </c>
      <c r="B29" s="210">
        <f>IF(ISNA(IF(A29&lt;&gt;"",VLOOKUP(A29,'1CONTRATO2'!$A$311:$F$863,2,FALSE),"")),"",IF(A29&lt;&gt;"",VLOOKUP(A29,'1CONTRATO2'!$A$311:$F$863,2,FALSE),""))</f>
        <v>6</v>
      </c>
      <c r="C29" s="210">
        <f>IF(ISNA(IF(A29&lt;&gt;"",VLOOKUP(A29,'1CONTRATO2'!$A$311:$F$863,6,FALSE),"")),"",IF(A29&lt;&gt;"",VLOOKUP(A29,'1CONTRATO2'!$A$311:$F$863,6,FALSE),""))</f>
        <v>17</v>
      </c>
      <c r="D29" s="209"/>
      <c r="E29" s="208"/>
      <c r="F29" s="207" t="str">
        <f>IF(ISNA(IF(A29&lt;&gt;"",VLOOKUP(A29,'1CONTRATO2'!$A$311:$F$863,4,FALSE),"")),"",IF(A29&lt;&gt;"",VLOOKUP(A29,'1CONTRATO2'!$A$311:$F$863,4,FALSE),""))</f>
        <v>SANTA ANA</v>
      </c>
      <c r="G29" s="206" t="str">
        <f>IF(PROGRAMACIÓN!F29="","",PROGRAMACIÓN!F29)</f>
        <v/>
      </c>
      <c r="H29" s="206" t="str">
        <f>IF(PROGRAMACIÓN!G29="","",PROGRAMACIÓN!G29)</f>
        <v>-</v>
      </c>
      <c r="I29" s="206" t="str">
        <f>IF(PROGRAMACIÓN!H29="","",PROGRAMACIÓN!H29)</f>
        <v/>
      </c>
      <c r="J29" s="205" t="str">
        <f>IF(ISNA(IF(A29&lt;&gt;"",VLOOKUP(A29,'1CONTRATO2'!$A$311:$F$863,5,FALSE),"")),"",IF(A29&lt;&gt;"",VLOOKUP(A29,'1CONTRATO2'!$A$311:$F$863,5,FALSE),""))</f>
        <v>CIVIL Y MERCANTIL</v>
      </c>
      <c r="K29" s="204" t="str">
        <f>IF(ISNA(IF(OR(F29="DESCANSA",J29="DESCANSA"),"-----",IF(C29&lt;&gt;"",IF(VLOOKUP(F29,INICIO!$C$7:$D$30,2,FALSE)&lt;&gt;"",VLOOKUP(F29,INICIO!$C$7:$D$30,2,FALSE),""),""))),"",IF(OR(F29="DESCANSA",J29="DESCANSA"),"-----",IF(C29&lt;&gt;"",IF(VLOOKUP(F29,INICIO!$C$7:$D$30,2,FALSE)&lt;&gt;"",VLOOKUP(F29,INICIO!$C$7:$D$30,2,FALSE),""),"")))</f>
        <v>CANCHA EQUIPO G</v>
      </c>
      <c r="L29" s="203">
        <f>IF(ISNA(IF(A29&lt;&gt;"",VLOOKUP(A29,'1CONTRATO2'!$A$311:$G$863,7,FALSE),"")),"",IF(A29&lt;&gt;"",VLOOKUP(A29,'1CONTRATO2'!$A$311:$G$863,7,FALSE),""))</f>
        <v>1</v>
      </c>
      <c r="M29" s="201" t="str">
        <f t="shared" si="0"/>
        <v>-</v>
      </c>
      <c r="N29" s="302" t="str">
        <f t="shared" si="2"/>
        <v>SANTA ANACIVIL Y MERCANTIL1</v>
      </c>
      <c r="O29" s="314" t="str">
        <f>IF(PROGRAMACIÓN!C29="", "", PROGRAMACIÓN!C29)</f>
        <v/>
      </c>
      <c r="P29" s="303" t="str">
        <f t="shared" si="3"/>
        <v/>
      </c>
      <c r="Q29" s="303" t="str">
        <f t="shared" si="4"/>
        <v>-</v>
      </c>
    </row>
    <row r="30" spans="1:17" ht="18" customHeight="1" x14ac:dyDescent="0.35">
      <c r="A30" s="203">
        <f t="shared" si="1"/>
        <v>23</v>
      </c>
      <c r="B30" s="210">
        <f>IF(ISNA(IF(A30&lt;&gt;"",VLOOKUP(A30,'1CONTRATO2'!$A$311:$F$863,2,FALSE),"")),"",IF(A30&lt;&gt;"",VLOOKUP(A30,'1CONTRATO2'!$A$311:$F$863,2,FALSE),""))</f>
        <v>6</v>
      </c>
      <c r="C30" s="210">
        <f>IF(ISNA(IF(A30&lt;&gt;"",VLOOKUP(A30,'1CONTRATO2'!$A$311:$F$863,6,FALSE),"")),"",IF(A30&lt;&gt;"",VLOOKUP(A30,'1CONTRATO2'!$A$311:$F$863,6,FALSE),""))</f>
        <v>18</v>
      </c>
      <c r="D30" s="209"/>
      <c r="E30" s="208"/>
      <c r="F30" s="207" t="str">
        <f>IF(ISNA(IF(A30&lt;&gt;"",VLOOKUP(A30,'1CONTRATO2'!$A$311:$F$863,4,FALSE),"")),"",IF(A30&lt;&gt;"",VLOOKUP(A30,'1CONTRATO2'!$A$311:$F$863,4,FALSE),""))</f>
        <v>TALENTO HUMANO</v>
      </c>
      <c r="G30" s="206" t="str">
        <f>IF(PROGRAMACIÓN!F30="","",PROGRAMACIÓN!F30)</f>
        <v/>
      </c>
      <c r="H30" s="206" t="str">
        <f>IF(PROGRAMACIÓN!G30="","",PROGRAMACIÓN!G30)</f>
        <v>-</v>
      </c>
      <c r="I30" s="206" t="str">
        <f>IF(PROGRAMACIÓN!H30="","",PROGRAMACIÓN!H30)</f>
        <v/>
      </c>
      <c r="J30" s="205" t="str">
        <f>IF(ISNA(IF(A30&lt;&gt;"",VLOOKUP(A30,'1CONTRATO2'!$A$311:$F$863,5,FALSE),"")),"",IF(A30&lt;&gt;"",VLOOKUP(A30,'1CONTRATO2'!$A$311:$F$863,5,FALSE),""))</f>
        <v>DDTI</v>
      </c>
      <c r="K30" s="204" t="str">
        <f>IF(ISNA(IF(OR(F30="DESCANSA",J30="DESCANSA"),"-----",IF(C30&lt;&gt;"",IF(VLOOKUP(F30,INICIO!$C$7:$D$30,2,FALSE)&lt;&gt;"",VLOOKUP(F30,INICIO!$C$7:$D$30,2,FALSE),""),""))),"",IF(OR(F30="DESCANSA",J30="DESCANSA"),"-----",IF(C30&lt;&gt;"",IF(VLOOKUP(F30,INICIO!$C$7:$D$30,2,FALSE)&lt;&gt;"",VLOOKUP(F30,INICIO!$C$7:$D$30,2,FALSE),""),"")))</f>
        <v>CANCHA EQUIPO B</v>
      </c>
      <c r="L30" s="203">
        <f>IF(ISNA(IF(A30&lt;&gt;"",VLOOKUP(A30,'1CONTRATO2'!$A$311:$G$863,7,FALSE),"")),"",IF(A30&lt;&gt;"",VLOOKUP(A30,'1CONTRATO2'!$A$311:$G$863,7,FALSE),""))</f>
        <v>1</v>
      </c>
      <c r="M30" s="201" t="str">
        <f t="shared" si="0"/>
        <v>-</v>
      </c>
      <c r="N30" s="302" t="str">
        <f t="shared" si="2"/>
        <v>TALENTO HUMANODDTI1</v>
      </c>
      <c r="O30" s="314" t="str">
        <f>IF(PROGRAMACIÓN!C30="", "", PROGRAMACIÓN!C30)</f>
        <v/>
      </c>
      <c r="P30" s="303" t="str">
        <f t="shared" si="3"/>
        <v/>
      </c>
      <c r="Q30" s="303" t="str">
        <f t="shared" si="4"/>
        <v>-</v>
      </c>
    </row>
    <row r="31" spans="1:17" ht="18" customHeight="1" x14ac:dyDescent="0.35">
      <c r="A31" s="203">
        <f t="shared" si="1"/>
        <v>24</v>
      </c>
      <c r="B31" s="210">
        <f>IF(ISNA(IF(A31&lt;&gt;"",VLOOKUP(A31,'1CONTRATO2'!$A$311:$F$863,2,FALSE),"")),"",IF(A31&lt;&gt;"",VLOOKUP(A31,'1CONTRATO2'!$A$311:$F$863,2,FALSE),""))</f>
        <v>6</v>
      </c>
      <c r="C31" s="210" t="str">
        <f>IF(ISNA(IF(A31&lt;&gt;"",VLOOKUP(A31,'1CONTRATO2'!$A$311:$F$863,6,FALSE),"")),"",IF(A31&lt;&gt;"",VLOOKUP(A31,'1CONTRATO2'!$A$311:$F$863,6,FALSE),""))</f>
        <v/>
      </c>
      <c r="D31" s="209"/>
      <c r="E31" s="208"/>
      <c r="F31" s="207" t="str">
        <f>IF(ISNA(IF(A31&lt;&gt;"",VLOOKUP(A31,'1CONTRATO2'!$A$311:$F$863,4,FALSE),"")),"",IF(A31&lt;&gt;"",VLOOKUP(A31,'1CONTRATO2'!$A$311:$F$863,4,FALSE),""))</f>
        <v>DESCANSA</v>
      </c>
      <c r="G31" s="206" t="str">
        <f>IF(PROGRAMACIÓN!F31="","",PROGRAMACIÓN!F31)</f>
        <v/>
      </c>
      <c r="H31" s="206" t="str">
        <f>IF(PROGRAMACIÓN!G31="","",PROGRAMACIÓN!G31)</f>
        <v>-</v>
      </c>
      <c r="I31" s="206" t="str">
        <f>IF(PROGRAMACIÓN!H31="","",PROGRAMACIÓN!H31)</f>
        <v/>
      </c>
      <c r="J31" s="205" t="str">
        <f>IF(ISNA(IF(A31&lt;&gt;"",VLOOKUP(A31,'1CONTRATO2'!$A$311:$F$863,5,FALSE),"")),"",IF(A31&lt;&gt;"",VLOOKUP(A31,'1CONTRATO2'!$A$311:$F$863,5,FALSE),""))</f>
        <v>MVP</v>
      </c>
      <c r="K31" s="204" t="str">
        <f>IF(ISNA(IF(OR(F31="DESCANSA",J31="DESCANSA"),"-----",IF(C31&lt;&gt;"",IF(VLOOKUP(F31,INICIO!$C$7:$D$30,2,FALSE)&lt;&gt;"",VLOOKUP(F31,INICIO!$C$7:$D$30,2,FALSE),""),""))),"",IF(OR(F31="DESCANSA",J31="DESCANSA"),"-----",IF(C31&lt;&gt;"",IF(VLOOKUP(F31,INICIO!$C$7:$D$30,2,FALSE)&lt;&gt;"",VLOOKUP(F31,INICIO!$C$7:$D$30,2,FALSE),""),"")))</f>
        <v>-----</v>
      </c>
      <c r="L31" s="203">
        <f>IF(ISNA(IF(A31&lt;&gt;"",VLOOKUP(A31,'1CONTRATO2'!$A$311:$G$863,7,FALSE),"")),"",IF(A31&lt;&gt;"",VLOOKUP(A31,'1CONTRATO2'!$A$311:$G$863,7,FALSE),""))</f>
        <v>1</v>
      </c>
      <c r="M31" s="201" t="str">
        <f t="shared" si="0"/>
        <v/>
      </c>
      <c r="N31" s="302" t="str">
        <f t="shared" si="2"/>
        <v>DESCANSAMVP1</v>
      </c>
      <c r="O31" s="314" t="str">
        <f>IF(PROGRAMACIÓN!C31="", "", PROGRAMACIÓN!C31)</f>
        <v/>
      </c>
      <c r="P31" s="303" t="str">
        <f t="shared" si="3"/>
        <v/>
      </c>
      <c r="Q31" s="303" t="str">
        <f t="shared" si="4"/>
        <v>-</v>
      </c>
    </row>
    <row r="32" spans="1:17" ht="18" customHeight="1" x14ac:dyDescent="0.35">
      <c r="A32" s="203">
        <f t="shared" si="1"/>
        <v>25</v>
      </c>
      <c r="B32" s="210">
        <f>IF(ISNA(IF(A32&lt;&gt;"",VLOOKUP(A32,'1CONTRATO2'!$A$311:$F$863,2,FALSE),"")),"",IF(A32&lt;&gt;"",VLOOKUP(A32,'1CONTRATO2'!$A$311:$F$863,2,FALSE),""))</f>
        <v>7</v>
      </c>
      <c r="C32" s="210">
        <f>IF(ISNA(IF(A32&lt;&gt;"",VLOOKUP(A32,'1CONTRATO2'!$A$311:$F$863,6,FALSE),"")),"",IF(A32&lt;&gt;"",VLOOKUP(A32,'1CONTRATO2'!$A$311:$F$863,6,FALSE),""))</f>
        <v>19</v>
      </c>
      <c r="D32" s="209"/>
      <c r="E32" s="208"/>
      <c r="F32" s="207" t="str">
        <f>IF(ISNA(IF(A32&lt;&gt;"",VLOOKUP(A32,'1CONTRATO2'!$A$311:$F$863,4,FALSE),"")),"",IF(A32&lt;&gt;"",VLOOKUP(A32,'1CONTRATO2'!$A$311:$F$863,4,FALSE),""))</f>
        <v>COCODRILOS</v>
      </c>
      <c r="G32" s="206" t="str">
        <f>IF(PROGRAMACIÓN!F32="","",PROGRAMACIÓN!F32)</f>
        <v/>
      </c>
      <c r="H32" s="206" t="str">
        <f>IF(PROGRAMACIÓN!G32="","",PROGRAMACIÓN!G32)</f>
        <v>-</v>
      </c>
      <c r="I32" s="206" t="str">
        <f>IF(PROGRAMACIÓN!H32="","",PROGRAMACIÓN!H32)</f>
        <v/>
      </c>
      <c r="J32" s="205" t="str">
        <f>IF(ISNA(IF(A32&lt;&gt;"",VLOOKUP(A32,'1CONTRATO2'!$A$311:$F$863,5,FALSE),"")),"",IF(A32&lt;&gt;"",VLOOKUP(A32,'1CONTRATO2'!$A$311:$F$863,5,FALSE),""))</f>
        <v>TALENTO HUMANO</v>
      </c>
      <c r="K32" s="204" t="str">
        <f>IF(ISNA(IF(OR(F32="DESCANSA",J32="DESCANSA"),"-----",IF(C32&lt;&gt;"",IF(VLOOKUP(F32,INICIO!$C$7:$D$30,2,FALSE)&lt;&gt;"",VLOOKUP(F32,INICIO!$C$7:$D$30,2,FALSE),""),""))),"",IF(OR(F32="DESCANSA",J32="DESCANSA"),"-----",IF(C32&lt;&gt;"",IF(VLOOKUP(F32,INICIO!$C$7:$D$30,2,FALSE)&lt;&gt;"",VLOOKUP(F32,INICIO!$C$7:$D$30,2,FALSE),""),"")))</f>
        <v>CANCHA EQUIPO A</v>
      </c>
      <c r="L32" s="203">
        <f>IF(ISNA(IF(A32&lt;&gt;"",VLOOKUP(A32,'1CONTRATO2'!$A$311:$G$863,7,FALSE),"")),"",IF(A32&lt;&gt;"",VLOOKUP(A32,'1CONTRATO2'!$A$311:$G$863,7,FALSE),""))</f>
        <v>1</v>
      </c>
      <c r="M32" s="201" t="str">
        <f t="shared" si="0"/>
        <v>-</v>
      </c>
      <c r="N32" s="302" t="str">
        <f t="shared" si="2"/>
        <v>COCODRILOSTALENTO HUMANO1</v>
      </c>
      <c r="O32" s="314" t="str">
        <f>IF(PROGRAMACIÓN!C32="", "", PROGRAMACIÓN!C32)</f>
        <v/>
      </c>
      <c r="P32" s="303" t="str">
        <f t="shared" si="3"/>
        <v/>
      </c>
      <c r="Q32" s="303" t="str">
        <f t="shared" si="4"/>
        <v>-</v>
      </c>
    </row>
    <row r="33" spans="1:17" ht="18" customHeight="1" x14ac:dyDescent="0.35">
      <c r="A33" s="203">
        <f t="shared" si="1"/>
        <v>26</v>
      </c>
      <c r="B33" s="210">
        <f>IF(ISNA(IF(A33&lt;&gt;"",VLOOKUP(A33,'1CONTRATO2'!$A$311:$F$863,2,FALSE),"")),"",IF(A33&lt;&gt;"",VLOOKUP(A33,'1CONTRATO2'!$A$311:$F$863,2,FALSE),""))</f>
        <v>7</v>
      </c>
      <c r="C33" s="210">
        <f>IF(ISNA(IF(A33&lt;&gt;"",VLOOKUP(A33,'1CONTRATO2'!$A$311:$F$863,6,FALSE),"")),"",IF(A33&lt;&gt;"",VLOOKUP(A33,'1CONTRATO2'!$A$311:$F$863,6,FALSE),""))</f>
        <v>20</v>
      </c>
      <c r="D33" s="209"/>
      <c r="E33" s="208"/>
      <c r="F33" s="207" t="str">
        <f>IF(ISNA(IF(A33&lt;&gt;"",VLOOKUP(A33,'1CONTRATO2'!$A$311:$F$863,4,FALSE),"")),"",IF(A33&lt;&gt;"",VLOOKUP(A33,'1CONTRATO2'!$A$311:$F$863,4,FALSE),""))</f>
        <v>MVP</v>
      </c>
      <c r="G33" s="206" t="str">
        <f>IF(PROGRAMACIÓN!F33="","",PROGRAMACIÓN!F33)</f>
        <v/>
      </c>
      <c r="H33" s="206" t="str">
        <f>IF(PROGRAMACIÓN!G33="","",PROGRAMACIÓN!G33)</f>
        <v>-</v>
      </c>
      <c r="I33" s="206" t="str">
        <f>IF(PROGRAMACIÓN!H33="","",PROGRAMACIÓN!H33)</f>
        <v/>
      </c>
      <c r="J33" s="205" t="str">
        <f>IF(ISNA(IF(A33&lt;&gt;"",VLOOKUP(A33,'1CONTRATO2'!$A$311:$F$863,5,FALSE),"")),"",IF(A33&lt;&gt;"",VLOOKUP(A33,'1CONTRATO2'!$A$311:$F$863,5,FALSE),""))</f>
        <v>SANTA ANA</v>
      </c>
      <c r="K33" s="204" t="str">
        <f>IF(ISNA(IF(OR(F33="DESCANSA",J33="DESCANSA"),"-----",IF(C33&lt;&gt;"",IF(VLOOKUP(F33,INICIO!$C$7:$D$30,2,FALSE)&lt;&gt;"",VLOOKUP(F33,INICIO!$C$7:$D$30,2,FALSE),""),""))),"",IF(OR(F33="DESCANSA",J33="DESCANSA"),"-----",IF(C33&lt;&gt;"",IF(VLOOKUP(F33,INICIO!$C$7:$D$30,2,FALSE)&lt;&gt;"",VLOOKUP(F33,INICIO!$C$7:$D$30,2,FALSE),""),"")))</f>
        <v>CANCHA EQUIPO D</v>
      </c>
      <c r="L33" s="203">
        <f>IF(ISNA(IF(A33&lt;&gt;"",VLOOKUP(A33,'1CONTRATO2'!$A$311:$G$863,7,FALSE),"")),"",IF(A33&lt;&gt;"",VLOOKUP(A33,'1CONTRATO2'!$A$311:$G$863,7,FALSE),""))</f>
        <v>1</v>
      </c>
      <c r="M33" s="201" t="str">
        <f t="shared" si="0"/>
        <v>-</v>
      </c>
      <c r="N33" s="302" t="str">
        <f t="shared" si="2"/>
        <v>MVPSANTA ANA1</v>
      </c>
      <c r="O33" s="314" t="str">
        <f>IF(PROGRAMACIÓN!C33="", "", PROGRAMACIÓN!C33)</f>
        <v/>
      </c>
      <c r="P33" s="303" t="str">
        <f t="shared" si="3"/>
        <v/>
      </c>
      <c r="Q33" s="303" t="str">
        <f t="shared" si="4"/>
        <v>-</v>
      </c>
    </row>
    <row r="34" spans="1:17" ht="18" customHeight="1" x14ac:dyDescent="0.35">
      <c r="A34" s="203">
        <f t="shared" si="1"/>
        <v>27</v>
      </c>
      <c r="B34" s="210">
        <f>IF(ISNA(IF(A34&lt;&gt;"",VLOOKUP(A34,'1CONTRATO2'!$A$311:$F$863,2,FALSE),"")),"",IF(A34&lt;&gt;"",VLOOKUP(A34,'1CONTRATO2'!$A$311:$F$863,2,FALSE),""))</f>
        <v>7</v>
      </c>
      <c r="C34" s="210">
        <f>IF(ISNA(IF(A34&lt;&gt;"",VLOOKUP(A34,'1CONTRATO2'!$A$311:$F$863,6,FALSE),"")),"",IF(A34&lt;&gt;"",VLOOKUP(A34,'1CONTRATO2'!$A$311:$F$863,6,FALSE),""))</f>
        <v>21</v>
      </c>
      <c r="D34" s="209"/>
      <c r="E34" s="208"/>
      <c r="F34" s="207" t="str">
        <f>IF(ISNA(IF(A34&lt;&gt;"",VLOOKUP(A34,'1CONTRATO2'!$A$311:$F$863,4,FALSE),"")),"",IF(A34&lt;&gt;"",VLOOKUP(A34,'1CONTRATO2'!$A$311:$F$863,4,FALSE),""))</f>
        <v>CIVIL Y MERCANTIL</v>
      </c>
      <c r="G34" s="206" t="str">
        <f>IF(PROGRAMACIÓN!F34="","",PROGRAMACIÓN!F34)</f>
        <v/>
      </c>
      <c r="H34" s="206" t="str">
        <f>IF(PROGRAMACIÓN!G34="","",PROGRAMACIÓN!G34)</f>
        <v>-</v>
      </c>
      <c r="I34" s="206" t="str">
        <f>IF(PROGRAMACIÓN!H34="","",PROGRAMACIÓN!H34)</f>
        <v/>
      </c>
      <c r="J34" s="205" t="str">
        <f>IF(ISNA(IF(A34&lt;&gt;"",VLOOKUP(A34,'1CONTRATO2'!$A$311:$F$863,5,FALSE),"")),"",IF(A34&lt;&gt;"",VLOOKUP(A34,'1CONTRATO2'!$A$311:$F$863,5,FALSE),""))</f>
        <v>RECICLADOS</v>
      </c>
      <c r="K34" s="204" t="str">
        <f>IF(ISNA(IF(OR(F34="DESCANSA",J34="DESCANSA"),"-----",IF(C34&lt;&gt;"",IF(VLOOKUP(F34,INICIO!$C$7:$D$30,2,FALSE)&lt;&gt;"",VLOOKUP(F34,INICIO!$C$7:$D$30,2,FALSE),""),""))),"",IF(OR(F34="DESCANSA",J34="DESCANSA"),"-----",IF(C34&lt;&gt;"",IF(VLOOKUP(F34,INICIO!$C$7:$D$30,2,FALSE)&lt;&gt;"",VLOOKUP(F34,INICIO!$C$7:$D$30,2,FALSE),""),"")))</f>
        <v>CANCHA EQUIPO E</v>
      </c>
      <c r="L34" s="203">
        <f>IF(ISNA(IF(A34&lt;&gt;"",VLOOKUP(A34,'1CONTRATO2'!$A$311:$G$863,7,FALSE),"")),"",IF(A34&lt;&gt;"",VLOOKUP(A34,'1CONTRATO2'!$A$311:$G$863,7,FALSE),""))</f>
        <v>1</v>
      </c>
      <c r="M34" s="201" t="str">
        <f t="shared" si="0"/>
        <v>-</v>
      </c>
      <c r="N34" s="302" t="str">
        <f t="shared" si="2"/>
        <v>CIVIL Y MERCANTILRECICLADOS1</v>
      </c>
      <c r="O34" s="314" t="str">
        <f>IF(PROGRAMACIÓN!C34="", "", PROGRAMACIÓN!C34)</f>
        <v/>
      </c>
      <c r="P34" s="303" t="str">
        <f t="shared" si="3"/>
        <v/>
      </c>
      <c r="Q34" s="303" t="str">
        <f t="shared" si="4"/>
        <v>-</v>
      </c>
    </row>
    <row r="35" spans="1:17" ht="18" customHeight="1" x14ac:dyDescent="0.35">
      <c r="A35" s="203">
        <f t="shared" si="1"/>
        <v>28</v>
      </c>
      <c r="B35" s="210">
        <f>IF(ISNA(IF(A35&lt;&gt;"",VLOOKUP(A35,'1CONTRATO2'!$A$311:$F$863,2,FALSE),"")),"",IF(A35&lt;&gt;"",VLOOKUP(A35,'1CONTRATO2'!$A$311:$F$863,2,FALSE),""))</f>
        <v>7</v>
      </c>
      <c r="C35" s="210" t="str">
        <f>IF(ISNA(IF(A35&lt;&gt;"",VLOOKUP(A35,'1CONTRATO2'!$A$311:$F$863,6,FALSE),"")),"",IF(A35&lt;&gt;"",VLOOKUP(A35,'1CONTRATO2'!$A$311:$F$863,6,FALSE),""))</f>
        <v/>
      </c>
      <c r="D35" s="209"/>
      <c r="E35" s="208"/>
      <c r="F35" s="207" t="str">
        <f>IF(ISNA(IF(A35&lt;&gt;"",VLOOKUP(A35,'1CONTRATO2'!$A$311:$F$863,4,FALSE),"")),"",IF(A35&lt;&gt;"",VLOOKUP(A35,'1CONTRATO2'!$A$311:$F$863,4,FALSE),""))</f>
        <v>DDTI</v>
      </c>
      <c r="G35" s="206" t="str">
        <f>IF(PROGRAMACIÓN!F35="","",PROGRAMACIÓN!F35)</f>
        <v/>
      </c>
      <c r="H35" s="206" t="str">
        <f>IF(PROGRAMACIÓN!G35="","",PROGRAMACIÓN!G35)</f>
        <v>-</v>
      </c>
      <c r="I35" s="206" t="str">
        <f>IF(PROGRAMACIÓN!H35="","",PROGRAMACIÓN!H35)</f>
        <v/>
      </c>
      <c r="J35" s="205" t="str">
        <f>IF(ISNA(IF(A35&lt;&gt;"",VLOOKUP(A35,'1CONTRATO2'!$A$311:$F$863,5,FALSE),"")),"",IF(A35&lt;&gt;"",VLOOKUP(A35,'1CONTRATO2'!$A$311:$F$863,5,FALSE),""))</f>
        <v>DESCANSA</v>
      </c>
      <c r="K35" s="204" t="str">
        <f>IF(ISNA(IF(OR(F35="DESCANSA",J35="DESCANSA"),"-----",IF(C35&lt;&gt;"",IF(VLOOKUP(F35,INICIO!$C$7:$D$30,2,FALSE)&lt;&gt;"",VLOOKUP(F35,INICIO!$C$7:$D$30,2,FALSE),""),""))),"",IF(OR(F35="DESCANSA",J35="DESCANSA"),"-----",IF(C35&lt;&gt;"",IF(VLOOKUP(F35,INICIO!$C$7:$D$30,2,FALSE)&lt;&gt;"",VLOOKUP(F35,INICIO!$C$7:$D$30,2,FALSE),""),"")))</f>
        <v>-----</v>
      </c>
      <c r="L35" s="203">
        <f>IF(ISNA(IF(A35&lt;&gt;"",VLOOKUP(A35,'1CONTRATO2'!$A$311:$G$863,7,FALSE),"")),"",IF(A35&lt;&gt;"",VLOOKUP(A35,'1CONTRATO2'!$A$311:$G$863,7,FALSE),""))</f>
        <v>1</v>
      </c>
      <c r="M35" s="201" t="str">
        <f t="shared" si="0"/>
        <v/>
      </c>
      <c r="N35" s="302" t="str">
        <f t="shared" si="2"/>
        <v>DDTIDESCANSA1</v>
      </c>
      <c r="O35" s="314" t="str">
        <f>IF(PROGRAMACIÓN!C35="", "", PROGRAMACIÓN!C35)</f>
        <v/>
      </c>
      <c r="P35" s="303" t="str">
        <f t="shared" si="3"/>
        <v/>
      </c>
      <c r="Q35" s="303" t="str">
        <f t="shared" si="4"/>
        <v>-</v>
      </c>
    </row>
    <row r="36" spans="1:17" ht="18" customHeight="1" x14ac:dyDescent="0.35">
      <c r="A36" s="203">
        <f t="shared" si="1"/>
        <v>29</v>
      </c>
      <c r="B36" s="210" t="str">
        <f>IF(ISNA(IF(A36&lt;&gt;"",VLOOKUP(A36,'1CONTRATO2'!$A$311:$F$863,2,FALSE),"")),"",IF(A36&lt;&gt;"",VLOOKUP(A36,'1CONTRATO2'!$A$311:$F$863,2,FALSE),""))</f>
        <v>2da. VUELTA</v>
      </c>
      <c r="C36" s="210" t="str">
        <f>IF(ISNA(IF(A36&lt;&gt;"",VLOOKUP(A36,'1CONTRATO2'!$A$311:$F$863,6,FALSE),"")),"",IF(A36&lt;&gt;"",VLOOKUP(A36,'1CONTRATO2'!$A$311:$F$863,6,FALSE),""))</f>
        <v xml:space="preserve"> </v>
      </c>
      <c r="D36" s="209"/>
      <c r="E36" s="208"/>
      <c r="F36" s="207" t="str">
        <f>IF(ISNA(IF(A36&lt;&gt;"",VLOOKUP(A36,'1CONTRATO2'!$A$311:$F$863,4,FALSE),"")),"",IF(A36&lt;&gt;"",VLOOKUP(A36,'1CONTRATO2'!$A$311:$F$863,4,FALSE),""))</f>
        <v xml:space="preserve"> </v>
      </c>
      <c r="G36" s="206" t="str">
        <f>IF(PROGRAMACIÓN!F36="","",PROGRAMACIÓN!F36)</f>
        <v/>
      </c>
      <c r="H36" s="206" t="str">
        <f>IF(PROGRAMACIÓN!G36="","",PROGRAMACIÓN!G36)</f>
        <v>-</v>
      </c>
      <c r="I36" s="206" t="str">
        <f>IF(PROGRAMACIÓN!H36="","",PROGRAMACIÓN!H36)</f>
        <v/>
      </c>
      <c r="J36" s="205" t="str">
        <f>IF(ISNA(IF(A36&lt;&gt;"",VLOOKUP(A36,'1CONTRATO2'!$A$311:$F$863,5,FALSE),"")),"",IF(A36&lt;&gt;"",VLOOKUP(A36,'1CONTRATO2'!$A$311:$F$863,5,FALSE),""))</f>
        <v xml:space="preserve"> </v>
      </c>
      <c r="K36" s="204" t="str">
        <f>IF(ISNA(IF(OR(F36="DESCANSA",J36="DESCANSA"),"-----",IF(C36&lt;&gt;"",IF(VLOOKUP(F36,INICIO!$C$7:$D$30,2,FALSE)&lt;&gt;"",VLOOKUP(F36,INICIO!$C$7:$D$30,2,FALSE),""),""))),"",IF(OR(F36="DESCANSA",J36="DESCANSA"),"-----",IF(C36&lt;&gt;"",IF(VLOOKUP(F36,INICIO!$C$7:$D$30,2,FALSE)&lt;&gt;"",VLOOKUP(F36,INICIO!$C$7:$D$30,2,FALSE),""),"")))</f>
        <v/>
      </c>
      <c r="L36" s="203">
        <f>IF(ISNA(IF(A36&lt;&gt;"",VLOOKUP(A36,'1CONTRATO2'!$A$311:$G$863,7,FALSE),"")),"",IF(A36&lt;&gt;"",VLOOKUP(A36,'1CONTRATO2'!$A$311:$G$863,7,FALSE),""))</f>
        <v>2</v>
      </c>
      <c r="M36" s="201" t="str">
        <f t="shared" si="0"/>
        <v>-</v>
      </c>
      <c r="N36" s="302" t="str">
        <f t="shared" si="2"/>
        <v xml:space="preserve">  2</v>
      </c>
      <c r="O36" s="314" t="str">
        <f>IF(PROGRAMACIÓN!C36="", "", PROGRAMACIÓN!C36)</f>
        <v/>
      </c>
      <c r="P36" s="303" t="str">
        <f t="shared" si="3"/>
        <v/>
      </c>
      <c r="Q36" s="303" t="str">
        <f t="shared" si="4"/>
        <v>-</v>
      </c>
    </row>
    <row r="37" spans="1:17" ht="18" customHeight="1" x14ac:dyDescent="0.35">
      <c r="A37" s="203">
        <f t="shared" si="1"/>
        <v>30</v>
      </c>
      <c r="B37" s="210">
        <f>IF(ISNA(IF(A37&lt;&gt;"",VLOOKUP(A37,'1CONTRATO2'!$A$311:$F$863,2,FALSE),"")),"",IF(A37&lt;&gt;"",VLOOKUP(A37,'1CONTRATO2'!$A$311:$F$863,2,FALSE),""))</f>
        <v>8</v>
      </c>
      <c r="C37" s="210">
        <f>IF(ISNA(IF(A37&lt;&gt;"",VLOOKUP(A37,'1CONTRATO2'!$A$311:$F$863,6,FALSE),"")),"",IF(A37&lt;&gt;"",VLOOKUP(A37,'1CONTRATO2'!$A$311:$F$863,6,FALSE),""))</f>
        <v>22</v>
      </c>
      <c r="D37" s="209"/>
      <c r="E37" s="208"/>
      <c r="F37" s="207" t="str">
        <f>IF(ISNA(IF(A37&lt;&gt;"",VLOOKUP(A37,'1CONTRATO2'!$A$311:$F$863,4,FALSE),"")),"",IF(A37&lt;&gt;"",VLOOKUP(A37,'1CONTRATO2'!$A$311:$F$863,4,FALSE),""))</f>
        <v>CIVIL Y MERCANTIL</v>
      </c>
      <c r="G37" s="206" t="str">
        <f>IF(PROGRAMACIÓN!F37="","",PROGRAMACIÓN!F37)</f>
        <v/>
      </c>
      <c r="H37" s="206" t="str">
        <f>IF(PROGRAMACIÓN!G37="","",PROGRAMACIÓN!G37)</f>
        <v>-</v>
      </c>
      <c r="I37" s="206" t="str">
        <f>IF(PROGRAMACIÓN!H37="","",PROGRAMACIÓN!H37)</f>
        <v/>
      </c>
      <c r="J37" s="205" t="str">
        <f>IF(ISNA(IF(A37&lt;&gt;"",VLOOKUP(A37,'1CONTRATO2'!$A$311:$F$863,5,FALSE),"")),"",IF(A37&lt;&gt;"",VLOOKUP(A37,'1CONTRATO2'!$A$311:$F$863,5,FALSE),""))</f>
        <v>COCODRILOS</v>
      </c>
      <c r="K37" s="204" t="str">
        <f>IF(ISNA(IF(OR(F37="DESCANSA",J37="DESCANSA"),"-----",IF(C37&lt;&gt;"",IF(VLOOKUP(F37,INICIO!$C$7:$D$30,2,FALSE)&lt;&gt;"",VLOOKUP(F37,INICIO!$C$7:$D$30,2,FALSE),""),""))),"",IF(OR(F37="DESCANSA",J37="DESCANSA"),"-----",IF(C37&lt;&gt;"",IF(VLOOKUP(F37,INICIO!$C$7:$D$30,2,FALSE)&lt;&gt;"",VLOOKUP(F37,INICIO!$C$7:$D$30,2,FALSE),""),"")))</f>
        <v>CANCHA EQUIPO E</v>
      </c>
      <c r="L37" s="203">
        <f>IF(ISNA(IF(A37&lt;&gt;"",VLOOKUP(A37,'1CONTRATO2'!$A$311:$G$863,7,FALSE),"")),"",IF(A37&lt;&gt;"",VLOOKUP(A37,'1CONTRATO2'!$A$311:$G$863,7,FALSE),""))</f>
        <v>2</v>
      </c>
      <c r="M37" s="201" t="str">
        <f t="shared" si="0"/>
        <v>-</v>
      </c>
      <c r="N37" s="302" t="str">
        <f t="shared" si="2"/>
        <v>CIVIL Y MERCANTILCOCODRILOS2</v>
      </c>
      <c r="O37" s="314" t="str">
        <f>IF(PROGRAMACIÓN!C37="", "", PROGRAMACIÓN!C37)</f>
        <v/>
      </c>
      <c r="P37" s="303" t="str">
        <f t="shared" si="3"/>
        <v/>
      </c>
      <c r="Q37" s="303" t="str">
        <f t="shared" si="4"/>
        <v>-</v>
      </c>
    </row>
    <row r="38" spans="1:17" ht="18" customHeight="1" x14ac:dyDescent="0.35">
      <c r="A38" s="203">
        <f t="shared" si="1"/>
        <v>31</v>
      </c>
      <c r="B38" s="210">
        <f>IF(ISNA(IF(A38&lt;&gt;"",VLOOKUP(A38,'1CONTRATO2'!$A$311:$F$863,2,FALSE),"")),"",IF(A38&lt;&gt;"",VLOOKUP(A38,'1CONTRATO2'!$A$311:$F$863,2,FALSE),""))</f>
        <v>8</v>
      </c>
      <c r="C38" s="210">
        <f>IF(ISNA(IF(A38&lt;&gt;"",VLOOKUP(A38,'1CONTRATO2'!$A$311:$F$863,6,FALSE),"")),"",IF(A38&lt;&gt;"",VLOOKUP(A38,'1CONTRATO2'!$A$311:$F$863,6,FALSE),""))</f>
        <v>23</v>
      </c>
      <c r="D38" s="209"/>
      <c r="E38" s="208"/>
      <c r="F38" s="207" t="str">
        <f>IF(ISNA(IF(A38&lt;&gt;"",VLOOKUP(A38,'1CONTRATO2'!$A$311:$F$863,4,FALSE),"")),"",IF(A38&lt;&gt;"",VLOOKUP(A38,'1CONTRATO2'!$A$311:$F$863,4,FALSE),""))</f>
        <v>MVP</v>
      </c>
      <c r="G38" s="206" t="str">
        <f>IF(PROGRAMACIÓN!F38="","",PROGRAMACIÓN!F38)</f>
        <v/>
      </c>
      <c r="H38" s="206" t="str">
        <f>IF(PROGRAMACIÓN!G38="","",PROGRAMACIÓN!G38)</f>
        <v>-</v>
      </c>
      <c r="I38" s="206" t="str">
        <f>IF(PROGRAMACIÓN!H38="","",PROGRAMACIÓN!H38)</f>
        <v/>
      </c>
      <c r="J38" s="205" t="str">
        <f>IF(ISNA(IF(A38&lt;&gt;"",VLOOKUP(A38,'1CONTRATO2'!$A$311:$F$863,5,FALSE),"")),"",IF(A38&lt;&gt;"",VLOOKUP(A38,'1CONTRATO2'!$A$311:$F$863,5,FALSE),""))</f>
        <v>RECICLADOS</v>
      </c>
      <c r="K38" s="204" t="str">
        <f>IF(ISNA(IF(OR(F38="DESCANSA",J38="DESCANSA"),"-----",IF(C38&lt;&gt;"",IF(VLOOKUP(F38,INICIO!$C$7:$D$30,2,FALSE)&lt;&gt;"",VLOOKUP(F38,INICIO!$C$7:$D$30,2,FALSE),""),""))),"",IF(OR(F38="DESCANSA",J38="DESCANSA"),"-----",IF(C38&lt;&gt;"",IF(VLOOKUP(F38,INICIO!$C$7:$D$30,2,FALSE)&lt;&gt;"",VLOOKUP(F38,INICIO!$C$7:$D$30,2,FALSE),""),"")))</f>
        <v>CANCHA EQUIPO D</v>
      </c>
      <c r="L38" s="203">
        <f>IF(ISNA(IF(A38&lt;&gt;"",VLOOKUP(A38,'1CONTRATO2'!$A$311:$G$863,7,FALSE),"")),"",IF(A38&lt;&gt;"",VLOOKUP(A38,'1CONTRATO2'!$A$311:$G$863,7,FALSE),""))</f>
        <v>2</v>
      </c>
      <c r="M38" s="201" t="str">
        <f t="shared" si="0"/>
        <v>-</v>
      </c>
      <c r="N38" s="302" t="str">
        <f t="shared" si="2"/>
        <v>MVPRECICLADOS2</v>
      </c>
      <c r="O38" s="314" t="str">
        <f>IF(PROGRAMACIÓN!C38="", "", PROGRAMACIÓN!C38)</f>
        <v/>
      </c>
      <c r="P38" s="303" t="str">
        <f t="shared" si="3"/>
        <v/>
      </c>
      <c r="Q38" s="303" t="str">
        <f t="shared" si="4"/>
        <v>-</v>
      </c>
    </row>
    <row r="39" spans="1:17" ht="18" customHeight="1" x14ac:dyDescent="0.35">
      <c r="A39" s="203">
        <f t="shared" si="1"/>
        <v>32</v>
      </c>
      <c r="B39" s="210">
        <f>IF(ISNA(IF(A39&lt;&gt;"",VLOOKUP(A39,'1CONTRATO2'!$A$311:$F$863,2,FALSE),"")),"",IF(A39&lt;&gt;"",VLOOKUP(A39,'1CONTRATO2'!$A$311:$F$863,2,FALSE),""))</f>
        <v>8</v>
      </c>
      <c r="C39" s="210">
        <f>IF(ISNA(IF(A39&lt;&gt;"",VLOOKUP(A39,'1CONTRATO2'!$A$311:$F$863,6,FALSE),"")),"",IF(A39&lt;&gt;"",VLOOKUP(A39,'1CONTRATO2'!$A$311:$F$863,6,FALSE),""))</f>
        <v>24</v>
      </c>
      <c r="D39" s="209"/>
      <c r="E39" s="208"/>
      <c r="F39" s="207" t="str">
        <f>IF(ISNA(IF(A39&lt;&gt;"",VLOOKUP(A39,'1CONTRATO2'!$A$311:$F$863,4,FALSE),"")),"",IF(A39&lt;&gt;"",VLOOKUP(A39,'1CONTRATO2'!$A$311:$F$863,4,FALSE),""))</f>
        <v>DDTI</v>
      </c>
      <c r="G39" s="206" t="str">
        <f>IF(PROGRAMACIÓN!F39="","",PROGRAMACIÓN!F39)</f>
        <v/>
      </c>
      <c r="H39" s="206" t="str">
        <f>IF(PROGRAMACIÓN!G39="","",PROGRAMACIÓN!G39)</f>
        <v>-</v>
      </c>
      <c r="I39" s="206" t="str">
        <f>IF(PROGRAMACIÓN!H39="","",PROGRAMACIÓN!H39)</f>
        <v/>
      </c>
      <c r="J39" s="205" t="str">
        <f>IF(ISNA(IF(A39&lt;&gt;"",VLOOKUP(A39,'1CONTRATO2'!$A$311:$F$863,5,FALSE),"")),"",IF(A39&lt;&gt;"",VLOOKUP(A39,'1CONTRATO2'!$A$311:$F$863,5,FALSE),""))</f>
        <v>SANTA ANA</v>
      </c>
      <c r="K39" s="204" t="str">
        <f>IF(ISNA(IF(OR(F39="DESCANSA",J39="DESCANSA"),"-----",IF(C39&lt;&gt;"",IF(VLOOKUP(F39,INICIO!$C$7:$D$30,2,FALSE)&lt;&gt;"",VLOOKUP(F39,INICIO!$C$7:$D$30,2,FALSE),""),""))),"",IF(OR(F39="DESCANSA",J39="DESCANSA"),"-----",IF(C39&lt;&gt;"",IF(VLOOKUP(F39,INICIO!$C$7:$D$30,2,FALSE)&lt;&gt;"",VLOOKUP(F39,INICIO!$C$7:$D$30,2,FALSE),""),"")))</f>
        <v>CANCHA EQUIPO C</v>
      </c>
      <c r="L39" s="203">
        <f>IF(ISNA(IF(A39&lt;&gt;"",VLOOKUP(A39,'1CONTRATO2'!$A$311:$G$863,7,FALSE),"")),"",IF(A39&lt;&gt;"",VLOOKUP(A39,'1CONTRATO2'!$A$311:$G$863,7,FALSE),""))</f>
        <v>2</v>
      </c>
      <c r="M39" s="201" t="str">
        <f t="shared" si="0"/>
        <v>-</v>
      </c>
      <c r="N39" s="302" t="str">
        <f t="shared" si="2"/>
        <v>DDTISANTA ANA2</v>
      </c>
      <c r="O39" s="314" t="str">
        <f>IF(PROGRAMACIÓN!C39="", "", PROGRAMACIÓN!C39)</f>
        <v/>
      </c>
      <c r="P39" s="303" t="str">
        <f t="shared" si="3"/>
        <v/>
      </c>
      <c r="Q39" s="303" t="str">
        <f t="shared" si="4"/>
        <v>-</v>
      </c>
    </row>
    <row r="40" spans="1:17" ht="18" customHeight="1" x14ac:dyDescent="0.35">
      <c r="A40" s="203">
        <f t="shared" si="1"/>
        <v>33</v>
      </c>
      <c r="B40" s="210">
        <f>IF(ISNA(IF(A40&lt;&gt;"",VLOOKUP(A40,'1CONTRATO2'!$A$311:$F$863,2,FALSE),"")),"",IF(A40&lt;&gt;"",VLOOKUP(A40,'1CONTRATO2'!$A$311:$F$863,2,FALSE),""))</f>
        <v>8</v>
      </c>
      <c r="C40" s="210" t="str">
        <f>IF(ISNA(IF(A40&lt;&gt;"",VLOOKUP(A40,'1CONTRATO2'!$A$311:$F$863,6,FALSE),"")),"",IF(A40&lt;&gt;"",VLOOKUP(A40,'1CONTRATO2'!$A$311:$F$863,6,FALSE),""))</f>
        <v/>
      </c>
      <c r="D40" s="209"/>
      <c r="E40" s="208"/>
      <c r="F40" s="207" t="str">
        <f>IF(ISNA(IF(A40&lt;&gt;"",VLOOKUP(A40,'1CONTRATO2'!$A$311:$F$863,4,FALSE),"")),"",IF(A40&lt;&gt;"",VLOOKUP(A40,'1CONTRATO2'!$A$311:$F$863,4,FALSE),""))</f>
        <v>TALENTO HUMANO</v>
      </c>
      <c r="G40" s="206" t="str">
        <f>IF(PROGRAMACIÓN!F40="","",PROGRAMACIÓN!F40)</f>
        <v/>
      </c>
      <c r="H40" s="206" t="str">
        <f>IF(PROGRAMACIÓN!G40="","",PROGRAMACIÓN!G40)</f>
        <v>-</v>
      </c>
      <c r="I40" s="206" t="str">
        <f>IF(PROGRAMACIÓN!H40="","",PROGRAMACIÓN!H40)</f>
        <v/>
      </c>
      <c r="J40" s="205" t="str">
        <f>IF(ISNA(IF(A40&lt;&gt;"",VLOOKUP(A40,'1CONTRATO2'!$A$311:$F$863,5,FALSE),"")),"",IF(A40&lt;&gt;"",VLOOKUP(A40,'1CONTRATO2'!$A$311:$F$863,5,FALSE),""))</f>
        <v>DESCANSA</v>
      </c>
      <c r="K40" s="204" t="str">
        <f>IF(ISNA(IF(OR(F40="DESCANSA",J40="DESCANSA"),"-----",IF(C40&lt;&gt;"",IF(VLOOKUP(F40,INICIO!$C$7:$D$30,2,FALSE)&lt;&gt;"",VLOOKUP(F40,INICIO!$C$7:$D$30,2,FALSE),""),""))),"",IF(OR(F40="DESCANSA",J40="DESCANSA"),"-----",IF(C40&lt;&gt;"",IF(VLOOKUP(F40,INICIO!$C$7:$D$30,2,FALSE)&lt;&gt;"",VLOOKUP(F40,INICIO!$C$7:$D$30,2,FALSE),""),"")))</f>
        <v>-----</v>
      </c>
      <c r="L40" s="203">
        <f>IF(ISNA(IF(A40&lt;&gt;"",VLOOKUP(A40,'1CONTRATO2'!$A$311:$G$863,7,FALSE),"")),"",IF(A40&lt;&gt;"",VLOOKUP(A40,'1CONTRATO2'!$A$311:$G$863,7,FALSE),""))</f>
        <v>2</v>
      </c>
      <c r="M40" s="201" t="str">
        <f t="shared" si="0"/>
        <v/>
      </c>
      <c r="N40" s="302" t="str">
        <f t="shared" si="2"/>
        <v>TALENTO HUMANODESCANSA2</v>
      </c>
      <c r="O40" s="314" t="str">
        <f>IF(PROGRAMACIÓN!C40="", "", PROGRAMACIÓN!C40)</f>
        <v/>
      </c>
      <c r="P40" s="303" t="str">
        <f t="shared" si="3"/>
        <v/>
      </c>
      <c r="Q40" s="303" t="str">
        <f t="shared" si="4"/>
        <v>-</v>
      </c>
    </row>
    <row r="41" spans="1:17" ht="18" customHeight="1" x14ac:dyDescent="0.35">
      <c r="A41" s="203">
        <f t="shared" si="1"/>
        <v>34</v>
      </c>
      <c r="B41" s="210">
        <f>IF(ISNA(IF(A41&lt;&gt;"",VLOOKUP(A41,'1CONTRATO2'!$A$311:$F$863,2,FALSE),"")),"",IF(A41&lt;&gt;"",VLOOKUP(A41,'1CONTRATO2'!$A$311:$F$863,2,FALSE),""))</f>
        <v>9</v>
      </c>
      <c r="C41" s="210">
        <f>IF(ISNA(IF(A41&lt;&gt;"",VLOOKUP(A41,'1CONTRATO2'!$A$311:$F$863,6,FALSE),"")),"",IF(A41&lt;&gt;"",VLOOKUP(A41,'1CONTRATO2'!$A$311:$F$863,6,FALSE),""))</f>
        <v>25</v>
      </c>
      <c r="D41" s="209"/>
      <c r="E41" s="208"/>
      <c r="F41" s="207" t="str">
        <f>IF(ISNA(IF(A41&lt;&gt;"",VLOOKUP(A41,'1CONTRATO2'!$A$311:$F$863,4,FALSE),"")),"",IF(A41&lt;&gt;"",VLOOKUP(A41,'1CONTRATO2'!$A$311:$F$863,4,FALSE),""))</f>
        <v>SANTA ANA</v>
      </c>
      <c r="G41" s="206" t="str">
        <f>IF(PROGRAMACIÓN!F41="","",PROGRAMACIÓN!F41)</f>
        <v/>
      </c>
      <c r="H41" s="206" t="str">
        <f>IF(PROGRAMACIÓN!G41="","",PROGRAMACIÓN!G41)</f>
        <v/>
      </c>
      <c r="I41" s="206" t="str">
        <f>IF(PROGRAMACIÓN!H41="","",PROGRAMACIÓN!H41)</f>
        <v/>
      </c>
      <c r="J41" s="205" t="str">
        <f>IF(ISNA(IF(A41&lt;&gt;"",VLOOKUP(A41,'1CONTRATO2'!$A$311:$F$863,5,FALSE),"")),"",IF(A41&lt;&gt;"",VLOOKUP(A41,'1CONTRATO2'!$A$311:$F$863,5,FALSE),""))</f>
        <v>TALENTO HUMANO</v>
      </c>
      <c r="K41" s="204" t="str">
        <f>IF(ISNA(IF(OR(F41="DESCANSA",J41="DESCANSA"),"-----",IF(C41&lt;&gt;"",IF(VLOOKUP(F41,INICIO!$C$7:$D$30,2,FALSE)&lt;&gt;"",VLOOKUP(F41,INICIO!$C$7:$D$30,2,FALSE),""),""))),"",IF(OR(F41="DESCANSA",J41="DESCANSA"),"-----",IF(C41&lt;&gt;"",IF(VLOOKUP(F41,INICIO!$C$7:$D$30,2,FALSE)&lt;&gt;"",VLOOKUP(F41,INICIO!$C$7:$D$30,2,FALSE),""),"")))</f>
        <v>CANCHA EQUIPO G</v>
      </c>
      <c r="L41" s="203">
        <f>IF(ISNA(IF(A41&lt;&gt;"",VLOOKUP(A41,'1CONTRATO2'!$A$311:$G$863,7,FALSE),"")),"",IF(A41&lt;&gt;"",VLOOKUP(A41,'1CONTRATO2'!$A$311:$G$863,7,FALSE),""))</f>
        <v>2</v>
      </c>
      <c r="M41" s="201" t="str">
        <f t="shared" si="0"/>
        <v>-</v>
      </c>
      <c r="N41" s="302" t="str">
        <f t="shared" si="2"/>
        <v>SANTA ANATALENTO HUMANO2</v>
      </c>
      <c r="O41" s="314" t="str">
        <f>IF(PROGRAMACIÓN!C41="", "", PROGRAMACIÓN!C41)</f>
        <v/>
      </c>
      <c r="P41" s="303" t="str">
        <f t="shared" si="3"/>
        <v/>
      </c>
      <c r="Q41" s="303" t="str">
        <f t="shared" si="4"/>
        <v/>
      </c>
    </row>
    <row r="42" spans="1:17" ht="18" customHeight="1" x14ac:dyDescent="0.35">
      <c r="A42" s="203">
        <f t="shared" si="1"/>
        <v>35</v>
      </c>
      <c r="B42" s="210">
        <f>IF(ISNA(IF(A42&lt;&gt;"",VLOOKUP(A42,'1CONTRATO2'!$A$311:$F$863,2,FALSE),"")),"",IF(A42&lt;&gt;"",VLOOKUP(A42,'1CONTRATO2'!$A$311:$F$863,2,FALSE),""))</f>
        <v>9</v>
      </c>
      <c r="C42" s="210">
        <f>IF(ISNA(IF(A42&lt;&gt;"",VLOOKUP(A42,'1CONTRATO2'!$A$311:$F$863,6,FALSE),"")),"",IF(A42&lt;&gt;"",VLOOKUP(A42,'1CONTRATO2'!$A$311:$F$863,6,FALSE),""))</f>
        <v>26</v>
      </c>
      <c r="D42" s="209"/>
      <c r="E42" s="208"/>
      <c r="F42" s="207" t="str">
        <f>IF(ISNA(IF(A42&lt;&gt;"",VLOOKUP(A42,'1CONTRATO2'!$A$311:$F$863,4,FALSE),"")),"",IF(A42&lt;&gt;"",VLOOKUP(A42,'1CONTRATO2'!$A$311:$F$863,4,FALSE),""))</f>
        <v>RECICLADOS</v>
      </c>
      <c r="G42" s="206" t="str">
        <f>IF(PROGRAMACIÓN!F42="","",PROGRAMACIÓN!F42)</f>
        <v/>
      </c>
      <c r="H42" s="206" t="str">
        <f>IF(PROGRAMACIÓN!G42="","",PROGRAMACIÓN!G42)</f>
        <v>-</v>
      </c>
      <c r="I42" s="206" t="str">
        <f>IF(PROGRAMACIÓN!H42="","",PROGRAMACIÓN!H42)</f>
        <v/>
      </c>
      <c r="J42" s="205" t="str">
        <f>IF(ISNA(IF(A42&lt;&gt;"",VLOOKUP(A42,'1CONTRATO2'!$A$311:$F$863,5,FALSE),"")),"",IF(A42&lt;&gt;"",VLOOKUP(A42,'1CONTRATO2'!$A$311:$F$863,5,FALSE),""))</f>
        <v>DDTI</v>
      </c>
      <c r="K42" s="204" t="str">
        <f>IF(ISNA(IF(OR(F42="DESCANSA",J42="DESCANSA"),"-----",IF(C42&lt;&gt;"",IF(VLOOKUP(F42,INICIO!$C$7:$D$30,2,FALSE)&lt;&gt;"",VLOOKUP(F42,INICIO!$C$7:$D$30,2,FALSE),""),""))),"",IF(OR(F42="DESCANSA",J42="DESCANSA"),"-----",IF(C42&lt;&gt;"",IF(VLOOKUP(F42,INICIO!$C$7:$D$30,2,FALSE)&lt;&gt;"",VLOOKUP(F42,INICIO!$C$7:$D$30,2,FALSE),""),"")))</f>
        <v>CANCHA EQUIPO F</v>
      </c>
      <c r="L42" s="203">
        <f>IF(ISNA(IF(A42&lt;&gt;"",VLOOKUP(A42,'1CONTRATO2'!$A$311:$G$863,7,FALSE),"")),"",IF(A42&lt;&gt;"",VLOOKUP(A42,'1CONTRATO2'!$A$311:$G$863,7,FALSE),""))</f>
        <v>2</v>
      </c>
      <c r="M42" s="201" t="str">
        <f t="shared" si="0"/>
        <v>-</v>
      </c>
      <c r="N42" s="302" t="str">
        <f t="shared" si="2"/>
        <v>RECICLADOSDDTI2</v>
      </c>
      <c r="O42" s="314" t="str">
        <f>IF(PROGRAMACIÓN!C42="", "", PROGRAMACIÓN!C42)</f>
        <v/>
      </c>
      <c r="P42" s="303" t="str">
        <f t="shared" si="3"/>
        <v/>
      </c>
      <c r="Q42" s="303" t="str">
        <f t="shared" si="4"/>
        <v>-</v>
      </c>
    </row>
    <row r="43" spans="1:17" ht="18" customHeight="1" x14ac:dyDescent="0.35">
      <c r="A43" s="203">
        <f t="shared" si="1"/>
        <v>36</v>
      </c>
      <c r="B43" s="210">
        <f>IF(ISNA(IF(A43&lt;&gt;"",VLOOKUP(A43,'1CONTRATO2'!$A$311:$F$863,2,FALSE),"")),"",IF(A43&lt;&gt;"",VLOOKUP(A43,'1CONTRATO2'!$A$311:$F$863,2,FALSE),""))</f>
        <v>9</v>
      </c>
      <c r="C43" s="210">
        <f>IF(ISNA(IF(A43&lt;&gt;"",VLOOKUP(A43,'1CONTRATO2'!$A$311:$F$863,6,FALSE),"")),"",IF(A43&lt;&gt;"",VLOOKUP(A43,'1CONTRATO2'!$A$311:$F$863,6,FALSE),""))</f>
        <v>27</v>
      </c>
      <c r="D43" s="209"/>
      <c r="E43" s="208"/>
      <c r="F43" s="207" t="str">
        <f>IF(ISNA(IF(A43&lt;&gt;"",VLOOKUP(A43,'1CONTRATO2'!$A$311:$F$863,4,FALSE),"")),"",IF(A43&lt;&gt;"",VLOOKUP(A43,'1CONTRATO2'!$A$311:$F$863,4,FALSE),""))</f>
        <v>CIVIL Y MERCANTIL</v>
      </c>
      <c r="G43" s="206" t="str">
        <f>IF(PROGRAMACIÓN!F43="","",PROGRAMACIÓN!F43)</f>
        <v/>
      </c>
      <c r="H43" s="206" t="str">
        <f>IF(PROGRAMACIÓN!G43="","",PROGRAMACIÓN!G43)</f>
        <v>-</v>
      </c>
      <c r="I43" s="206" t="str">
        <f>IF(PROGRAMACIÓN!H43="","",PROGRAMACIÓN!H43)</f>
        <v/>
      </c>
      <c r="J43" s="205" t="str">
        <f>IF(ISNA(IF(A43&lt;&gt;"",VLOOKUP(A43,'1CONTRATO2'!$A$311:$F$863,5,FALSE),"")),"",IF(A43&lt;&gt;"",VLOOKUP(A43,'1CONTRATO2'!$A$311:$F$863,5,FALSE),""))</f>
        <v>MVP</v>
      </c>
      <c r="K43" s="204" t="str">
        <f>IF(ISNA(IF(OR(F43="DESCANSA",J43="DESCANSA"),"-----",IF(C43&lt;&gt;"",IF(VLOOKUP(F43,INICIO!$C$7:$D$30,2,FALSE)&lt;&gt;"",VLOOKUP(F43,INICIO!$C$7:$D$30,2,FALSE),""),""))),"",IF(OR(F43="DESCANSA",J43="DESCANSA"),"-----",IF(C43&lt;&gt;"",IF(VLOOKUP(F43,INICIO!$C$7:$D$30,2,FALSE)&lt;&gt;"",VLOOKUP(F43,INICIO!$C$7:$D$30,2,FALSE),""),"")))</f>
        <v>CANCHA EQUIPO E</v>
      </c>
      <c r="L43" s="203">
        <f>IF(ISNA(IF(A43&lt;&gt;"",VLOOKUP(A43,'1CONTRATO2'!$A$311:$G$863,7,FALSE),"")),"",IF(A43&lt;&gt;"",VLOOKUP(A43,'1CONTRATO2'!$A$311:$G$863,7,FALSE),""))</f>
        <v>2</v>
      </c>
      <c r="M43" s="201" t="str">
        <f t="shared" si="0"/>
        <v>-</v>
      </c>
      <c r="N43" s="302" t="str">
        <f t="shared" si="2"/>
        <v>CIVIL Y MERCANTILMVP2</v>
      </c>
      <c r="O43" s="314" t="str">
        <f>IF(PROGRAMACIÓN!C43="", "", PROGRAMACIÓN!C43)</f>
        <v/>
      </c>
      <c r="P43" s="303" t="str">
        <f t="shared" si="3"/>
        <v/>
      </c>
      <c r="Q43" s="303" t="str">
        <f t="shared" si="4"/>
        <v>-</v>
      </c>
    </row>
    <row r="44" spans="1:17" ht="18" customHeight="1" x14ac:dyDescent="0.35">
      <c r="A44" s="203">
        <f t="shared" si="1"/>
        <v>37</v>
      </c>
      <c r="B44" s="210">
        <f>IF(ISNA(IF(A44&lt;&gt;"",VLOOKUP(A44,'1CONTRATO2'!$A$311:$F$863,2,FALSE),"")),"",IF(A44&lt;&gt;"",VLOOKUP(A44,'1CONTRATO2'!$A$311:$F$863,2,FALSE),""))</f>
        <v>9</v>
      </c>
      <c r="C44" s="210" t="str">
        <f>IF(ISNA(IF(A44&lt;&gt;"",VLOOKUP(A44,'1CONTRATO2'!$A$311:$F$863,6,FALSE),"")),"",IF(A44&lt;&gt;"",VLOOKUP(A44,'1CONTRATO2'!$A$311:$F$863,6,FALSE),""))</f>
        <v/>
      </c>
      <c r="D44" s="209"/>
      <c r="E44" s="208"/>
      <c r="F44" s="207" t="str">
        <f>IF(ISNA(IF(A44&lt;&gt;"",VLOOKUP(A44,'1CONTRATO2'!$A$311:$F$863,4,FALSE),"")),"",IF(A44&lt;&gt;"",VLOOKUP(A44,'1CONTRATO2'!$A$311:$F$863,4,FALSE),""))</f>
        <v>COCODRILOS</v>
      </c>
      <c r="G44" s="206" t="str">
        <f>IF(PROGRAMACIÓN!F44="","",PROGRAMACIÓN!F44)</f>
        <v/>
      </c>
      <c r="H44" s="206" t="str">
        <f>IF(PROGRAMACIÓN!G44="","",PROGRAMACIÓN!G44)</f>
        <v>-</v>
      </c>
      <c r="I44" s="206" t="str">
        <f>IF(PROGRAMACIÓN!H44="","",PROGRAMACIÓN!H44)</f>
        <v/>
      </c>
      <c r="J44" s="205" t="str">
        <f>IF(ISNA(IF(A44&lt;&gt;"",VLOOKUP(A44,'1CONTRATO2'!$A$311:$F$863,5,FALSE),"")),"",IF(A44&lt;&gt;"",VLOOKUP(A44,'1CONTRATO2'!$A$311:$F$863,5,FALSE),""))</f>
        <v>DESCANSA</v>
      </c>
      <c r="K44" s="204" t="str">
        <f>IF(ISNA(IF(OR(F44="DESCANSA",J44="DESCANSA"),"-----",IF(C44&lt;&gt;"",IF(VLOOKUP(F44,INICIO!$C$7:$D$30,2,FALSE)&lt;&gt;"",VLOOKUP(F44,INICIO!$C$7:$D$30,2,FALSE),""),""))),"",IF(OR(F44="DESCANSA",J44="DESCANSA"),"-----",IF(C44&lt;&gt;"",IF(VLOOKUP(F44,INICIO!$C$7:$D$30,2,FALSE)&lt;&gt;"",VLOOKUP(F44,INICIO!$C$7:$D$30,2,FALSE),""),"")))</f>
        <v>-----</v>
      </c>
      <c r="L44" s="203">
        <f>IF(ISNA(IF(A44&lt;&gt;"",VLOOKUP(A44,'1CONTRATO2'!$A$311:$G$863,7,FALSE),"")),"",IF(A44&lt;&gt;"",VLOOKUP(A44,'1CONTRATO2'!$A$311:$G$863,7,FALSE),""))</f>
        <v>2</v>
      </c>
      <c r="M44" s="201" t="str">
        <f t="shared" si="0"/>
        <v/>
      </c>
      <c r="N44" s="302" t="str">
        <f t="shared" si="2"/>
        <v>COCODRILOSDESCANSA2</v>
      </c>
      <c r="O44" s="314" t="str">
        <f>IF(PROGRAMACIÓN!C44="", "", PROGRAMACIÓN!C44)</f>
        <v/>
      </c>
      <c r="P44" s="303" t="str">
        <f t="shared" si="3"/>
        <v/>
      </c>
      <c r="Q44" s="303" t="str">
        <f t="shared" si="4"/>
        <v>-</v>
      </c>
    </row>
    <row r="45" spans="1:17" ht="18" customHeight="1" x14ac:dyDescent="0.35">
      <c r="A45" s="203">
        <f t="shared" si="1"/>
        <v>38</v>
      </c>
      <c r="B45" s="210">
        <f>IF(ISNA(IF(A45&lt;&gt;"",VLOOKUP(A45,'1CONTRATO2'!$A$311:$F$863,2,FALSE),"")),"",IF(A45&lt;&gt;"",VLOOKUP(A45,'1CONTRATO2'!$A$311:$F$863,2,FALSE),""))</f>
        <v>10</v>
      </c>
      <c r="C45" s="210">
        <f>IF(ISNA(IF(A45&lt;&gt;"",VLOOKUP(A45,'1CONTRATO2'!$A$311:$F$863,6,FALSE),"")),"",IF(A45&lt;&gt;"",VLOOKUP(A45,'1CONTRATO2'!$A$311:$F$863,6,FALSE),""))</f>
        <v>28</v>
      </c>
      <c r="D45" s="209"/>
      <c r="E45" s="208"/>
      <c r="F45" s="207" t="str">
        <f>IF(ISNA(IF(A45&lt;&gt;"",VLOOKUP(A45,'1CONTRATO2'!$A$311:$F$863,4,FALSE),"")),"",IF(A45&lt;&gt;"",VLOOKUP(A45,'1CONTRATO2'!$A$311:$F$863,4,FALSE),""))</f>
        <v>MVP</v>
      </c>
      <c r="G45" s="206" t="str">
        <f>IF(PROGRAMACIÓN!F45="","",PROGRAMACIÓN!F45)</f>
        <v/>
      </c>
      <c r="H45" s="206" t="str">
        <f>IF(PROGRAMACIÓN!G45="","",PROGRAMACIÓN!G45)</f>
        <v>-</v>
      </c>
      <c r="I45" s="206" t="str">
        <f>IF(PROGRAMACIÓN!H45="","",PROGRAMACIÓN!H45)</f>
        <v/>
      </c>
      <c r="J45" s="205" t="str">
        <f>IF(ISNA(IF(A45&lt;&gt;"",VLOOKUP(A45,'1CONTRATO2'!$A$311:$F$863,5,FALSE),"")),"",IF(A45&lt;&gt;"",VLOOKUP(A45,'1CONTRATO2'!$A$311:$F$863,5,FALSE),""))</f>
        <v>COCODRILOS</v>
      </c>
      <c r="K45" s="204" t="str">
        <f>IF(ISNA(IF(OR(F45="DESCANSA",J45="DESCANSA"),"-----",IF(C45&lt;&gt;"",IF(VLOOKUP(F45,INICIO!$C$7:$D$30,2,FALSE)&lt;&gt;"",VLOOKUP(F45,INICIO!$C$7:$D$30,2,FALSE),""),""))),"",IF(OR(F45="DESCANSA",J45="DESCANSA"),"-----",IF(C45&lt;&gt;"",IF(VLOOKUP(F45,INICIO!$C$7:$D$30,2,FALSE)&lt;&gt;"",VLOOKUP(F45,INICIO!$C$7:$D$30,2,FALSE),""),"")))</f>
        <v>CANCHA EQUIPO D</v>
      </c>
      <c r="L45" s="203">
        <f>IF(ISNA(IF(A45&lt;&gt;"",VLOOKUP(A45,'1CONTRATO2'!$A$311:$G$863,7,FALSE),"")),"",IF(A45&lt;&gt;"",VLOOKUP(A45,'1CONTRATO2'!$A$311:$G$863,7,FALSE),""))</f>
        <v>2</v>
      </c>
      <c r="M45" s="201" t="str">
        <f t="shared" si="0"/>
        <v>-</v>
      </c>
      <c r="N45" s="302" t="str">
        <f t="shared" si="2"/>
        <v>MVPCOCODRILOS2</v>
      </c>
      <c r="O45" s="314" t="str">
        <f>IF(PROGRAMACIÓN!C45="", "", PROGRAMACIÓN!C45)</f>
        <v/>
      </c>
      <c r="P45" s="303" t="str">
        <f t="shared" si="3"/>
        <v/>
      </c>
      <c r="Q45" s="303" t="str">
        <f t="shared" si="4"/>
        <v>-</v>
      </c>
    </row>
    <row r="46" spans="1:17" ht="18" customHeight="1" x14ac:dyDescent="0.35">
      <c r="A46" s="203">
        <f t="shared" si="1"/>
        <v>39</v>
      </c>
      <c r="B46" s="210">
        <f>IF(ISNA(IF(A46&lt;&gt;"",VLOOKUP(A46,'1CONTRATO2'!$A$311:$F$863,2,FALSE),"")),"",IF(A46&lt;&gt;"",VLOOKUP(A46,'1CONTRATO2'!$A$311:$F$863,2,FALSE),""))</f>
        <v>10</v>
      </c>
      <c r="C46" s="210">
        <f>IF(ISNA(IF(A46&lt;&gt;"",VLOOKUP(A46,'1CONTRATO2'!$A$311:$F$863,6,FALSE),"")),"",IF(A46&lt;&gt;"",VLOOKUP(A46,'1CONTRATO2'!$A$311:$F$863,6,FALSE),""))</f>
        <v>29</v>
      </c>
      <c r="D46" s="209"/>
      <c r="E46" s="208"/>
      <c r="F46" s="207" t="str">
        <f>IF(ISNA(IF(A46&lt;&gt;"",VLOOKUP(A46,'1CONTRATO2'!$A$311:$F$863,4,FALSE),"")),"",IF(A46&lt;&gt;"",VLOOKUP(A46,'1CONTRATO2'!$A$311:$F$863,4,FALSE),""))</f>
        <v>DDTI</v>
      </c>
      <c r="G46" s="206" t="str">
        <f>IF(PROGRAMACIÓN!F46="","",PROGRAMACIÓN!F46)</f>
        <v/>
      </c>
      <c r="H46" s="206" t="str">
        <f>IF(PROGRAMACIÓN!G46="","",PROGRAMACIÓN!G46)</f>
        <v>-</v>
      </c>
      <c r="I46" s="206" t="str">
        <f>IF(PROGRAMACIÓN!H46="","",PROGRAMACIÓN!H46)</f>
        <v/>
      </c>
      <c r="J46" s="205" t="str">
        <f>IF(ISNA(IF(A46&lt;&gt;"",VLOOKUP(A46,'1CONTRATO2'!$A$311:$F$863,5,FALSE),"")),"",IF(A46&lt;&gt;"",VLOOKUP(A46,'1CONTRATO2'!$A$311:$F$863,5,FALSE),""))</f>
        <v>CIVIL Y MERCANTIL</v>
      </c>
      <c r="K46" s="204" t="str">
        <f>IF(ISNA(IF(OR(F46="DESCANSA",J46="DESCANSA"),"-----",IF(C46&lt;&gt;"",IF(VLOOKUP(F46,INICIO!$C$7:$D$30,2,FALSE)&lt;&gt;"",VLOOKUP(F46,INICIO!$C$7:$D$30,2,FALSE),""),""))),"",IF(OR(F46="DESCANSA",J46="DESCANSA"),"-----",IF(C46&lt;&gt;"",IF(VLOOKUP(F46,INICIO!$C$7:$D$30,2,FALSE)&lt;&gt;"",VLOOKUP(F46,INICIO!$C$7:$D$30,2,FALSE),""),"")))</f>
        <v>CANCHA EQUIPO C</v>
      </c>
      <c r="L46" s="203">
        <f>IF(ISNA(IF(A46&lt;&gt;"",VLOOKUP(A46,'1CONTRATO2'!$A$311:$G$863,7,FALSE),"")),"",IF(A46&lt;&gt;"",VLOOKUP(A46,'1CONTRATO2'!$A$311:$G$863,7,FALSE),""))</f>
        <v>2</v>
      </c>
      <c r="M46" s="201" t="str">
        <f t="shared" si="0"/>
        <v>-</v>
      </c>
      <c r="N46" s="302" t="str">
        <f t="shared" si="2"/>
        <v>DDTICIVIL Y MERCANTIL2</v>
      </c>
      <c r="O46" s="314" t="str">
        <f>IF(PROGRAMACIÓN!C46="", "", PROGRAMACIÓN!C46)</f>
        <v/>
      </c>
      <c r="P46" s="303" t="str">
        <f t="shared" si="3"/>
        <v/>
      </c>
      <c r="Q46" s="303" t="str">
        <f t="shared" si="4"/>
        <v>-</v>
      </c>
    </row>
    <row r="47" spans="1:17" ht="18" customHeight="1" x14ac:dyDescent="0.35">
      <c r="A47" s="203">
        <f t="shared" si="1"/>
        <v>40</v>
      </c>
      <c r="B47" s="210">
        <f>IF(ISNA(IF(A47&lt;&gt;"",VLOOKUP(A47,'1CONTRATO2'!$A$311:$F$863,2,FALSE),"")),"",IF(A47&lt;&gt;"",VLOOKUP(A47,'1CONTRATO2'!$A$311:$F$863,2,FALSE),""))</f>
        <v>10</v>
      </c>
      <c r="C47" s="210">
        <f>IF(ISNA(IF(A47&lt;&gt;"",VLOOKUP(A47,'1CONTRATO2'!$A$311:$F$863,6,FALSE),"")),"",IF(A47&lt;&gt;"",VLOOKUP(A47,'1CONTRATO2'!$A$311:$F$863,6,FALSE),""))</f>
        <v>30</v>
      </c>
      <c r="D47" s="209"/>
      <c r="E47" s="208"/>
      <c r="F47" s="207" t="str">
        <f>IF(ISNA(IF(A47&lt;&gt;"",VLOOKUP(A47,'1CONTRATO2'!$A$311:$F$863,4,FALSE),"")),"",IF(A47&lt;&gt;"",VLOOKUP(A47,'1CONTRATO2'!$A$311:$F$863,4,FALSE),""))</f>
        <v>TALENTO HUMANO</v>
      </c>
      <c r="G47" s="206" t="str">
        <f>IF(PROGRAMACIÓN!F47="","",PROGRAMACIÓN!F47)</f>
        <v/>
      </c>
      <c r="H47" s="206" t="str">
        <f>IF(PROGRAMACIÓN!G47="","",PROGRAMACIÓN!G47)</f>
        <v>-</v>
      </c>
      <c r="I47" s="206" t="str">
        <f>IF(PROGRAMACIÓN!H47="","",PROGRAMACIÓN!H47)</f>
        <v/>
      </c>
      <c r="J47" s="205" t="str">
        <f>IF(ISNA(IF(A47&lt;&gt;"",VLOOKUP(A47,'1CONTRATO2'!$A$311:$F$863,5,FALSE),"")),"",IF(A47&lt;&gt;"",VLOOKUP(A47,'1CONTRATO2'!$A$311:$F$863,5,FALSE),""))</f>
        <v>RECICLADOS</v>
      </c>
      <c r="K47" s="204" t="str">
        <f>IF(ISNA(IF(OR(F47="DESCANSA",J47="DESCANSA"),"-----",IF(C47&lt;&gt;"",IF(VLOOKUP(F47,INICIO!$C$7:$D$30,2,FALSE)&lt;&gt;"",VLOOKUP(F47,INICIO!$C$7:$D$30,2,FALSE),""),""))),"",IF(OR(F47="DESCANSA",J47="DESCANSA"),"-----",IF(C47&lt;&gt;"",IF(VLOOKUP(F47,INICIO!$C$7:$D$30,2,FALSE)&lt;&gt;"",VLOOKUP(F47,INICIO!$C$7:$D$30,2,FALSE),""),"")))</f>
        <v>CANCHA EQUIPO B</v>
      </c>
      <c r="L47" s="203">
        <f>IF(ISNA(IF(A47&lt;&gt;"",VLOOKUP(A47,'1CONTRATO2'!$A$311:$G$863,7,FALSE),"")),"",IF(A47&lt;&gt;"",VLOOKUP(A47,'1CONTRATO2'!$A$311:$G$863,7,FALSE),""))</f>
        <v>2</v>
      </c>
      <c r="M47" s="201" t="str">
        <f t="shared" si="0"/>
        <v>-</v>
      </c>
      <c r="N47" s="302" t="str">
        <f t="shared" si="2"/>
        <v>TALENTO HUMANORECICLADOS2</v>
      </c>
      <c r="O47" s="314" t="str">
        <f>IF(PROGRAMACIÓN!C47="", "", PROGRAMACIÓN!C47)</f>
        <v/>
      </c>
      <c r="P47" s="303" t="str">
        <f t="shared" si="3"/>
        <v/>
      </c>
      <c r="Q47" s="303" t="str">
        <f t="shared" si="4"/>
        <v>-</v>
      </c>
    </row>
    <row r="48" spans="1:17" ht="18" customHeight="1" x14ac:dyDescent="0.35">
      <c r="A48" s="203">
        <f t="shared" si="1"/>
        <v>41</v>
      </c>
      <c r="B48" s="210">
        <f>IF(ISNA(IF(A48&lt;&gt;"",VLOOKUP(A48,'1CONTRATO2'!$A$311:$F$863,2,FALSE),"")),"",IF(A48&lt;&gt;"",VLOOKUP(A48,'1CONTRATO2'!$A$311:$F$863,2,FALSE),""))</f>
        <v>10</v>
      </c>
      <c r="C48" s="210" t="str">
        <f>IF(ISNA(IF(A48&lt;&gt;"",VLOOKUP(A48,'1CONTRATO2'!$A$311:$F$863,6,FALSE),"")),"",IF(A48&lt;&gt;"",VLOOKUP(A48,'1CONTRATO2'!$A$311:$F$863,6,FALSE),""))</f>
        <v/>
      </c>
      <c r="D48" s="209"/>
      <c r="E48" s="208"/>
      <c r="F48" s="207" t="str">
        <f>IF(ISNA(IF(A48&lt;&gt;"",VLOOKUP(A48,'1CONTRATO2'!$A$311:$F$863,4,FALSE),"")),"",IF(A48&lt;&gt;"",VLOOKUP(A48,'1CONTRATO2'!$A$311:$F$863,4,FALSE),""))</f>
        <v>DESCANSA</v>
      </c>
      <c r="G48" s="206" t="str">
        <f>IF(PROGRAMACIÓN!F48="","",PROGRAMACIÓN!F48)</f>
        <v/>
      </c>
      <c r="H48" s="206" t="str">
        <f>IF(PROGRAMACIÓN!G48="","",PROGRAMACIÓN!G48)</f>
        <v>-</v>
      </c>
      <c r="I48" s="206" t="str">
        <f>IF(PROGRAMACIÓN!H48="","",PROGRAMACIÓN!H48)</f>
        <v/>
      </c>
      <c r="J48" s="205" t="str">
        <f>IF(ISNA(IF(A48&lt;&gt;"",VLOOKUP(A48,'1CONTRATO2'!$A$311:$F$863,5,FALSE),"")),"",IF(A48&lt;&gt;"",VLOOKUP(A48,'1CONTRATO2'!$A$311:$F$863,5,FALSE),""))</f>
        <v>SANTA ANA</v>
      </c>
      <c r="K48" s="204" t="str">
        <f>IF(ISNA(IF(OR(F48="DESCANSA",J48="DESCANSA"),"-----",IF(C48&lt;&gt;"",IF(VLOOKUP(F48,INICIO!$C$7:$D$30,2,FALSE)&lt;&gt;"",VLOOKUP(F48,INICIO!$C$7:$D$30,2,FALSE),""),""))),"",IF(OR(F48="DESCANSA",J48="DESCANSA"),"-----",IF(C48&lt;&gt;"",IF(VLOOKUP(F48,INICIO!$C$7:$D$30,2,FALSE)&lt;&gt;"",VLOOKUP(F48,INICIO!$C$7:$D$30,2,FALSE),""),"")))</f>
        <v>-----</v>
      </c>
      <c r="L48" s="203">
        <f>IF(ISNA(IF(A48&lt;&gt;"",VLOOKUP(A48,'1CONTRATO2'!$A$311:$G$863,7,FALSE),"")),"",IF(A48&lt;&gt;"",VLOOKUP(A48,'1CONTRATO2'!$A$311:$G$863,7,FALSE),""))</f>
        <v>2</v>
      </c>
      <c r="M48" s="201" t="str">
        <f t="shared" si="0"/>
        <v/>
      </c>
      <c r="N48" s="302" t="str">
        <f t="shared" si="2"/>
        <v>DESCANSASANTA ANA2</v>
      </c>
      <c r="O48" s="314" t="str">
        <f>IF(PROGRAMACIÓN!C48="", "", PROGRAMACIÓN!C48)</f>
        <v/>
      </c>
      <c r="P48" s="303" t="str">
        <f t="shared" si="3"/>
        <v/>
      </c>
      <c r="Q48" s="303" t="str">
        <f t="shared" si="4"/>
        <v>-</v>
      </c>
    </row>
    <row r="49" spans="1:17" ht="18" customHeight="1" x14ac:dyDescent="0.35">
      <c r="A49" s="203">
        <f t="shared" si="1"/>
        <v>42</v>
      </c>
      <c r="B49" s="210">
        <f>IF(ISNA(IF(A49&lt;&gt;"",VLOOKUP(A49,'1CONTRATO2'!$A$311:$F$863,2,FALSE),"")),"",IF(A49&lt;&gt;"",VLOOKUP(A49,'1CONTRATO2'!$A$311:$F$863,2,FALSE),""))</f>
        <v>11</v>
      </c>
      <c r="C49" s="210">
        <f>IF(ISNA(IF(A49&lt;&gt;"",VLOOKUP(A49,'1CONTRATO2'!$A$311:$F$863,6,FALSE),"")),"",IF(A49&lt;&gt;"",VLOOKUP(A49,'1CONTRATO2'!$A$311:$F$863,6,FALSE),""))</f>
        <v>31</v>
      </c>
      <c r="D49" s="209"/>
      <c r="E49" s="208"/>
      <c r="F49" s="207" t="str">
        <f>IF(ISNA(IF(A49&lt;&gt;"",VLOOKUP(A49,'1CONTRATO2'!$A$311:$F$863,4,FALSE),"")),"",IF(A49&lt;&gt;"",VLOOKUP(A49,'1CONTRATO2'!$A$311:$F$863,4,FALSE),""))</f>
        <v>COCODRILOS</v>
      </c>
      <c r="G49" s="206" t="str">
        <f>IF(PROGRAMACIÓN!F49="","",PROGRAMACIÓN!F49)</f>
        <v/>
      </c>
      <c r="H49" s="206" t="str">
        <f>IF(PROGRAMACIÓN!G49="","",PROGRAMACIÓN!G49)</f>
        <v>-</v>
      </c>
      <c r="I49" s="206" t="str">
        <f>IF(PROGRAMACIÓN!H49="","",PROGRAMACIÓN!H49)</f>
        <v/>
      </c>
      <c r="J49" s="205" t="str">
        <f>IF(ISNA(IF(A49&lt;&gt;"",VLOOKUP(A49,'1CONTRATO2'!$A$311:$F$863,5,FALSE),"")),"",IF(A49&lt;&gt;"",VLOOKUP(A49,'1CONTRATO2'!$A$311:$F$863,5,FALSE),""))</f>
        <v>SANTA ANA</v>
      </c>
      <c r="K49" s="204" t="str">
        <f>IF(ISNA(IF(OR(F49="DESCANSA",J49="DESCANSA"),"-----",IF(C49&lt;&gt;"",IF(VLOOKUP(F49,INICIO!$C$7:$D$30,2,FALSE)&lt;&gt;"",VLOOKUP(F49,INICIO!$C$7:$D$30,2,FALSE),""),""))),"",IF(OR(F49="DESCANSA",J49="DESCANSA"),"-----",IF(C49&lt;&gt;"",IF(VLOOKUP(F49,INICIO!$C$7:$D$30,2,FALSE)&lt;&gt;"",VLOOKUP(F49,INICIO!$C$7:$D$30,2,FALSE),""),"")))</f>
        <v>CANCHA EQUIPO A</v>
      </c>
      <c r="L49" s="203">
        <f>IF(ISNA(IF(A49&lt;&gt;"",VLOOKUP(A49,'1CONTRATO2'!$A$311:$G$863,7,FALSE),"")),"",IF(A49&lt;&gt;"",VLOOKUP(A49,'1CONTRATO2'!$A$311:$G$863,7,FALSE),""))</f>
        <v>2</v>
      </c>
      <c r="M49" s="201" t="str">
        <f t="shared" si="0"/>
        <v>-</v>
      </c>
      <c r="N49" s="302" t="str">
        <f t="shared" si="2"/>
        <v>COCODRILOSSANTA ANA2</v>
      </c>
      <c r="O49" s="314" t="str">
        <f>IF(PROGRAMACIÓN!C49="", "", PROGRAMACIÓN!C49)</f>
        <v/>
      </c>
      <c r="P49" s="303" t="str">
        <f t="shared" si="3"/>
        <v/>
      </c>
      <c r="Q49" s="303" t="str">
        <f t="shared" si="4"/>
        <v>-</v>
      </c>
    </row>
    <row r="50" spans="1:17" ht="18" customHeight="1" x14ac:dyDescent="0.35">
      <c r="A50" s="203">
        <f t="shared" si="1"/>
        <v>43</v>
      </c>
      <c r="B50" s="210">
        <f>IF(ISNA(IF(A50&lt;&gt;"",VLOOKUP(A50,'1CONTRATO2'!$A$311:$F$863,2,FALSE),"")),"",IF(A50&lt;&gt;"",VLOOKUP(A50,'1CONTRATO2'!$A$311:$F$863,2,FALSE),""))</f>
        <v>11</v>
      </c>
      <c r="C50" s="210">
        <f>IF(ISNA(IF(A50&lt;&gt;"",VLOOKUP(A50,'1CONTRATO2'!$A$311:$F$863,6,FALSE),"")),"",IF(A50&lt;&gt;"",VLOOKUP(A50,'1CONTRATO2'!$A$311:$F$863,6,FALSE),""))</f>
        <v>32</v>
      </c>
      <c r="D50" s="209"/>
      <c r="E50" s="208"/>
      <c r="F50" s="207" t="str">
        <f>IF(ISNA(IF(A50&lt;&gt;"",VLOOKUP(A50,'1CONTRATO2'!$A$311:$F$863,4,FALSE),"")),"",IF(A50&lt;&gt;"",VLOOKUP(A50,'1CONTRATO2'!$A$311:$F$863,4,FALSE),""))</f>
        <v>CIVIL Y MERCANTIL</v>
      </c>
      <c r="G50" s="206" t="str">
        <f>IF(PROGRAMACIÓN!F50="","",PROGRAMACIÓN!F50)</f>
        <v/>
      </c>
      <c r="H50" s="206" t="str">
        <f>IF(PROGRAMACIÓN!G50="","",PROGRAMACIÓN!G50)</f>
        <v>-</v>
      </c>
      <c r="I50" s="206" t="str">
        <f>IF(PROGRAMACIÓN!H50="","",PROGRAMACIÓN!H50)</f>
        <v/>
      </c>
      <c r="J50" s="205" t="str">
        <f>IF(ISNA(IF(A50&lt;&gt;"",VLOOKUP(A50,'1CONTRATO2'!$A$311:$F$863,5,FALSE),"")),"",IF(A50&lt;&gt;"",VLOOKUP(A50,'1CONTRATO2'!$A$311:$F$863,5,FALSE),""))</f>
        <v>TALENTO HUMANO</v>
      </c>
      <c r="K50" s="204" t="str">
        <f>IF(ISNA(IF(OR(F50="DESCANSA",J50="DESCANSA"),"-----",IF(C50&lt;&gt;"",IF(VLOOKUP(F50,INICIO!$C$7:$D$30,2,FALSE)&lt;&gt;"",VLOOKUP(F50,INICIO!$C$7:$D$30,2,FALSE),""),""))),"",IF(OR(F50="DESCANSA",J50="DESCANSA"),"-----",IF(C50&lt;&gt;"",IF(VLOOKUP(F50,INICIO!$C$7:$D$30,2,FALSE)&lt;&gt;"",VLOOKUP(F50,INICIO!$C$7:$D$30,2,FALSE),""),"")))</f>
        <v>CANCHA EQUIPO E</v>
      </c>
      <c r="L50" s="203">
        <f>IF(ISNA(IF(A50&lt;&gt;"",VLOOKUP(A50,'1CONTRATO2'!$A$311:$G$863,7,FALSE),"")),"",IF(A50&lt;&gt;"",VLOOKUP(A50,'1CONTRATO2'!$A$311:$G$863,7,FALSE),""))</f>
        <v>2</v>
      </c>
      <c r="M50" s="201" t="str">
        <f t="shared" si="0"/>
        <v>-</v>
      </c>
      <c r="N50" s="302" t="str">
        <f t="shared" si="2"/>
        <v>CIVIL Y MERCANTILTALENTO HUMANO2</v>
      </c>
      <c r="O50" s="314" t="str">
        <f>IF(PROGRAMACIÓN!C50="", "", PROGRAMACIÓN!C50)</f>
        <v/>
      </c>
      <c r="P50" s="303" t="str">
        <f t="shared" si="3"/>
        <v/>
      </c>
      <c r="Q50" s="303" t="str">
        <f t="shared" si="4"/>
        <v>-</v>
      </c>
    </row>
    <row r="51" spans="1:17" ht="18" customHeight="1" x14ac:dyDescent="0.35">
      <c r="A51" s="203">
        <f t="shared" si="1"/>
        <v>44</v>
      </c>
      <c r="B51" s="210">
        <f>IF(ISNA(IF(A51&lt;&gt;"",VLOOKUP(A51,'1CONTRATO2'!$A$311:$F$863,2,FALSE),"")),"",IF(A51&lt;&gt;"",VLOOKUP(A51,'1CONTRATO2'!$A$311:$F$863,2,FALSE),""))</f>
        <v>11</v>
      </c>
      <c r="C51" s="210">
        <f>IF(ISNA(IF(A51&lt;&gt;"",VLOOKUP(A51,'1CONTRATO2'!$A$311:$F$863,6,FALSE),"")),"",IF(A51&lt;&gt;"",VLOOKUP(A51,'1CONTRATO2'!$A$311:$F$863,6,FALSE),""))</f>
        <v>33</v>
      </c>
      <c r="D51" s="209"/>
      <c r="E51" s="208"/>
      <c r="F51" s="207" t="str">
        <f>IF(ISNA(IF(A51&lt;&gt;"",VLOOKUP(A51,'1CONTRATO2'!$A$311:$F$863,4,FALSE),"")),"",IF(A51&lt;&gt;"",VLOOKUP(A51,'1CONTRATO2'!$A$311:$F$863,4,FALSE),""))</f>
        <v>MVP</v>
      </c>
      <c r="G51" s="206" t="str">
        <f>IF(PROGRAMACIÓN!F51="","",PROGRAMACIÓN!F51)</f>
        <v/>
      </c>
      <c r="H51" s="206" t="str">
        <f>IF(PROGRAMACIÓN!G51="","",PROGRAMACIÓN!G51)</f>
        <v>-</v>
      </c>
      <c r="I51" s="206" t="str">
        <f>IF(PROGRAMACIÓN!H51="","",PROGRAMACIÓN!H51)</f>
        <v/>
      </c>
      <c r="J51" s="205" t="str">
        <f>IF(ISNA(IF(A51&lt;&gt;"",VLOOKUP(A51,'1CONTRATO2'!$A$311:$F$863,5,FALSE),"")),"",IF(A51&lt;&gt;"",VLOOKUP(A51,'1CONTRATO2'!$A$311:$F$863,5,FALSE),""))</f>
        <v>DDTI</v>
      </c>
      <c r="K51" s="204" t="str">
        <f>IF(ISNA(IF(OR(F51="DESCANSA",J51="DESCANSA"),"-----",IF(C51&lt;&gt;"",IF(VLOOKUP(F51,INICIO!$C$7:$D$30,2,FALSE)&lt;&gt;"",VLOOKUP(F51,INICIO!$C$7:$D$30,2,FALSE),""),""))),"",IF(OR(F51="DESCANSA",J51="DESCANSA"),"-----",IF(C51&lt;&gt;"",IF(VLOOKUP(F51,INICIO!$C$7:$D$30,2,FALSE)&lt;&gt;"",VLOOKUP(F51,INICIO!$C$7:$D$30,2,FALSE),""),"")))</f>
        <v>CANCHA EQUIPO D</v>
      </c>
      <c r="L51" s="203">
        <f>IF(ISNA(IF(A51&lt;&gt;"",VLOOKUP(A51,'1CONTRATO2'!$A$311:$G$863,7,FALSE),"")),"",IF(A51&lt;&gt;"",VLOOKUP(A51,'1CONTRATO2'!$A$311:$G$863,7,FALSE),""))</f>
        <v>2</v>
      </c>
      <c r="M51" s="201" t="str">
        <f t="shared" si="0"/>
        <v>-</v>
      </c>
      <c r="N51" s="302" t="str">
        <f t="shared" si="2"/>
        <v>MVPDDTI2</v>
      </c>
      <c r="O51" s="314" t="str">
        <f>IF(PROGRAMACIÓN!C51="", "", PROGRAMACIÓN!C51)</f>
        <v/>
      </c>
      <c r="P51" s="303" t="str">
        <f t="shared" si="3"/>
        <v/>
      </c>
      <c r="Q51" s="303" t="str">
        <f t="shared" si="4"/>
        <v>-</v>
      </c>
    </row>
    <row r="52" spans="1:17" ht="18" customHeight="1" x14ac:dyDescent="0.35">
      <c r="A52" s="203">
        <f t="shared" si="1"/>
        <v>45</v>
      </c>
      <c r="B52" s="210">
        <f>IF(ISNA(IF(A52&lt;&gt;"",VLOOKUP(A52,'1CONTRATO2'!$A$311:$F$863,2,FALSE),"")),"",IF(A52&lt;&gt;"",VLOOKUP(A52,'1CONTRATO2'!$A$311:$F$863,2,FALSE),""))</f>
        <v>11</v>
      </c>
      <c r="C52" s="210" t="str">
        <f>IF(ISNA(IF(A52&lt;&gt;"",VLOOKUP(A52,'1CONTRATO2'!$A$311:$F$863,6,FALSE),"")),"",IF(A52&lt;&gt;"",VLOOKUP(A52,'1CONTRATO2'!$A$311:$F$863,6,FALSE),""))</f>
        <v/>
      </c>
      <c r="D52" s="209"/>
      <c r="E52" s="208"/>
      <c r="F52" s="207" t="str">
        <f>IF(ISNA(IF(A52&lt;&gt;"",VLOOKUP(A52,'1CONTRATO2'!$A$311:$F$863,4,FALSE),"")),"",IF(A52&lt;&gt;"",VLOOKUP(A52,'1CONTRATO2'!$A$311:$F$863,4,FALSE),""))</f>
        <v>RECICLADOS</v>
      </c>
      <c r="G52" s="206" t="str">
        <f>IF(PROGRAMACIÓN!F52="","",PROGRAMACIÓN!F52)</f>
        <v/>
      </c>
      <c r="H52" s="206" t="str">
        <f>IF(PROGRAMACIÓN!G52="","",PROGRAMACIÓN!G52)</f>
        <v>-</v>
      </c>
      <c r="I52" s="206" t="str">
        <f>IF(PROGRAMACIÓN!H52="","",PROGRAMACIÓN!H52)</f>
        <v/>
      </c>
      <c r="J52" s="205" t="str">
        <f>IF(ISNA(IF(A52&lt;&gt;"",VLOOKUP(A52,'1CONTRATO2'!$A$311:$F$863,5,FALSE),"")),"",IF(A52&lt;&gt;"",VLOOKUP(A52,'1CONTRATO2'!$A$311:$F$863,5,FALSE),""))</f>
        <v>DESCANSA</v>
      </c>
      <c r="K52" s="204" t="str">
        <f>IF(ISNA(IF(OR(F52="DESCANSA",J52="DESCANSA"),"-----",IF(C52&lt;&gt;"",IF(VLOOKUP(F52,INICIO!$C$7:$D$30,2,FALSE)&lt;&gt;"",VLOOKUP(F52,INICIO!$C$7:$D$30,2,FALSE),""),""))),"",IF(OR(F52="DESCANSA",J52="DESCANSA"),"-----",IF(C52&lt;&gt;"",IF(VLOOKUP(F52,INICIO!$C$7:$D$30,2,FALSE)&lt;&gt;"",VLOOKUP(F52,INICIO!$C$7:$D$30,2,FALSE),""),"")))</f>
        <v>-----</v>
      </c>
      <c r="L52" s="203">
        <f>IF(ISNA(IF(A52&lt;&gt;"",VLOOKUP(A52,'1CONTRATO2'!$A$311:$G$863,7,FALSE),"")),"",IF(A52&lt;&gt;"",VLOOKUP(A52,'1CONTRATO2'!$A$311:$G$863,7,FALSE),""))</f>
        <v>2</v>
      </c>
      <c r="M52" s="201" t="str">
        <f t="shared" si="0"/>
        <v/>
      </c>
      <c r="N52" s="302" t="str">
        <f t="shared" si="2"/>
        <v>RECICLADOSDESCANSA2</v>
      </c>
      <c r="O52" s="314" t="str">
        <f>IF(PROGRAMACIÓN!C52="", "", PROGRAMACIÓN!C52)</f>
        <v/>
      </c>
      <c r="P52" s="303" t="str">
        <f t="shared" si="3"/>
        <v/>
      </c>
      <c r="Q52" s="303" t="str">
        <f t="shared" si="4"/>
        <v>-</v>
      </c>
    </row>
    <row r="53" spans="1:17" ht="18" customHeight="1" x14ac:dyDescent="0.35">
      <c r="A53" s="203">
        <f t="shared" si="1"/>
        <v>46</v>
      </c>
      <c r="B53" s="210">
        <f>IF(ISNA(IF(A53&lt;&gt;"",VLOOKUP(A53,'1CONTRATO2'!$A$311:$F$863,2,FALSE),"")),"",IF(A53&lt;&gt;"",VLOOKUP(A53,'1CONTRATO2'!$A$311:$F$863,2,FALSE),""))</f>
        <v>12</v>
      </c>
      <c r="C53" s="210">
        <f>IF(ISNA(IF(A53&lt;&gt;"",VLOOKUP(A53,'1CONTRATO2'!$A$311:$F$863,6,FALSE),"")),"",IF(A53&lt;&gt;"",VLOOKUP(A53,'1CONTRATO2'!$A$311:$F$863,6,FALSE),""))</f>
        <v>34</v>
      </c>
      <c r="D53" s="209"/>
      <c r="E53" s="208"/>
      <c r="F53" s="207" t="str">
        <f>IF(ISNA(IF(A53&lt;&gt;"",VLOOKUP(A53,'1CONTRATO2'!$A$311:$F$863,4,FALSE),"")),"",IF(A53&lt;&gt;"",VLOOKUP(A53,'1CONTRATO2'!$A$311:$F$863,4,FALSE),""))</f>
        <v>DDTI</v>
      </c>
      <c r="G53" s="206" t="str">
        <f>IF(PROGRAMACIÓN!F53="","",PROGRAMACIÓN!F53)</f>
        <v/>
      </c>
      <c r="H53" s="206" t="str">
        <f>IF(PROGRAMACIÓN!G53="","",PROGRAMACIÓN!G53)</f>
        <v>-</v>
      </c>
      <c r="I53" s="206" t="str">
        <f>IF(PROGRAMACIÓN!H53="","",PROGRAMACIÓN!H53)</f>
        <v/>
      </c>
      <c r="J53" s="205" t="str">
        <f>IF(ISNA(IF(A53&lt;&gt;"",VLOOKUP(A53,'1CONTRATO2'!$A$311:$F$863,5,FALSE),"")),"",IF(A53&lt;&gt;"",VLOOKUP(A53,'1CONTRATO2'!$A$311:$F$863,5,FALSE),""))</f>
        <v>COCODRILOS</v>
      </c>
      <c r="K53" s="204" t="str">
        <f>IF(ISNA(IF(OR(F53="DESCANSA",J53="DESCANSA"),"-----",IF(C53&lt;&gt;"",IF(VLOOKUP(F53,INICIO!$C$7:$D$30,2,FALSE)&lt;&gt;"",VLOOKUP(F53,INICIO!$C$7:$D$30,2,FALSE),""),""))),"",IF(OR(F53="DESCANSA",J53="DESCANSA"),"-----",IF(C53&lt;&gt;"",IF(VLOOKUP(F53,INICIO!$C$7:$D$30,2,FALSE)&lt;&gt;"",VLOOKUP(F53,INICIO!$C$7:$D$30,2,FALSE),""),"")))</f>
        <v>CANCHA EQUIPO C</v>
      </c>
      <c r="L53" s="203">
        <f>IF(ISNA(IF(A53&lt;&gt;"",VLOOKUP(A53,'1CONTRATO2'!$A$311:$G$863,7,FALSE),"")),"",IF(A53&lt;&gt;"",VLOOKUP(A53,'1CONTRATO2'!$A$311:$G$863,7,FALSE),""))</f>
        <v>2</v>
      </c>
      <c r="M53" s="201" t="str">
        <f t="shared" si="0"/>
        <v>-</v>
      </c>
      <c r="N53" s="302" t="str">
        <f t="shared" si="2"/>
        <v>DDTICOCODRILOS2</v>
      </c>
      <c r="O53" s="314" t="str">
        <f>IF(PROGRAMACIÓN!C53="", "", PROGRAMACIÓN!C53)</f>
        <v/>
      </c>
      <c r="P53" s="303" t="str">
        <f t="shared" si="3"/>
        <v/>
      </c>
      <c r="Q53" s="303" t="str">
        <f t="shared" si="4"/>
        <v>-</v>
      </c>
    </row>
    <row r="54" spans="1:17" ht="18" customHeight="1" x14ac:dyDescent="0.35">
      <c r="A54" s="203">
        <f t="shared" si="1"/>
        <v>47</v>
      </c>
      <c r="B54" s="210">
        <f>IF(ISNA(IF(A54&lt;&gt;"",VLOOKUP(A54,'1CONTRATO2'!$A$311:$F$863,2,FALSE),"")),"",IF(A54&lt;&gt;"",VLOOKUP(A54,'1CONTRATO2'!$A$311:$F$863,2,FALSE),""))</f>
        <v>12</v>
      </c>
      <c r="C54" s="210">
        <f>IF(ISNA(IF(A54&lt;&gt;"",VLOOKUP(A54,'1CONTRATO2'!$A$311:$F$863,6,FALSE),"")),"",IF(A54&lt;&gt;"",VLOOKUP(A54,'1CONTRATO2'!$A$311:$F$863,6,FALSE),""))</f>
        <v>35</v>
      </c>
      <c r="D54" s="209"/>
      <c r="E54" s="208"/>
      <c r="F54" s="207" t="str">
        <f>IF(ISNA(IF(A54&lt;&gt;"",VLOOKUP(A54,'1CONTRATO2'!$A$311:$F$863,4,FALSE),"")),"",IF(A54&lt;&gt;"",VLOOKUP(A54,'1CONTRATO2'!$A$311:$F$863,4,FALSE),""))</f>
        <v>TALENTO HUMANO</v>
      </c>
      <c r="G54" s="206" t="str">
        <f>IF(PROGRAMACIÓN!F54="","",PROGRAMACIÓN!F54)</f>
        <v/>
      </c>
      <c r="H54" s="206" t="str">
        <f>IF(PROGRAMACIÓN!G54="","",PROGRAMACIÓN!G54)</f>
        <v>-</v>
      </c>
      <c r="I54" s="206" t="str">
        <f>IF(PROGRAMACIÓN!H54="","",PROGRAMACIÓN!H54)</f>
        <v/>
      </c>
      <c r="J54" s="205" t="str">
        <f>IF(ISNA(IF(A54&lt;&gt;"",VLOOKUP(A54,'1CONTRATO2'!$A$311:$F$863,5,FALSE),"")),"",IF(A54&lt;&gt;"",VLOOKUP(A54,'1CONTRATO2'!$A$311:$F$863,5,FALSE),""))</f>
        <v>MVP</v>
      </c>
      <c r="K54" s="204" t="str">
        <f>IF(ISNA(IF(OR(F54="DESCANSA",J54="DESCANSA"),"-----",IF(C54&lt;&gt;"",IF(VLOOKUP(F54,INICIO!$C$7:$D$30,2,FALSE)&lt;&gt;"",VLOOKUP(F54,INICIO!$C$7:$D$30,2,FALSE),""),""))),"",IF(OR(F54="DESCANSA",J54="DESCANSA"),"-----",IF(C54&lt;&gt;"",IF(VLOOKUP(F54,INICIO!$C$7:$D$30,2,FALSE)&lt;&gt;"",VLOOKUP(F54,INICIO!$C$7:$D$30,2,FALSE),""),"")))</f>
        <v>CANCHA EQUIPO B</v>
      </c>
      <c r="L54" s="203">
        <f>IF(ISNA(IF(A54&lt;&gt;"",VLOOKUP(A54,'1CONTRATO2'!$A$311:$G$863,7,FALSE),"")),"",IF(A54&lt;&gt;"",VLOOKUP(A54,'1CONTRATO2'!$A$311:$G$863,7,FALSE),""))</f>
        <v>2</v>
      </c>
      <c r="M54" s="201" t="str">
        <f t="shared" si="0"/>
        <v>-</v>
      </c>
      <c r="N54" s="302" t="str">
        <f t="shared" si="2"/>
        <v>TALENTO HUMANOMVP2</v>
      </c>
      <c r="O54" s="314" t="str">
        <f>IF(PROGRAMACIÓN!C54="", "", PROGRAMACIÓN!C54)</f>
        <v/>
      </c>
      <c r="P54" s="303" t="str">
        <f t="shared" si="3"/>
        <v/>
      </c>
      <c r="Q54" s="303" t="str">
        <f t="shared" si="4"/>
        <v>-</v>
      </c>
    </row>
    <row r="55" spans="1:17" ht="18" customHeight="1" x14ac:dyDescent="0.35">
      <c r="A55" s="203">
        <f t="shared" si="1"/>
        <v>48</v>
      </c>
      <c r="B55" s="210">
        <f>IF(ISNA(IF(A55&lt;&gt;"",VLOOKUP(A55,'1CONTRATO2'!$A$311:$F$863,2,FALSE),"")),"",IF(A55&lt;&gt;"",VLOOKUP(A55,'1CONTRATO2'!$A$311:$F$863,2,FALSE),""))</f>
        <v>12</v>
      </c>
      <c r="C55" s="210">
        <f>IF(ISNA(IF(A55&lt;&gt;"",VLOOKUP(A55,'1CONTRATO2'!$A$311:$F$863,6,FALSE),"")),"",IF(A55&lt;&gt;"",VLOOKUP(A55,'1CONTRATO2'!$A$311:$F$863,6,FALSE),""))</f>
        <v>36</v>
      </c>
      <c r="D55" s="209"/>
      <c r="E55" s="208"/>
      <c r="F55" s="207" t="str">
        <f>IF(ISNA(IF(A55&lt;&gt;"",VLOOKUP(A55,'1CONTRATO2'!$A$311:$F$863,4,FALSE),"")),"",IF(A55&lt;&gt;"",VLOOKUP(A55,'1CONTRATO2'!$A$311:$F$863,4,FALSE),""))</f>
        <v>SANTA ANA</v>
      </c>
      <c r="G55" s="206" t="str">
        <f>IF(PROGRAMACIÓN!F55="","",PROGRAMACIÓN!F55)</f>
        <v/>
      </c>
      <c r="H55" s="206" t="str">
        <f>IF(PROGRAMACIÓN!G55="","",PROGRAMACIÓN!G55)</f>
        <v>-</v>
      </c>
      <c r="I55" s="206" t="str">
        <f>IF(PROGRAMACIÓN!H55="","",PROGRAMACIÓN!H55)</f>
        <v/>
      </c>
      <c r="J55" s="205" t="str">
        <f>IF(ISNA(IF(A55&lt;&gt;"",VLOOKUP(A55,'1CONTRATO2'!$A$311:$F$863,5,FALSE),"")),"",IF(A55&lt;&gt;"",VLOOKUP(A55,'1CONTRATO2'!$A$311:$F$863,5,FALSE),""))</f>
        <v>RECICLADOS</v>
      </c>
      <c r="K55" s="204" t="str">
        <f>IF(ISNA(IF(OR(F55="DESCANSA",J55="DESCANSA"),"-----",IF(C55&lt;&gt;"",IF(VLOOKUP(F55,INICIO!$C$7:$D$30,2,FALSE)&lt;&gt;"",VLOOKUP(F55,INICIO!$C$7:$D$30,2,FALSE),""),""))),"",IF(OR(F55="DESCANSA",J55="DESCANSA"),"-----",IF(C55&lt;&gt;"",IF(VLOOKUP(F55,INICIO!$C$7:$D$30,2,FALSE)&lt;&gt;"",VLOOKUP(F55,INICIO!$C$7:$D$30,2,FALSE),""),"")))</f>
        <v>CANCHA EQUIPO G</v>
      </c>
      <c r="L55" s="203">
        <f>IF(ISNA(IF(A55&lt;&gt;"",VLOOKUP(A55,'1CONTRATO2'!$A$311:$G$863,7,FALSE),"")),"",IF(A55&lt;&gt;"",VLOOKUP(A55,'1CONTRATO2'!$A$311:$G$863,7,FALSE),""))</f>
        <v>2</v>
      </c>
      <c r="M55" s="201" t="str">
        <f t="shared" si="0"/>
        <v>-</v>
      </c>
      <c r="N55" s="302" t="str">
        <f t="shared" si="2"/>
        <v>SANTA ANARECICLADOS2</v>
      </c>
      <c r="O55" s="314" t="str">
        <f>IF(PROGRAMACIÓN!C55="", "", PROGRAMACIÓN!C55)</f>
        <v/>
      </c>
      <c r="P55" s="303" t="str">
        <f t="shared" si="3"/>
        <v/>
      </c>
      <c r="Q55" s="303" t="str">
        <f t="shared" si="4"/>
        <v>-</v>
      </c>
    </row>
    <row r="56" spans="1:17" ht="18" customHeight="1" x14ac:dyDescent="0.35">
      <c r="A56" s="203">
        <f t="shared" si="1"/>
        <v>49</v>
      </c>
      <c r="B56" s="210">
        <f>IF(ISNA(IF(A56&lt;&gt;"",VLOOKUP(A56,'1CONTRATO2'!$A$311:$F$863,2,FALSE),"")),"",IF(A56&lt;&gt;"",VLOOKUP(A56,'1CONTRATO2'!$A$311:$F$863,2,FALSE),""))</f>
        <v>12</v>
      </c>
      <c r="C56" s="210" t="str">
        <f>IF(ISNA(IF(A56&lt;&gt;"",VLOOKUP(A56,'1CONTRATO2'!$A$311:$F$863,6,FALSE),"")),"",IF(A56&lt;&gt;"",VLOOKUP(A56,'1CONTRATO2'!$A$311:$F$863,6,FALSE),""))</f>
        <v/>
      </c>
      <c r="D56" s="209"/>
      <c r="E56" s="208"/>
      <c r="F56" s="207" t="str">
        <f>IF(ISNA(IF(A56&lt;&gt;"",VLOOKUP(A56,'1CONTRATO2'!$A$311:$F$863,4,FALSE),"")),"",IF(A56&lt;&gt;"",VLOOKUP(A56,'1CONTRATO2'!$A$311:$F$863,4,FALSE),""))</f>
        <v>DESCANSA</v>
      </c>
      <c r="G56" s="206" t="str">
        <f>IF(PROGRAMACIÓN!F56="","",PROGRAMACIÓN!F56)</f>
        <v/>
      </c>
      <c r="H56" s="206" t="str">
        <f>IF(PROGRAMACIÓN!G56="","",PROGRAMACIÓN!G56)</f>
        <v>-</v>
      </c>
      <c r="I56" s="206" t="str">
        <f>IF(PROGRAMACIÓN!H56="","",PROGRAMACIÓN!H56)</f>
        <v/>
      </c>
      <c r="J56" s="205" t="str">
        <f>IF(ISNA(IF(A56&lt;&gt;"",VLOOKUP(A56,'1CONTRATO2'!$A$311:$F$863,5,FALSE),"")),"",IF(A56&lt;&gt;"",VLOOKUP(A56,'1CONTRATO2'!$A$311:$F$863,5,FALSE),""))</f>
        <v>CIVIL Y MERCANTIL</v>
      </c>
      <c r="K56" s="204" t="str">
        <f>IF(ISNA(IF(OR(F56="DESCANSA",J56="DESCANSA"),"-----",IF(C56&lt;&gt;"",IF(VLOOKUP(F56,INICIO!$C$7:$D$30,2,FALSE)&lt;&gt;"",VLOOKUP(F56,INICIO!$C$7:$D$30,2,FALSE),""),""))),"",IF(OR(F56="DESCANSA",J56="DESCANSA"),"-----",IF(C56&lt;&gt;"",IF(VLOOKUP(F56,INICIO!$C$7:$D$30,2,FALSE)&lt;&gt;"",VLOOKUP(F56,INICIO!$C$7:$D$30,2,FALSE),""),"")))</f>
        <v>-----</v>
      </c>
      <c r="L56" s="203">
        <f>IF(ISNA(IF(A56&lt;&gt;"",VLOOKUP(A56,'1CONTRATO2'!$A$311:$G$863,7,FALSE),"")),"",IF(A56&lt;&gt;"",VLOOKUP(A56,'1CONTRATO2'!$A$311:$G$863,7,FALSE),""))</f>
        <v>2</v>
      </c>
      <c r="M56" s="201" t="str">
        <f t="shared" si="0"/>
        <v/>
      </c>
      <c r="N56" s="302" t="str">
        <f t="shared" si="2"/>
        <v>DESCANSACIVIL Y MERCANTIL2</v>
      </c>
      <c r="O56" s="314" t="str">
        <f>IF(PROGRAMACIÓN!C56="", "", PROGRAMACIÓN!C56)</f>
        <v/>
      </c>
      <c r="P56" s="303" t="str">
        <f t="shared" si="3"/>
        <v/>
      </c>
      <c r="Q56" s="303" t="str">
        <f t="shared" si="4"/>
        <v>-</v>
      </c>
    </row>
    <row r="57" spans="1:17" ht="18" customHeight="1" x14ac:dyDescent="0.35">
      <c r="A57" s="203">
        <f t="shared" si="1"/>
        <v>50</v>
      </c>
      <c r="B57" s="210">
        <f>IF(ISNA(IF(A57&lt;&gt;"",VLOOKUP(A57,'1CONTRATO2'!$A$311:$F$863,2,FALSE),"")),"",IF(A57&lt;&gt;"",VLOOKUP(A57,'1CONTRATO2'!$A$311:$F$863,2,FALSE),""))</f>
        <v>13</v>
      </c>
      <c r="C57" s="210">
        <f>IF(ISNA(IF(A57&lt;&gt;"",VLOOKUP(A57,'1CONTRATO2'!$A$311:$F$863,6,FALSE),"")),"",IF(A57&lt;&gt;"",VLOOKUP(A57,'1CONTRATO2'!$A$311:$F$863,6,FALSE),""))</f>
        <v>37</v>
      </c>
      <c r="D57" s="209"/>
      <c r="E57" s="208"/>
      <c r="F57" s="207" t="str">
        <f>IF(ISNA(IF(A57&lt;&gt;"",VLOOKUP(A57,'1CONTRATO2'!$A$311:$F$863,4,FALSE),"")),"",IF(A57&lt;&gt;"",VLOOKUP(A57,'1CONTRATO2'!$A$311:$F$863,4,FALSE),""))</f>
        <v>COCODRILOS</v>
      </c>
      <c r="G57" s="206" t="str">
        <f>IF(PROGRAMACIÓN!F57="","",PROGRAMACIÓN!F57)</f>
        <v/>
      </c>
      <c r="H57" s="206" t="str">
        <f>IF(PROGRAMACIÓN!G57="","",PROGRAMACIÓN!G57)</f>
        <v>-</v>
      </c>
      <c r="I57" s="206" t="str">
        <f>IF(PROGRAMACIÓN!H57="","",PROGRAMACIÓN!H57)</f>
        <v/>
      </c>
      <c r="J57" s="205" t="str">
        <f>IF(ISNA(IF(A57&lt;&gt;"",VLOOKUP(A57,'1CONTRATO2'!$A$311:$F$863,5,FALSE),"")),"",IF(A57&lt;&gt;"",VLOOKUP(A57,'1CONTRATO2'!$A$311:$F$863,5,FALSE),""))</f>
        <v>RECICLADOS</v>
      </c>
      <c r="K57" s="204" t="str">
        <f>IF(ISNA(IF(OR(F57="DESCANSA",J57="DESCANSA"),"-----",IF(C57&lt;&gt;"",IF(VLOOKUP(F57,INICIO!$C$7:$D$30,2,FALSE)&lt;&gt;"",VLOOKUP(F57,INICIO!$C$7:$D$30,2,FALSE),""),""))),"",IF(OR(F57="DESCANSA",J57="DESCANSA"),"-----",IF(C57&lt;&gt;"",IF(VLOOKUP(F57,INICIO!$C$7:$D$30,2,FALSE)&lt;&gt;"",VLOOKUP(F57,INICIO!$C$7:$D$30,2,FALSE),""),"")))</f>
        <v>CANCHA EQUIPO A</v>
      </c>
      <c r="L57" s="203">
        <f>IF(ISNA(IF(A57&lt;&gt;"",VLOOKUP(A57,'1CONTRATO2'!$A$311:$G$863,7,FALSE),"")),"",IF(A57&lt;&gt;"",VLOOKUP(A57,'1CONTRATO2'!$A$311:$G$863,7,FALSE),""))</f>
        <v>2</v>
      </c>
      <c r="M57" s="201" t="str">
        <f t="shared" si="0"/>
        <v>-</v>
      </c>
      <c r="N57" s="302" t="str">
        <f t="shared" si="2"/>
        <v>COCODRILOSRECICLADOS2</v>
      </c>
      <c r="O57" s="314" t="str">
        <f>IF(PROGRAMACIÓN!C57="", "", PROGRAMACIÓN!C57)</f>
        <v/>
      </c>
      <c r="P57" s="303" t="str">
        <f t="shared" si="3"/>
        <v/>
      </c>
      <c r="Q57" s="303" t="str">
        <f t="shared" si="4"/>
        <v>-</v>
      </c>
    </row>
    <row r="58" spans="1:17" ht="18" customHeight="1" x14ac:dyDescent="0.35">
      <c r="A58" s="203">
        <f t="shared" si="1"/>
        <v>51</v>
      </c>
      <c r="B58" s="210">
        <f>IF(ISNA(IF(A58&lt;&gt;"",VLOOKUP(A58,'1CONTRATO2'!$A$311:$F$863,2,FALSE),"")),"",IF(A58&lt;&gt;"",VLOOKUP(A58,'1CONTRATO2'!$A$311:$F$863,2,FALSE),""))</f>
        <v>13</v>
      </c>
      <c r="C58" s="210">
        <f>IF(ISNA(IF(A58&lt;&gt;"",VLOOKUP(A58,'1CONTRATO2'!$A$311:$F$863,6,FALSE),"")),"",IF(A58&lt;&gt;"",VLOOKUP(A58,'1CONTRATO2'!$A$311:$F$863,6,FALSE),""))</f>
        <v>38</v>
      </c>
      <c r="D58" s="209"/>
      <c r="E58" s="208"/>
      <c r="F58" s="207" t="str">
        <f>IF(ISNA(IF(A58&lt;&gt;"",VLOOKUP(A58,'1CONTRATO2'!$A$311:$F$863,4,FALSE),"")),"",IF(A58&lt;&gt;"",VLOOKUP(A58,'1CONTRATO2'!$A$311:$F$863,4,FALSE),""))</f>
        <v>CIVIL Y MERCANTIL</v>
      </c>
      <c r="G58" s="206" t="str">
        <f>IF(PROGRAMACIÓN!F58="","",PROGRAMACIÓN!F58)</f>
        <v/>
      </c>
      <c r="H58" s="206" t="str">
        <f>IF(PROGRAMACIÓN!G58="","",PROGRAMACIÓN!G58)</f>
        <v>-</v>
      </c>
      <c r="I58" s="206" t="str">
        <f>IF(PROGRAMACIÓN!H58="","",PROGRAMACIÓN!H58)</f>
        <v/>
      </c>
      <c r="J58" s="205" t="str">
        <f>IF(ISNA(IF(A58&lt;&gt;"",VLOOKUP(A58,'1CONTRATO2'!$A$311:$F$863,5,FALSE),"")),"",IF(A58&lt;&gt;"",VLOOKUP(A58,'1CONTRATO2'!$A$311:$F$863,5,FALSE),""))</f>
        <v>SANTA ANA</v>
      </c>
      <c r="K58" s="204" t="str">
        <f>IF(ISNA(IF(OR(F58="DESCANSA",J58="DESCANSA"),"-----",IF(C58&lt;&gt;"",IF(VLOOKUP(F58,INICIO!$C$7:$D$30,2,FALSE)&lt;&gt;"",VLOOKUP(F58,INICIO!$C$7:$D$30,2,FALSE),""),""))),"",IF(OR(F58="DESCANSA",J58="DESCANSA"),"-----",IF(C58&lt;&gt;"",IF(VLOOKUP(F58,INICIO!$C$7:$D$30,2,FALSE)&lt;&gt;"",VLOOKUP(F58,INICIO!$C$7:$D$30,2,FALSE),""),"")))</f>
        <v>CANCHA EQUIPO E</v>
      </c>
      <c r="L58" s="203">
        <f>IF(ISNA(IF(A58&lt;&gt;"",VLOOKUP(A58,'1CONTRATO2'!$A$311:$G$863,7,FALSE),"")),"",IF(A58&lt;&gt;"",VLOOKUP(A58,'1CONTRATO2'!$A$311:$G$863,7,FALSE),""))</f>
        <v>2</v>
      </c>
      <c r="M58" s="201" t="str">
        <f t="shared" si="0"/>
        <v>-</v>
      </c>
      <c r="N58" s="302" t="str">
        <f t="shared" si="2"/>
        <v>CIVIL Y MERCANTILSANTA ANA2</v>
      </c>
      <c r="O58" s="314" t="str">
        <f>IF(PROGRAMACIÓN!C58="", "", PROGRAMACIÓN!C58)</f>
        <v/>
      </c>
      <c r="P58" s="303" t="str">
        <f t="shared" si="3"/>
        <v/>
      </c>
      <c r="Q58" s="303" t="str">
        <f t="shared" si="4"/>
        <v>-</v>
      </c>
    </row>
    <row r="59" spans="1:17" ht="18" customHeight="1" x14ac:dyDescent="0.35">
      <c r="A59" s="203">
        <f t="shared" si="1"/>
        <v>52</v>
      </c>
      <c r="B59" s="210">
        <f>IF(ISNA(IF(A59&lt;&gt;"",VLOOKUP(A59,'1CONTRATO2'!$A$311:$F$863,2,FALSE),"")),"",IF(A59&lt;&gt;"",VLOOKUP(A59,'1CONTRATO2'!$A$311:$F$863,2,FALSE),""))</f>
        <v>13</v>
      </c>
      <c r="C59" s="210">
        <f>IF(ISNA(IF(A59&lt;&gt;"",VLOOKUP(A59,'1CONTRATO2'!$A$311:$F$863,6,FALSE),"")),"",IF(A59&lt;&gt;"",VLOOKUP(A59,'1CONTRATO2'!$A$311:$F$863,6,FALSE),""))</f>
        <v>39</v>
      </c>
      <c r="D59" s="209"/>
      <c r="E59" s="208"/>
      <c r="F59" s="207" t="str">
        <f>IF(ISNA(IF(A59&lt;&gt;"",VLOOKUP(A59,'1CONTRATO2'!$A$311:$F$863,4,FALSE),"")),"",IF(A59&lt;&gt;"",VLOOKUP(A59,'1CONTRATO2'!$A$311:$F$863,4,FALSE),""))</f>
        <v>DDTI</v>
      </c>
      <c r="G59" s="206" t="str">
        <f>IF(PROGRAMACIÓN!F59="","",PROGRAMACIÓN!F59)</f>
        <v/>
      </c>
      <c r="H59" s="206" t="str">
        <f>IF(PROGRAMACIÓN!G59="","",PROGRAMACIÓN!G59)</f>
        <v>-</v>
      </c>
      <c r="I59" s="206" t="str">
        <f>IF(PROGRAMACIÓN!H59="","",PROGRAMACIÓN!H59)</f>
        <v/>
      </c>
      <c r="J59" s="205" t="str">
        <f>IF(ISNA(IF(A59&lt;&gt;"",VLOOKUP(A59,'1CONTRATO2'!$A$311:$F$863,5,FALSE),"")),"",IF(A59&lt;&gt;"",VLOOKUP(A59,'1CONTRATO2'!$A$311:$F$863,5,FALSE),""))</f>
        <v>TALENTO HUMANO</v>
      </c>
      <c r="K59" s="204" t="str">
        <f>IF(ISNA(IF(OR(F59="DESCANSA",J59="DESCANSA"),"-----",IF(C59&lt;&gt;"",IF(VLOOKUP(F59,INICIO!$C$7:$D$30,2,FALSE)&lt;&gt;"",VLOOKUP(F59,INICIO!$C$7:$D$30,2,FALSE),""),""))),"",IF(OR(F59="DESCANSA",J59="DESCANSA"),"-----",IF(C59&lt;&gt;"",IF(VLOOKUP(F59,INICIO!$C$7:$D$30,2,FALSE)&lt;&gt;"",VLOOKUP(F59,INICIO!$C$7:$D$30,2,FALSE),""),"")))</f>
        <v>CANCHA EQUIPO C</v>
      </c>
      <c r="L59" s="203">
        <f>IF(ISNA(IF(A59&lt;&gt;"",VLOOKUP(A59,'1CONTRATO2'!$A$311:$G$863,7,FALSE),"")),"",IF(A59&lt;&gt;"",VLOOKUP(A59,'1CONTRATO2'!$A$311:$G$863,7,FALSE),""))</f>
        <v>2</v>
      </c>
      <c r="M59" s="201" t="str">
        <f t="shared" si="0"/>
        <v>-</v>
      </c>
      <c r="N59" s="302" t="str">
        <f t="shared" si="2"/>
        <v>DDTITALENTO HUMANO2</v>
      </c>
      <c r="O59" s="314" t="str">
        <f>IF(PROGRAMACIÓN!C59="", "", PROGRAMACIÓN!C59)</f>
        <v/>
      </c>
      <c r="P59" s="303" t="str">
        <f t="shared" si="3"/>
        <v/>
      </c>
      <c r="Q59" s="303" t="str">
        <f t="shared" si="4"/>
        <v>-</v>
      </c>
    </row>
    <row r="60" spans="1:17" ht="18" customHeight="1" x14ac:dyDescent="0.35">
      <c r="A60" s="203">
        <f t="shared" si="1"/>
        <v>53</v>
      </c>
      <c r="B60" s="210">
        <f>IF(ISNA(IF(A60&lt;&gt;"",VLOOKUP(A60,'1CONTRATO2'!$A$311:$F$863,2,FALSE),"")),"",IF(A60&lt;&gt;"",VLOOKUP(A60,'1CONTRATO2'!$A$311:$F$863,2,FALSE),""))</f>
        <v>13</v>
      </c>
      <c r="C60" s="210" t="str">
        <f>IF(ISNA(IF(A60&lt;&gt;"",VLOOKUP(A60,'1CONTRATO2'!$A$311:$F$863,6,FALSE),"")),"",IF(A60&lt;&gt;"",VLOOKUP(A60,'1CONTRATO2'!$A$311:$F$863,6,FALSE),""))</f>
        <v/>
      </c>
      <c r="D60" s="209"/>
      <c r="E60" s="208"/>
      <c r="F60" s="207" t="str">
        <f>IF(ISNA(IF(A60&lt;&gt;"",VLOOKUP(A60,'1CONTRATO2'!$A$311:$F$863,4,FALSE),"")),"",IF(A60&lt;&gt;"",VLOOKUP(A60,'1CONTRATO2'!$A$311:$F$863,4,FALSE),""))</f>
        <v>MVP</v>
      </c>
      <c r="G60" s="206" t="str">
        <f>IF(PROGRAMACIÓN!F60="","",PROGRAMACIÓN!F60)</f>
        <v/>
      </c>
      <c r="H60" s="206" t="str">
        <f>IF(PROGRAMACIÓN!G60="","",PROGRAMACIÓN!G60)</f>
        <v>-</v>
      </c>
      <c r="I60" s="206" t="str">
        <f>IF(PROGRAMACIÓN!H60="","",PROGRAMACIÓN!H60)</f>
        <v/>
      </c>
      <c r="J60" s="205" t="str">
        <f>IF(ISNA(IF(A60&lt;&gt;"",VLOOKUP(A60,'1CONTRATO2'!$A$311:$F$863,5,FALSE),"")),"",IF(A60&lt;&gt;"",VLOOKUP(A60,'1CONTRATO2'!$A$311:$F$863,5,FALSE),""))</f>
        <v>DESCANSA</v>
      </c>
      <c r="K60" s="204" t="str">
        <f>IF(ISNA(IF(OR(F60="DESCANSA",J60="DESCANSA"),"-----",IF(C60&lt;&gt;"",IF(VLOOKUP(F60,INICIO!$C$7:$D$30,2,FALSE)&lt;&gt;"",VLOOKUP(F60,INICIO!$C$7:$D$30,2,FALSE),""),""))),"",IF(OR(F60="DESCANSA",J60="DESCANSA"),"-----",IF(C60&lt;&gt;"",IF(VLOOKUP(F60,INICIO!$C$7:$D$30,2,FALSE)&lt;&gt;"",VLOOKUP(F60,INICIO!$C$7:$D$30,2,FALSE),""),"")))</f>
        <v>-----</v>
      </c>
      <c r="L60" s="203">
        <f>IF(ISNA(IF(A60&lt;&gt;"",VLOOKUP(A60,'1CONTRATO2'!$A$311:$G$863,7,FALSE),"")),"",IF(A60&lt;&gt;"",VLOOKUP(A60,'1CONTRATO2'!$A$311:$G$863,7,FALSE),""))</f>
        <v>2</v>
      </c>
      <c r="M60" s="201" t="str">
        <f t="shared" si="0"/>
        <v/>
      </c>
      <c r="N60" s="302" t="str">
        <f t="shared" si="2"/>
        <v>MVPDESCANSA2</v>
      </c>
      <c r="O60" s="314" t="str">
        <f>IF(PROGRAMACIÓN!C60="", "", PROGRAMACIÓN!C60)</f>
        <v/>
      </c>
      <c r="P60" s="303" t="str">
        <f t="shared" si="3"/>
        <v/>
      </c>
      <c r="Q60" s="303" t="str">
        <f t="shared" si="4"/>
        <v>-</v>
      </c>
    </row>
    <row r="61" spans="1:17" ht="18" customHeight="1" x14ac:dyDescent="0.35">
      <c r="A61" s="203">
        <f t="shared" si="1"/>
        <v>54</v>
      </c>
      <c r="B61" s="210">
        <f>IF(ISNA(IF(A61&lt;&gt;"",VLOOKUP(A61,'1CONTRATO2'!$A$311:$F$863,2,FALSE),"")),"",IF(A61&lt;&gt;"",VLOOKUP(A61,'1CONTRATO2'!$A$311:$F$863,2,FALSE),""))</f>
        <v>14</v>
      </c>
      <c r="C61" s="210">
        <f>IF(ISNA(IF(A61&lt;&gt;"",VLOOKUP(A61,'1CONTRATO2'!$A$311:$F$863,6,FALSE),"")),"",IF(A61&lt;&gt;"",VLOOKUP(A61,'1CONTRATO2'!$A$311:$F$863,6,FALSE),""))</f>
        <v>40</v>
      </c>
      <c r="D61" s="209"/>
      <c r="E61" s="208"/>
      <c r="F61" s="207" t="str">
        <f>IF(ISNA(IF(A61&lt;&gt;"",VLOOKUP(A61,'1CONTRATO2'!$A$311:$F$863,4,FALSE),"")),"",IF(A61&lt;&gt;"",VLOOKUP(A61,'1CONTRATO2'!$A$311:$F$863,4,FALSE),""))</f>
        <v>TALENTO HUMANO</v>
      </c>
      <c r="G61" s="206" t="str">
        <f>IF(PROGRAMACIÓN!F61="","",PROGRAMACIÓN!F61)</f>
        <v/>
      </c>
      <c r="H61" s="206" t="str">
        <f>IF(PROGRAMACIÓN!G61="","",PROGRAMACIÓN!G61)</f>
        <v>-</v>
      </c>
      <c r="I61" s="206" t="str">
        <f>IF(PROGRAMACIÓN!H61="","",PROGRAMACIÓN!H61)</f>
        <v/>
      </c>
      <c r="J61" s="205" t="str">
        <f>IF(ISNA(IF(A61&lt;&gt;"",VLOOKUP(A61,'1CONTRATO2'!$A$311:$F$863,5,FALSE),"")),"",IF(A61&lt;&gt;"",VLOOKUP(A61,'1CONTRATO2'!$A$311:$F$863,5,FALSE),""))</f>
        <v>COCODRILOS</v>
      </c>
      <c r="K61" s="204" t="str">
        <f>IF(ISNA(IF(OR(F61="DESCANSA",J61="DESCANSA"),"-----",IF(C61&lt;&gt;"",IF(VLOOKUP(F61,INICIO!$C$7:$D$30,2,FALSE)&lt;&gt;"",VLOOKUP(F61,INICIO!$C$7:$D$30,2,FALSE),""),""))),"",IF(OR(F61="DESCANSA",J61="DESCANSA"),"-----",IF(C61&lt;&gt;"",IF(VLOOKUP(F61,INICIO!$C$7:$D$30,2,FALSE)&lt;&gt;"",VLOOKUP(F61,INICIO!$C$7:$D$30,2,FALSE),""),"")))</f>
        <v>CANCHA EQUIPO B</v>
      </c>
      <c r="L61" s="203">
        <f>IF(ISNA(IF(A61&lt;&gt;"",VLOOKUP(A61,'1CONTRATO2'!$A$311:$G$863,7,FALSE),"")),"",IF(A61&lt;&gt;"",VLOOKUP(A61,'1CONTRATO2'!$A$311:$G$863,7,FALSE),""))</f>
        <v>2</v>
      </c>
      <c r="M61" s="201" t="str">
        <f t="shared" si="0"/>
        <v>-</v>
      </c>
      <c r="N61" s="302" t="str">
        <f t="shared" si="2"/>
        <v>TALENTO HUMANOCOCODRILOS2</v>
      </c>
      <c r="O61" s="314" t="str">
        <f>IF(PROGRAMACIÓN!C61="", "", PROGRAMACIÓN!C61)</f>
        <v/>
      </c>
      <c r="P61" s="303" t="str">
        <f t="shared" si="3"/>
        <v/>
      </c>
      <c r="Q61" s="303" t="str">
        <f t="shared" si="4"/>
        <v>-</v>
      </c>
    </row>
    <row r="62" spans="1:17" ht="18" customHeight="1" x14ac:dyDescent="0.35">
      <c r="A62" s="203">
        <f t="shared" si="1"/>
        <v>55</v>
      </c>
      <c r="B62" s="210">
        <f>IF(ISNA(IF(A62&lt;&gt;"",VLOOKUP(A62,'1CONTRATO2'!$A$311:$F$863,2,FALSE),"")),"",IF(A62&lt;&gt;"",VLOOKUP(A62,'1CONTRATO2'!$A$311:$F$863,2,FALSE),""))</f>
        <v>14</v>
      </c>
      <c r="C62" s="210">
        <f>IF(ISNA(IF(A62&lt;&gt;"",VLOOKUP(A62,'1CONTRATO2'!$A$311:$F$863,6,FALSE),"")),"",IF(A62&lt;&gt;"",VLOOKUP(A62,'1CONTRATO2'!$A$311:$F$863,6,FALSE),""))</f>
        <v>41</v>
      </c>
      <c r="D62" s="209"/>
      <c r="E62" s="208"/>
      <c r="F62" s="207" t="str">
        <f>IF(ISNA(IF(A62&lt;&gt;"",VLOOKUP(A62,'1CONTRATO2'!$A$311:$F$863,4,FALSE),"")),"",IF(A62&lt;&gt;"",VLOOKUP(A62,'1CONTRATO2'!$A$311:$F$863,4,FALSE),""))</f>
        <v>SANTA ANA</v>
      </c>
      <c r="G62" s="206" t="str">
        <f>IF(PROGRAMACIÓN!F62="","",PROGRAMACIÓN!F62)</f>
        <v/>
      </c>
      <c r="H62" s="206" t="str">
        <f>IF(PROGRAMACIÓN!G62="","",PROGRAMACIÓN!G62)</f>
        <v>-</v>
      </c>
      <c r="I62" s="206" t="str">
        <f>IF(PROGRAMACIÓN!H62="","",PROGRAMACIÓN!H62)</f>
        <v/>
      </c>
      <c r="J62" s="205" t="str">
        <f>IF(ISNA(IF(A62&lt;&gt;"",VLOOKUP(A62,'1CONTRATO2'!$A$311:$F$863,5,FALSE),"")),"",IF(A62&lt;&gt;"",VLOOKUP(A62,'1CONTRATO2'!$A$311:$F$863,5,FALSE),""))</f>
        <v>MVP</v>
      </c>
      <c r="K62" s="204" t="str">
        <f>IF(ISNA(IF(OR(F62="DESCANSA",J62="DESCANSA"),"-----",IF(C62&lt;&gt;"",IF(VLOOKUP(F62,INICIO!$C$7:$D$30,2,FALSE)&lt;&gt;"",VLOOKUP(F62,INICIO!$C$7:$D$30,2,FALSE),""),""))),"",IF(OR(F62="DESCANSA",J62="DESCANSA"),"-----",IF(C62&lt;&gt;"",IF(VLOOKUP(F62,INICIO!$C$7:$D$30,2,FALSE)&lt;&gt;"",VLOOKUP(F62,INICIO!$C$7:$D$30,2,FALSE),""),"")))</f>
        <v>CANCHA EQUIPO G</v>
      </c>
      <c r="L62" s="203">
        <f>IF(ISNA(IF(A62&lt;&gt;"",VLOOKUP(A62,'1CONTRATO2'!$A$311:$G$863,7,FALSE),"")),"",IF(A62&lt;&gt;"",VLOOKUP(A62,'1CONTRATO2'!$A$311:$G$863,7,FALSE),""))</f>
        <v>2</v>
      </c>
      <c r="M62" s="201" t="str">
        <f t="shared" si="0"/>
        <v>-</v>
      </c>
      <c r="N62" s="302" t="str">
        <f t="shared" si="2"/>
        <v>SANTA ANAMVP2</v>
      </c>
      <c r="O62" s="314" t="str">
        <f>IF(PROGRAMACIÓN!C62="", "", PROGRAMACIÓN!C62)</f>
        <v/>
      </c>
      <c r="P62" s="303" t="str">
        <f t="shared" si="3"/>
        <v/>
      </c>
      <c r="Q62" s="303" t="str">
        <f t="shared" si="4"/>
        <v>-</v>
      </c>
    </row>
    <row r="63" spans="1:17" ht="18" customHeight="1" x14ac:dyDescent="0.35">
      <c r="A63" s="203">
        <f t="shared" si="1"/>
        <v>56</v>
      </c>
      <c r="B63" s="210">
        <f>IF(ISNA(IF(A63&lt;&gt;"",VLOOKUP(A63,'1CONTRATO2'!$A$311:$F$863,2,FALSE),"")),"",IF(A63&lt;&gt;"",VLOOKUP(A63,'1CONTRATO2'!$A$311:$F$863,2,FALSE),""))</f>
        <v>14</v>
      </c>
      <c r="C63" s="210">
        <f>IF(ISNA(IF(A63&lt;&gt;"",VLOOKUP(A63,'1CONTRATO2'!$A$311:$F$863,6,FALSE),"")),"",IF(A63&lt;&gt;"",VLOOKUP(A63,'1CONTRATO2'!$A$311:$F$863,6,FALSE),""))</f>
        <v>42</v>
      </c>
      <c r="D63" s="209"/>
      <c r="E63" s="208"/>
      <c r="F63" s="207" t="str">
        <f>IF(ISNA(IF(A63&lt;&gt;"",VLOOKUP(A63,'1CONTRATO2'!$A$311:$F$863,4,FALSE),"")),"",IF(A63&lt;&gt;"",VLOOKUP(A63,'1CONTRATO2'!$A$311:$F$863,4,FALSE),""))</f>
        <v>RECICLADOS</v>
      </c>
      <c r="G63" s="206" t="str">
        <f>IF(PROGRAMACIÓN!F63="","",PROGRAMACIÓN!F63)</f>
        <v/>
      </c>
      <c r="H63" s="206" t="str">
        <f>IF(PROGRAMACIÓN!G63="","",PROGRAMACIÓN!G63)</f>
        <v>-</v>
      </c>
      <c r="I63" s="206" t="str">
        <f>IF(PROGRAMACIÓN!H63="","",PROGRAMACIÓN!H63)</f>
        <v/>
      </c>
      <c r="J63" s="205" t="str">
        <f>IF(ISNA(IF(A63&lt;&gt;"",VLOOKUP(A63,'1CONTRATO2'!$A$311:$F$863,5,FALSE),"")),"",IF(A63&lt;&gt;"",VLOOKUP(A63,'1CONTRATO2'!$A$311:$F$863,5,FALSE),""))</f>
        <v>CIVIL Y MERCANTIL</v>
      </c>
      <c r="K63" s="204" t="str">
        <f>IF(ISNA(IF(OR(F63="DESCANSA",J63="DESCANSA"),"-----",IF(C63&lt;&gt;"",IF(VLOOKUP(F63,INICIO!$C$7:$D$30,2,FALSE)&lt;&gt;"",VLOOKUP(F63,INICIO!$C$7:$D$30,2,FALSE),""),""))),"",IF(OR(F63="DESCANSA",J63="DESCANSA"),"-----",IF(C63&lt;&gt;"",IF(VLOOKUP(F63,INICIO!$C$7:$D$30,2,FALSE)&lt;&gt;"",VLOOKUP(F63,INICIO!$C$7:$D$30,2,FALSE),""),"")))</f>
        <v>CANCHA EQUIPO F</v>
      </c>
      <c r="L63" s="203">
        <f>IF(ISNA(IF(A63&lt;&gt;"",VLOOKUP(A63,'1CONTRATO2'!$A$311:$G$863,7,FALSE),"")),"",IF(A63&lt;&gt;"",VLOOKUP(A63,'1CONTRATO2'!$A$311:$G$863,7,FALSE),""))</f>
        <v>2</v>
      </c>
      <c r="M63" s="201" t="str">
        <f t="shared" si="0"/>
        <v>-</v>
      </c>
      <c r="N63" s="302" t="str">
        <f t="shared" si="2"/>
        <v>RECICLADOSCIVIL Y MERCANTIL2</v>
      </c>
      <c r="O63" s="314" t="str">
        <f>IF(PROGRAMACIÓN!C63="", "", PROGRAMACIÓN!C63)</f>
        <v/>
      </c>
      <c r="P63" s="303" t="str">
        <f t="shared" si="3"/>
        <v/>
      </c>
      <c r="Q63" s="303" t="str">
        <f t="shared" si="4"/>
        <v>-</v>
      </c>
    </row>
    <row r="64" spans="1:17" ht="18" customHeight="1" x14ac:dyDescent="0.35">
      <c r="A64" s="203">
        <f t="shared" si="1"/>
        <v>57</v>
      </c>
      <c r="B64" s="210">
        <f>IF(ISNA(IF(A64&lt;&gt;"",VLOOKUP(A64,'1CONTRATO2'!$A$311:$F$863,2,FALSE),"")),"",IF(A64&lt;&gt;"",VLOOKUP(A64,'1CONTRATO2'!$A$311:$F$863,2,FALSE),""))</f>
        <v>14</v>
      </c>
      <c r="C64" s="210" t="str">
        <f>IF(ISNA(IF(A64&lt;&gt;"",VLOOKUP(A64,'1CONTRATO2'!$A$311:$F$863,6,FALSE),"")),"",IF(A64&lt;&gt;"",VLOOKUP(A64,'1CONTRATO2'!$A$311:$F$863,6,FALSE),""))</f>
        <v/>
      </c>
      <c r="D64" s="209"/>
      <c r="E64" s="208"/>
      <c r="F64" s="207" t="str">
        <f>IF(ISNA(IF(A64&lt;&gt;"",VLOOKUP(A64,'1CONTRATO2'!$A$311:$F$863,4,FALSE),"")),"",IF(A64&lt;&gt;"",VLOOKUP(A64,'1CONTRATO2'!$A$311:$F$863,4,FALSE),""))</f>
        <v>DESCANSA</v>
      </c>
      <c r="G64" s="206" t="str">
        <f>IF(PROGRAMACIÓN!F64="","",PROGRAMACIÓN!F64)</f>
        <v/>
      </c>
      <c r="H64" s="206" t="str">
        <f>IF(PROGRAMACIÓN!G64="","",PROGRAMACIÓN!G64)</f>
        <v>-</v>
      </c>
      <c r="I64" s="206" t="str">
        <f>IF(PROGRAMACIÓN!H64="","",PROGRAMACIÓN!H64)</f>
        <v/>
      </c>
      <c r="J64" s="205" t="str">
        <f>IF(ISNA(IF(A64&lt;&gt;"",VLOOKUP(A64,'1CONTRATO2'!$A$311:$F$863,5,FALSE),"")),"",IF(A64&lt;&gt;"",VLOOKUP(A64,'1CONTRATO2'!$A$311:$F$863,5,FALSE),""))</f>
        <v>DDTI</v>
      </c>
      <c r="K64" s="204" t="str">
        <f>IF(ISNA(IF(OR(F64="DESCANSA",J64="DESCANSA"),"-----",IF(C64&lt;&gt;"",IF(VLOOKUP(F64,INICIO!$C$7:$D$30,2,FALSE)&lt;&gt;"",VLOOKUP(F64,INICIO!$C$7:$D$30,2,FALSE),""),""))),"",IF(OR(F64="DESCANSA",J64="DESCANSA"),"-----",IF(C64&lt;&gt;"",IF(VLOOKUP(F64,INICIO!$C$7:$D$30,2,FALSE)&lt;&gt;"",VLOOKUP(F64,INICIO!$C$7:$D$30,2,FALSE),""),"")))</f>
        <v>-----</v>
      </c>
      <c r="L64" s="203">
        <f>IF(ISNA(IF(A64&lt;&gt;"",VLOOKUP(A64,'1CONTRATO2'!$A$311:$G$863,7,FALSE),"")),"",IF(A64&lt;&gt;"",VLOOKUP(A64,'1CONTRATO2'!$A$311:$G$863,7,FALSE),""))</f>
        <v>2</v>
      </c>
      <c r="M64" s="201" t="str">
        <f t="shared" si="0"/>
        <v/>
      </c>
      <c r="N64" s="302" t="str">
        <f t="shared" si="2"/>
        <v>DESCANSADDTI2</v>
      </c>
      <c r="O64" s="314" t="str">
        <f>IF(PROGRAMACIÓN!C64="", "", PROGRAMACIÓN!C64)</f>
        <v/>
      </c>
      <c r="P64" s="303" t="str">
        <f t="shared" si="3"/>
        <v/>
      </c>
      <c r="Q64" s="303" t="str">
        <f t="shared" si="4"/>
        <v>-</v>
      </c>
    </row>
    <row r="65" spans="1:17" ht="18" customHeight="1" x14ac:dyDescent="0.35">
      <c r="A65" s="203">
        <f t="shared" si="1"/>
        <v>58</v>
      </c>
      <c r="B65" s="210" t="str">
        <f>IF(ISNA(IF(A65&lt;&gt;"",VLOOKUP(A65,'1CONTRATO2'!$A$311:$F$863,2,FALSE),"")),"",IF(A65&lt;&gt;"",VLOOKUP(A65,'1CONTRATO2'!$A$311:$F$863,2,FALSE),""))</f>
        <v/>
      </c>
      <c r="C65" s="210" t="str">
        <f>IF(ISNA(IF(A65&lt;&gt;"",VLOOKUP(A65,'1CONTRATO2'!$A$311:$F$863,6,FALSE),"")),"",IF(A65&lt;&gt;"",VLOOKUP(A65,'1CONTRATO2'!$A$311:$F$863,6,FALSE),""))</f>
        <v/>
      </c>
      <c r="D65" s="209"/>
      <c r="E65" s="208"/>
      <c r="F65" s="207" t="str">
        <f>IF(ISNA(IF(A65&lt;&gt;"",VLOOKUP(A65,'1CONTRATO2'!$A$311:$F$863,4,FALSE),"")),"",IF(A65&lt;&gt;"",VLOOKUP(A65,'1CONTRATO2'!$A$311:$F$863,4,FALSE),""))</f>
        <v/>
      </c>
      <c r="G65" s="206" t="str">
        <f>IF(PROGRAMACIÓN!F65="","",PROGRAMACIÓN!F65)</f>
        <v/>
      </c>
      <c r="H65" s="206" t="str">
        <f>IF(PROGRAMACIÓN!G65="","",PROGRAMACIÓN!G65)</f>
        <v/>
      </c>
      <c r="I65" s="206" t="str">
        <f>IF(PROGRAMACIÓN!H65="","",PROGRAMACIÓN!H65)</f>
        <v/>
      </c>
      <c r="J65" s="205" t="str">
        <f>IF(ISNA(IF(A65&lt;&gt;"",VLOOKUP(A65,'1CONTRATO2'!$A$311:$F$863,5,FALSE),"")),"",IF(A65&lt;&gt;"",VLOOKUP(A65,'1CONTRATO2'!$A$311:$F$863,5,FALSE),""))</f>
        <v/>
      </c>
      <c r="K65" s="204" t="str">
        <f>IF(ISNA(IF(OR(F65="DESCANSA",J65="DESCANSA"),"-----",IF(C65&lt;&gt;"",IF(VLOOKUP(F65,INICIO!$C$7:$D$30,2,FALSE)&lt;&gt;"",VLOOKUP(F65,INICIO!$C$7:$D$30,2,FALSE),""),""))),"",IF(OR(F65="DESCANSA",J65="DESCANSA"),"-----",IF(C65&lt;&gt;"",IF(VLOOKUP(F65,INICIO!$C$7:$D$30,2,FALSE)&lt;&gt;"",VLOOKUP(F65,INICIO!$C$7:$D$30,2,FALSE),""),"")))</f>
        <v/>
      </c>
      <c r="L65" s="203" t="str">
        <f>IF(ISNA(IF(A65&lt;&gt;"",VLOOKUP(A65,'1CONTRATO2'!$A$311:$G$863,7,FALSE),"")),"",IF(A65&lt;&gt;"",VLOOKUP(A65,'1CONTRATO2'!$A$311:$G$863,7,FALSE),""))</f>
        <v/>
      </c>
      <c r="M65" s="201" t="str">
        <f t="shared" si="0"/>
        <v>-</v>
      </c>
      <c r="N65" s="302" t="str">
        <f t="shared" si="2"/>
        <v/>
      </c>
      <c r="O65" s="314" t="str">
        <f>IF(PROGRAMACIÓN!C65="", "", PROGRAMACIÓN!C65)</f>
        <v/>
      </c>
      <c r="P65" s="303" t="str">
        <f t="shared" si="3"/>
        <v/>
      </c>
      <c r="Q65" s="303" t="str">
        <f t="shared" si="4"/>
        <v/>
      </c>
    </row>
    <row r="66" spans="1:17" ht="18" customHeight="1" x14ac:dyDescent="0.35">
      <c r="A66" s="203">
        <f t="shared" si="1"/>
        <v>59</v>
      </c>
      <c r="B66" s="210" t="str">
        <f>IF(ISNA(IF(A66&lt;&gt;"",VLOOKUP(A66,'1CONTRATO2'!$A$311:$F$863,2,FALSE),"")),"",IF(A66&lt;&gt;"",VLOOKUP(A66,'1CONTRATO2'!$A$311:$F$863,2,FALSE),""))</f>
        <v/>
      </c>
      <c r="C66" s="210" t="str">
        <f>IF(ISNA(IF(A66&lt;&gt;"",VLOOKUP(A66,'1CONTRATO2'!$A$311:$F$863,6,FALSE),"")),"",IF(A66&lt;&gt;"",VLOOKUP(A66,'1CONTRATO2'!$A$311:$F$863,6,FALSE),""))</f>
        <v/>
      </c>
      <c r="D66" s="209"/>
      <c r="E66" s="208"/>
      <c r="F66" s="207" t="str">
        <f>IF(ISNA(IF(A66&lt;&gt;"",VLOOKUP(A66,'1CONTRATO2'!$A$311:$F$863,4,FALSE),"")),"",IF(A66&lt;&gt;"",VLOOKUP(A66,'1CONTRATO2'!$A$311:$F$863,4,FALSE),""))</f>
        <v/>
      </c>
      <c r="G66" s="206" t="str">
        <f>IF(PROGRAMACIÓN!F66="","",PROGRAMACIÓN!F66)</f>
        <v/>
      </c>
      <c r="H66" s="206" t="str">
        <f>IF(PROGRAMACIÓN!G66="","",PROGRAMACIÓN!G66)</f>
        <v/>
      </c>
      <c r="I66" s="206" t="str">
        <f>IF(PROGRAMACIÓN!H66="","",PROGRAMACIÓN!H66)</f>
        <v/>
      </c>
      <c r="J66" s="205" t="str">
        <f>IF(ISNA(IF(A66&lt;&gt;"",VLOOKUP(A66,'1CONTRATO2'!$A$311:$F$863,5,FALSE),"")),"",IF(A66&lt;&gt;"",VLOOKUP(A66,'1CONTRATO2'!$A$311:$F$863,5,FALSE),""))</f>
        <v/>
      </c>
      <c r="K66" s="204" t="str">
        <f>IF(ISNA(IF(OR(F66="DESCANSA",J66="DESCANSA"),"-----",IF(C66&lt;&gt;"",IF(VLOOKUP(F66,INICIO!$C$7:$D$30,2,FALSE)&lt;&gt;"",VLOOKUP(F66,INICIO!$C$7:$D$30,2,FALSE),""),""))),"",IF(OR(F66="DESCANSA",J66="DESCANSA"),"-----",IF(C66&lt;&gt;"",IF(VLOOKUP(F66,INICIO!$C$7:$D$30,2,FALSE)&lt;&gt;"",VLOOKUP(F66,INICIO!$C$7:$D$30,2,FALSE),""),"")))</f>
        <v/>
      </c>
      <c r="L66" s="203" t="str">
        <f>IF(ISNA(IF(A66&lt;&gt;"",VLOOKUP(A66,'1CONTRATO2'!$A$311:$G$863,7,FALSE),"")),"",IF(A66&lt;&gt;"",VLOOKUP(A66,'1CONTRATO2'!$A$311:$G$863,7,FALSE),""))</f>
        <v/>
      </c>
      <c r="M66" s="201" t="str">
        <f t="shared" si="0"/>
        <v>-</v>
      </c>
      <c r="N66" s="302" t="str">
        <f t="shared" si="2"/>
        <v/>
      </c>
      <c r="O66" s="314" t="str">
        <f>IF(PROGRAMACIÓN!C66="", "", PROGRAMACIÓN!C66)</f>
        <v/>
      </c>
      <c r="P66" s="303" t="str">
        <f t="shared" si="3"/>
        <v/>
      </c>
      <c r="Q66" s="303" t="str">
        <f t="shared" si="4"/>
        <v/>
      </c>
    </row>
    <row r="67" spans="1:17" ht="18" customHeight="1" x14ac:dyDescent="0.35">
      <c r="A67" s="203">
        <f t="shared" si="1"/>
        <v>60</v>
      </c>
      <c r="B67" s="210" t="str">
        <f>IF(ISNA(IF(A67&lt;&gt;"",VLOOKUP(A67,'1CONTRATO2'!$A$311:$F$863,2,FALSE),"")),"",IF(A67&lt;&gt;"",VLOOKUP(A67,'1CONTRATO2'!$A$311:$F$863,2,FALSE),""))</f>
        <v/>
      </c>
      <c r="C67" s="210" t="str">
        <f>IF(ISNA(IF(A67&lt;&gt;"",VLOOKUP(A67,'1CONTRATO2'!$A$311:$F$863,6,FALSE),"")),"",IF(A67&lt;&gt;"",VLOOKUP(A67,'1CONTRATO2'!$A$311:$F$863,6,FALSE),""))</f>
        <v/>
      </c>
      <c r="D67" s="209"/>
      <c r="E67" s="208"/>
      <c r="F67" s="207" t="str">
        <f>IF(ISNA(IF(A67&lt;&gt;"",VLOOKUP(A67,'1CONTRATO2'!$A$311:$F$863,4,FALSE),"")),"",IF(A67&lt;&gt;"",VLOOKUP(A67,'1CONTRATO2'!$A$311:$F$863,4,FALSE),""))</f>
        <v/>
      </c>
      <c r="G67" s="206" t="str">
        <f>IF(PROGRAMACIÓN!F67="","",PROGRAMACIÓN!F67)</f>
        <v/>
      </c>
      <c r="H67" s="206" t="str">
        <f>IF(PROGRAMACIÓN!G67="","",PROGRAMACIÓN!G67)</f>
        <v/>
      </c>
      <c r="I67" s="206" t="str">
        <f>IF(PROGRAMACIÓN!H67="","",PROGRAMACIÓN!H67)</f>
        <v/>
      </c>
      <c r="J67" s="205" t="str">
        <f>IF(ISNA(IF(A67&lt;&gt;"",VLOOKUP(A67,'1CONTRATO2'!$A$311:$F$863,5,FALSE),"")),"",IF(A67&lt;&gt;"",VLOOKUP(A67,'1CONTRATO2'!$A$311:$F$863,5,FALSE),""))</f>
        <v/>
      </c>
      <c r="K67" s="204" t="str">
        <f>IF(ISNA(IF(OR(F67="DESCANSA",J67="DESCANSA"),"-----",IF(C67&lt;&gt;"",IF(VLOOKUP(F67,INICIO!$C$7:$D$30,2,FALSE)&lt;&gt;"",VLOOKUP(F67,INICIO!$C$7:$D$30,2,FALSE),""),""))),"",IF(OR(F67="DESCANSA",J67="DESCANSA"),"-----",IF(C67&lt;&gt;"",IF(VLOOKUP(F67,INICIO!$C$7:$D$30,2,FALSE)&lt;&gt;"",VLOOKUP(F67,INICIO!$C$7:$D$30,2,FALSE),""),"")))</f>
        <v/>
      </c>
      <c r="L67" s="203" t="str">
        <f>IF(ISNA(IF(A67&lt;&gt;"",VLOOKUP(A67,'1CONTRATO2'!$A$311:$G$863,7,FALSE),"")),"",IF(A67&lt;&gt;"",VLOOKUP(A67,'1CONTRATO2'!$A$311:$G$863,7,FALSE),""))</f>
        <v/>
      </c>
      <c r="M67" s="201" t="str">
        <f t="shared" si="0"/>
        <v>-</v>
      </c>
      <c r="N67" s="302" t="str">
        <f t="shared" si="2"/>
        <v/>
      </c>
      <c r="O67" s="314" t="str">
        <f>IF(PROGRAMACIÓN!C67="", "", PROGRAMACIÓN!C67)</f>
        <v/>
      </c>
      <c r="P67" s="303" t="str">
        <f t="shared" si="3"/>
        <v/>
      </c>
      <c r="Q67" s="303" t="str">
        <f t="shared" si="4"/>
        <v/>
      </c>
    </row>
    <row r="68" spans="1:17" ht="18" customHeight="1" x14ac:dyDescent="0.35">
      <c r="A68" s="203">
        <f t="shared" si="1"/>
        <v>61</v>
      </c>
      <c r="B68" s="210" t="str">
        <f>IF(ISNA(IF(A68&lt;&gt;"",VLOOKUP(A68,'1CONTRATO2'!$A$311:$F$863,2,FALSE),"")),"",IF(A68&lt;&gt;"",VLOOKUP(A68,'1CONTRATO2'!$A$311:$F$863,2,FALSE),""))</f>
        <v/>
      </c>
      <c r="C68" s="210" t="str">
        <f>IF(ISNA(IF(A68&lt;&gt;"",VLOOKUP(A68,'1CONTRATO2'!$A$311:$F$863,6,FALSE),"")),"",IF(A68&lt;&gt;"",VLOOKUP(A68,'1CONTRATO2'!$A$311:$F$863,6,FALSE),""))</f>
        <v/>
      </c>
      <c r="D68" s="209"/>
      <c r="E68" s="208"/>
      <c r="F68" s="207" t="str">
        <f>IF(ISNA(IF(A68&lt;&gt;"",VLOOKUP(A68,'1CONTRATO2'!$A$311:$F$863,4,FALSE),"")),"",IF(A68&lt;&gt;"",VLOOKUP(A68,'1CONTRATO2'!$A$311:$F$863,4,FALSE),""))</f>
        <v/>
      </c>
      <c r="G68" s="206" t="str">
        <f>IF(PROGRAMACIÓN!F68="","",PROGRAMACIÓN!F68)</f>
        <v/>
      </c>
      <c r="H68" s="206" t="str">
        <f>IF(PROGRAMACIÓN!G68="","",PROGRAMACIÓN!G68)</f>
        <v/>
      </c>
      <c r="I68" s="206" t="str">
        <f>IF(PROGRAMACIÓN!H68="","",PROGRAMACIÓN!H68)</f>
        <v/>
      </c>
      <c r="J68" s="205" t="str">
        <f>IF(ISNA(IF(A68&lt;&gt;"",VLOOKUP(A68,'1CONTRATO2'!$A$311:$F$863,5,FALSE),"")),"",IF(A68&lt;&gt;"",VLOOKUP(A68,'1CONTRATO2'!$A$311:$F$863,5,FALSE),""))</f>
        <v/>
      </c>
      <c r="K68" s="204" t="str">
        <f>IF(ISNA(IF(OR(F68="DESCANSA",J68="DESCANSA"),"-----",IF(C68&lt;&gt;"",IF(VLOOKUP(F68,INICIO!$C$7:$D$30,2,FALSE)&lt;&gt;"",VLOOKUP(F68,INICIO!$C$7:$D$30,2,FALSE),""),""))),"",IF(OR(F68="DESCANSA",J68="DESCANSA"),"-----",IF(C68&lt;&gt;"",IF(VLOOKUP(F68,INICIO!$C$7:$D$30,2,FALSE)&lt;&gt;"",VLOOKUP(F68,INICIO!$C$7:$D$30,2,FALSE),""),"")))</f>
        <v/>
      </c>
      <c r="L68" s="203" t="str">
        <f>IF(ISNA(IF(A68&lt;&gt;"",VLOOKUP(A68,'1CONTRATO2'!$A$311:$G$863,7,FALSE),"")),"",IF(A68&lt;&gt;"",VLOOKUP(A68,'1CONTRATO2'!$A$311:$G$863,7,FALSE),""))</f>
        <v/>
      </c>
      <c r="M68" s="201" t="str">
        <f t="shared" si="0"/>
        <v>-</v>
      </c>
      <c r="N68" s="302" t="str">
        <f t="shared" si="2"/>
        <v/>
      </c>
      <c r="O68" s="314" t="str">
        <f>IF(PROGRAMACIÓN!C68="", "", PROGRAMACIÓN!C68)</f>
        <v/>
      </c>
      <c r="P68" s="303" t="str">
        <f t="shared" si="3"/>
        <v/>
      </c>
      <c r="Q68" s="303" t="str">
        <f t="shared" si="4"/>
        <v/>
      </c>
    </row>
    <row r="69" spans="1:17" ht="18" customHeight="1" x14ac:dyDescent="0.35">
      <c r="A69" s="203">
        <f t="shared" si="1"/>
        <v>62</v>
      </c>
      <c r="B69" s="210" t="str">
        <f>IF(ISNA(IF(A69&lt;&gt;"",VLOOKUP(A69,'1CONTRATO2'!$A$311:$F$863,2,FALSE),"")),"",IF(A69&lt;&gt;"",VLOOKUP(A69,'1CONTRATO2'!$A$311:$F$863,2,FALSE),""))</f>
        <v/>
      </c>
      <c r="C69" s="210" t="str">
        <f>IF(ISNA(IF(A69&lt;&gt;"",VLOOKUP(A69,'1CONTRATO2'!$A$311:$F$863,6,FALSE),"")),"",IF(A69&lt;&gt;"",VLOOKUP(A69,'1CONTRATO2'!$A$311:$F$863,6,FALSE),""))</f>
        <v/>
      </c>
      <c r="D69" s="209"/>
      <c r="E69" s="208"/>
      <c r="F69" s="207" t="str">
        <f>IF(ISNA(IF(A69&lt;&gt;"",VLOOKUP(A69,'1CONTRATO2'!$A$311:$F$863,4,FALSE),"")),"",IF(A69&lt;&gt;"",VLOOKUP(A69,'1CONTRATO2'!$A$311:$F$863,4,FALSE),""))</f>
        <v/>
      </c>
      <c r="G69" s="206" t="str">
        <f>IF(PROGRAMACIÓN!F69="","",PROGRAMACIÓN!F69)</f>
        <v/>
      </c>
      <c r="H69" s="206" t="str">
        <f>IF(PROGRAMACIÓN!G69="","",PROGRAMACIÓN!G69)</f>
        <v/>
      </c>
      <c r="I69" s="206" t="str">
        <f>IF(PROGRAMACIÓN!H69="","",PROGRAMACIÓN!H69)</f>
        <v/>
      </c>
      <c r="J69" s="205" t="str">
        <f>IF(ISNA(IF(A69&lt;&gt;"",VLOOKUP(A69,'1CONTRATO2'!$A$311:$F$863,5,FALSE),"")),"",IF(A69&lt;&gt;"",VLOOKUP(A69,'1CONTRATO2'!$A$311:$F$863,5,FALSE),""))</f>
        <v/>
      </c>
      <c r="K69" s="204" t="str">
        <f>IF(ISNA(IF(OR(F69="DESCANSA",J69="DESCANSA"),"-----",IF(C69&lt;&gt;"",IF(VLOOKUP(F69,INICIO!$C$7:$D$30,2,FALSE)&lt;&gt;"",VLOOKUP(F69,INICIO!$C$7:$D$30,2,FALSE),""),""))),"",IF(OR(F69="DESCANSA",J69="DESCANSA"),"-----",IF(C69&lt;&gt;"",IF(VLOOKUP(F69,INICIO!$C$7:$D$30,2,FALSE)&lt;&gt;"",VLOOKUP(F69,INICIO!$C$7:$D$30,2,FALSE),""),"")))</f>
        <v/>
      </c>
      <c r="L69" s="203" t="str">
        <f>IF(ISNA(IF(A69&lt;&gt;"",VLOOKUP(A69,'1CONTRATO2'!$A$311:$G$863,7,FALSE),"")),"",IF(A69&lt;&gt;"",VLOOKUP(A69,'1CONTRATO2'!$A$311:$G$863,7,FALSE),""))</f>
        <v/>
      </c>
      <c r="M69" s="201" t="str">
        <f t="shared" si="0"/>
        <v>-</v>
      </c>
      <c r="N69" s="302" t="str">
        <f t="shared" si="2"/>
        <v/>
      </c>
      <c r="O69" s="314" t="str">
        <f>IF(PROGRAMACIÓN!C69="", "", PROGRAMACIÓN!C69)</f>
        <v/>
      </c>
      <c r="P69" s="303" t="str">
        <f t="shared" si="3"/>
        <v/>
      </c>
      <c r="Q69" s="303" t="str">
        <f t="shared" si="4"/>
        <v/>
      </c>
    </row>
    <row r="70" spans="1:17" ht="18" customHeight="1" x14ac:dyDescent="0.35">
      <c r="A70" s="203">
        <f t="shared" si="1"/>
        <v>63</v>
      </c>
      <c r="B70" s="210" t="str">
        <f>IF(ISNA(IF(A70&lt;&gt;"",VLOOKUP(A70,'1CONTRATO2'!$A$311:$F$863,2,FALSE),"")),"",IF(A70&lt;&gt;"",VLOOKUP(A70,'1CONTRATO2'!$A$311:$F$863,2,FALSE),""))</f>
        <v/>
      </c>
      <c r="C70" s="210" t="str">
        <f>IF(ISNA(IF(A70&lt;&gt;"",VLOOKUP(A70,'1CONTRATO2'!$A$311:$F$863,6,FALSE),"")),"",IF(A70&lt;&gt;"",VLOOKUP(A70,'1CONTRATO2'!$A$311:$F$863,6,FALSE),""))</f>
        <v/>
      </c>
      <c r="D70" s="209"/>
      <c r="E70" s="208"/>
      <c r="F70" s="207" t="str">
        <f>IF(ISNA(IF(A70&lt;&gt;"",VLOOKUP(A70,'1CONTRATO2'!$A$311:$F$863,4,FALSE),"")),"",IF(A70&lt;&gt;"",VLOOKUP(A70,'1CONTRATO2'!$A$311:$F$863,4,FALSE),""))</f>
        <v/>
      </c>
      <c r="G70" s="206" t="str">
        <f>IF(PROGRAMACIÓN!F70="","",PROGRAMACIÓN!F70)</f>
        <v/>
      </c>
      <c r="H70" s="206" t="str">
        <f>IF(PROGRAMACIÓN!G70="","",PROGRAMACIÓN!G70)</f>
        <v/>
      </c>
      <c r="I70" s="206" t="str">
        <f>IF(PROGRAMACIÓN!H70="","",PROGRAMACIÓN!H70)</f>
        <v/>
      </c>
      <c r="J70" s="205" t="str">
        <f>IF(ISNA(IF(A70&lt;&gt;"",VLOOKUP(A70,'1CONTRATO2'!$A$311:$F$863,5,FALSE),"")),"",IF(A70&lt;&gt;"",VLOOKUP(A70,'1CONTRATO2'!$A$311:$F$863,5,FALSE),""))</f>
        <v/>
      </c>
      <c r="K70" s="204" t="str">
        <f>IF(ISNA(IF(OR(F70="DESCANSA",J70="DESCANSA"),"-----",IF(C70&lt;&gt;"",IF(VLOOKUP(F70,INICIO!$C$7:$D$30,2,FALSE)&lt;&gt;"",VLOOKUP(F70,INICIO!$C$7:$D$30,2,FALSE),""),""))),"",IF(OR(F70="DESCANSA",J70="DESCANSA"),"-----",IF(C70&lt;&gt;"",IF(VLOOKUP(F70,INICIO!$C$7:$D$30,2,FALSE)&lt;&gt;"",VLOOKUP(F70,INICIO!$C$7:$D$30,2,FALSE),""),"")))</f>
        <v/>
      </c>
      <c r="L70" s="203" t="str">
        <f>IF(ISNA(IF(A70&lt;&gt;"",VLOOKUP(A70,'1CONTRATO2'!$A$311:$G$863,7,FALSE),"")),"",IF(A70&lt;&gt;"",VLOOKUP(A70,'1CONTRATO2'!$A$311:$G$863,7,FALSE),""))</f>
        <v/>
      </c>
      <c r="M70" s="201" t="str">
        <f t="shared" si="0"/>
        <v>-</v>
      </c>
      <c r="N70" s="302" t="str">
        <f t="shared" si="2"/>
        <v/>
      </c>
      <c r="O70" s="314" t="str">
        <f>IF(PROGRAMACIÓN!C70="", "", PROGRAMACIÓN!C70)</f>
        <v/>
      </c>
      <c r="P70" s="303" t="str">
        <f t="shared" si="3"/>
        <v/>
      </c>
      <c r="Q70" s="303" t="str">
        <f t="shared" si="4"/>
        <v/>
      </c>
    </row>
    <row r="71" spans="1:17" ht="18" customHeight="1" x14ac:dyDescent="0.35">
      <c r="A71" s="203">
        <f t="shared" si="1"/>
        <v>64</v>
      </c>
      <c r="B71" s="210" t="str">
        <f>IF(ISNA(IF(A71&lt;&gt;"",VLOOKUP(A71,'1CONTRATO2'!$A$311:$F$863,2,FALSE),"")),"",IF(A71&lt;&gt;"",VLOOKUP(A71,'1CONTRATO2'!$A$311:$F$863,2,FALSE),""))</f>
        <v/>
      </c>
      <c r="C71" s="210" t="str">
        <f>IF(ISNA(IF(A71&lt;&gt;"",VLOOKUP(A71,'1CONTRATO2'!$A$311:$F$863,6,FALSE),"")),"",IF(A71&lt;&gt;"",VLOOKUP(A71,'1CONTRATO2'!$A$311:$F$863,6,FALSE),""))</f>
        <v/>
      </c>
      <c r="D71" s="209"/>
      <c r="E71" s="208"/>
      <c r="F71" s="207" t="str">
        <f>IF(ISNA(IF(A71&lt;&gt;"",VLOOKUP(A71,'1CONTRATO2'!$A$311:$F$863,4,FALSE),"")),"",IF(A71&lt;&gt;"",VLOOKUP(A71,'1CONTRATO2'!$A$311:$F$863,4,FALSE),""))</f>
        <v/>
      </c>
      <c r="G71" s="206" t="str">
        <f>IF(PROGRAMACIÓN!F71="","",PROGRAMACIÓN!F71)</f>
        <v/>
      </c>
      <c r="H71" s="206" t="str">
        <f>IF(PROGRAMACIÓN!G71="","",PROGRAMACIÓN!G71)</f>
        <v/>
      </c>
      <c r="I71" s="206" t="str">
        <f>IF(PROGRAMACIÓN!H71="","",PROGRAMACIÓN!H71)</f>
        <v/>
      </c>
      <c r="J71" s="205" t="str">
        <f>IF(ISNA(IF(A71&lt;&gt;"",VLOOKUP(A71,'1CONTRATO2'!$A$311:$F$863,5,FALSE),"")),"",IF(A71&lt;&gt;"",VLOOKUP(A71,'1CONTRATO2'!$A$311:$F$863,5,FALSE),""))</f>
        <v/>
      </c>
      <c r="K71" s="204" t="str">
        <f>IF(ISNA(IF(OR(F71="DESCANSA",J71="DESCANSA"),"-----",IF(C71&lt;&gt;"",IF(VLOOKUP(F71,INICIO!$C$7:$D$30,2,FALSE)&lt;&gt;"",VLOOKUP(F71,INICIO!$C$7:$D$30,2,FALSE),""),""))),"",IF(OR(F71="DESCANSA",J71="DESCANSA"),"-----",IF(C71&lt;&gt;"",IF(VLOOKUP(F71,INICIO!$C$7:$D$30,2,FALSE)&lt;&gt;"",VLOOKUP(F71,INICIO!$C$7:$D$30,2,FALSE),""),"")))</f>
        <v/>
      </c>
      <c r="L71" s="203" t="str">
        <f>IF(ISNA(IF(A71&lt;&gt;"",VLOOKUP(A71,'1CONTRATO2'!$A$311:$G$863,7,FALSE),"")),"",IF(A71&lt;&gt;"",VLOOKUP(A71,'1CONTRATO2'!$A$311:$G$863,7,FALSE),""))</f>
        <v/>
      </c>
      <c r="M71" s="201" t="str">
        <f t="shared" si="0"/>
        <v>-</v>
      </c>
      <c r="N71" s="302" t="str">
        <f t="shared" si="2"/>
        <v/>
      </c>
      <c r="O71" s="314" t="str">
        <f>IF(PROGRAMACIÓN!C71="", "", PROGRAMACIÓN!C71)</f>
        <v/>
      </c>
      <c r="P71" s="303" t="str">
        <f t="shared" si="3"/>
        <v/>
      </c>
      <c r="Q71" s="303" t="str">
        <f t="shared" si="4"/>
        <v/>
      </c>
    </row>
    <row r="72" spans="1:17" ht="18" customHeight="1" x14ac:dyDescent="0.35">
      <c r="A72" s="203">
        <f t="shared" si="1"/>
        <v>65</v>
      </c>
      <c r="B72" s="210" t="str">
        <f>IF(ISNA(IF(A72&lt;&gt;"",VLOOKUP(A72,'1CONTRATO2'!$A$311:$F$863,2,FALSE),"")),"",IF(A72&lt;&gt;"",VLOOKUP(A72,'1CONTRATO2'!$A$311:$F$863,2,FALSE),""))</f>
        <v/>
      </c>
      <c r="C72" s="210" t="str">
        <f>IF(ISNA(IF(A72&lt;&gt;"",VLOOKUP(A72,'1CONTRATO2'!$A$311:$F$863,6,FALSE),"")),"",IF(A72&lt;&gt;"",VLOOKUP(A72,'1CONTRATO2'!$A$311:$F$863,6,FALSE),""))</f>
        <v/>
      </c>
      <c r="D72" s="209"/>
      <c r="E72" s="208"/>
      <c r="F72" s="207" t="str">
        <f>IF(ISNA(IF(A72&lt;&gt;"",VLOOKUP(A72,'1CONTRATO2'!$A$311:$F$863,4,FALSE),"")),"",IF(A72&lt;&gt;"",VLOOKUP(A72,'1CONTRATO2'!$A$311:$F$863,4,FALSE),""))</f>
        <v/>
      </c>
      <c r="G72" s="206" t="str">
        <f>IF(PROGRAMACIÓN!F72="","",PROGRAMACIÓN!F72)</f>
        <v/>
      </c>
      <c r="H72" s="206" t="str">
        <f>IF(PROGRAMACIÓN!G72="","",PROGRAMACIÓN!G72)</f>
        <v/>
      </c>
      <c r="I72" s="206" t="str">
        <f>IF(PROGRAMACIÓN!H72="","",PROGRAMACIÓN!H72)</f>
        <v/>
      </c>
      <c r="J72" s="205" t="str">
        <f>IF(ISNA(IF(A72&lt;&gt;"",VLOOKUP(A72,'1CONTRATO2'!$A$311:$F$863,5,FALSE),"")),"",IF(A72&lt;&gt;"",VLOOKUP(A72,'1CONTRATO2'!$A$311:$F$863,5,FALSE),""))</f>
        <v/>
      </c>
      <c r="K72" s="204" t="str">
        <f>IF(ISNA(IF(OR(F72="DESCANSA",J72="DESCANSA"),"-----",IF(C72&lt;&gt;"",IF(VLOOKUP(F72,INICIO!$C$7:$D$30,2,FALSE)&lt;&gt;"",VLOOKUP(F72,INICIO!$C$7:$D$30,2,FALSE),""),""))),"",IF(OR(F72="DESCANSA",J72="DESCANSA"),"-----",IF(C72&lt;&gt;"",IF(VLOOKUP(F72,INICIO!$C$7:$D$30,2,FALSE)&lt;&gt;"",VLOOKUP(F72,INICIO!$C$7:$D$30,2,FALSE),""),"")))</f>
        <v/>
      </c>
      <c r="L72" s="203" t="str">
        <f>IF(ISNA(IF(A72&lt;&gt;"",VLOOKUP(A72,'1CONTRATO2'!$A$311:$G$863,7,FALSE),"")),"",IF(A72&lt;&gt;"",VLOOKUP(A72,'1CONTRATO2'!$A$311:$G$863,7,FALSE),""))</f>
        <v/>
      </c>
      <c r="M72" s="201" t="str">
        <f t="shared" ref="M72:M135" si="5">IF(OR(K72="DESCANSA",K72="-----"),"","-")</f>
        <v>-</v>
      </c>
      <c r="N72" s="302" t="str">
        <f t="shared" si="2"/>
        <v/>
      </c>
      <c r="O72" s="314" t="str">
        <f>IF(PROGRAMACIÓN!C72="", "", PROGRAMACIÓN!C72)</f>
        <v/>
      </c>
      <c r="P72" s="303" t="str">
        <f t="shared" si="3"/>
        <v/>
      </c>
      <c r="Q72" s="303" t="str">
        <f t="shared" si="4"/>
        <v/>
      </c>
    </row>
    <row r="73" spans="1:17" ht="18" customHeight="1" x14ac:dyDescent="0.35">
      <c r="A73" s="203">
        <f t="shared" ref="A73:A136" si="6">A72+1</f>
        <v>66</v>
      </c>
      <c r="B73" s="210" t="str">
        <f>IF(ISNA(IF(A73&lt;&gt;"",VLOOKUP(A73,'1CONTRATO2'!$A$311:$F$863,2,FALSE),"")),"",IF(A73&lt;&gt;"",VLOOKUP(A73,'1CONTRATO2'!$A$311:$F$863,2,FALSE),""))</f>
        <v/>
      </c>
      <c r="C73" s="210" t="str">
        <f>IF(ISNA(IF(A73&lt;&gt;"",VLOOKUP(A73,'1CONTRATO2'!$A$311:$F$863,6,FALSE),"")),"",IF(A73&lt;&gt;"",VLOOKUP(A73,'1CONTRATO2'!$A$311:$F$863,6,FALSE),""))</f>
        <v/>
      </c>
      <c r="D73" s="209"/>
      <c r="E73" s="208"/>
      <c r="F73" s="207" t="str">
        <f>IF(ISNA(IF(A73&lt;&gt;"",VLOOKUP(A73,'1CONTRATO2'!$A$311:$F$863,4,FALSE),"")),"",IF(A73&lt;&gt;"",VLOOKUP(A73,'1CONTRATO2'!$A$311:$F$863,4,FALSE),""))</f>
        <v/>
      </c>
      <c r="G73" s="206" t="str">
        <f>IF(PROGRAMACIÓN!F73="","",PROGRAMACIÓN!F73)</f>
        <v/>
      </c>
      <c r="H73" s="206" t="str">
        <f>IF(PROGRAMACIÓN!G73="","",PROGRAMACIÓN!G73)</f>
        <v/>
      </c>
      <c r="I73" s="206" t="str">
        <f>IF(PROGRAMACIÓN!H73="","",PROGRAMACIÓN!H73)</f>
        <v/>
      </c>
      <c r="J73" s="205" t="str">
        <f>IF(ISNA(IF(A73&lt;&gt;"",VLOOKUP(A73,'1CONTRATO2'!$A$311:$F$863,5,FALSE),"")),"",IF(A73&lt;&gt;"",VLOOKUP(A73,'1CONTRATO2'!$A$311:$F$863,5,FALSE),""))</f>
        <v/>
      </c>
      <c r="K73" s="204" t="str">
        <f>IF(ISNA(IF(OR(F73="DESCANSA",J73="DESCANSA"),"-----",IF(C73&lt;&gt;"",IF(VLOOKUP(F73,INICIO!$C$7:$D$30,2,FALSE)&lt;&gt;"",VLOOKUP(F73,INICIO!$C$7:$D$30,2,FALSE),""),""))),"",IF(OR(F73="DESCANSA",J73="DESCANSA"),"-----",IF(C73&lt;&gt;"",IF(VLOOKUP(F73,INICIO!$C$7:$D$30,2,FALSE)&lt;&gt;"",VLOOKUP(F73,INICIO!$C$7:$D$30,2,FALSE),""),"")))</f>
        <v/>
      </c>
      <c r="L73" s="203" t="str">
        <f>IF(ISNA(IF(A73&lt;&gt;"",VLOOKUP(A73,'1CONTRATO2'!$A$311:$G$863,7,FALSE),"")),"",IF(A73&lt;&gt;"",VLOOKUP(A73,'1CONTRATO2'!$A$311:$G$863,7,FALSE),""))</f>
        <v/>
      </c>
      <c r="M73" s="201" t="str">
        <f t="shared" si="5"/>
        <v>-</v>
      </c>
      <c r="N73" s="302" t="str">
        <f t="shared" ref="N73:N136" si="7">CONCATENATE(F73,J73,L73)</f>
        <v/>
      </c>
      <c r="O73" s="314" t="str">
        <f>IF(PROGRAMACIÓN!C73="", "", PROGRAMACIÓN!C73)</f>
        <v/>
      </c>
      <c r="P73" s="303" t="str">
        <f t="shared" ref="P73:P136" si="8">G73</f>
        <v/>
      </c>
      <c r="Q73" s="303" t="str">
        <f t="shared" ref="Q73:Q136" si="9">H73</f>
        <v/>
      </c>
    </row>
    <row r="74" spans="1:17" ht="18" customHeight="1" x14ac:dyDescent="0.35">
      <c r="A74" s="203">
        <f t="shared" si="6"/>
        <v>67</v>
      </c>
      <c r="B74" s="210" t="str">
        <f>IF(ISNA(IF(A74&lt;&gt;"",VLOOKUP(A74,'1CONTRATO2'!$A$311:$F$863,2,FALSE),"")),"",IF(A74&lt;&gt;"",VLOOKUP(A74,'1CONTRATO2'!$A$311:$F$863,2,FALSE),""))</f>
        <v/>
      </c>
      <c r="C74" s="210" t="str">
        <f>IF(ISNA(IF(A74&lt;&gt;"",VLOOKUP(A74,'1CONTRATO2'!$A$311:$F$863,6,FALSE),"")),"",IF(A74&lt;&gt;"",VLOOKUP(A74,'1CONTRATO2'!$A$311:$F$863,6,FALSE),""))</f>
        <v/>
      </c>
      <c r="D74" s="209"/>
      <c r="E74" s="208"/>
      <c r="F74" s="207" t="str">
        <f>IF(ISNA(IF(A74&lt;&gt;"",VLOOKUP(A74,'1CONTRATO2'!$A$311:$F$863,4,FALSE),"")),"",IF(A74&lt;&gt;"",VLOOKUP(A74,'1CONTRATO2'!$A$311:$F$863,4,FALSE),""))</f>
        <v/>
      </c>
      <c r="G74" s="206" t="str">
        <f>IF(PROGRAMACIÓN!F74="","",PROGRAMACIÓN!F74)</f>
        <v/>
      </c>
      <c r="H74" s="206" t="str">
        <f>IF(PROGRAMACIÓN!G74="","",PROGRAMACIÓN!G74)</f>
        <v/>
      </c>
      <c r="I74" s="206" t="str">
        <f>IF(PROGRAMACIÓN!H74="","",PROGRAMACIÓN!H74)</f>
        <v/>
      </c>
      <c r="J74" s="205" t="str">
        <f>IF(ISNA(IF(A74&lt;&gt;"",VLOOKUP(A74,'1CONTRATO2'!$A$311:$F$863,5,FALSE),"")),"",IF(A74&lt;&gt;"",VLOOKUP(A74,'1CONTRATO2'!$A$311:$F$863,5,FALSE),""))</f>
        <v/>
      </c>
      <c r="K74" s="204" t="str">
        <f>IF(ISNA(IF(OR(F74="DESCANSA",J74="DESCANSA"),"-----",IF(C74&lt;&gt;"",IF(VLOOKUP(F74,INICIO!$C$7:$D$30,2,FALSE)&lt;&gt;"",VLOOKUP(F74,INICIO!$C$7:$D$30,2,FALSE),""),""))),"",IF(OR(F74="DESCANSA",J74="DESCANSA"),"-----",IF(C74&lt;&gt;"",IF(VLOOKUP(F74,INICIO!$C$7:$D$30,2,FALSE)&lt;&gt;"",VLOOKUP(F74,INICIO!$C$7:$D$30,2,FALSE),""),"")))</f>
        <v/>
      </c>
      <c r="L74" s="203" t="str">
        <f>IF(ISNA(IF(A74&lt;&gt;"",VLOOKUP(A74,'1CONTRATO2'!$A$311:$G$863,7,FALSE),"")),"",IF(A74&lt;&gt;"",VLOOKUP(A74,'1CONTRATO2'!$A$311:$G$863,7,FALSE),""))</f>
        <v/>
      </c>
      <c r="M74" s="201" t="str">
        <f t="shared" si="5"/>
        <v>-</v>
      </c>
      <c r="N74" s="302" t="str">
        <f t="shared" si="7"/>
        <v/>
      </c>
      <c r="O74" s="314" t="str">
        <f>IF(PROGRAMACIÓN!C74="", "", PROGRAMACIÓN!C74)</f>
        <v/>
      </c>
      <c r="P74" s="303" t="str">
        <f t="shared" si="8"/>
        <v/>
      </c>
      <c r="Q74" s="303" t="str">
        <f t="shared" si="9"/>
        <v/>
      </c>
    </row>
    <row r="75" spans="1:17" ht="18" customHeight="1" x14ac:dyDescent="0.35">
      <c r="A75" s="203">
        <f t="shared" si="6"/>
        <v>68</v>
      </c>
      <c r="B75" s="210" t="str">
        <f>IF(ISNA(IF(A75&lt;&gt;"",VLOOKUP(A75,'1CONTRATO2'!$A$311:$F$863,2,FALSE),"")),"",IF(A75&lt;&gt;"",VLOOKUP(A75,'1CONTRATO2'!$A$311:$F$863,2,FALSE),""))</f>
        <v/>
      </c>
      <c r="C75" s="210" t="str">
        <f>IF(ISNA(IF(A75&lt;&gt;"",VLOOKUP(A75,'1CONTRATO2'!$A$311:$F$863,6,FALSE),"")),"",IF(A75&lt;&gt;"",VLOOKUP(A75,'1CONTRATO2'!$A$311:$F$863,6,FALSE),""))</f>
        <v/>
      </c>
      <c r="D75" s="209"/>
      <c r="E75" s="208"/>
      <c r="F75" s="207" t="str">
        <f>IF(ISNA(IF(A75&lt;&gt;"",VLOOKUP(A75,'1CONTRATO2'!$A$311:$F$863,4,FALSE),"")),"",IF(A75&lt;&gt;"",VLOOKUP(A75,'1CONTRATO2'!$A$311:$F$863,4,FALSE),""))</f>
        <v/>
      </c>
      <c r="G75" s="206" t="str">
        <f>IF(PROGRAMACIÓN!F75="","",PROGRAMACIÓN!F75)</f>
        <v/>
      </c>
      <c r="H75" s="206" t="str">
        <f>IF(PROGRAMACIÓN!G75="","",PROGRAMACIÓN!G75)</f>
        <v/>
      </c>
      <c r="I75" s="206" t="str">
        <f>IF(PROGRAMACIÓN!H75="","",PROGRAMACIÓN!H75)</f>
        <v/>
      </c>
      <c r="J75" s="205" t="str">
        <f>IF(ISNA(IF(A75&lt;&gt;"",VLOOKUP(A75,'1CONTRATO2'!$A$311:$F$863,5,FALSE),"")),"",IF(A75&lt;&gt;"",VLOOKUP(A75,'1CONTRATO2'!$A$311:$F$863,5,FALSE),""))</f>
        <v/>
      </c>
      <c r="K75" s="204" t="str">
        <f>IF(ISNA(IF(OR(F75="DESCANSA",J75="DESCANSA"),"-----",IF(C75&lt;&gt;"",IF(VLOOKUP(F75,INICIO!$C$7:$D$30,2,FALSE)&lt;&gt;"",VLOOKUP(F75,INICIO!$C$7:$D$30,2,FALSE),""),""))),"",IF(OR(F75="DESCANSA",J75="DESCANSA"),"-----",IF(C75&lt;&gt;"",IF(VLOOKUP(F75,INICIO!$C$7:$D$30,2,FALSE)&lt;&gt;"",VLOOKUP(F75,INICIO!$C$7:$D$30,2,FALSE),""),"")))</f>
        <v/>
      </c>
      <c r="L75" s="203" t="str">
        <f>IF(ISNA(IF(A75&lt;&gt;"",VLOOKUP(A75,'1CONTRATO2'!$A$311:$G$863,7,FALSE),"")),"",IF(A75&lt;&gt;"",VLOOKUP(A75,'1CONTRATO2'!$A$311:$G$863,7,FALSE),""))</f>
        <v/>
      </c>
      <c r="M75" s="201" t="str">
        <f t="shared" si="5"/>
        <v>-</v>
      </c>
      <c r="N75" s="302" t="str">
        <f t="shared" si="7"/>
        <v/>
      </c>
      <c r="O75" s="314" t="str">
        <f>IF(PROGRAMACIÓN!C75="", "", PROGRAMACIÓN!C75)</f>
        <v/>
      </c>
      <c r="P75" s="303" t="str">
        <f t="shared" si="8"/>
        <v/>
      </c>
      <c r="Q75" s="303" t="str">
        <f t="shared" si="9"/>
        <v/>
      </c>
    </row>
    <row r="76" spans="1:17" ht="18" customHeight="1" x14ac:dyDescent="0.35">
      <c r="A76" s="203">
        <f t="shared" si="6"/>
        <v>69</v>
      </c>
      <c r="B76" s="210" t="str">
        <f>IF(ISNA(IF(A76&lt;&gt;"",VLOOKUP(A76,'1CONTRATO2'!$A$311:$F$863,2,FALSE),"")),"",IF(A76&lt;&gt;"",VLOOKUP(A76,'1CONTRATO2'!$A$311:$F$863,2,FALSE),""))</f>
        <v/>
      </c>
      <c r="C76" s="210" t="str">
        <f>IF(ISNA(IF(A76&lt;&gt;"",VLOOKUP(A76,'1CONTRATO2'!$A$311:$F$863,6,FALSE),"")),"",IF(A76&lt;&gt;"",VLOOKUP(A76,'1CONTRATO2'!$A$311:$F$863,6,FALSE),""))</f>
        <v/>
      </c>
      <c r="D76" s="209"/>
      <c r="E76" s="208"/>
      <c r="F76" s="207" t="str">
        <f>IF(ISNA(IF(A76&lt;&gt;"",VLOOKUP(A76,'1CONTRATO2'!$A$311:$F$863,4,FALSE),"")),"",IF(A76&lt;&gt;"",VLOOKUP(A76,'1CONTRATO2'!$A$311:$F$863,4,FALSE),""))</f>
        <v/>
      </c>
      <c r="G76" s="206" t="str">
        <f>IF(PROGRAMACIÓN!F76="","",PROGRAMACIÓN!F76)</f>
        <v/>
      </c>
      <c r="H76" s="206" t="str">
        <f>IF(PROGRAMACIÓN!G76="","",PROGRAMACIÓN!G76)</f>
        <v/>
      </c>
      <c r="I76" s="206" t="str">
        <f>IF(PROGRAMACIÓN!H76="","",PROGRAMACIÓN!H76)</f>
        <v/>
      </c>
      <c r="J76" s="205" t="str">
        <f>IF(ISNA(IF(A76&lt;&gt;"",VLOOKUP(A76,'1CONTRATO2'!$A$311:$F$863,5,FALSE),"")),"",IF(A76&lt;&gt;"",VLOOKUP(A76,'1CONTRATO2'!$A$311:$F$863,5,FALSE),""))</f>
        <v/>
      </c>
      <c r="K76" s="204" t="str">
        <f>IF(ISNA(IF(OR(F76="DESCANSA",J76="DESCANSA"),"-----",IF(C76&lt;&gt;"",IF(VLOOKUP(F76,INICIO!$C$7:$D$30,2,FALSE)&lt;&gt;"",VLOOKUP(F76,INICIO!$C$7:$D$30,2,FALSE),""),""))),"",IF(OR(F76="DESCANSA",J76="DESCANSA"),"-----",IF(C76&lt;&gt;"",IF(VLOOKUP(F76,INICIO!$C$7:$D$30,2,FALSE)&lt;&gt;"",VLOOKUP(F76,INICIO!$C$7:$D$30,2,FALSE),""),"")))</f>
        <v/>
      </c>
      <c r="L76" s="203" t="str">
        <f>IF(ISNA(IF(A76&lt;&gt;"",VLOOKUP(A76,'1CONTRATO2'!$A$311:$G$863,7,FALSE),"")),"",IF(A76&lt;&gt;"",VLOOKUP(A76,'1CONTRATO2'!$A$311:$G$863,7,FALSE),""))</f>
        <v/>
      </c>
      <c r="M76" s="201" t="str">
        <f t="shared" si="5"/>
        <v>-</v>
      </c>
      <c r="N76" s="302" t="str">
        <f t="shared" si="7"/>
        <v/>
      </c>
      <c r="O76" s="314" t="str">
        <f>IF(PROGRAMACIÓN!C76="", "", PROGRAMACIÓN!C76)</f>
        <v/>
      </c>
      <c r="P76" s="303" t="str">
        <f t="shared" si="8"/>
        <v/>
      </c>
      <c r="Q76" s="303" t="str">
        <f t="shared" si="9"/>
        <v/>
      </c>
    </row>
    <row r="77" spans="1:17" ht="18" customHeight="1" x14ac:dyDescent="0.35">
      <c r="A77" s="203">
        <f t="shared" si="6"/>
        <v>70</v>
      </c>
      <c r="B77" s="210" t="str">
        <f>IF(ISNA(IF(A77&lt;&gt;"",VLOOKUP(A77,'1CONTRATO2'!$A$311:$F$863,2,FALSE),"")),"",IF(A77&lt;&gt;"",VLOOKUP(A77,'1CONTRATO2'!$A$311:$F$863,2,FALSE),""))</f>
        <v/>
      </c>
      <c r="C77" s="210" t="str">
        <f>IF(ISNA(IF(A77&lt;&gt;"",VLOOKUP(A77,'1CONTRATO2'!$A$311:$F$863,6,FALSE),"")),"",IF(A77&lt;&gt;"",VLOOKUP(A77,'1CONTRATO2'!$A$311:$F$863,6,FALSE),""))</f>
        <v/>
      </c>
      <c r="D77" s="209"/>
      <c r="E77" s="208"/>
      <c r="F77" s="207" t="str">
        <f>IF(ISNA(IF(A77&lt;&gt;"",VLOOKUP(A77,'1CONTRATO2'!$A$311:$F$863,4,FALSE),"")),"",IF(A77&lt;&gt;"",VLOOKUP(A77,'1CONTRATO2'!$A$311:$F$863,4,FALSE),""))</f>
        <v/>
      </c>
      <c r="G77" s="206" t="str">
        <f>IF(PROGRAMACIÓN!F77="","",PROGRAMACIÓN!F77)</f>
        <v/>
      </c>
      <c r="H77" s="206" t="str">
        <f>IF(PROGRAMACIÓN!G77="","",PROGRAMACIÓN!G77)</f>
        <v/>
      </c>
      <c r="I77" s="206" t="str">
        <f>IF(PROGRAMACIÓN!H77="","",PROGRAMACIÓN!H77)</f>
        <v/>
      </c>
      <c r="J77" s="205" t="str">
        <f>IF(ISNA(IF(A77&lt;&gt;"",VLOOKUP(A77,'1CONTRATO2'!$A$311:$F$863,5,FALSE),"")),"",IF(A77&lt;&gt;"",VLOOKUP(A77,'1CONTRATO2'!$A$311:$F$863,5,FALSE),""))</f>
        <v/>
      </c>
      <c r="K77" s="204" t="str">
        <f>IF(ISNA(IF(OR(F77="DESCANSA",J77="DESCANSA"),"-----",IF(C77&lt;&gt;"",IF(VLOOKUP(F77,INICIO!$C$7:$D$30,2,FALSE)&lt;&gt;"",VLOOKUP(F77,INICIO!$C$7:$D$30,2,FALSE),""),""))),"",IF(OR(F77="DESCANSA",J77="DESCANSA"),"-----",IF(C77&lt;&gt;"",IF(VLOOKUP(F77,INICIO!$C$7:$D$30,2,FALSE)&lt;&gt;"",VLOOKUP(F77,INICIO!$C$7:$D$30,2,FALSE),""),"")))</f>
        <v/>
      </c>
      <c r="L77" s="203" t="str">
        <f>IF(ISNA(IF(A77&lt;&gt;"",VLOOKUP(A77,'1CONTRATO2'!$A$311:$G$863,7,FALSE),"")),"",IF(A77&lt;&gt;"",VLOOKUP(A77,'1CONTRATO2'!$A$311:$G$863,7,FALSE),""))</f>
        <v/>
      </c>
      <c r="M77" s="201" t="str">
        <f t="shared" si="5"/>
        <v>-</v>
      </c>
      <c r="N77" s="302" t="str">
        <f t="shared" si="7"/>
        <v/>
      </c>
      <c r="O77" s="314" t="str">
        <f>IF(PROGRAMACIÓN!C77="", "", PROGRAMACIÓN!C77)</f>
        <v/>
      </c>
      <c r="P77" s="303" t="str">
        <f t="shared" si="8"/>
        <v/>
      </c>
      <c r="Q77" s="303" t="str">
        <f t="shared" si="9"/>
        <v/>
      </c>
    </row>
    <row r="78" spans="1:17" ht="18" customHeight="1" x14ac:dyDescent="0.35">
      <c r="A78" s="203">
        <f t="shared" si="6"/>
        <v>71</v>
      </c>
      <c r="B78" s="210" t="str">
        <f>IF(ISNA(IF(A78&lt;&gt;"",VLOOKUP(A78,'1CONTRATO2'!$A$311:$F$863,2,FALSE),"")),"",IF(A78&lt;&gt;"",VLOOKUP(A78,'1CONTRATO2'!$A$311:$F$863,2,FALSE),""))</f>
        <v/>
      </c>
      <c r="C78" s="210" t="str">
        <f>IF(ISNA(IF(A78&lt;&gt;"",VLOOKUP(A78,'1CONTRATO2'!$A$311:$F$863,6,FALSE),"")),"",IF(A78&lt;&gt;"",VLOOKUP(A78,'1CONTRATO2'!$A$311:$F$863,6,FALSE),""))</f>
        <v/>
      </c>
      <c r="D78" s="209"/>
      <c r="E78" s="208"/>
      <c r="F78" s="207" t="str">
        <f>IF(ISNA(IF(A78&lt;&gt;"",VLOOKUP(A78,'1CONTRATO2'!$A$311:$F$863,4,FALSE),"")),"",IF(A78&lt;&gt;"",VLOOKUP(A78,'1CONTRATO2'!$A$311:$F$863,4,FALSE),""))</f>
        <v/>
      </c>
      <c r="G78" s="206" t="str">
        <f>IF(PROGRAMACIÓN!F78="","",PROGRAMACIÓN!F78)</f>
        <v/>
      </c>
      <c r="H78" s="206" t="str">
        <f>IF(PROGRAMACIÓN!G78="","",PROGRAMACIÓN!G78)</f>
        <v/>
      </c>
      <c r="I78" s="206" t="str">
        <f>IF(PROGRAMACIÓN!H78="","",PROGRAMACIÓN!H78)</f>
        <v/>
      </c>
      <c r="J78" s="205" t="str">
        <f>IF(ISNA(IF(A78&lt;&gt;"",VLOOKUP(A78,'1CONTRATO2'!$A$311:$F$863,5,FALSE),"")),"",IF(A78&lt;&gt;"",VLOOKUP(A78,'1CONTRATO2'!$A$311:$F$863,5,FALSE),""))</f>
        <v/>
      </c>
      <c r="K78" s="204" t="str">
        <f>IF(ISNA(IF(OR(F78="DESCANSA",J78="DESCANSA"),"-----",IF(C78&lt;&gt;"",IF(VLOOKUP(F78,INICIO!$C$7:$D$30,2,FALSE)&lt;&gt;"",VLOOKUP(F78,INICIO!$C$7:$D$30,2,FALSE),""),""))),"",IF(OR(F78="DESCANSA",J78="DESCANSA"),"-----",IF(C78&lt;&gt;"",IF(VLOOKUP(F78,INICIO!$C$7:$D$30,2,FALSE)&lt;&gt;"",VLOOKUP(F78,INICIO!$C$7:$D$30,2,FALSE),""),"")))</f>
        <v/>
      </c>
      <c r="L78" s="203" t="str">
        <f>IF(ISNA(IF(A78&lt;&gt;"",VLOOKUP(A78,'1CONTRATO2'!$A$311:$G$863,7,FALSE),"")),"",IF(A78&lt;&gt;"",VLOOKUP(A78,'1CONTRATO2'!$A$311:$G$863,7,FALSE),""))</f>
        <v/>
      </c>
      <c r="M78" s="201" t="str">
        <f t="shared" si="5"/>
        <v>-</v>
      </c>
      <c r="N78" s="302" t="str">
        <f t="shared" si="7"/>
        <v/>
      </c>
      <c r="O78" s="314" t="str">
        <f>IF(PROGRAMACIÓN!C78="", "", PROGRAMACIÓN!C78)</f>
        <v/>
      </c>
      <c r="P78" s="303" t="str">
        <f t="shared" si="8"/>
        <v/>
      </c>
      <c r="Q78" s="303" t="str">
        <f t="shared" si="9"/>
        <v/>
      </c>
    </row>
    <row r="79" spans="1:17" ht="18" customHeight="1" x14ac:dyDescent="0.35">
      <c r="A79" s="203">
        <f t="shared" si="6"/>
        <v>72</v>
      </c>
      <c r="B79" s="210" t="str">
        <f>IF(ISNA(IF(A79&lt;&gt;"",VLOOKUP(A79,'1CONTRATO2'!$A$311:$F$863,2,FALSE),"")),"",IF(A79&lt;&gt;"",VLOOKUP(A79,'1CONTRATO2'!$A$311:$F$863,2,FALSE),""))</f>
        <v/>
      </c>
      <c r="C79" s="210" t="str">
        <f>IF(ISNA(IF(A79&lt;&gt;"",VLOOKUP(A79,'1CONTRATO2'!$A$311:$F$863,6,FALSE),"")),"",IF(A79&lt;&gt;"",VLOOKUP(A79,'1CONTRATO2'!$A$311:$F$863,6,FALSE),""))</f>
        <v/>
      </c>
      <c r="D79" s="209"/>
      <c r="E79" s="208"/>
      <c r="F79" s="207" t="str">
        <f>IF(ISNA(IF(A79&lt;&gt;"",VLOOKUP(A79,'1CONTRATO2'!$A$311:$F$863,4,FALSE),"")),"",IF(A79&lt;&gt;"",VLOOKUP(A79,'1CONTRATO2'!$A$311:$F$863,4,FALSE),""))</f>
        <v/>
      </c>
      <c r="G79" s="206" t="str">
        <f>IF(PROGRAMACIÓN!F79="","",PROGRAMACIÓN!F79)</f>
        <v/>
      </c>
      <c r="H79" s="206" t="str">
        <f>IF(PROGRAMACIÓN!G79="","",PROGRAMACIÓN!G79)</f>
        <v/>
      </c>
      <c r="I79" s="206" t="str">
        <f>IF(PROGRAMACIÓN!H79="","",PROGRAMACIÓN!H79)</f>
        <v/>
      </c>
      <c r="J79" s="205" t="str">
        <f>IF(ISNA(IF(A79&lt;&gt;"",VLOOKUP(A79,'1CONTRATO2'!$A$311:$F$863,5,FALSE),"")),"",IF(A79&lt;&gt;"",VLOOKUP(A79,'1CONTRATO2'!$A$311:$F$863,5,FALSE),""))</f>
        <v/>
      </c>
      <c r="K79" s="204" t="str">
        <f>IF(ISNA(IF(OR(F79="DESCANSA",J79="DESCANSA"),"-----",IF(C79&lt;&gt;"",IF(VLOOKUP(F79,INICIO!$C$7:$D$30,2,FALSE)&lt;&gt;"",VLOOKUP(F79,INICIO!$C$7:$D$30,2,FALSE),""),""))),"",IF(OR(F79="DESCANSA",J79="DESCANSA"),"-----",IF(C79&lt;&gt;"",IF(VLOOKUP(F79,INICIO!$C$7:$D$30,2,FALSE)&lt;&gt;"",VLOOKUP(F79,INICIO!$C$7:$D$30,2,FALSE),""),"")))</f>
        <v/>
      </c>
      <c r="L79" s="203" t="str">
        <f>IF(ISNA(IF(A79&lt;&gt;"",VLOOKUP(A79,'1CONTRATO2'!$A$311:$G$863,7,FALSE),"")),"",IF(A79&lt;&gt;"",VLOOKUP(A79,'1CONTRATO2'!$A$311:$G$863,7,FALSE),""))</f>
        <v/>
      </c>
      <c r="M79" s="201" t="str">
        <f t="shared" si="5"/>
        <v>-</v>
      </c>
      <c r="N79" s="302" t="str">
        <f t="shared" si="7"/>
        <v/>
      </c>
      <c r="O79" s="314" t="str">
        <f>IF(PROGRAMACIÓN!C79="", "", PROGRAMACIÓN!C79)</f>
        <v/>
      </c>
      <c r="P79" s="303" t="str">
        <f t="shared" si="8"/>
        <v/>
      </c>
      <c r="Q79" s="303" t="str">
        <f t="shared" si="9"/>
        <v/>
      </c>
    </row>
    <row r="80" spans="1:17" ht="18" customHeight="1" x14ac:dyDescent="0.35">
      <c r="A80" s="203">
        <f t="shared" si="6"/>
        <v>73</v>
      </c>
      <c r="B80" s="210" t="str">
        <f>IF(ISNA(IF(A80&lt;&gt;"",VLOOKUP(A80,'1CONTRATO2'!$A$311:$F$863,2,FALSE),"")),"",IF(A80&lt;&gt;"",VLOOKUP(A80,'1CONTRATO2'!$A$311:$F$863,2,FALSE),""))</f>
        <v/>
      </c>
      <c r="C80" s="210" t="str">
        <f>IF(ISNA(IF(A80&lt;&gt;"",VLOOKUP(A80,'1CONTRATO2'!$A$311:$F$863,6,FALSE),"")),"",IF(A80&lt;&gt;"",VLOOKUP(A80,'1CONTRATO2'!$A$311:$F$863,6,FALSE),""))</f>
        <v/>
      </c>
      <c r="D80" s="209"/>
      <c r="E80" s="208"/>
      <c r="F80" s="207" t="str">
        <f>IF(ISNA(IF(A80&lt;&gt;"",VLOOKUP(A80,'1CONTRATO2'!$A$311:$F$863,4,FALSE),"")),"",IF(A80&lt;&gt;"",VLOOKUP(A80,'1CONTRATO2'!$A$311:$F$863,4,FALSE),""))</f>
        <v/>
      </c>
      <c r="G80" s="206" t="str">
        <f>IF(PROGRAMACIÓN!F80="","",PROGRAMACIÓN!F80)</f>
        <v/>
      </c>
      <c r="H80" s="206" t="str">
        <f>IF(PROGRAMACIÓN!G80="","",PROGRAMACIÓN!G80)</f>
        <v/>
      </c>
      <c r="I80" s="206" t="str">
        <f>IF(PROGRAMACIÓN!H80="","",PROGRAMACIÓN!H80)</f>
        <v/>
      </c>
      <c r="J80" s="205" t="str">
        <f>IF(ISNA(IF(A80&lt;&gt;"",VLOOKUP(A80,'1CONTRATO2'!$A$311:$F$863,5,FALSE),"")),"",IF(A80&lt;&gt;"",VLOOKUP(A80,'1CONTRATO2'!$A$311:$F$863,5,FALSE),""))</f>
        <v/>
      </c>
      <c r="K80" s="204" t="str">
        <f>IF(ISNA(IF(OR(F80="DESCANSA",J80="DESCANSA"),"-----",IF(C80&lt;&gt;"",IF(VLOOKUP(F80,INICIO!$C$7:$D$30,2,FALSE)&lt;&gt;"",VLOOKUP(F80,INICIO!$C$7:$D$30,2,FALSE),""),""))),"",IF(OR(F80="DESCANSA",J80="DESCANSA"),"-----",IF(C80&lt;&gt;"",IF(VLOOKUP(F80,INICIO!$C$7:$D$30,2,FALSE)&lt;&gt;"",VLOOKUP(F80,INICIO!$C$7:$D$30,2,FALSE),""),"")))</f>
        <v/>
      </c>
      <c r="L80" s="203" t="str">
        <f>IF(ISNA(IF(A80&lt;&gt;"",VLOOKUP(A80,'1CONTRATO2'!$A$311:$G$863,7,FALSE),"")),"",IF(A80&lt;&gt;"",VLOOKUP(A80,'1CONTRATO2'!$A$311:$G$863,7,FALSE),""))</f>
        <v/>
      </c>
      <c r="M80" s="201" t="str">
        <f t="shared" si="5"/>
        <v>-</v>
      </c>
      <c r="N80" s="302" t="str">
        <f t="shared" si="7"/>
        <v/>
      </c>
      <c r="O80" s="314" t="str">
        <f>IF(PROGRAMACIÓN!C80="", "", PROGRAMACIÓN!C80)</f>
        <v/>
      </c>
      <c r="P80" s="303" t="str">
        <f t="shared" si="8"/>
        <v/>
      </c>
      <c r="Q80" s="303" t="str">
        <f t="shared" si="9"/>
        <v/>
      </c>
    </row>
    <row r="81" spans="1:17" ht="18" customHeight="1" x14ac:dyDescent="0.35">
      <c r="A81" s="203">
        <f t="shared" si="6"/>
        <v>74</v>
      </c>
      <c r="B81" s="210" t="str">
        <f>IF(ISNA(IF(A81&lt;&gt;"",VLOOKUP(A81,'1CONTRATO2'!$A$311:$F$863,2,FALSE),"")),"",IF(A81&lt;&gt;"",VLOOKUP(A81,'1CONTRATO2'!$A$311:$F$863,2,FALSE),""))</f>
        <v/>
      </c>
      <c r="C81" s="210" t="str">
        <f>IF(ISNA(IF(A81&lt;&gt;"",VLOOKUP(A81,'1CONTRATO2'!$A$311:$F$863,6,FALSE),"")),"",IF(A81&lt;&gt;"",VLOOKUP(A81,'1CONTRATO2'!$A$311:$F$863,6,FALSE),""))</f>
        <v/>
      </c>
      <c r="D81" s="209"/>
      <c r="E81" s="208"/>
      <c r="F81" s="207" t="str">
        <f>IF(ISNA(IF(A81&lt;&gt;"",VLOOKUP(A81,'1CONTRATO2'!$A$311:$F$863,4,FALSE),"")),"",IF(A81&lt;&gt;"",VLOOKUP(A81,'1CONTRATO2'!$A$311:$F$863,4,FALSE),""))</f>
        <v/>
      </c>
      <c r="G81" s="206" t="str">
        <f>IF(PROGRAMACIÓN!F81="","",PROGRAMACIÓN!F81)</f>
        <v/>
      </c>
      <c r="H81" s="206" t="str">
        <f>IF(PROGRAMACIÓN!G81="","",PROGRAMACIÓN!G81)</f>
        <v/>
      </c>
      <c r="I81" s="206" t="str">
        <f>IF(PROGRAMACIÓN!H81="","",PROGRAMACIÓN!H81)</f>
        <v/>
      </c>
      <c r="J81" s="205" t="str">
        <f>IF(ISNA(IF(A81&lt;&gt;"",VLOOKUP(A81,'1CONTRATO2'!$A$311:$F$863,5,FALSE),"")),"",IF(A81&lt;&gt;"",VLOOKUP(A81,'1CONTRATO2'!$A$311:$F$863,5,FALSE),""))</f>
        <v/>
      </c>
      <c r="K81" s="204" t="str">
        <f>IF(ISNA(IF(OR(F81="DESCANSA",J81="DESCANSA"),"-----",IF(C81&lt;&gt;"",IF(VLOOKUP(F81,INICIO!$C$7:$D$30,2,FALSE)&lt;&gt;"",VLOOKUP(F81,INICIO!$C$7:$D$30,2,FALSE),""),""))),"",IF(OR(F81="DESCANSA",J81="DESCANSA"),"-----",IF(C81&lt;&gt;"",IF(VLOOKUP(F81,INICIO!$C$7:$D$30,2,FALSE)&lt;&gt;"",VLOOKUP(F81,INICIO!$C$7:$D$30,2,FALSE),""),"")))</f>
        <v/>
      </c>
      <c r="L81" s="203" t="str">
        <f>IF(ISNA(IF(A81&lt;&gt;"",VLOOKUP(A81,'1CONTRATO2'!$A$311:$G$863,7,FALSE),"")),"",IF(A81&lt;&gt;"",VLOOKUP(A81,'1CONTRATO2'!$A$311:$G$863,7,FALSE),""))</f>
        <v/>
      </c>
      <c r="M81" s="201" t="str">
        <f t="shared" si="5"/>
        <v>-</v>
      </c>
      <c r="N81" s="302" t="str">
        <f t="shared" si="7"/>
        <v/>
      </c>
      <c r="O81" s="314" t="str">
        <f>IF(PROGRAMACIÓN!C81="", "", PROGRAMACIÓN!C81)</f>
        <v/>
      </c>
      <c r="P81" s="303" t="str">
        <f t="shared" si="8"/>
        <v/>
      </c>
      <c r="Q81" s="303" t="str">
        <f t="shared" si="9"/>
        <v/>
      </c>
    </row>
    <row r="82" spans="1:17" ht="18" customHeight="1" x14ac:dyDescent="0.35">
      <c r="A82" s="203">
        <f t="shared" si="6"/>
        <v>75</v>
      </c>
      <c r="B82" s="210" t="str">
        <f>IF(ISNA(IF(A82&lt;&gt;"",VLOOKUP(A82,'1CONTRATO2'!$A$311:$F$863,2,FALSE),"")),"",IF(A82&lt;&gt;"",VLOOKUP(A82,'1CONTRATO2'!$A$311:$F$863,2,FALSE),""))</f>
        <v/>
      </c>
      <c r="C82" s="210" t="str">
        <f>IF(ISNA(IF(A82&lt;&gt;"",VLOOKUP(A82,'1CONTRATO2'!$A$311:$F$863,6,FALSE),"")),"",IF(A82&lt;&gt;"",VLOOKUP(A82,'1CONTRATO2'!$A$311:$F$863,6,FALSE),""))</f>
        <v/>
      </c>
      <c r="D82" s="209"/>
      <c r="E82" s="208"/>
      <c r="F82" s="207" t="str">
        <f>IF(ISNA(IF(A82&lt;&gt;"",VLOOKUP(A82,'1CONTRATO2'!$A$311:$F$863,4,FALSE),"")),"",IF(A82&lt;&gt;"",VLOOKUP(A82,'1CONTRATO2'!$A$311:$F$863,4,FALSE),""))</f>
        <v/>
      </c>
      <c r="G82" s="206" t="str">
        <f>IF(PROGRAMACIÓN!F82="","",PROGRAMACIÓN!F82)</f>
        <v/>
      </c>
      <c r="H82" s="206" t="str">
        <f>IF(PROGRAMACIÓN!G82="","",PROGRAMACIÓN!G82)</f>
        <v/>
      </c>
      <c r="I82" s="206" t="str">
        <f>IF(PROGRAMACIÓN!H82="","",PROGRAMACIÓN!H82)</f>
        <v/>
      </c>
      <c r="J82" s="205" t="str">
        <f>IF(ISNA(IF(A82&lt;&gt;"",VLOOKUP(A82,'1CONTRATO2'!$A$311:$F$863,5,FALSE),"")),"",IF(A82&lt;&gt;"",VLOOKUP(A82,'1CONTRATO2'!$A$311:$F$863,5,FALSE),""))</f>
        <v/>
      </c>
      <c r="K82" s="204" t="str">
        <f>IF(ISNA(IF(OR(F82="DESCANSA",J82="DESCANSA"),"-----",IF(C82&lt;&gt;"",IF(VLOOKUP(F82,INICIO!$C$7:$D$30,2,FALSE)&lt;&gt;"",VLOOKUP(F82,INICIO!$C$7:$D$30,2,FALSE),""),""))),"",IF(OR(F82="DESCANSA",J82="DESCANSA"),"-----",IF(C82&lt;&gt;"",IF(VLOOKUP(F82,INICIO!$C$7:$D$30,2,FALSE)&lt;&gt;"",VLOOKUP(F82,INICIO!$C$7:$D$30,2,FALSE),""),"")))</f>
        <v/>
      </c>
      <c r="L82" s="203" t="str">
        <f>IF(ISNA(IF(A82&lt;&gt;"",VLOOKUP(A82,'1CONTRATO2'!$A$311:$G$863,7,FALSE),"")),"",IF(A82&lt;&gt;"",VLOOKUP(A82,'1CONTRATO2'!$A$311:$G$863,7,FALSE),""))</f>
        <v/>
      </c>
      <c r="M82" s="201" t="str">
        <f t="shared" si="5"/>
        <v>-</v>
      </c>
      <c r="N82" s="302" t="str">
        <f t="shared" si="7"/>
        <v/>
      </c>
      <c r="O82" s="314" t="str">
        <f>IF(PROGRAMACIÓN!C82="", "", PROGRAMACIÓN!C82)</f>
        <v/>
      </c>
      <c r="P82" s="303" t="str">
        <f t="shared" si="8"/>
        <v/>
      </c>
      <c r="Q82" s="303" t="str">
        <f t="shared" si="9"/>
        <v/>
      </c>
    </row>
    <row r="83" spans="1:17" ht="18" customHeight="1" x14ac:dyDescent="0.35">
      <c r="A83" s="203">
        <f t="shared" si="6"/>
        <v>76</v>
      </c>
      <c r="B83" s="210" t="str">
        <f>IF(ISNA(IF(A83&lt;&gt;"",VLOOKUP(A83,'1CONTRATO2'!$A$311:$F$863,2,FALSE),"")),"",IF(A83&lt;&gt;"",VLOOKUP(A83,'1CONTRATO2'!$A$311:$F$863,2,FALSE),""))</f>
        <v/>
      </c>
      <c r="C83" s="210" t="str">
        <f>IF(ISNA(IF(A83&lt;&gt;"",VLOOKUP(A83,'1CONTRATO2'!$A$311:$F$863,6,FALSE),"")),"",IF(A83&lt;&gt;"",VLOOKUP(A83,'1CONTRATO2'!$A$311:$F$863,6,FALSE),""))</f>
        <v/>
      </c>
      <c r="D83" s="209"/>
      <c r="E83" s="208"/>
      <c r="F83" s="207" t="str">
        <f>IF(ISNA(IF(A83&lt;&gt;"",VLOOKUP(A83,'1CONTRATO2'!$A$311:$F$863,4,FALSE),"")),"",IF(A83&lt;&gt;"",VLOOKUP(A83,'1CONTRATO2'!$A$311:$F$863,4,FALSE),""))</f>
        <v/>
      </c>
      <c r="G83" s="206" t="str">
        <f>IF(PROGRAMACIÓN!F83="","",PROGRAMACIÓN!F83)</f>
        <v/>
      </c>
      <c r="H83" s="206" t="str">
        <f>IF(PROGRAMACIÓN!G83="","",PROGRAMACIÓN!G83)</f>
        <v/>
      </c>
      <c r="I83" s="206" t="str">
        <f>IF(PROGRAMACIÓN!H83="","",PROGRAMACIÓN!H83)</f>
        <v/>
      </c>
      <c r="J83" s="205" t="str">
        <f>IF(ISNA(IF(A83&lt;&gt;"",VLOOKUP(A83,'1CONTRATO2'!$A$311:$F$863,5,FALSE),"")),"",IF(A83&lt;&gt;"",VLOOKUP(A83,'1CONTRATO2'!$A$311:$F$863,5,FALSE),""))</f>
        <v/>
      </c>
      <c r="K83" s="204" t="str">
        <f>IF(ISNA(IF(OR(F83="DESCANSA",J83="DESCANSA"),"-----",IF(C83&lt;&gt;"",IF(VLOOKUP(F83,INICIO!$C$7:$D$30,2,FALSE)&lt;&gt;"",VLOOKUP(F83,INICIO!$C$7:$D$30,2,FALSE),""),""))),"",IF(OR(F83="DESCANSA",J83="DESCANSA"),"-----",IF(C83&lt;&gt;"",IF(VLOOKUP(F83,INICIO!$C$7:$D$30,2,FALSE)&lt;&gt;"",VLOOKUP(F83,INICIO!$C$7:$D$30,2,FALSE),""),"")))</f>
        <v/>
      </c>
      <c r="L83" s="203" t="str">
        <f>IF(ISNA(IF(A83&lt;&gt;"",VLOOKUP(A83,'1CONTRATO2'!$A$311:$G$863,7,FALSE),"")),"",IF(A83&lt;&gt;"",VLOOKUP(A83,'1CONTRATO2'!$A$311:$G$863,7,FALSE),""))</f>
        <v/>
      </c>
      <c r="M83" s="201" t="str">
        <f t="shared" si="5"/>
        <v>-</v>
      </c>
      <c r="N83" s="302" t="str">
        <f t="shared" si="7"/>
        <v/>
      </c>
      <c r="O83" s="314" t="str">
        <f>IF(PROGRAMACIÓN!C83="", "", PROGRAMACIÓN!C83)</f>
        <v/>
      </c>
      <c r="P83" s="303" t="str">
        <f t="shared" si="8"/>
        <v/>
      </c>
      <c r="Q83" s="303" t="str">
        <f t="shared" si="9"/>
        <v/>
      </c>
    </row>
    <row r="84" spans="1:17" ht="18" customHeight="1" x14ac:dyDescent="0.35">
      <c r="A84" s="203">
        <f t="shared" si="6"/>
        <v>77</v>
      </c>
      <c r="B84" s="210" t="str">
        <f>IF(ISNA(IF(A84&lt;&gt;"",VLOOKUP(A84,'1CONTRATO2'!$A$311:$F$863,2,FALSE),"")),"",IF(A84&lt;&gt;"",VLOOKUP(A84,'1CONTRATO2'!$A$311:$F$863,2,FALSE),""))</f>
        <v/>
      </c>
      <c r="C84" s="210" t="str">
        <f>IF(ISNA(IF(A84&lt;&gt;"",VLOOKUP(A84,'1CONTRATO2'!$A$311:$F$863,6,FALSE),"")),"",IF(A84&lt;&gt;"",VLOOKUP(A84,'1CONTRATO2'!$A$311:$F$863,6,FALSE),""))</f>
        <v/>
      </c>
      <c r="D84" s="209"/>
      <c r="E84" s="208"/>
      <c r="F84" s="207" t="str">
        <f>IF(ISNA(IF(A84&lt;&gt;"",VLOOKUP(A84,'1CONTRATO2'!$A$311:$F$863,4,FALSE),"")),"",IF(A84&lt;&gt;"",VLOOKUP(A84,'1CONTRATO2'!$A$311:$F$863,4,FALSE),""))</f>
        <v/>
      </c>
      <c r="G84" s="206" t="str">
        <f>IF(PROGRAMACIÓN!F84="","",PROGRAMACIÓN!F84)</f>
        <v/>
      </c>
      <c r="H84" s="206" t="str">
        <f>IF(PROGRAMACIÓN!G84="","",PROGRAMACIÓN!G84)</f>
        <v/>
      </c>
      <c r="I84" s="206" t="str">
        <f>IF(PROGRAMACIÓN!H84="","",PROGRAMACIÓN!H84)</f>
        <v/>
      </c>
      <c r="J84" s="205" t="str">
        <f>IF(ISNA(IF(A84&lt;&gt;"",VLOOKUP(A84,'1CONTRATO2'!$A$311:$F$863,5,FALSE),"")),"",IF(A84&lt;&gt;"",VLOOKUP(A84,'1CONTRATO2'!$A$311:$F$863,5,FALSE),""))</f>
        <v/>
      </c>
      <c r="K84" s="204" t="str">
        <f>IF(ISNA(IF(OR(F84="DESCANSA",J84="DESCANSA"),"-----",IF(C84&lt;&gt;"",IF(VLOOKUP(F84,INICIO!$C$7:$D$30,2,FALSE)&lt;&gt;"",VLOOKUP(F84,INICIO!$C$7:$D$30,2,FALSE),""),""))),"",IF(OR(F84="DESCANSA",J84="DESCANSA"),"-----",IF(C84&lt;&gt;"",IF(VLOOKUP(F84,INICIO!$C$7:$D$30,2,FALSE)&lt;&gt;"",VLOOKUP(F84,INICIO!$C$7:$D$30,2,FALSE),""),"")))</f>
        <v/>
      </c>
      <c r="L84" s="203" t="str">
        <f>IF(ISNA(IF(A84&lt;&gt;"",VLOOKUP(A84,'1CONTRATO2'!$A$311:$G$863,7,FALSE),"")),"",IF(A84&lt;&gt;"",VLOOKUP(A84,'1CONTRATO2'!$A$311:$G$863,7,FALSE),""))</f>
        <v/>
      </c>
      <c r="M84" s="201" t="str">
        <f t="shared" si="5"/>
        <v>-</v>
      </c>
      <c r="N84" s="302" t="str">
        <f t="shared" si="7"/>
        <v/>
      </c>
      <c r="O84" s="314" t="str">
        <f>IF(PROGRAMACIÓN!C84="", "", PROGRAMACIÓN!C84)</f>
        <v/>
      </c>
      <c r="P84" s="303" t="str">
        <f t="shared" si="8"/>
        <v/>
      </c>
      <c r="Q84" s="303" t="str">
        <f t="shared" si="9"/>
        <v/>
      </c>
    </row>
    <row r="85" spans="1:17" ht="18" customHeight="1" x14ac:dyDescent="0.35">
      <c r="A85" s="203">
        <f t="shared" si="6"/>
        <v>78</v>
      </c>
      <c r="B85" s="210" t="str">
        <f>IF(ISNA(IF(A85&lt;&gt;"",VLOOKUP(A85,'1CONTRATO2'!$A$311:$F$863,2,FALSE),"")),"",IF(A85&lt;&gt;"",VLOOKUP(A85,'1CONTRATO2'!$A$311:$F$863,2,FALSE),""))</f>
        <v/>
      </c>
      <c r="C85" s="210" t="str">
        <f>IF(ISNA(IF(A85&lt;&gt;"",VLOOKUP(A85,'1CONTRATO2'!$A$311:$F$863,6,FALSE),"")),"",IF(A85&lt;&gt;"",VLOOKUP(A85,'1CONTRATO2'!$A$311:$F$863,6,FALSE),""))</f>
        <v/>
      </c>
      <c r="D85" s="209"/>
      <c r="E85" s="208"/>
      <c r="F85" s="207" t="str">
        <f>IF(ISNA(IF(A85&lt;&gt;"",VLOOKUP(A85,'1CONTRATO2'!$A$311:$F$863,4,FALSE),"")),"",IF(A85&lt;&gt;"",VLOOKUP(A85,'1CONTRATO2'!$A$311:$F$863,4,FALSE),""))</f>
        <v/>
      </c>
      <c r="G85" s="206" t="str">
        <f>IF(PROGRAMACIÓN!F85="","",PROGRAMACIÓN!F85)</f>
        <v/>
      </c>
      <c r="H85" s="206" t="str">
        <f>IF(PROGRAMACIÓN!G85="","",PROGRAMACIÓN!G85)</f>
        <v/>
      </c>
      <c r="I85" s="206" t="str">
        <f>IF(PROGRAMACIÓN!H85="","",PROGRAMACIÓN!H85)</f>
        <v/>
      </c>
      <c r="J85" s="205" t="str">
        <f>IF(ISNA(IF(A85&lt;&gt;"",VLOOKUP(A85,'1CONTRATO2'!$A$311:$F$863,5,FALSE),"")),"",IF(A85&lt;&gt;"",VLOOKUP(A85,'1CONTRATO2'!$A$311:$F$863,5,FALSE),""))</f>
        <v/>
      </c>
      <c r="K85" s="204" t="str">
        <f>IF(ISNA(IF(OR(F85="DESCANSA",J85="DESCANSA"),"-----",IF(C85&lt;&gt;"",IF(VLOOKUP(F85,INICIO!$C$7:$D$30,2,FALSE)&lt;&gt;"",VLOOKUP(F85,INICIO!$C$7:$D$30,2,FALSE),""),""))),"",IF(OR(F85="DESCANSA",J85="DESCANSA"),"-----",IF(C85&lt;&gt;"",IF(VLOOKUP(F85,INICIO!$C$7:$D$30,2,FALSE)&lt;&gt;"",VLOOKUP(F85,INICIO!$C$7:$D$30,2,FALSE),""),"")))</f>
        <v/>
      </c>
      <c r="L85" s="203" t="str">
        <f>IF(ISNA(IF(A85&lt;&gt;"",VLOOKUP(A85,'1CONTRATO2'!$A$311:$G$863,7,FALSE),"")),"",IF(A85&lt;&gt;"",VLOOKUP(A85,'1CONTRATO2'!$A$311:$G$863,7,FALSE),""))</f>
        <v/>
      </c>
      <c r="M85" s="201" t="str">
        <f t="shared" si="5"/>
        <v>-</v>
      </c>
      <c r="N85" s="302" t="str">
        <f t="shared" si="7"/>
        <v/>
      </c>
      <c r="O85" s="314" t="str">
        <f>IF(PROGRAMACIÓN!C85="", "", PROGRAMACIÓN!C85)</f>
        <v/>
      </c>
      <c r="P85" s="303" t="str">
        <f t="shared" si="8"/>
        <v/>
      </c>
      <c r="Q85" s="303" t="str">
        <f t="shared" si="9"/>
        <v/>
      </c>
    </row>
    <row r="86" spans="1:17" ht="18" customHeight="1" x14ac:dyDescent="0.35">
      <c r="A86" s="203">
        <f t="shared" si="6"/>
        <v>79</v>
      </c>
      <c r="B86" s="210" t="str">
        <f>IF(ISNA(IF(A86&lt;&gt;"",VLOOKUP(A86,'1CONTRATO2'!$A$311:$F$863,2,FALSE),"")),"",IF(A86&lt;&gt;"",VLOOKUP(A86,'1CONTRATO2'!$A$311:$F$863,2,FALSE),""))</f>
        <v/>
      </c>
      <c r="C86" s="210" t="str">
        <f>IF(ISNA(IF(A86&lt;&gt;"",VLOOKUP(A86,'1CONTRATO2'!$A$311:$F$863,6,FALSE),"")),"",IF(A86&lt;&gt;"",VLOOKUP(A86,'1CONTRATO2'!$A$311:$F$863,6,FALSE),""))</f>
        <v/>
      </c>
      <c r="D86" s="209"/>
      <c r="E86" s="208"/>
      <c r="F86" s="207" t="str">
        <f>IF(ISNA(IF(A86&lt;&gt;"",VLOOKUP(A86,'1CONTRATO2'!$A$311:$F$863,4,FALSE),"")),"",IF(A86&lt;&gt;"",VLOOKUP(A86,'1CONTRATO2'!$A$311:$F$863,4,FALSE),""))</f>
        <v/>
      </c>
      <c r="G86" s="206" t="str">
        <f>IF(PROGRAMACIÓN!F86="","",PROGRAMACIÓN!F86)</f>
        <v/>
      </c>
      <c r="H86" s="206" t="str">
        <f>IF(PROGRAMACIÓN!G86="","",PROGRAMACIÓN!G86)</f>
        <v/>
      </c>
      <c r="I86" s="206" t="str">
        <f>IF(PROGRAMACIÓN!H86="","",PROGRAMACIÓN!H86)</f>
        <v/>
      </c>
      <c r="J86" s="205" t="str">
        <f>IF(ISNA(IF(A86&lt;&gt;"",VLOOKUP(A86,'1CONTRATO2'!$A$311:$F$863,5,FALSE),"")),"",IF(A86&lt;&gt;"",VLOOKUP(A86,'1CONTRATO2'!$A$311:$F$863,5,FALSE),""))</f>
        <v/>
      </c>
      <c r="K86" s="204" t="str">
        <f>IF(ISNA(IF(OR(F86="DESCANSA",J86="DESCANSA"),"-----",IF(C86&lt;&gt;"",IF(VLOOKUP(F86,INICIO!$C$7:$D$30,2,FALSE)&lt;&gt;"",VLOOKUP(F86,INICIO!$C$7:$D$30,2,FALSE),""),""))),"",IF(OR(F86="DESCANSA",J86="DESCANSA"),"-----",IF(C86&lt;&gt;"",IF(VLOOKUP(F86,INICIO!$C$7:$D$30,2,FALSE)&lt;&gt;"",VLOOKUP(F86,INICIO!$C$7:$D$30,2,FALSE),""),"")))</f>
        <v/>
      </c>
      <c r="L86" s="203" t="str">
        <f>IF(ISNA(IF(A86&lt;&gt;"",VLOOKUP(A86,'1CONTRATO2'!$A$311:$G$863,7,FALSE),"")),"",IF(A86&lt;&gt;"",VLOOKUP(A86,'1CONTRATO2'!$A$311:$G$863,7,FALSE),""))</f>
        <v/>
      </c>
      <c r="M86" s="201" t="str">
        <f t="shared" si="5"/>
        <v>-</v>
      </c>
      <c r="N86" s="302" t="str">
        <f t="shared" si="7"/>
        <v/>
      </c>
      <c r="O86" s="314" t="str">
        <f>IF(PROGRAMACIÓN!C86="", "", PROGRAMACIÓN!C86)</f>
        <v/>
      </c>
      <c r="P86" s="303" t="str">
        <f t="shared" si="8"/>
        <v/>
      </c>
      <c r="Q86" s="303" t="str">
        <f t="shared" si="9"/>
        <v/>
      </c>
    </row>
    <row r="87" spans="1:17" ht="18" customHeight="1" x14ac:dyDescent="0.35">
      <c r="A87" s="203">
        <f t="shared" si="6"/>
        <v>80</v>
      </c>
      <c r="B87" s="210" t="str">
        <f>IF(ISNA(IF(A87&lt;&gt;"",VLOOKUP(A87,'1CONTRATO2'!$A$311:$F$863,2,FALSE),"")),"",IF(A87&lt;&gt;"",VLOOKUP(A87,'1CONTRATO2'!$A$311:$F$863,2,FALSE),""))</f>
        <v/>
      </c>
      <c r="C87" s="210" t="str">
        <f>IF(ISNA(IF(A87&lt;&gt;"",VLOOKUP(A87,'1CONTRATO2'!$A$311:$F$863,6,FALSE),"")),"",IF(A87&lt;&gt;"",VLOOKUP(A87,'1CONTRATO2'!$A$311:$F$863,6,FALSE),""))</f>
        <v/>
      </c>
      <c r="D87" s="209"/>
      <c r="E87" s="208"/>
      <c r="F87" s="207" t="str">
        <f>IF(ISNA(IF(A87&lt;&gt;"",VLOOKUP(A87,'1CONTRATO2'!$A$311:$F$863,4,FALSE),"")),"",IF(A87&lt;&gt;"",VLOOKUP(A87,'1CONTRATO2'!$A$311:$F$863,4,FALSE),""))</f>
        <v/>
      </c>
      <c r="G87" s="206" t="str">
        <f>IF(PROGRAMACIÓN!F87="","",PROGRAMACIÓN!F87)</f>
        <v/>
      </c>
      <c r="H87" s="206" t="str">
        <f>IF(PROGRAMACIÓN!G87="","",PROGRAMACIÓN!G87)</f>
        <v/>
      </c>
      <c r="I87" s="206" t="str">
        <f>IF(PROGRAMACIÓN!H87="","",PROGRAMACIÓN!H87)</f>
        <v/>
      </c>
      <c r="J87" s="205" t="str">
        <f>IF(ISNA(IF(A87&lt;&gt;"",VLOOKUP(A87,'1CONTRATO2'!$A$311:$F$863,5,FALSE),"")),"",IF(A87&lt;&gt;"",VLOOKUP(A87,'1CONTRATO2'!$A$311:$F$863,5,FALSE),""))</f>
        <v/>
      </c>
      <c r="K87" s="204" t="str">
        <f>IF(ISNA(IF(OR(F87="DESCANSA",J87="DESCANSA"),"-----",IF(C87&lt;&gt;"",IF(VLOOKUP(F87,INICIO!$C$7:$D$30,2,FALSE)&lt;&gt;"",VLOOKUP(F87,INICIO!$C$7:$D$30,2,FALSE),""),""))),"",IF(OR(F87="DESCANSA",J87="DESCANSA"),"-----",IF(C87&lt;&gt;"",IF(VLOOKUP(F87,INICIO!$C$7:$D$30,2,FALSE)&lt;&gt;"",VLOOKUP(F87,INICIO!$C$7:$D$30,2,FALSE),""),"")))</f>
        <v/>
      </c>
      <c r="L87" s="203" t="str">
        <f>IF(ISNA(IF(A87&lt;&gt;"",VLOOKUP(A87,'1CONTRATO2'!$A$311:$G$863,7,FALSE),"")),"",IF(A87&lt;&gt;"",VLOOKUP(A87,'1CONTRATO2'!$A$311:$G$863,7,FALSE),""))</f>
        <v/>
      </c>
      <c r="M87" s="201" t="str">
        <f t="shared" si="5"/>
        <v>-</v>
      </c>
      <c r="N87" s="302" t="str">
        <f t="shared" si="7"/>
        <v/>
      </c>
      <c r="O87" s="314" t="str">
        <f>IF(PROGRAMACIÓN!C87="", "", PROGRAMACIÓN!C87)</f>
        <v/>
      </c>
      <c r="P87" s="303" t="str">
        <f t="shared" si="8"/>
        <v/>
      </c>
      <c r="Q87" s="303" t="str">
        <f t="shared" si="9"/>
        <v/>
      </c>
    </row>
    <row r="88" spans="1:17" ht="18" customHeight="1" x14ac:dyDescent="0.35">
      <c r="A88" s="203">
        <f t="shared" si="6"/>
        <v>81</v>
      </c>
      <c r="B88" s="210" t="str">
        <f>IF(ISNA(IF(A88&lt;&gt;"",VLOOKUP(A88,'1CONTRATO2'!$A$311:$F$863,2,FALSE),"")),"",IF(A88&lt;&gt;"",VLOOKUP(A88,'1CONTRATO2'!$A$311:$F$863,2,FALSE),""))</f>
        <v/>
      </c>
      <c r="C88" s="210" t="str">
        <f>IF(ISNA(IF(A88&lt;&gt;"",VLOOKUP(A88,'1CONTRATO2'!$A$311:$F$863,6,FALSE),"")),"",IF(A88&lt;&gt;"",VLOOKUP(A88,'1CONTRATO2'!$A$311:$F$863,6,FALSE),""))</f>
        <v/>
      </c>
      <c r="D88" s="209"/>
      <c r="E88" s="208"/>
      <c r="F88" s="207" t="str">
        <f>IF(ISNA(IF(A88&lt;&gt;"",VLOOKUP(A88,'1CONTRATO2'!$A$311:$F$863,4,FALSE),"")),"",IF(A88&lt;&gt;"",VLOOKUP(A88,'1CONTRATO2'!$A$311:$F$863,4,FALSE),""))</f>
        <v/>
      </c>
      <c r="G88" s="206" t="str">
        <f>IF(PROGRAMACIÓN!F88="","",PROGRAMACIÓN!F88)</f>
        <v/>
      </c>
      <c r="H88" s="206" t="str">
        <f>IF(PROGRAMACIÓN!G88="","",PROGRAMACIÓN!G88)</f>
        <v/>
      </c>
      <c r="I88" s="206" t="str">
        <f>IF(PROGRAMACIÓN!H88="","",PROGRAMACIÓN!H88)</f>
        <v/>
      </c>
      <c r="J88" s="205" t="str">
        <f>IF(ISNA(IF(A88&lt;&gt;"",VLOOKUP(A88,'1CONTRATO2'!$A$311:$F$863,5,FALSE),"")),"",IF(A88&lt;&gt;"",VLOOKUP(A88,'1CONTRATO2'!$A$311:$F$863,5,FALSE),""))</f>
        <v/>
      </c>
      <c r="K88" s="204" t="str">
        <f>IF(ISNA(IF(OR(F88="DESCANSA",J88="DESCANSA"),"-----",IF(C88&lt;&gt;"",IF(VLOOKUP(F88,INICIO!$C$7:$D$30,2,FALSE)&lt;&gt;"",VLOOKUP(F88,INICIO!$C$7:$D$30,2,FALSE),""),""))),"",IF(OR(F88="DESCANSA",J88="DESCANSA"),"-----",IF(C88&lt;&gt;"",IF(VLOOKUP(F88,INICIO!$C$7:$D$30,2,FALSE)&lt;&gt;"",VLOOKUP(F88,INICIO!$C$7:$D$30,2,FALSE),""),"")))</f>
        <v/>
      </c>
      <c r="L88" s="203" t="str">
        <f>IF(ISNA(IF(A88&lt;&gt;"",VLOOKUP(A88,'1CONTRATO2'!$A$311:$G$863,7,FALSE),"")),"",IF(A88&lt;&gt;"",VLOOKUP(A88,'1CONTRATO2'!$A$311:$G$863,7,FALSE),""))</f>
        <v/>
      </c>
      <c r="M88" s="201" t="str">
        <f t="shared" si="5"/>
        <v>-</v>
      </c>
      <c r="N88" s="302" t="str">
        <f t="shared" si="7"/>
        <v/>
      </c>
      <c r="O88" s="314" t="str">
        <f>IF(PROGRAMACIÓN!C88="", "", PROGRAMACIÓN!C88)</f>
        <v/>
      </c>
      <c r="P88" s="303" t="str">
        <f t="shared" si="8"/>
        <v/>
      </c>
      <c r="Q88" s="303" t="str">
        <f t="shared" si="9"/>
        <v/>
      </c>
    </row>
    <row r="89" spans="1:17" ht="18" customHeight="1" x14ac:dyDescent="0.35">
      <c r="A89" s="203">
        <f t="shared" si="6"/>
        <v>82</v>
      </c>
      <c r="B89" s="210" t="str">
        <f>IF(ISNA(IF(A89&lt;&gt;"",VLOOKUP(A89,'1CONTRATO2'!$A$311:$F$863,2,FALSE),"")),"",IF(A89&lt;&gt;"",VLOOKUP(A89,'1CONTRATO2'!$A$311:$F$863,2,FALSE),""))</f>
        <v/>
      </c>
      <c r="C89" s="210" t="str">
        <f>IF(ISNA(IF(A89&lt;&gt;"",VLOOKUP(A89,'1CONTRATO2'!$A$311:$F$863,6,FALSE),"")),"",IF(A89&lt;&gt;"",VLOOKUP(A89,'1CONTRATO2'!$A$311:$F$863,6,FALSE),""))</f>
        <v/>
      </c>
      <c r="D89" s="209"/>
      <c r="E89" s="208"/>
      <c r="F89" s="207" t="str">
        <f>IF(ISNA(IF(A89&lt;&gt;"",VLOOKUP(A89,'1CONTRATO2'!$A$311:$F$863,4,FALSE),"")),"",IF(A89&lt;&gt;"",VLOOKUP(A89,'1CONTRATO2'!$A$311:$F$863,4,FALSE),""))</f>
        <v/>
      </c>
      <c r="G89" s="206" t="str">
        <f>IF(PROGRAMACIÓN!F89="","",PROGRAMACIÓN!F89)</f>
        <v/>
      </c>
      <c r="H89" s="206" t="str">
        <f>IF(PROGRAMACIÓN!G89="","",PROGRAMACIÓN!G89)</f>
        <v/>
      </c>
      <c r="I89" s="206" t="str">
        <f>IF(PROGRAMACIÓN!H89="","",PROGRAMACIÓN!H89)</f>
        <v/>
      </c>
      <c r="J89" s="205" t="str">
        <f>IF(ISNA(IF(A89&lt;&gt;"",VLOOKUP(A89,'1CONTRATO2'!$A$311:$F$863,5,FALSE),"")),"",IF(A89&lt;&gt;"",VLOOKUP(A89,'1CONTRATO2'!$A$311:$F$863,5,FALSE),""))</f>
        <v/>
      </c>
      <c r="K89" s="204" t="str">
        <f>IF(ISNA(IF(OR(F89="DESCANSA",J89="DESCANSA"),"-----",IF(C89&lt;&gt;"",IF(VLOOKUP(F89,INICIO!$C$7:$D$30,2,FALSE)&lt;&gt;"",VLOOKUP(F89,INICIO!$C$7:$D$30,2,FALSE),""),""))),"",IF(OR(F89="DESCANSA",J89="DESCANSA"),"-----",IF(C89&lt;&gt;"",IF(VLOOKUP(F89,INICIO!$C$7:$D$30,2,FALSE)&lt;&gt;"",VLOOKUP(F89,INICIO!$C$7:$D$30,2,FALSE),""),"")))</f>
        <v/>
      </c>
      <c r="L89" s="203" t="str">
        <f>IF(ISNA(IF(A89&lt;&gt;"",VLOOKUP(A89,'1CONTRATO2'!$A$311:$G$863,7,FALSE),"")),"",IF(A89&lt;&gt;"",VLOOKUP(A89,'1CONTRATO2'!$A$311:$G$863,7,FALSE),""))</f>
        <v/>
      </c>
      <c r="M89" s="201" t="str">
        <f t="shared" si="5"/>
        <v>-</v>
      </c>
      <c r="N89" s="302" t="str">
        <f t="shared" si="7"/>
        <v/>
      </c>
      <c r="O89" s="314" t="str">
        <f>IF(PROGRAMACIÓN!C89="", "", PROGRAMACIÓN!C89)</f>
        <v/>
      </c>
      <c r="P89" s="303" t="str">
        <f t="shared" si="8"/>
        <v/>
      </c>
      <c r="Q89" s="303" t="str">
        <f t="shared" si="9"/>
        <v/>
      </c>
    </row>
    <row r="90" spans="1:17" ht="18" customHeight="1" x14ac:dyDescent="0.35">
      <c r="A90" s="203">
        <f t="shared" si="6"/>
        <v>83</v>
      </c>
      <c r="B90" s="210" t="str">
        <f>IF(ISNA(IF(A90&lt;&gt;"",VLOOKUP(A90,'1CONTRATO2'!$A$311:$F$863,2,FALSE),"")),"",IF(A90&lt;&gt;"",VLOOKUP(A90,'1CONTRATO2'!$A$311:$F$863,2,FALSE),""))</f>
        <v/>
      </c>
      <c r="C90" s="210" t="str">
        <f>IF(ISNA(IF(A90&lt;&gt;"",VLOOKUP(A90,'1CONTRATO2'!$A$311:$F$863,6,FALSE),"")),"",IF(A90&lt;&gt;"",VLOOKUP(A90,'1CONTRATO2'!$A$311:$F$863,6,FALSE),""))</f>
        <v/>
      </c>
      <c r="D90" s="209"/>
      <c r="E90" s="208"/>
      <c r="F90" s="207" t="str">
        <f>IF(ISNA(IF(A90&lt;&gt;"",VLOOKUP(A90,'1CONTRATO2'!$A$311:$F$863,4,FALSE),"")),"",IF(A90&lt;&gt;"",VLOOKUP(A90,'1CONTRATO2'!$A$311:$F$863,4,FALSE),""))</f>
        <v/>
      </c>
      <c r="G90" s="206" t="str">
        <f>IF(PROGRAMACIÓN!F90="","",PROGRAMACIÓN!F90)</f>
        <v/>
      </c>
      <c r="H90" s="206" t="str">
        <f>IF(PROGRAMACIÓN!G90="","",PROGRAMACIÓN!G90)</f>
        <v/>
      </c>
      <c r="I90" s="206" t="str">
        <f>IF(PROGRAMACIÓN!H90="","",PROGRAMACIÓN!H90)</f>
        <v/>
      </c>
      <c r="J90" s="205" t="str">
        <f>IF(ISNA(IF(A90&lt;&gt;"",VLOOKUP(A90,'1CONTRATO2'!$A$311:$F$863,5,FALSE),"")),"",IF(A90&lt;&gt;"",VLOOKUP(A90,'1CONTRATO2'!$A$311:$F$863,5,FALSE),""))</f>
        <v/>
      </c>
      <c r="K90" s="204" t="str">
        <f>IF(ISNA(IF(OR(F90="DESCANSA",J90="DESCANSA"),"-----",IF(C90&lt;&gt;"",IF(VLOOKUP(F90,INICIO!$C$7:$D$30,2,FALSE)&lt;&gt;"",VLOOKUP(F90,INICIO!$C$7:$D$30,2,FALSE),""),""))),"",IF(OR(F90="DESCANSA",J90="DESCANSA"),"-----",IF(C90&lt;&gt;"",IF(VLOOKUP(F90,INICIO!$C$7:$D$30,2,FALSE)&lt;&gt;"",VLOOKUP(F90,INICIO!$C$7:$D$30,2,FALSE),""),"")))</f>
        <v/>
      </c>
      <c r="L90" s="203" t="str">
        <f>IF(ISNA(IF(A90&lt;&gt;"",VLOOKUP(A90,'1CONTRATO2'!$A$311:$G$863,7,FALSE),"")),"",IF(A90&lt;&gt;"",VLOOKUP(A90,'1CONTRATO2'!$A$311:$G$863,7,FALSE),""))</f>
        <v/>
      </c>
      <c r="M90" s="201" t="str">
        <f t="shared" si="5"/>
        <v>-</v>
      </c>
      <c r="N90" s="302" t="str">
        <f t="shared" si="7"/>
        <v/>
      </c>
      <c r="O90" s="314" t="str">
        <f>IF(PROGRAMACIÓN!C90="", "", PROGRAMACIÓN!C90)</f>
        <v/>
      </c>
      <c r="P90" s="303" t="str">
        <f t="shared" si="8"/>
        <v/>
      </c>
      <c r="Q90" s="303" t="str">
        <f t="shared" si="9"/>
        <v/>
      </c>
    </row>
    <row r="91" spans="1:17" ht="18" customHeight="1" x14ac:dyDescent="0.35">
      <c r="A91" s="203">
        <f t="shared" si="6"/>
        <v>84</v>
      </c>
      <c r="B91" s="210" t="str">
        <f>IF(ISNA(IF(A91&lt;&gt;"",VLOOKUP(A91,'1CONTRATO2'!$A$311:$F$863,2,FALSE),"")),"",IF(A91&lt;&gt;"",VLOOKUP(A91,'1CONTRATO2'!$A$311:$F$863,2,FALSE),""))</f>
        <v/>
      </c>
      <c r="C91" s="210" t="str">
        <f>IF(ISNA(IF(A91&lt;&gt;"",VLOOKUP(A91,'1CONTRATO2'!$A$311:$F$863,6,FALSE),"")),"",IF(A91&lt;&gt;"",VLOOKUP(A91,'1CONTRATO2'!$A$311:$F$863,6,FALSE),""))</f>
        <v/>
      </c>
      <c r="D91" s="209"/>
      <c r="E91" s="208"/>
      <c r="F91" s="207" t="str">
        <f>IF(ISNA(IF(A91&lt;&gt;"",VLOOKUP(A91,'1CONTRATO2'!$A$311:$F$863,4,FALSE),"")),"",IF(A91&lt;&gt;"",VLOOKUP(A91,'1CONTRATO2'!$A$311:$F$863,4,FALSE),""))</f>
        <v/>
      </c>
      <c r="G91" s="206" t="str">
        <f>IF(PROGRAMACIÓN!F91="","",PROGRAMACIÓN!F91)</f>
        <v/>
      </c>
      <c r="H91" s="206" t="str">
        <f>IF(PROGRAMACIÓN!G91="","",PROGRAMACIÓN!G91)</f>
        <v/>
      </c>
      <c r="I91" s="206" t="str">
        <f>IF(PROGRAMACIÓN!H91="","",PROGRAMACIÓN!H91)</f>
        <v/>
      </c>
      <c r="J91" s="205" t="str">
        <f>IF(ISNA(IF(A91&lt;&gt;"",VLOOKUP(A91,'1CONTRATO2'!$A$311:$F$863,5,FALSE),"")),"",IF(A91&lt;&gt;"",VLOOKUP(A91,'1CONTRATO2'!$A$311:$F$863,5,FALSE),""))</f>
        <v/>
      </c>
      <c r="K91" s="204" t="str">
        <f>IF(ISNA(IF(OR(F91="DESCANSA",J91="DESCANSA"),"-----",IF(C91&lt;&gt;"",IF(VLOOKUP(F91,INICIO!$C$7:$D$30,2,FALSE)&lt;&gt;"",VLOOKUP(F91,INICIO!$C$7:$D$30,2,FALSE),""),""))),"",IF(OR(F91="DESCANSA",J91="DESCANSA"),"-----",IF(C91&lt;&gt;"",IF(VLOOKUP(F91,INICIO!$C$7:$D$30,2,FALSE)&lt;&gt;"",VLOOKUP(F91,INICIO!$C$7:$D$30,2,FALSE),""),"")))</f>
        <v/>
      </c>
      <c r="L91" s="203" t="str">
        <f>IF(ISNA(IF(A91&lt;&gt;"",VLOOKUP(A91,'1CONTRATO2'!$A$311:$G$863,7,FALSE),"")),"",IF(A91&lt;&gt;"",VLOOKUP(A91,'1CONTRATO2'!$A$311:$G$863,7,FALSE),""))</f>
        <v/>
      </c>
      <c r="M91" s="201" t="str">
        <f t="shared" si="5"/>
        <v>-</v>
      </c>
      <c r="N91" s="302" t="str">
        <f t="shared" si="7"/>
        <v/>
      </c>
      <c r="O91" s="314" t="str">
        <f>IF(PROGRAMACIÓN!C91="", "", PROGRAMACIÓN!C91)</f>
        <v/>
      </c>
      <c r="P91" s="303" t="str">
        <f t="shared" si="8"/>
        <v/>
      </c>
      <c r="Q91" s="303" t="str">
        <f t="shared" si="9"/>
        <v/>
      </c>
    </row>
    <row r="92" spans="1:17" ht="18" customHeight="1" x14ac:dyDescent="0.35">
      <c r="A92" s="203">
        <f t="shared" si="6"/>
        <v>85</v>
      </c>
      <c r="B92" s="210" t="str">
        <f>IF(ISNA(IF(A92&lt;&gt;"",VLOOKUP(A92,'1CONTRATO2'!$A$311:$F$863,2,FALSE),"")),"",IF(A92&lt;&gt;"",VLOOKUP(A92,'1CONTRATO2'!$A$311:$F$863,2,FALSE),""))</f>
        <v/>
      </c>
      <c r="C92" s="210" t="str">
        <f>IF(ISNA(IF(A92&lt;&gt;"",VLOOKUP(A92,'1CONTRATO2'!$A$311:$F$863,6,FALSE),"")),"",IF(A92&lt;&gt;"",VLOOKUP(A92,'1CONTRATO2'!$A$311:$F$863,6,FALSE),""))</f>
        <v/>
      </c>
      <c r="D92" s="209"/>
      <c r="E92" s="208"/>
      <c r="F92" s="207" t="str">
        <f>IF(ISNA(IF(A92&lt;&gt;"",VLOOKUP(A92,'1CONTRATO2'!$A$311:$F$863,4,FALSE),"")),"",IF(A92&lt;&gt;"",VLOOKUP(A92,'1CONTRATO2'!$A$311:$F$863,4,FALSE),""))</f>
        <v/>
      </c>
      <c r="G92" s="206" t="str">
        <f>IF(PROGRAMACIÓN!F92="","",PROGRAMACIÓN!F92)</f>
        <v/>
      </c>
      <c r="H92" s="206" t="str">
        <f>IF(PROGRAMACIÓN!G92="","",PROGRAMACIÓN!G92)</f>
        <v/>
      </c>
      <c r="I92" s="206" t="str">
        <f>IF(PROGRAMACIÓN!H92="","",PROGRAMACIÓN!H92)</f>
        <v/>
      </c>
      <c r="J92" s="205" t="str">
        <f>IF(ISNA(IF(A92&lt;&gt;"",VLOOKUP(A92,'1CONTRATO2'!$A$311:$F$863,5,FALSE),"")),"",IF(A92&lt;&gt;"",VLOOKUP(A92,'1CONTRATO2'!$A$311:$F$863,5,FALSE),""))</f>
        <v/>
      </c>
      <c r="K92" s="204" t="str">
        <f>IF(ISNA(IF(OR(F92="DESCANSA",J92="DESCANSA"),"-----",IF(C92&lt;&gt;"",IF(VLOOKUP(F92,INICIO!$C$7:$D$30,2,FALSE)&lt;&gt;"",VLOOKUP(F92,INICIO!$C$7:$D$30,2,FALSE),""),""))),"",IF(OR(F92="DESCANSA",J92="DESCANSA"),"-----",IF(C92&lt;&gt;"",IF(VLOOKUP(F92,INICIO!$C$7:$D$30,2,FALSE)&lt;&gt;"",VLOOKUP(F92,INICIO!$C$7:$D$30,2,FALSE),""),"")))</f>
        <v/>
      </c>
      <c r="L92" s="203" t="str">
        <f>IF(ISNA(IF(A92&lt;&gt;"",VLOOKUP(A92,'1CONTRATO2'!$A$311:$G$863,7,FALSE),"")),"",IF(A92&lt;&gt;"",VLOOKUP(A92,'1CONTRATO2'!$A$311:$G$863,7,FALSE),""))</f>
        <v/>
      </c>
      <c r="M92" s="201" t="str">
        <f t="shared" si="5"/>
        <v>-</v>
      </c>
      <c r="N92" s="302" t="str">
        <f t="shared" si="7"/>
        <v/>
      </c>
      <c r="O92" s="314" t="str">
        <f>IF(PROGRAMACIÓN!C92="", "", PROGRAMACIÓN!C92)</f>
        <v/>
      </c>
      <c r="P92" s="303" t="str">
        <f t="shared" si="8"/>
        <v/>
      </c>
      <c r="Q92" s="303" t="str">
        <f t="shared" si="9"/>
        <v/>
      </c>
    </row>
    <row r="93" spans="1:17" ht="18" customHeight="1" x14ac:dyDescent="0.35">
      <c r="A93" s="203">
        <f t="shared" si="6"/>
        <v>86</v>
      </c>
      <c r="B93" s="210" t="str">
        <f>IF(ISNA(IF(A93&lt;&gt;"",VLOOKUP(A93,'1CONTRATO2'!$A$311:$F$863,2,FALSE),"")),"",IF(A93&lt;&gt;"",VLOOKUP(A93,'1CONTRATO2'!$A$311:$F$863,2,FALSE),""))</f>
        <v/>
      </c>
      <c r="C93" s="210" t="str">
        <f>IF(ISNA(IF(A93&lt;&gt;"",VLOOKUP(A93,'1CONTRATO2'!$A$311:$F$863,6,FALSE),"")),"",IF(A93&lt;&gt;"",VLOOKUP(A93,'1CONTRATO2'!$A$311:$F$863,6,FALSE),""))</f>
        <v/>
      </c>
      <c r="D93" s="209"/>
      <c r="E93" s="208"/>
      <c r="F93" s="207" t="str">
        <f>IF(ISNA(IF(A93&lt;&gt;"",VLOOKUP(A93,'1CONTRATO2'!$A$311:$F$863,4,FALSE),"")),"",IF(A93&lt;&gt;"",VLOOKUP(A93,'1CONTRATO2'!$A$311:$F$863,4,FALSE),""))</f>
        <v/>
      </c>
      <c r="G93" s="206" t="str">
        <f>IF(PROGRAMACIÓN!F93="","",PROGRAMACIÓN!F93)</f>
        <v/>
      </c>
      <c r="H93" s="206" t="str">
        <f>IF(PROGRAMACIÓN!G93="","",PROGRAMACIÓN!G93)</f>
        <v/>
      </c>
      <c r="I93" s="206" t="str">
        <f>IF(PROGRAMACIÓN!H93="","",PROGRAMACIÓN!H93)</f>
        <v/>
      </c>
      <c r="J93" s="205" t="str">
        <f>IF(ISNA(IF(A93&lt;&gt;"",VLOOKUP(A93,'1CONTRATO2'!$A$311:$F$863,5,FALSE),"")),"",IF(A93&lt;&gt;"",VLOOKUP(A93,'1CONTRATO2'!$A$311:$F$863,5,FALSE),""))</f>
        <v/>
      </c>
      <c r="K93" s="204" t="str">
        <f>IF(ISNA(IF(OR(F93="DESCANSA",J93="DESCANSA"),"-----",IF(C93&lt;&gt;"",IF(VLOOKUP(F93,INICIO!$C$7:$D$30,2,FALSE)&lt;&gt;"",VLOOKUP(F93,INICIO!$C$7:$D$30,2,FALSE),""),""))),"",IF(OR(F93="DESCANSA",J93="DESCANSA"),"-----",IF(C93&lt;&gt;"",IF(VLOOKUP(F93,INICIO!$C$7:$D$30,2,FALSE)&lt;&gt;"",VLOOKUP(F93,INICIO!$C$7:$D$30,2,FALSE),""),"")))</f>
        <v/>
      </c>
      <c r="L93" s="203" t="str">
        <f>IF(ISNA(IF(A93&lt;&gt;"",VLOOKUP(A93,'1CONTRATO2'!$A$311:$G$863,7,FALSE),"")),"",IF(A93&lt;&gt;"",VLOOKUP(A93,'1CONTRATO2'!$A$311:$G$863,7,FALSE),""))</f>
        <v/>
      </c>
      <c r="M93" s="201" t="str">
        <f t="shared" si="5"/>
        <v>-</v>
      </c>
      <c r="N93" s="302" t="str">
        <f t="shared" si="7"/>
        <v/>
      </c>
      <c r="O93" s="314" t="str">
        <f>IF(PROGRAMACIÓN!C93="", "", PROGRAMACIÓN!C93)</f>
        <v/>
      </c>
      <c r="P93" s="303" t="str">
        <f t="shared" si="8"/>
        <v/>
      </c>
      <c r="Q93" s="303" t="str">
        <f t="shared" si="9"/>
        <v/>
      </c>
    </row>
    <row r="94" spans="1:17" ht="18" customHeight="1" x14ac:dyDescent="0.35">
      <c r="A94" s="203">
        <f t="shared" si="6"/>
        <v>87</v>
      </c>
      <c r="B94" s="210" t="str">
        <f>IF(ISNA(IF(A94&lt;&gt;"",VLOOKUP(A94,'1CONTRATO2'!$A$311:$F$863,2,FALSE),"")),"",IF(A94&lt;&gt;"",VLOOKUP(A94,'1CONTRATO2'!$A$311:$F$863,2,FALSE),""))</f>
        <v/>
      </c>
      <c r="C94" s="210" t="str">
        <f>IF(ISNA(IF(A94&lt;&gt;"",VLOOKUP(A94,'1CONTRATO2'!$A$311:$F$863,6,FALSE),"")),"",IF(A94&lt;&gt;"",VLOOKUP(A94,'1CONTRATO2'!$A$311:$F$863,6,FALSE),""))</f>
        <v/>
      </c>
      <c r="D94" s="209"/>
      <c r="E94" s="208"/>
      <c r="F94" s="207" t="str">
        <f>IF(ISNA(IF(A94&lt;&gt;"",VLOOKUP(A94,'1CONTRATO2'!$A$311:$F$863,4,FALSE),"")),"",IF(A94&lt;&gt;"",VLOOKUP(A94,'1CONTRATO2'!$A$311:$F$863,4,FALSE),""))</f>
        <v/>
      </c>
      <c r="G94" s="206" t="str">
        <f>IF(PROGRAMACIÓN!F94="","",PROGRAMACIÓN!F94)</f>
        <v/>
      </c>
      <c r="H94" s="206" t="str">
        <f>IF(PROGRAMACIÓN!G94="","",PROGRAMACIÓN!G94)</f>
        <v/>
      </c>
      <c r="I94" s="206" t="str">
        <f>IF(PROGRAMACIÓN!H94="","",PROGRAMACIÓN!H94)</f>
        <v/>
      </c>
      <c r="J94" s="205" t="str">
        <f>IF(ISNA(IF(A94&lt;&gt;"",VLOOKUP(A94,'1CONTRATO2'!$A$311:$F$863,5,FALSE),"")),"",IF(A94&lt;&gt;"",VLOOKUP(A94,'1CONTRATO2'!$A$311:$F$863,5,FALSE),""))</f>
        <v/>
      </c>
      <c r="K94" s="204" t="str">
        <f>IF(ISNA(IF(OR(F94="DESCANSA",J94="DESCANSA"),"-----",IF(C94&lt;&gt;"",IF(VLOOKUP(F94,INICIO!$C$7:$D$30,2,FALSE)&lt;&gt;"",VLOOKUP(F94,INICIO!$C$7:$D$30,2,FALSE),""),""))),"",IF(OR(F94="DESCANSA",J94="DESCANSA"),"-----",IF(C94&lt;&gt;"",IF(VLOOKUP(F94,INICIO!$C$7:$D$30,2,FALSE)&lt;&gt;"",VLOOKUP(F94,INICIO!$C$7:$D$30,2,FALSE),""),"")))</f>
        <v/>
      </c>
      <c r="L94" s="203" t="str">
        <f>IF(ISNA(IF(A94&lt;&gt;"",VLOOKUP(A94,'1CONTRATO2'!$A$311:$G$863,7,FALSE),"")),"",IF(A94&lt;&gt;"",VLOOKUP(A94,'1CONTRATO2'!$A$311:$G$863,7,FALSE),""))</f>
        <v/>
      </c>
      <c r="M94" s="201" t="str">
        <f t="shared" si="5"/>
        <v>-</v>
      </c>
      <c r="N94" s="302" t="str">
        <f t="shared" si="7"/>
        <v/>
      </c>
      <c r="O94" s="314" t="str">
        <f>IF(PROGRAMACIÓN!C94="", "", PROGRAMACIÓN!C94)</f>
        <v/>
      </c>
      <c r="P94" s="303" t="str">
        <f t="shared" si="8"/>
        <v/>
      </c>
      <c r="Q94" s="303" t="str">
        <f t="shared" si="9"/>
        <v/>
      </c>
    </row>
    <row r="95" spans="1:17" ht="18" customHeight="1" x14ac:dyDescent="0.35">
      <c r="A95" s="203">
        <f t="shared" si="6"/>
        <v>88</v>
      </c>
      <c r="B95" s="210" t="str">
        <f>IF(ISNA(IF(A95&lt;&gt;"",VLOOKUP(A95,'1CONTRATO2'!$A$311:$F$863,2,FALSE),"")),"",IF(A95&lt;&gt;"",VLOOKUP(A95,'1CONTRATO2'!$A$311:$F$863,2,FALSE),""))</f>
        <v/>
      </c>
      <c r="C95" s="210" t="str">
        <f>IF(ISNA(IF(A95&lt;&gt;"",VLOOKUP(A95,'1CONTRATO2'!$A$311:$F$863,6,FALSE),"")),"",IF(A95&lt;&gt;"",VLOOKUP(A95,'1CONTRATO2'!$A$311:$F$863,6,FALSE),""))</f>
        <v/>
      </c>
      <c r="D95" s="209"/>
      <c r="E95" s="208"/>
      <c r="F95" s="207" t="str">
        <f>IF(ISNA(IF(A95&lt;&gt;"",VLOOKUP(A95,'1CONTRATO2'!$A$311:$F$863,4,FALSE),"")),"",IF(A95&lt;&gt;"",VLOOKUP(A95,'1CONTRATO2'!$A$311:$F$863,4,FALSE),""))</f>
        <v/>
      </c>
      <c r="G95" s="206" t="str">
        <f>IF(PROGRAMACIÓN!F95="","",PROGRAMACIÓN!F95)</f>
        <v/>
      </c>
      <c r="H95" s="206" t="str">
        <f>IF(PROGRAMACIÓN!G95="","",PROGRAMACIÓN!G95)</f>
        <v/>
      </c>
      <c r="I95" s="206" t="str">
        <f>IF(PROGRAMACIÓN!H95="","",PROGRAMACIÓN!H95)</f>
        <v/>
      </c>
      <c r="J95" s="205" t="str">
        <f>IF(ISNA(IF(A95&lt;&gt;"",VLOOKUP(A95,'1CONTRATO2'!$A$311:$F$863,5,FALSE),"")),"",IF(A95&lt;&gt;"",VLOOKUP(A95,'1CONTRATO2'!$A$311:$F$863,5,FALSE),""))</f>
        <v/>
      </c>
      <c r="K95" s="204" t="str">
        <f>IF(ISNA(IF(OR(F95="DESCANSA",J95="DESCANSA"),"-----",IF(C95&lt;&gt;"",IF(VLOOKUP(F95,INICIO!$C$7:$D$30,2,FALSE)&lt;&gt;"",VLOOKUP(F95,INICIO!$C$7:$D$30,2,FALSE),""),""))),"",IF(OR(F95="DESCANSA",J95="DESCANSA"),"-----",IF(C95&lt;&gt;"",IF(VLOOKUP(F95,INICIO!$C$7:$D$30,2,FALSE)&lt;&gt;"",VLOOKUP(F95,INICIO!$C$7:$D$30,2,FALSE),""),"")))</f>
        <v/>
      </c>
      <c r="L95" s="203" t="str">
        <f>IF(ISNA(IF(A95&lt;&gt;"",VLOOKUP(A95,'1CONTRATO2'!$A$311:$G$863,7,FALSE),"")),"",IF(A95&lt;&gt;"",VLOOKUP(A95,'1CONTRATO2'!$A$311:$G$863,7,FALSE),""))</f>
        <v/>
      </c>
      <c r="M95" s="201" t="str">
        <f t="shared" si="5"/>
        <v>-</v>
      </c>
      <c r="N95" s="302" t="str">
        <f t="shared" si="7"/>
        <v/>
      </c>
      <c r="O95" s="314" t="str">
        <f>IF(PROGRAMACIÓN!C95="", "", PROGRAMACIÓN!C95)</f>
        <v/>
      </c>
      <c r="P95" s="303" t="str">
        <f t="shared" si="8"/>
        <v/>
      </c>
      <c r="Q95" s="303" t="str">
        <f t="shared" si="9"/>
        <v/>
      </c>
    </row>
    <row r="96" spans="1:17" ht="18" customHeight="1" x14ac:dyDescent="0.35">
      <c r="A96" s="203">
        <f t="shared" si="6"/>
        <v>89</v>
      </c>
      <c r="B96" s="210" t="str">
        <f>IF(ISNA(IF(A96&lt;&gt;"",VLOOKUP(A96,'1CONTRATO2'!$A$311:$F$863,2,FALSE),"")),"",IF(A96&lt;&gt;"",VLOOKUP(A96,'1CONTRATO2'!$A$311:$F$863,2,FALSE),""))</f>
        <v/>
      </c>
      <c r="C96" s="210" t="str">
        <f>IF(ISNA(IF(A96&lt;&gt;"",VLOOKUP(A96,'1CONTRATO2'!$A$311:$F$863,6,FALSE),"")),"",IF(A96&lt;&gt;"",VLOOKUP(A96,'1CONTRATO2'!$A$311:$F$863,6,FALSE),""))</f>
        <v/>
      </c>
      <c r="D96" s="209"/>
      <c r="E96" s="208"/>
      <c r="F96" s="207" t="str">
        <f>IF(ISNA(IF(A96&lt;&gt;"",VLOOKUP(A96,'1CONTRATO2'!$A$311:$F$863,4,FALSE),"")),"",IF(A96&lt;&gt;"",VLOOKUP(A96,'1CONTRATO2'!$A$311:$F$863,4,FALSE),""))</f>
        <v/>
      </c>
      <c r="G96" s="206" t="str">
        <f>IF(PROGRAMACIÓN!F96="","",PROGRAMACIÓN!F96)</f>
        <v/>
      </c>
      <c r="H96" s="206" t="str">
        <f>IF(PROGRAMACIÓN!G96="","",PROGRAMACIÓN!G96)</f>
        <v/>
      </c>
      <c r="I96" s="206" t="str">
        <f>IF(PROGRAMACIÓN!H96="","",PROGRAMACIÓN!H96)</f>
        <v/>
      </c>
      <c r="J96" s="205" t="str">
        <f>IF(ISNA(IF(A96&lt;&gt;"",VLOOKUP(A96,'1CONTRATO2'!$A$311:$F$863,5,FALSE),"")),"",IF(A96&lt;&gt;"",VLOOKUP(A96,'1CONTRATO2'!$A$311:$F$863,5,FALSE),""))</f>
        <v/>
      </c>
      <c r="K96" s="204" t="str">
        <f>IF(ISNA(IF(OR(F96="DESCANSA",J96="DESCANSA"),"-----",IF(C96&lt;&gt;"",IF(VLOOKUP(F96,INICIO!$C$7:$D$30,2,FALSE)&lt;&gt;"",VLOOKUP(F96,INICIO!$C$7:$D$30,2,FALSE),""),""))),"",IF(OR(F96="DESCANSA",J96="DESCANSA"),"-----",IF(C96&lt;&gt;"",IF(VLOOKUP(F96,INICIO!$C$7:$D$30,2,FALSE)&lt;&gt;"",VLOOKUP(F96,INICIO!$C$7:$D$30,2,FALSE),""),"")))</f>
        <v/>
      </c>
      <c r="L96" s="203" t="str">
        <f>IF(ISNA(IF(A96&lt;&gt;"",VLOOKUP(A96,'1CONTRATO2'!$A$311:$G$863,7,FALSE),"")),"",IF(A96&lt;&gt;"",VLOOKUP(A96,'1CONTRATO2'!$A$311:$G$863,7,FALSE),""))</f>
        <v/>
      </c>
      <c r="M96" s="201" t="str">
        <f t="shared" si="5"/>
        <v>-</v>
      </c>
      <c r="N96" s="302" t="str">
        <f t="shared" si="7"/>
        <v/>
      </c>
      <c r="O96" s="314" t="str">
        <f>IF(PROGRAMACIÓN!C96="", "", PROGRAMACIÓN!C96)</f>
        <v/>
      </c>
      <c r="P96" s="303" t="str">
        <f t="shared" si="8"/>
        <v/>
      </c>
      <c r="Q96" s="303" t="str">
        <f t="shared" si="9"/>
        <v/>
      </c>
    </row>
    <row r="97" spans="1:17" ht="18" customHeight="1" x14ac:dyDescent="0.35">
      <c r="A97" s="203">
        <f t="shared" si="6"/>
        <v>90</v>
      </c>
      <c r="B97" s="210" t="str">
        <f>IF(ISNA(IF(A97&lt;&gt;"",VLOOKUP(A97,'1CONTRATO2'!$A$311:$F$863,2,FALSE),"")),"",IF(A97&lt;&gt;"",VLOOKUP(A97,'1CONTRATO2'!$A$311:$F$863,2,FALSE),""))</f>
        <v/>
      </c>
      <c r="C97" s="210" t="str">
        <f>IF(ISNA(IF(A97&lt;&gt;"",VLOOKUP(A97,'1CONTRATO2'!$A$311:$F$863,6,FALSE),"")),"",IF(A97&lt;&gt;"",VLOOKUP(A97,'1CONTRATO2'!$A$311:$F$863,6,FALSE),""))</f>
        <v/>
      </c>
      <c r="D97" s="209"/>
      <c r="E97" s="208"/>
      <c r="F97" s="207" t="str">
        <f>IF(ISNA(IF(A97&lt;&gt;"",VLOOKUP(A97,'1CONTRATO2'!$A$311:$F$863,4,FALSE),"")),"",IF(A97&lt;&gt;"",VLOOKUP(A97,'1CONTRATO2'!$A$311:$F$863,4,FALSE),""))</f>
        <v/>
      </c>
      <c r="G97" s="206" t="str">
        <f>IF(PROGRAMACIÓN!F97="","",PROGRAMACIÓN!F97)</f>
        <v/>
      </c>
      <c r="H97" s="206" t="str">
        <f>IF(PROGRAMACIÓN!G97="","",PROGRAMACIÓN!G97)</f>
        <v/>
      </c>
      <c r="I97" s="206" t="str">
        <f>IF(PROGRAMACIÓN!H97="","",PROGRAMACIÓN!H97)</f>
        <v/>
      </c>
      <c r="J97" s="205" t="str">
        <f>IF(ISNA(IF(A97&lt;&gt;"",VLOOKUP(A97,'1CONTRATO2'!$A$311:$F$863,5,FALSE),"")),"",IF(A97&lt;&gt;"",VLOOKUP(A97,'1CONTRATO2'!$A$311:$F$863,5,FALSE),""))</f>
        <v/>
      </c>
      <c r="K97" s="204" t="str">
        <f>IF(ISNA(IF(OR(F97="DESCANSA",J97="DESCANSA"),"-----",IF(C97&lt;&gt;"",IF(VLOOKUP(F97,INICIO!$C$7:$D$30,2,FALSE)&lt;&gt;"",VLOOKUP(F97,INICIO!$C$7:$D$30,2,FALSE),""),""))),"",IF(OR(F97="DESCANSA",J97="DESCANSA"),"-----",IF(C97&lt;&gt;"",IF(VLOOKUP(F97,INICIO!$C$7:$D$30,2,FALSE)&lt;&gt;"",VLOOKUP(F97,INICIO!$C$7:$D$30,2,FALSE),""),"")))</f>
        <v/>
      </c>
      <c r="L97" s="203" t="str">
        <f>IF(ISNA(IF(A97&lt;&gt;"",VLOOKUP(A97,'1CONTRATO2'!$A$311:$G$863,7,FALSE),"")),"",IF(A97&lt;&gt;"",VLOOKUP(A97,'1CONTRATO2'!$A$311:$G$863,7,FALSE),""))</f>
        <v/>
      </c>
      <c r="M97" s="201" t="str">
        <f t="shared" si="5"/>
        <v>-</v>
      </c>
      <c r="N97" s="302" t="str">
        <f t="shared" si="7"/>
        <v/>
      </c>
      <c r="O97" s="314" t="str">
        <f>IF(PROGRAMACIÓN!C97="", "", PROGRAMACIÓN!C97)</f>
        <v/>
      </c>
      <c r="P97" s="303" t="str">
        <f t="shared" si="8"/>
        <v/>
      </c>
      <c r="Q97" s="303" t="str">
        <f t="shared" si="9"/>
        <v/>
      </c>
    </row>
    <row r="98" spans="1:17" ht="18" customHeight="1" x14ac:dyDescent="0.35">
      <c r="A98" s="203">
        <f t="shared" si="6"/>
        <v>91</v>
      </c>
      <c r="B98" s="210" t="str">
        <f>IF(ISNA(IF(A98&lt;&gt;"",VLOOKUP(A98,'1CONTRATO2'!$A$311:$F$863,2,FALSE),"")),"",IF(A98&lt;&gt;"",VLOOKUP(A98,'1CONTRATO2'!$A$311:$F$863,2,FALSE),""))</f>
        <v/>
      </c>
      <c r="C98" s="210" t="str">
        <f>IF(ISNA(IF(A98&lt;&gt;"",VLOOKUP(A98,'1CONTRATO2'!$A$311:$F$863,6,FALSE),"")),"",IF(A98&lt;&gt;"",VLOOKUP(A98,'1CONTRATO2'!$A$311:$F$863,6,FALSE),""))</f>
        <v/>
      </c>
      <c r="D98" s="209"/>
      <c r="E98" s="208"/>
      <c r="F98" s="207" t="str">
        <f>IF(ISNA(IF(A98&lt;&gt;"",VLOOKUP(A98,'1CONTRATO2'!$A$311:$F$863,4,FALSE),"")),"",IF(A98&lt;&gt;"",VLOOKUP(A98,'1CONTRATO2'!$A$311:$F$863,4,FALSE),""))</f>
        <v/>
      </c>
      <c r="G98" s="206" t="str">
        <f>IF(PROGRAMACIÓN!F98="","",PROGRAMACIÓN!F98)</f>
        <v/>
      </c>
      <c r="H98" s="206" t="str">
        <f>IF(PROGRAMACIÓN!G98="","",PROGRAMACIÓN!G98)</f>
        <v/>
      </c>
      <c r="I98" s="206" t="str">
        <f>IF(PROGRAMACIÓN!H98="","",PROGRAMACIÓN!H98)</f>
        <v/>
      </c>
      <c r="J98" s="205" t="str">
        <f>IF(ISNA(IF(A98&lt;&gt;"",VLOOKUP(A98,'1CONTRATO2'!$A$311:$F$863,5,FALSE),"")),"",IF(A98&lt;&gt;"",VLOOKUP(A98,'1CONTRATO2'!$A$311:$F$863,5,FALSE),""))</f>
        <v/>
      </c>
      <c r="K98" s="204" t="str">
        <f>IF(ISNA(IF(OR(F98="DESCANSA",J98="DESCANSA"),"-----",IF(C98&lt;&gt;"",IF(VLOOKUP(F98,INICIO!$C$7:$D$30,2,FALSE)&lt;&gt;"",VLOOKUP(F98,INICIO!$C$7:$D$30,2,FALSE),""),""))),"",IF(OR(F98="DESCANSA",J98="DESCANSA"),"-----",IF(C98&lt;&gt;"",IF(VLOOKUP(F98,INICIO!$C$7:$D$30,2,FALSE)&lt;&gt;"",VLOOKUP(F98,INICIO!$C$7:$D$30,2,FALSE),""),"")))</f>
        <v/>
      </c>
      <c r="L98" s="203" t="str">
        <f>IF(ISNA(IF(A98&lt;&gt;"",VLOOKUP(A98,'1CONTRATO2'!$A$311:$G$863,7,FALSE),"")),"",IF(A98&lt;&gt;"",VLOOKUP(A98,'1CONTRATO2'!$A$311:$G$863,7,FALSE),""))</f>
        <v/>
      </c>
      <c r="M98" s="201" t="str">
        <f t="shared" si="5"/>
        <v>-</v>
      </c>
      <c r="N98" s="302" t="str">
        <f t="shared" si="7"/>
        <v/>
      </c>
      <c r="O98" s="314" t="str">
        <f>IF(PROGRAMACIÓN!C98="", "", PROGRAMACIÓN!C98)</f>
        <v/>
      </c>
      <c r="P98" s="303" t="str">
        <f t="shared" si="8"/>
        <v/>
      </c>
      <c r="Q98" s="303" t="str">
        <f t="shared" si="9"/>
        <v/>
      </c>
    </row>
    <row r="99" spans="1:17" ht="18" customHeight="1" x14ac:dyDescent="0.35">
      <c r="A99" s="203">
        <f t="shared" si="6"/>
        <v>92</v>
      </c>
      <c r="B99" s="210" t="str">
        <f>IF(ISNA(IF(A99&lt;&gt;"",VLOOKUP(A99,'1CONTRATO2'!$A$311:$F$863,2,FALSE),"")),"",IF(A99&lt;&gt;"",VLOOKUP(A99,'1CONTRATO2'!$A$311:$F$863,2,FALSE),""))</f>
        <v/>
      </c>
      <c r="C99" s="210" t="str">
        <f>IF(ISNA(IF(A99&lt;&gt;"",VLOOKUP(A99,'1CONTRATO2'!$A$311:$F$863,6,FALSE),"")),"",IF(A99&lt;&gt;"",VLOOKUP(A99,'1CONTRATO2'!$A$311:$F$863,6,FALSE),""))</f>
        <v/>
      </c>
      <c r="D99" s="209"/>
      <c r="E99" s="208"/>
      <c r="F99" s="207" t="str">
        <f>IF(ISNA(IF(A99&lt;&gt;"",VLOOKUP(A99,'1CONTRATO2'!$A$311:$F$863,4,FALSE),"")),"",IF(A99&lt;&gt;"",VLOOKUP(A99,'1CONTRATO2'!$A$311:$F$863,4,FALSE),""))</f>
        <v/>
      </c>
      <c r="G99" s="206" t="str">
        <f>IF(PROGRAMACIÓN!F99="","",PROGRAMACIÓN!F99)</f>
        <v/>
      </c>
      <c r="H99" s="206" t="str">
        <f>IF(PROGRAMACIÓN!G99="","",PROGRAMACIÓN!G99)</f>
        <v/>
      </c>
      <c r="I99" s="206" t="str">
        <f>IF(PROGRAMACIÓN!H99="","",PROGRAMACIÓN!H99)</f>
        <v/>
      </c>
      <c r="J99" s="205" t="str">
        <f>IF(ISNA(IF(A99&lt;&gt;"",VLOOKUP(A99,'1CONTRATO2'!$A$311:$F$863,5,FALSE),"")),"",IF(A99&lt;&gt;"",VLOOKUP(A99,'1CONTRATO2'!$A$311:$F$863,5,FALSE),""))</f>
        <v/>
      </c>
      <c r="K99" s="204" t="str">
        <f>IF(ISNA(IF(OR(F99="DESCANSA",J99="DESCANSA"),"-----",IF(C99&lt;&gt;"",IF(VLOOKUP(F99,INICIO!$C$7:$D$30,2,FALSE)&lt;&gt;"",VLOOKUP(F99,INICIO!$C$7:$D$30,2,FALSE),""),""))),"",IF(OR(F99="DESCANSA",J99="DESCANSA"),"-----",IF(C99&lt;&gt;"",IF(VLOOKUP(F99,INICIO!$C$7:$D$30,2,FALSE)&lt;&gt;"",VLOOKUP(F99,INICIO!$C$7:$D$30,2,FALSE),""),"")))</f>
        <v/>
      </c>
      <c r="L99" s="203" t="str">
        <f>IF(ISNA(IF(A99&lt;&gt;"",VLOOKUP(A99,'1CONTRATO2'!$A$311:$G$863,7,FALSE),"")),"",IF(A99&lt;&gt;"",VLOOKUP(A99,'1CONTRATO2'!$A$311:$G$863,7,FALSE),""))</f>
        <v/>
      </c>
      <c r="M99" s="201" t="str">
        <f t="shared" si="5"/>
        <v>-</v>
      </c>
      <c r="N99" s="302" t="str">
        <f t="shared" si="7"/>
        <v/>
      </c>
      <c r="O99" s="314" t="str">
        <f>IF(PROGRAMACIÓN!C99="", "", PROGRAMACIÓN!C99)</f>
        <v/>
      </c>
      <c r="P99" s="303" t="str">
        <f t="shared" si="8"/>
        <v/>
      </c>
      <c r="Q99" s="303" t="str">
        <f t="shared" si="9"/>
        <v/>
      </c>
    </row>
    <row r="100" spans="1:17" ht="18" customHeight="1" x14ac:dyDescent="0.35">
      <c r="A100" s="203">
        <f t="shared" si="6"/>
        <v>93</v>
      </c>
      <c r="B100" s="210" t="str">
        <f>IF(ISNA(IF(A100&lt;&gt;"",VLOOKUP(A100,'1CONTRATO2'!$A$311:$F$863,2,FALSE),"")),"",IF(A100&lt;&gt;"",VLOOKUP(A100,'1CONTRATO2'!$A$311:$F$863,2,FALSE),""))</f>
        <v/>
      </c>
      <c r="C100" s="210" t="str">
        <f>IF(ISNA(IF(A100&lt;&gt;"",VLOOKUP(A100,'1CONTRATO2'!$A$311:$F$863,6,FALSE),"")),"",IF(A100&lt;&gt;"",VLOOKUP(A100,'1CONTRATO2'!$A$311:$F$863,6,FALSE),""))</f>
        <v/>
      </c>
      <c r="D100" s="209"/>
      <c r="E100" s="208"/>
      <c r="F100" s="207" t="str">
        <f>IF(ISNA(IF(A100&lt;&gt;"",VLOOKUP(A100,'1CONTRATO2'!$A$311:$F$863,4,FALSE),"")),"",IF(A100&lt;&gt;"",VLOOKUP(A100,'1CONTRATO2'!$A$311:$F$863,4,FALSE),""))</f>
        <v/>
      </c>
      <c r="G100" s="206" t="str">
        <f>IF(PROGRAMACIÓN!F100="","",PROGRAMACIÓN!F100)</f>
        <v/>
      </c>
      <c r="H100" s="206" t="str">
        <f>IF(PROGRAMACIÓN!G100="","",PROGRAMACIÓN!G100)</f>
        <v/>
      </c>
      <c r="I100" s="206" t="str">
        <f>IF(PROGRAMACIÓN!H100="","",PROGRAMACIÓN!H100)</f>
        <v/>
      </c>
      <c r="J100" s="205" t="str">
        <f>IF(ISNA(IF(A100&lt;&gt;"",VLOOKUP(A100,'1CONTRATO2'!$A$311:$F$863,5,FALSE),"")),"",IF(A100&lt;&gt;"",VLOOKUP(A100,'1CONTRATO2'!$A$311:$F$863,5,FALSE),""))</f>
        <v/>
      </c>
      <c r="K100" s="204" t="str">
        <f>IF(ISNA(IF(OR(F100="DESCANSA",J100="DESCANSA"),"-----",IF(C100&lt;&gt;"",IF(VLOOKUP(F100,INICIO!$C$7:$D$30,2,FALSE)&lt;&gt;"",VLOOKUP(F100,INICIO!$C$7:$D$30,2,FALSE),""),""))),"",IF(OR(F100="DESCANSA",J100="DESCANSA"),"-----",IF(C100&lt;&gt;"",IF(VLOOKUP(F100,INICIO!$C$7:$D$30,2,FALSE)&lt;&gt;"",VLOOKUP(F100,INICIO!$C$7:$D$30,2,FALSE),""),"")))</f>
        <v/>
      </c>
      <c r="L100" s="203" t="str">
        <f>IF(ISNA(IF(A100&lt;&gt;"",VLOOKUP(A100,'1CONTRATO2'!$A$311:$G$863,7,FALSE),"")),"",IF(A100&lt;&gt;"",VLOOKUP(A100,'1CONTRATO2'!$A$311:$G$863,7,FALSE),""))</f>
        <v/>
      </c>
      <c r="M100" s="201" t="str">
        <f t="shared" si="5"/>
        <v>-</v>
      </c>
      <c r="N100" s="302" t="str">
        <f t="shared" si="7"/>
        <v/>
      </c>
      <c r="O100" s="314" t="str">
        <f>IF(PROGRAMACIÓN!C100="", "", PROGRAMACIÓN!C100)</f>
        <v/>
      </c>
      <c r="P100" s="303" t="str">
        <f t="shared" si="8"/>
        <v/>
      </c>
      <c r="Q100" s="303" t="str">
        <f t="shared" si="9"/>
        <v/>
      </c>
    </row>
    <row r="101" spans="1:17" ht="18" customHeight="1" x14ac:dyDescent="0.35">
      <c r="A101" s="203">
        <f t="shared" si="6"/>
        <v>94</v>
      </c>
      <c r="B101" s="210" t="str">
        <f>IF(ISNA(IF(A101&lt;&gt;"",VLOOKUP(A101,'1CONTRATO2'!$A$311:$F$863,2,FALSE),"")),"",IF(A101&lt;&gt;"",VLOOKUP(A101,'1CONTRATO2'!$A$311:$F$863,2,FALSE),""))</f>
        <v/>
      </c>
      <c r="C101" s="210" t="str">
        <f>IF(ISNA(IF(A101&lt;&gt;"",VLOOKUP(A101,'1CONTRATO2'!$A$311:$F$863,6,FALSE),"")),"",IF(A101&lt;&gt;"",VLOOKUP(A101,'1CONTRATO2'!$A$311:$F$863,6,FALSE),""))</f>
        <v/>
      </c>
      <c r="D101" s="209"/>
      <c r="E101" s="208"/>
      <c r="F101" s="207" t="str">
        <f>IF(ISNA(IF(A101&lt;&gt;"",VLOOKUP(A101,'1CONTRATO2'!$A$311:$F$863,4,FALSE),"")),"",IF(A101&lt;&gt;"",VLOOKUP(A101,'1CONTRATO2'!$A$311:$F$863,4,FALSE),""))</f>
        <v/>
      </c>
      <c r="G101" s="206" t="str">
        <f>IF(PROGRAMACIÓN!F101="","",PROGRAMACIÓN!F101)</f>
        <v/>
      </c>
      <c r="H101" s="206" t="str">
        <f>IF(PROGRAMACIÓN!G101="","",PROGRAMACIÓN!G101)</f>
        <v/>
      </c>
      <c r="I101" s="206" t="str">
        <f>IF(PROGRAMACIÓN!H101="","",PROGRAMACIÓN!H101)</f>
        <v/>
      </c>
      <c r="J101" s="205" t="str">
        <f>IF(ISNA(IF(A101&lt;&gt;"",VLOOKUP(A101,'1CONTRATO2'!$A$311:$F$863,5,FALSE),"")),"",IF(A101&lt;&gt;"",VLOOKUP(A101,'1CONTRATO2'!$A$311:$F$863,5,FALSE),""))</f>
        <v/>
      </c>
      <c r="K101" s="204" t="str">
        <f>IF(ISNA(IF(OR(F101="DESCANSA",J101="DESCANSA"),"-----",IF(C101&lt;&gt;"",IF(VLOOKUP(F101,INICIO!$C$7:$D$30,2,FALSE)&lt;&gt;"",VLOOKUP(F101,INICIO!$C$7:$D$30,2,FALSE),""),""))),"",IF(OR(F101="DESCANSA",J101="DESCANSA"),"-----",IF(C101&lt;&gt;"",IF(VLOOKUP(F101,INICIO!$C$7:$D$30,2,FALSE)&lt;&gt;"",VLOOKUP(F101,INICIO!$C$7:$D$30,2,FALSE),""),"")))</f>
        <v/>
      </c>
      <c r="L101" s="203" t="str">
        <f>IF(ISNA(IF(A101&lt;&gt;"",VLOOKUP(A101,'1CONTRATO2'!$A$311:$G$863,7,FALSE),"")),"",IF(A101&lt;&gt;"",VLOOKUP(A101,'1CONTRATO2'!$A$311:$G$863,7,FALSE),""))</f>
        <v/>
      </c>
      <c r="M101" s="201" t="str">
        <f t="shared" si="5"/>
        <v>-</v>
      </c>
      <c r="N101" s="302" t="str">
        <f t="shared" si="7"/>
        <v/>
      </c>
      <c r="O101" s="314" t="str">
        <f>IF(PROGRAMACIÓN!C101="", "", PROGRAMACIÓN!C101)</f>
        <v/>
      </c>
      <c r="P101" s="303" t="str">
        <f t="shared" si="8"/>
        <v/>
      </c>
      <c r="Q101" s="303" t="str">
        <f t="shared" si="9"/>
        <v/>
      </c>
    </row>
    <row r="102" spans="1:17" ht="18" customHeight="1" x14ac:dyDescent="0.35">
      <c r="A102" s="203">
        <f t="shared" si="6"/>
        <v>95</v>
      </c>
      <c r="B102" s="210" t="str">
        <f>IF(ISNA(IF(A102&lt;&gt;"",VLOOKUP(A102,'1CONTRATO2'!$A$311:$F$863,2,FALSE),"")),"",IF(A102&lt;&gt;"",VLOOKUP(A102,'1CONTRATO2'!$A$311:$F$863,2,FALSE),""))</f>
        <v/>
      </c>
      <c r="C102" s="210" t="str">
        <f>IF(ISNA(IF(A102&lt;&gt;"",VLOOKUP(A102,'1CONTRATO2'!$A$311:$F$863,6,FALSE),"")),"",IF(A102&lt;&gt;"",VLOOKUP(A102,'1CONTRATO2'!$A$311:$F$863,6,FALSE),""))</f>
        <v/>
      </c>
      <c r="D102" s="209"/>
      <c r="E102" s="208"/>
      <c r="F102" s="207" t="str">
        <f>IF(ISNA(IF(A102&lt;&gt;"",VLOOKUP(A102,'1CONTRATO2'!$A$311:$F$863,4,FALSE),"")),"",IF(A102&lt;&gt;"",VLOOKUP(A102,'1CONTRATO2'!$A$311:$F$863,4,FALSE),""))</f>
        <v/>
      </c>
      <c r="G102" s="206" t="str">
        <f>IF(PROGRAMACIÓN!F102="","",PROGRAMACIÓN!F102)</f>
        <v/>
      </c>
      <c r="H102" s="206" t="str">
        <f>IF(PROGRAMACIÓN!G102="","",PROGRAMACIÓN!G102)</f>
        <v/>
      </c>
      <c r="I102" s="206" t="str">
        <f>IF(PROGRAMACIÓN!H102="","",PROGRAMACIÓN!H102)</f>
        <v/>
      </c>
      <c r="J102" s="205" t="str">
        <f>IF(ISNA(IF(A102&lt;&gt;"",VLOOKUP(A102,'1CONTRATO2'!$A$311:$F$863,5,FALSE),"")),"",IF(A102&lt;&gt;"",VLOOKUP(A102,'1CONTRATO2'!$A$311:$F$863,5,FALSE),""))</f>
        <v/>
      </c>
      <c r="K102" s="204" t="str">
        <f>IF(ISNA(IF(OR(F102="DESCANSA",J102="DESCANSA"),"-----",IF(C102&lt;&gt;"",IF(VLOOKUP(F102,INICIO!$C$7:$D$30,2,FALSE)&lt;&gt;"",VLOOKUP(F102,INICIO!$C$7:$D$30,2,FALSE),""),""))),"",IF(OR(F102="DESCANSA",J102="DESCANSA"),"-----",IF(C102&lt;&gt;"",IF(VLOOKUP(F102,INICIO!$C$7:$D$30,2,FALSE)&lt;&gt;"",VLOOKUP(F102,INICIO!$C$7:$D$30,2,FALSE),""),"")))</f>
        <v/>
      </c>
      <c r="L102" s="203" t="str">
        <f>IF(ISNA(IF(A102&lt;&gt;"",VLOOKUP(A102,'1CONTRATO2'!$A$311:$G$863,7,FALSE),"")),"",IF(A102&lt;&gt;"",VLOOKUP(A102,'1CONTRATO2'!$A$311:$G$863,7,FALSE),""))</f>
        <v/>
      </c>
      <c r="M102" s="201" t="str">
        <f t="shared" si="5"/>
        <v>-</v>
      </c>
      <c r="N102" s="302" t="str">
        <f t="shared" si="7"/>
        <v/>
      </c>
      <c r="O102" s="314" t="str">
        <f>IF(PROGRAMACIÓN!C102="", "", PROGRAMACIÓN!C102)</f>
        <v/>
      </c>
      <c r="P102" s="303" t="str">
        <f t="shared" si="8"/>
        <v/>
      </c>
      <c r="Q102" s="303" t="str">
        <f t="shared" si="9"/>
        <v/>
      </c>
    </row>
    <row r="103" spans="1:17" ht="18" customHeight="1" x14ac:dyDescent="0.35">
      <c r="A103" s="203">
        <f t="shared" si="6"/>
        <v>96</v>
      </c>
      <c r="B103" s="210" t="str">
        <f>IF(ISNA(IF(A103&lt;&gt;"",VLOOKUP(A103,'1CONTRATO2'!$A$311:$F$863,2,FALSE),"")),"",IF(A103&lt;&gt;"",VLOOKUP(A103,'1CONTRATO2'!$A$311:$F$863,2,FALSE),""))</f>
        <v/>
      </c>
      <c r="C103" s="210" t="str">
        <f>IF(ISNA(IF(A103&lt;&gt;"",VLOOKUP(A103,'1CONTRATO2'!$A$311:$F$863,6,FALSE),"")),"",IF(A103&lt;&gt;"",VLOOKUP(A103,'1CONTRATO2'!$A$311:$F$863,6,FALSE),""))</f>
        <v/>
      </c>
      <c r="D103" s="209"/>
      <c r="E103" s="208"/>
      <c r="F103" s="207" t="str">
        <f>IF(ISNA(IF(A103&lt;&gt;"",VLOOKUP(A103,'1CONTRATO2'!$A$311:$F$863,4,FALSE),"")),"",IF(A103&lt;&gt;"",VLOOKUP(A103,'1CONTRATO2'!$A$311:$F$863,4,FALSE),""))</f>
        <v/>
      </c>
      <c r="G103" s="206" t="str">
        <f>IF(PROGRAMACIÓN!F103="","",PROGRAMACIÓN!F103)</f>
        <v/>
      </c>
      <c r="H103" s="206" t="str">
        <f>IF(PROGRAMACIÓN!G103="","",PROGRAMACIÓN!G103)</f>
        <v/>
      </c>
      <c r="I103" s="206" t="str">
        <f>IF(PROGRAMACIÓN!H103="","",PROGRAMACIÓN!H103)</f>
        <v/>
      </c>
      <c r="J103" s="205" t="str">
        <f>IF(ISNA(IF(A103&lt;&gt;"",VLOOKUP(A103,'1CONTRATO2'!$A$311:$F$863,5,FALSE),"")),"",IF(A103&lt;&gt;"",VLOOKUP(A103,'1CONTRATO2'!$A$311:$F$863,5,FALSE),""))</f>
        <v/>
      </c>
      <c r="K103" s="204" t="str">
        <f>IF(ISNA(IF(OR(F103="DESCANSA",J103="DESCANSA"),"-----",IF(C103&lt;&gt;"",IF(VLOOKUP(F103,INICIO!$C$7:$D$30,2,FALSE)&lt;&gt;"",VLOOKUP(F103,INICIO!$C$7:$D$30,2,FALSE),""),""))),"",IF(OR(F103="DESCANSA",J103="DESCANSA"),"-----",IF(C103&lt;&gt;"",IF(VLOOKUP(F103,INICIO!$C$7:$D$30,2,FALSE)&lt;&gt;"",VLOOKUP(F103,INICIO!$C$7:$D$30,2,FALSE),""),"")))</f>
        <v/>
      </c>
      <c r="L103" s="203" t="str">
        <f>IF(ISNA(IF(A103&lt;&gt;"",VLOOKUP(A103,'1CONTRATO2'!$A$311:$G$863,7,FALSE),"")),"",IF(A103&lt;&gt;"",VLOOKUP(A103,'1CONTRATO2'!$A$311:$G$863,7,FALSE),""))</f>
        <v/>
      </c>
      <c r="M103" s="201" t="str">
        <f t="shared" si="5"/>
        <v>-</v>
      </c>
      <c r="N103" s="302" t="str">
        <f t="shared" si="7"/>
        <v/>
      </c>
      <c r="O103" s="314" t="str">
        <f>IF(PROGRAMACIÓN!C103="", "", PROGRAMACIÓN!C103)</f>
        <v/>
      </c>
      <c r="P103" s="303" t="str">
        <f t="shared" si="8"/>
        <v/>
      </c>
      <c r="Q103" s="303" t="str">
        <f t="shared" si="9"/>
        <v/>
      </c>
    </row>
    <row r="104" spans="1:17" ht="18" customHeight="1" x14ac:dyDescent="0.35">
      <c r="A104" s="203">
        <f t="shared" si="6"/>
        <v>97</v>
      </c>
      <c r="B104" s="210" t="str">
        <f>IF(ISNA(IF(A104&lt;&gt;"",VLOOKUP(A104,'1CONTRATO2'!$A$311:$F$863,2,FALSE),"")),"",IF(A104&lt;&gt;"",VLOOKUP(A104,'1CONTRATO2'!$A$311:$F$863,2,FALSE),""))</f>
        <v/>
      </c>
      <c r="C104" s="210" t="str">
        <f>IF(ISNA(IF(A104&lt;&gt;"",VLOOKUP(A104,'1CONTRATO2'!$A$311:$F$863,6,FALSE),"")),"",IF(A104&lt;&gt;"",VLOOKUP(A104,'1CONTRATO2'!$A$311:$F$863,6,FALSE),""))</f>
        <v/>
      </c>
      <c r="D104" s="209"/>
      <c r="E104" s="208"/>
      <c r="F104" s="207" t="str">
        <f>IF(ISNA(IF(A104&lt;&gt;"",VLOOKUP(A104,'1CONTRATO2'!$A$311:$F$863,4,FALSE),"")),"",IF(A104&lt;&gt;"",VLOOKUP(A104,'1CONTRATO2'!$A$311:$F$863,4,FALSE),""))</f>
        <v/>
      </c>
      <c r="G104" s="206" t="str">
        <f>IF(PROGRAMACIÓN!F104="","",PROGRAMACIÓN!F104)</f>
        <v/>
      </c>
      <c r="H104" s="206" t="str">
        <f>IF(PROGRAMACIÓN!G104="","",PROGRAMACIÓN!G104)</f>
        <v/>
      </c>
      <c r="I104" s="206" t="str">
        <f>IF(PROGRAMACIÓN!H104="","",PROGRAMACIÓN!H104)</f>
        <v/>
      </c>
      <c r="J104" s="205" t="str">
        <f>IF(ISNA(IF(A104&lt;&gt;"",VLOOKUP(A104,'1CONTRATO2'!$A$311:$F$863,5,FALSE),"")),"",IF(A104&lt;&gt;"",VLOOKUP(A104,'1CONTRATO2'!$A$311:$F$863,5,FALSE),""))</f>
        <v/>
      </c>
      <c r="K104" s="204" t="str">
        <f>IF(ISNA(IF(OR(F104="DESCANSA",J104="DESCANSA"),"-----",IF(C104&lt;&gt;"",IF(VLOOKUP(F104,INICIO!$C$7:$D$30,2,FALSE)&lt;&gt;"",VLOOKUP(F104,INICIO!$C$7:$D$30,2,FALSE),""),""))),"",IF(OR(F104="DESCANSA",J104="DESCANSA"),"-----",IF(C104&lt;&gt;"",IF(VLOOKUP(F104,INICIO!$C$7:$D$30,2,FALSE)&lt;&gt;"",VLOOKUP(F104,INICIO!$C$7:$D$30,2,FALSE),""),"")))</f>
        <v/>
      </c>
      <c r="L104" s="203" t="str">
        <f>IF(ISNA(IF(A104&lt;&gt;"",VLOOKUP(A104,'1CONTRATO2'!$A$311:$G$863,7,FALSE),"")),"",IF(A104&lt;&gt;"",VLOOKUP(A104,'1CONTRATO2'!$A$311:$G$863,7,FALSE),""))</f>
        <v/>
      </c>
      <c r="M104" s="201" t="str">
        <f t="shared" si="5"/>
        <v>-</v>
      </c>
      <c r="N104" s="302" t="str">
        <f t="shared" si="7"/>
        <v/>
      </c>
      <c r="O104" s="314" t="str">
        <f>IF(PROGRAMACIÓN!C104="", "", PROGRAMACIÓN!C104)</f>
        <v/>
      </c>
      <c r="P104" s="303" t="str">
        <f t="shared" si="8"/>
        <v/>
      </c>
      <c r="Q104" s="303" t="str">
        <f t="shared" si="9"/>
        <v/>
      </c>
    </row>
    <row r="105" spans="1:17" ht="18" customHeight="1" x14ac:dyDescent="0.35">
      <c r="A105" s="203">
        <f t="shared" si="6"/>
        <v>98</v>
      </c>
      <c r="B105" s="210" t="str">
        <f>IF(ISNA(IF(A105&lt;&gt;"",VLOOKUP(A105,'1CONTRATO2'!$A$311:$F$863,2,FALSE),"")),"",IF(A105&lt;&gt;"",VLOOKUP(A105,'1CONTRATO2'!$A$311:$F$863,2,FALSE),""))</f>
        <v/>
      </c>
      <c r="C105" s="210" t="str">
        <f>IF(ISNA(IF(A105&lt;&gt;"",VLOOKUP(A105,'1CONTRATO2'!$A$311:$F$863,6,FALSE),"")),"",IF(A105&lt;&gt;"",VLOOKUP(A105,'1CONTRATO2'!$A$311:$F$863,6,FALSE),""))</f>
        <v/>
      </c>
      <c r="D105" s="209"/>
      <c r="E105" s="208"/>
      <c r="F105" s="207" t="str">
        <f>IF(ISNA(IF(A105&lt;&gt;"",VLOOKUP(A105,'1CONTRATO2'!$A$311:$F$863,4,FALSE),"")),"",IF(A105&lt;&gt;"",VLOOKUP(A105,'1CONTRATO2'!$A$311:$F$863,4,FALSE),""))</f>
        <v/>
      </c>
      <c r="G105" s="206" t="str">
        <f>IF(PROGRAMACIÓN!F105="","",PROGRAMACIÓN!F105)</f>
        <v/>
      </c>
      <c r="H105" s="206" t="str">
        <f>IF(PROGRAMACIÓN!G105="","",PROGRAMACIÓN!G105)</f>
        <v/>
      </c>
      <c r="I105" s="206" t="str">
        <f>IF(PROGRAMACIÓN!H105="","",PROGRAMACIÓN!H105)</f>
        <v/>
      </c>
      <c r="J105" s="205" t="str">
        <f>IF(ISNA(IF(A105&lt;&gt;"",VLOOKUP(A105,'1CONTRATO2'!$A$311:$F$863,5,FALSE),"")),"",IF(A105&lt;&gt;"",VLOOKUP(A105,'1CONTRATO2'!$A$311:$F$863,5,FALSE),""))</f>
        <v/>
      </c>
      <c r="K105" s="204" t="str">
        <f>IF(ISNA(IF(OR(F105="DESCANSA",J105="DESCANSA"),"-----",IF(C105&lt;&gt;"",IF(VLOOKUP(F105,INICIO!$C$7:$D$30,2,FALSE)&lt;&gt;"",VLOOKUP(F105,INICIO!$C$7:$D$30,2,FALSE),""),""))),"",IF(OR(F105="DESCANSA",J105="DESCANSA"),"-----",IF(C105&lt;&gt;"",IF(VLOOKUP(F105,INICIO!$C$7:$D$30,2,FALSE)&lt;&gt;"",VLOOKUP(F105,INICIO!$C$7:$D$30,2,FALSE),""),"")))</f>
        <v/>
      </c>
      <c r="L105" s="203" t="str">
        <f>IF(ISNA(IF(A105&lt;&gt;"",VLOOKUP(A105,'1CONTRATO2'!$A$311:$G$863,7,FALSE),"")),"",IF(A105&lt;&gt;"",VLOOKUP(A105,'1CONTRATO2'!$A$311:$G$863,7,FALSE),""))</f>
        <v/>
      </c>
      <c r="M105" s="201" t="str">
        <f t="shared" si="5"/>
        <v>-</v>
      </c>
      <c r="N105" s="302" t="str">
        <f t="shared" si="7"/>
        <v/>
      </c>
      <c r="O105" s="314" t="str">
        <f>IF(PROGRAMACIÓN!C105="", "", PROGRAMACIÓN!C105)</f>
        <v/>
      </c>
      <c r="P105" s="303" t="str">
        <f t="shared" si="8"/>
        <v/>
      </c>
      <c r="Q105" s="303" t="str">
        <f t="shared" si="9"/>
        <v/>
      </c>
    </row>
    <row r="106" spans="1:17" ht="18" customHeight="1" x14ac:dyDescent="0.35">
      <c r="A106" s="203">
        <f t="shared" si="6"/>
        <v>99</v>
      </c>
      <c r="B106" s="210" t="str">
        <f>IF(ISNA(IF(A106&lt;&gt;"",VLOOKUP(A106,'1CONTRATO2'!$A$311:$F$863,2,FALSE),"")),"",IF(A106&lt;&gt;"",VLOOKUP(A106,'1CONTRATO2'!$A$311:$F$863,2,FALSE),""))</f>
        <v/>
      </c>
      <c r="C106" s="210" t="str">
        <f>IF(ISNA(IF(A106&lt;&gt;"",VLOOKUP(A106,'1CONTRATO2'!$A$311:$F$863,6,FALSE),"")),"",IF(A106&lt;&gt;"",VLOOKUP(A106,'1CONTRATO2'!$A$311:$F$863,6,FALSE),""))</f>
        <v/>
      </c>
      <c r="D106" s="209"/>
      <c r="E106" s="208"/>
      <c r="F106" s="207" t="str">
        <f>IF(ISNA(IF(A106&lt;&gt;"",VLOOKUP(A106,'1CONTRATO2'!$A$311:$F$863,4,FALSE),"")),"",IF(A106&lt;&gt;"",VLOOKUP(A106,'1CONTRATO2'!$A$311:$F$863,4,FALSE),""))</f>
        <v/>
      </c>
      <c r="G106" s="206" t="str">
        <f>IF(PROGRAMACIÓN!F106="","",PROGRAMACIÓN!F106)</f>
        <v/>
      </c>
      <c r="H106" s="206" t="str">
        <f>IF(PROGRAMACIÓN!G106="","",PROGRAMACIÓN!G106)</f>
        <v/>
      </c>
      <c r="I106" s="206" t="str">
        <f>IF(PROGRAMACIÓN!H106="","",PROGRAMACIÓN!H106)</f>
        <v/>
      </c>
      <c r="J106" s="205" t="str">
        <f>IF(ISNA(IF(A106&lt;&gt;"",VLOOKUP(A106,'1CONTRATO2'!$A$311:$F$863,5,FALSE),"")),"",IF(A106&lt;&gt;"",VLOOKUP(A106,'1CONTRATO2'!$A$311:$F$863,5,FALSE),""))</f>
        <v/>
      </c>
      <c r="K106" s="204" t="str">
        <f>IF(ISNA(IF(OR(F106="DESCANSA",J106="DESCANSA"),"-----",IF(C106&lt;&gt;"",IF(VLOOKUP(F106,INICIO!$C$7:$D$30,2,FALSE)&lt;&gt;"",VLOOKUP(F106,INICIO!$C$7:$D$30,2,FALSE),""),""))),"",IF(OR(F106="DESCANSA",J106="DESCANSA"),"-----",IF(C106&lt;&gt;"",IF(VLOOKUP(F106,INICIO!$C$7:$D$30,2,FALSE)&lt;&gt;"",VLOOKUP(F106,INICIO!$C$7:$D$30,2,FALSE),""),"")))</f>
        <v/>
      </c>
      <c r="L106" s="203" t="str">
        <f>IF(ISNA(IF(A106&lt;&gt;"",VLOOKUP(A106,'1CONTRATO2'!$A$311:$G$863,7,FALSE),"")),"",IF(A106&lt;&gt;"",VLOOKUP(A106,'1CONTRATO2'!$A$311:$G$863,7,FALSE),""))</f>
        <v/>
      </c>
      <c r="M106" s="201" t="str">
        <f t="shared" si="5"/>
        <v>-</v>
      </c>
      <c r="N106" s="302" t="str">
        <f t="shared" si="7"/>
        <v/>
      </c>
      <c r="O106" s="314" t="str">
        <f>IF(PROGRAMACIÓN!C106="", "", PROGRAMACIÓN!C106)</f>
        <v/>
      </c>
      <c r="P106" s="303" t="str">
        <f t="shared" si="8"/>
        <v/>
      </c>
      <c r="Q106" s="303" t="str">
        <f t="shared" si="9"/>
        <v/>
      </c>
    </row>
    <row r="107" spans="1:17" ht="18" customHeight="1" x14ac:dyDescent="0.35">
      <c r="A107" s="203">
        <f t="shared" si="6"/>
        <v>100</v>
      </c>
      <c r="B107" s="210" t="str">
        <f>IF(ISNA(IF(A107&lt;&gt;"",VLOOKUP(A107,'1CONTRATO2'!$A$311:$F$863,2,FALSE),"")),"",IF(A107&lt;&gt;"",VLOOKUP(A107,'1CONTRATO2'!$A$311:$F$863,2,FALSE),""))</f>
        <v/>
      </c>
      <c r="C107" s="210" t="str">
        <f>IF(ISNA(IF(A107&lt;&gt;"",VLOOKUP(A107,'1CONTRATO2'!$A$311:$F$863,6,FALSE),"")),"",IF(A107&lt;&gt;"",VLOOKUP(A107,'1CONTRATO2'!$A$311:$F$863,6,FALSE),""))</f>
        <v/>
      </c>
      <c r="D107" s="209"/>
      <c r="E107" s="208"/>
      <c r="F107" s="207" t="str">
        <f>IF(ISNA(IF(A107&lt;&gt;"",VLOOKUP(A107,'1CONTRATO2'!$A$311:$F$863,4,FALSE),"")),"",IF(A107&lt;&gt;"",VLOOKUP(A107,'1CONTRATO2'!$A$311:$F$863,4,FALSE),""))</f>
        <v/>
      </c>
      <c r="G107" s="206" t="str">
        <f>IF(PROGRAMACIÓN!F107="","",PROGRAMACIÓN!F107)</f>
        <v/>
      </c>
      <c r="H107" s="206" t="str">
        <f>IF(PROGRAMACIÓN!G107="","",PROGRAMACIÓN!G107)</f>
        <v/>
      </c>
      <c r="I107" s="206" t="str">
        <f>IF(PROGRAMACIÓN!H107="","",PROGRAMACIÓN!H107)</f>
        <v/>
      </c>
      <c r="J107" s="205" t="str">
        <f>IF(ISNA(IF(A107&lt;&gt;"",VLOOKUP(A107,'1CONTRATO2'!$A$311:$F$863,5,FALSE),"")),"",IF(A107&lt;&gt;"",VLOOKUP(A107,'1CONTRATO2'!$A$311:$F$863,5,FALSE),""))</f>
        <v/>
      </c>
      <c r="K107" s="204" t="str">
        <f>IF(ISNA(IF(OR(F107="DESCANSA",J107="DESCANSA"),"-----",IF(C107&lt;&gt;"",IF(VLOOKUP(F107,INICIO!$C$7:$D$30,2,FALSE)&lt;&gt;"",VLOOKUP(F107,INICIO!$C$7:$D$30,2,FALSE),""),""))),"",IF(OR(F107="DESCANSA",J107="DESCANSA"),"-----",IF(C107&lt;&gt;"",IF(VLOOKUP(F107,INICIO!$C$7:$D$30,2,FALSE)&lt;&gt;"",VLOOKUP(F107,INICIO!$C$7:$D$30,2,FALSE),""),"")))</f>
        <v/>
      </c>
      <c r="L107" s="203" t="str">
        <f>IF(ISNA(IF(A107&lt;&gt;"",VLOOKUP(A107,'1CONTRATO2'!$A$311:$G$863,7,FALSE),"")),"",IF(A107&lt;&gt;"",VLOOKUP(A107,'1CONTRATO2'!$A$311:$G$863,7,FALSE),""))</f>
        <v/>
      </c>
      <c r="M107" s="201" t="str">
        <f t="shared" si="5"/>
        <v>-</v>
      </c>
      <c r="N107" s="302" t="str">
        <f t="shared" si="7"/>
        <v/>
      </c>
      <c r="O107" s="314" t="str">
        <f>IF(PROGRAMACIÓN!C107="", "", PROGRAMACIÓN!C107)</f>
        <v/>
      </c>
      <c r="P107" s="303" t="str">
        <f t="shared" si="8"/>
        <v/>
      </c>
      <c r="Q107" s="303" t="str">
        <f t="shared" si="9"/>
        <v/>
      </c>
    </row>
    <row r="108" spans="1:17" ht="18" customHeight="1" x14ac:dyDescent="0.35">
      <c r="A108" s="203">
        <f t="shared" si="6"/>
        <v>101</v>
      </c>
      <c r="B108" s="210" t="str">
        <f>IF(ISNA(IF(A108&lt;&gt;"",VLOOKUP(A108,'1CONTRATO2'!$A$311:$F$863,2,FALSE),"")),"",IF(A108&lt;&gt;"",VLOOKUP(A108,'1CONTRATO2'!$A$311:$F$863,2,FALSE),""))</f>
        <v/>
      </c>
      <c r="C108" s="210" t="str">
        <f>IF(ISNA(IF(A108&lt;&gt;"",VLOOKUP(A108,'1CONTRATO2'!$A$311:$F$863,6,FALSE),"")),"",IF(A108&lt;&gt;"",VLOOKUP(A108,'1CONTRATO2'!$A$311:$F$863,6,FALSE),""))</f>
        <v/>
      </c>
      <c r="D108" s="209"/>
      <c r="E108" s="208"/>
      <c r="F108" s="207" t="str">
        <f>IF(ISNA(IF(A108&lt;&gt;"",VLOOKUP(A108,'1CONTRATO2'!$A$311:$F$863,4,FALSE),"")),"",IF(A108&lt;&gt;"",VLOOKUP(A108,'1CONTRATO2'!$A$311:$F$863,4,FALSE),""))</f>
        <v/>
      </c>
      <c r="G108" s="206" t="str">
        <f>IF(PROGRAMACIÓN!F108="","",PROGRAMACIÓN!F108)</f>
        <v/>
      </c>
      <c r="H108" s="206" t="str">
        <f>IF(PROGRAMACIÓN!G108="","",PROGRAMACIÓN!G108)</f>
        <v/>
      </c>
      <c r="I108" s="206" t="str">
        <f>IF(PROGRAMACIÓN!H108="","",PROGRAMACIÓN!H108)</f>
        <v/>
      </c>
      <c r="J108" s="205" t="str">
        <f>IF(ISNA(IF(A108&lt;&gt;"",VLOOKUP(A108,'1CONTRATO2'!$A$311:$F$863,5,FALSE),"")),"",IF(A108&lt;&gt;"",VLOOKUP(A108,'1CONTRATO2'!$A$311:$F$863,5,FALSE),""))</f>
        <v/>
      </c>
      <c r="K108" s="204" t="str">
        <f>IF(ISNA(IF(OR(F108="DESCANSA",J108="DESCANSA"),"-----",IF(C108&lt;&gt;"",IF(VLOOKUP(F108,INICIO!$C$7:$D$30,2,FALSE)&lt;&gt;"",VLOOKUP(F108,INICIO!$C$7:$D$30,2,FALSE),""),""))),"",IF(OR(F108="DESCANSA",J108="DESCANSA"),"-----",IF(C108&lt;&gt;"",IF(VLOOKUP(F108,INICIO!$C$7:$D$30,2,FALSE)&lt;&gt;"",VLOOKUP(F108,INICIO!$C$7:$D$30,2,FALSE),""),"")))</f>
        <v/>
      </c>
      <c r="L108" s="203" t="str">
        <f>IF(ISNA(IF(A108&lt;&gt;"",VLOOKUP(A108,'1CONTRATO2'!$A$311:$G$863,7,FALSE),"")),"",IF(A108&lt;&gt;"",VLOOKUP(A108,'1CONTRATO2'!$A$311:$G$863,7,FALSE),""))</f>
        <v/>
      </c>
      <c r="M108" s="201" t="str">
        <f t="shared" si="5"/>
        <v>-</v>
      </c>
      <c r="N108" s="302" t="str">
        <f t="shared" si="7"/>
        <v/>
      </c>
      <c r="O108" s="314" t="str">
        <f>IF(PROGRAMACIÓN!C108="", "", PROGRAMACIÓN!C108)</f>
        <v/>
      </c>
      <c r="P108" s="303" t="str">
        <f t="shared" si="8"/>
        <v/>
      </c>
      <c r="Q108" s="303" t="str">
        <f t="shared" si="9"/>
        <v/>
      </c>
    </row>
    <row r="109" spans="1:17" ht="18" customHeight="1" x14ac:dyDescent="0.35">
      <c r="A109" s="203">
        <f t="shared" si="6"/>
        <v>102</v>
      </c>
      <c r="B109" s="210" t="str">
        <f>IF(ISNA(IF(A109&lt;&gt;"",VLOOKUP(A109,'1CONTRATO2'!$A$311:$F$863,2,FALSE),"")),"",IF(A109&lt;&gt;"",VLOOKUP(A109,'1CONTRATO2'!$A$311:$F$863,2,FALSE),""))</f>
        <v/>
      </c>
      <c r="C109" s="210" t="str">
        <f>IF(ISNA(IF(A109&lt;&gt;"",VLOOKUP(A109,'1CONTRATO2'!$A$311:$F$863,6,FALSE),"")),"",IF(A109&lt;&gt;"",VLOOKUP(A109,'1CONTRATO2'!$A$311:$F$863,6,FALSE),""))</f>
        <v/>
      </c>
      <c r="D109" s="209"/>
      <c r="E109" s="208"/>
      <c r="F109" s="207" t="str">
        <f>IF(ISNA(IF(A109&lt;&gt;"",VLOOKUP(A109,'1CONTRATO2'!$A$311:$F$863,4,FALSE),"")),"",IF(A109&lt;&gt;"",VLOOKUP(A109,'1CONTRATO2'!$A$311:$F$863,4,FALSE),""))</f>
        <v/>
      </c>
      <c r="G109" s="206" t="str">
        <f>IF(PROGRAMACIÓN!F109="","",PROGRAMACIÓN!F109)</f>
        <v/>
      </c>
      <c r="H109" s="206" t="str">
        <f>IF(PROGRAMACIÓN!G109="","",PROGRAMACIÓN!G109)</f>
        <v/>
      </c>
      <c r="I109" s="206" t="str">
        <f>IF(PROGRAMACIÓN!H109="","",PROGRAMACIÓN!H109)</f>
        <v/>
      </c>
      <c r="J109" s="205" t="str">
        <f>IF(ISNA(IF(A109&lt;&gt;"",VLOOKUP(A109,'1CONTRATO2'!$A$311:$F$863,5,FALSE),"")),"",IF(A109&lt;&gt;"",VLOOKUP(A109,'1CONTRATO2'!$A$311:$F$863,5,FALSE),""))</f>
        <v/>
      </c>
      <c r="K109" s="204" t="str">
        <f>IF(ISNA(IF(OR(F109="DESCANSA",J109="DESCANSA"),"-----",IF(C109&lt;&gt;"",IF(VLOOKUP(F109,INICIO!$C$7:$D$30,2,FALSE)&lt;&gt;"",VLOOKUP(F109,INICIO!$C$7:$D$30,2,FALSE),""),""))),"",IF(OR(F109="DESCANSA",J109="DESCANSA"),"-----",IF(C109&lt;&gt;"",IF(VLOOKUP(F109,INICIO!$C$7:$D$30,2,FALSE)&lt;&gt;"",VLOOKUP(F109,INICIO!$C$7:$D$30,2,FALSE),""),"")))</f>
        <v/>
      </c>
      <c r="L109" s="203" t="str">
        <f>IF(ISNA(IF(A109&lt;&gt;"",VLOOKUP(A109,'1CONTRATO2'!$A$311:$G$863,7,FALSE),"")),"",IF(A109&lt;&gt;"",VLOOKUP(A109,'1CONTRATO2'!$A$311:$G$863,7,FALSE),""))</f>
        <v/>
      </c>
      <c r="M109" s="201" t="str">
        <f t="shared" si="5"/>
        <v>-</v>
      </c>
      <c r="N109" s="302" t="str">
        <f t="shared" si="7"/>
        <v/>
      </c>
      <c r="O109" s="314" t="str">
        <f>IF(PROGRAMACIÓN!C109="", "", PROGRAMACIÓN!C109)</f>
        <v/>
      </c>
      <c r="P109" s="303" t="str">
        <f t="shared" si="8"/>
        <v/>
      </c>
      <c r="Q109" s="303" t="str">
        <f t="shared" si="9"/>
        <v/>
      </c>
    </row>
    <row r="110" spans="1:17" ht="18" customHeight="1" x14ac:dyDescent="0.35">
      <c r="A110" s="203">
        <f t="shared" si="6"/>
        <v>103</v>
      </c>
      <c r="B110" s="210" t="str">
        <f>IF(ISNA(IF(A110&lt;&gt;"",VLOOKUP(A110,'1CONTRATO2'!$A$311:$F$863,2,FALSE),"")),"",IF(A110&lt;&gt;"",VLOOKUP(A110,'1CONTRATO2'!$A$311:$F$863,2,FALSE),""))</f>
        <v/>
      </c>
      <c r="C110" s="210" t="str">
        <f>IF(ISNA(IF(A110&lt;&gt;"",VLOOKUP(A110,'1CONTRATO2'!$A$311:$F$863,6,FALSE),"")),"",IF(A110&lt;&gt;"",VLOOKUP(A110,'1CONTRATO2'!$A$311:$F$863,6,FALSE),""))</f>
        <v/>
      </c>
      <c r="D110" s="209"/>
      <c r="E110" s="208"/>
      <c r="F110" s="207" t="str">
        <f>IF(ISNA(IF(A110&lt;&gt;"",VLOOKUP(A110,'1CONTRATO2'!$A$311:$F$863,4,FALSE),"")),"",IF(A110&lt;&gt;"",VLOOKUP(A110,'1CONTRATO2'!$A$311:$F$863,4,FALSE),""))</f>
        <v/>
      </c>
      <c r="G110" s="206" t="str">
        <f>IF(PROGRAMACIÓN!F110="","",PROGRAMACIÓN!F110)</f>
        <v/>
      </c>
      <c r="H110" s="206" t="str">
        <f>IF(PROGRAMACIÓN!G110="","",PROGRAMACIÓN!G110)</f>
        <v/>
      </c>
      <c r="I110" s="206" t="str">
        <f>IF(PROGRAMACIÓN!H110="","",PROGRAMACIÓN!H110)</f>
        <v/>
      </c>
      <c r="J110" s="205" t="str">
        <f>IF(ISNA(IF(A110&lt;&gt;"",VLOOKUP(A110,'1CONTRATO2'!$A$311:$F$863,5,FALSE),"")),"",IF(A110&lt;&gt;"",VLOOKUP(A110,'1CONTRATO2'!$A$311:$F$863,5,FALSE),""))</f>
        <v/>
      </c>
      <c r="K110" s="204" t="str">
        <f>IF(ISNA(IF(OR(F110="DESCANSA",J110="DESCANSA"),"-----",IF(C110&lt;&gt;"",IF(VLOOKUP(F110,INICIO!$C$7:$D$30,2,FALSE)&lt;&gt;"",VLOOKUP(F110,INICIO!$C$7:$D$30,2,FALSE),""),""))),"",IF(OR(F110="DESCANSA",J110="DESCANSA"),"-----",IF(C110&lt;&gt;"",IF(VLOOKUP(F110,INICIO!$C$7:$D$30,2,FALSE)&lt;&gt;"",VLOOKUP(F110,INICIO!$C$7:$D$30,2,FALSE),""),"")))</f>
        <v/>
      </c>
      <c r="L110" s="203" t="str">
        <f>IF(ISNA(IF(A110&lt;&gt;"",VLOOKUP(A110,'1CONTRATO2'!$A$311:$G$863,7,FALSE),"")),"",IF(A110&lt;&gt;"",VLOOKUP(A110,'1CONTRATO2'!$A$311:$G$863,7,FALSE),""))</f>
        <v/>
      </c>
      <c r="M110" s="201" t="str">
        <f t="shared" si="5"/>
        <v>-</v>
      </c>
      <c r="N110" s="302" t="str">
        <f t="shared" si="7"/>
        <v/>
      </c>
      <c r="O110" s="314" t="str">
        <f>IF(PROGRAMACIÓN!C110="", "", PROGRAMACIÓN!C110)</f>
        <v/>
      </c>
      <c r="P110" s="303" t="str">
        <f t="shared" si="8"/>
        <v/>
      </c>
      <c r="Q110" s="303" t="str">
        <f t="shared" si="9"/>
        <v/>
      </c>
    </row>
    <row r="111" spans="1:17" ht="18" customHeight="1" x14ac:dyDescent="0.35">
      <c r="A111" s="203">
        <f t="shared" si="6"/>
        <v>104</v>
      </c>
      <c r="B111" s="210" t="str">
        <f>IF(ISNA(IF(A111&lt;&gt;"",VLOOKUP(A111,'1CONTRATO2'!$A$311:$F$863,2,FALSE),"")),"",IF(A111&lt;&gt;"",VLOOKUP(A111,'1CONTRATO2'!$A$311:$F$863,2,FALSE),""))</f>
        <v/>
      </c>
      <c r="C111" s="210" t="str">
        <f>IF(ISNA(IF(A111&lt;&gt;"",VLOOKUP(A111,'1CONTRATO2'!$A$311:$F$863,6,FALSE),"")),"",IF(A111&lt;&gt;"",VLOOKUP(A111,'1CONTRATO2'!$A$311:$F$863,6,FALSE),""))</f>
        <v/>
      </c>
      <c r="D111" s="209"/>
      <c r="E111" s="208"/>
      <c r="F111" s="207" t="str">
        <f>IF(ISNA(IF(A111&lt;&gt;"",VLOOKUP(A111,'1CONTRATO2'!$A$311:$F$863,4,FALSE),"")),"",IF(A111&lt;&gt;"",VLOOKUP(A111,'1CONTRATO2'!$A$311:$F$863,4,FALSE),""))</f>
        <v/>
      </c>
      <c r="G111" s="206" t="str">
        <f>IF(PROGRAMACIÓN!F111="","",PROGRAMACIÓN!F111)</f>
        <v/>
      </c>
      <c r="H111" s="206" t="str">
        <f>IF(PROGRAMACIÓN!G111="","",PROGRAMACIÓN!G111)</f>
        <v/>
      </c>
      <c r="I111" s="206" t="str">
        <f>IF(PROGRAMACIÓN!H111="","",PROGRAMACIÓN!H111)</f>
        <v/>
      </c>
      <c r="J111" s="205" t="str">
        <f>IF(ISNA(IF(A111&lt;&gt;"",VLOOKUP(A111,'1CONTRATO2'!$A$311:$F$863,5,FALSE),"")),"",IF(A111&lt;&gt;"",VLOOKUP(A111,'1CONTRATO2'!$A$311:$F$863,5,FALSE),""))</f>
        <v/>
      </c>
      <c r="K111" s="204" t="str">
        <f>IF(ISNA(IF(OR(F111="DESCANSA",J111="DESCANSA"),"-----",IF(C111&lt;&gt;"",IF(VLOOKUP(F111,INICIO!$C$7:$D$30,2,FALSE)&lt;&gt;"",VLOOKUP(F111,INICIO!$C$7:$D$30,2,FALSE),""),""))),"",IF(OR(F111="DESCANSA",J111="DESCANSA"),"-----",IF(C111&lt;&gt;"",IF(VLOOKUP(F111,INICIO!$C$7:$D$30,2,FALSE)&lt;&gt;"",VLOOKUP(F111,INICIO!$C$7:$D$30,2,FALSE),""),"")))</f>
        <v/>
      </c>
      <c r="L111" s="203" t="str">
        <f>IF(ISNA(IF(A111&lt;&gt;"",VLOOKUP(A111,'1CONTRATO2'!$A$311:$G$863,7,FALSE),"")),"",IF(A111&lt;&gt;"",VLOOKUP(A111,'1CONTRATO2'!$A$311:$G$863,7,FALSE),""))</f>
        <v/>
      </c>
      <c r="M111" s="201" t="str">
        <f t="shared" si="5"/>
        <v>-</v>
      </c>
      <c r="N111" s="302" t="str">
        <f t="shared" si="7"/>
        <v/>
      </c>
      <c r="O111" s="314" t="str">
        <f>IF(PROGRAMACIÓN!C111="", "", PROGRAMACIÓN!C111)</f>
        <v/>
      </c>
      <c r="P111" s="303" t="str">
        <f t="shared" si="8"/>
        <v/>
      </c>
      <c r="Q111" s="303" t="str">
        <f t="shared" si="9"/>
        <v/>
      </c>
    </row>
    <row r="112" spans="1:17" ht="18" customHeight="1" x14ac:dyDescent="0.35">
      <c r="A112" s="203">
        <f t="shared" si="6"/>
        <v>105</v>
      </c>
      <c r="B112" s="210" t="str">
        <f>IF(ISNA(IF(A112&lt;&gt;"",VLOOKUP(A112,'1CONTRATO2'!$A$311:$F$863,2,FALSE),"")),"",IF(A112&lt;&gt;"",VLOOKUP(A112,'1CONTRATO2'!$A$311:$F$863,2,FALSE),""))</f>
        <v/>
      </c>
      <c r="C112" s="210" t="str">
        <f>IF(ISNA(IF(A112&lt;&gt;"",VLOOKUP(A112,'1CONTRATO2'!$A$311:$F$863,6,FALSE),"")),"",IF(A112&lt;&gt;"",VLOOKUP(A112,'1CONTRATO2'!$A$311:$F$863,6,FALSE),""))</f>
        <v/>
      </c>
      <c r="D112" s="209"/>
      <c r="E112" s="208"/>
      <c r="F112" s="207" t="str">
        <f>IF(ISNA(IF(A112&lt;&gt;"",VLOOKUP(A112,'1CONTRATO2'!$A$311:$F$863,4,FALSE),"")),"",IF(A112&lt;&gt;"",VLOOKUP(A112,'1CONTRATO2'!$A$311:$F$863,4,FALSE),""))</f>
        <v/>
      </c>
      <c r="G112" s="206" t="str">
        <f>IF(PROGRAMACIÓN!F112="","",PROGRAMACIÓN!F112)</f>
        <v/>
      </c>
      <c r="H112" s="206" t="str">
        <f>IF(PROGRAMACIÓN!G112="","",PROGRAMACIÓN!G112)</f>
        <v/>
      </c>
      <c r="I112" s="206" t="str">
        <f>IF(PROGRAMACIÓN!H112="","",PROGRAMACIÓN!H112)</f>
        <v/>
      </c>
      <c r="J112" s="205" t="str">
        <f>IF(ISNA(IF(A112&lt;&gt;"",VLOOKUP(A112,'1CONTRATO2'!$A$311:$F$863,5,FALSE),"")),"",IF(A112&lt;&gt;"",VLOOKUP(A112,'1CONTRATO2'!$A$311:$F$863,5,FALSE),""))</f>
        <v/>
      </c>
      <c r="K112" s="204" t="str">
        <f>IF(ISNA(IF(OR(F112="DESCANSA",J112="DESCANSA"),"-----",IF(C112&lt;&gt;"",IF(VLOOKUP(F112,INICIO!$C$7:$D$30,2,FALSE)&lt;&gt;"",VLOOKUP(F112,INICIO!$C$7:$D$30,2,FALSE),""),""))),"",IF(OR(F112="DESCANSA",J112="DESCANSA"),"-----",IF(C112&lt;&gt;"",IF(VLOOKUP(F112,INICIO!$C$7:$D$30,2,FALSE)&lt;&gt;"",VLOOKUP(F112,INICIO!$C$7:$D$30,2,FALSE),""),"")))</f>
        <v/>
      </c>
      <c r="L112" s="203" t="str">
        <f>IF(ISNA(IF(A112&lt;&gt;"",VLOOKUP(A112,'1CONTRATO2'!$A$311:$G$863,7,FALSE),"")),"",IF(A112&lt;&gt;"",VLOOKUP(A112,'1CONTRATO2'!$A$311:$G$863,7,FALSE),""))</f>
        <v/>
      </c>
      <c r="M112" s="201" t="str">
        <f t="shared" si="5"/>
        <v>-</v>
      </c>
      <c r="N112" s="302" t="str">
        <f t="shared" si="7"/>
        <v/>
      </c>
      <c r="O112" s="314" t="str">
        <f>IF(PROGRAMACIÓN!C112="", "", PROGRAMACIÓN!C112)</f>
        <v/>
      </c>
      <c r="P112" s="303" t="str">
        <f t="shared" si="8"/>
        <v/>
      </c>
      <c r="Q112" s="303" t="str">
        <f t="shared" si="9"/>
        <v/>
      </c>
    </row>
    <row r="113" spans="1:17" ht="18" customHeight="1" x14ac:dyDescent="0.35">
      <c r="A113" s="203">
        <f t="shared" si="6"/>
        <v>106</v>
      </c>
      <c r="B113" s="210" t="str">
        <f>IF(ISNA(IF(A113&lt;&gt;"",VLOOKUP(A113,'1CONTRATO2'!$A$311:$F$863,2,FALSE),"")),"",IF(A113&lt;&gt;"",VLOOKUP(A113,'1CONTRATO2'!$A$311:$F$863,2,FALSE),""))</f>
        <v/>
      </c>
      <c r="C113" s="210" t="str">
        <f>IF(ISNA(IF(A113&lt;&gt;"",VLOOKUP(A113,'1CONTRATO2'!$A$311:$F$863,6,FALSE),"")),"",IF(A113&lt;&gt;"",VLOOKUP(A113,'1CONTRATO2'!$A$311:$F$863,6,FALSE),""))</f>
        <v/>
      </c>
      <c r="D113" s="209"/>
      <c r="E113" s="208"/>
      <c r="F113" s="207" t="str">
        <f>IF(ISNA(IF(A113&lt;&gt;"",VLOOKUP(A113,'1CONTRATO2'!$A$311:$F$863,4,FALSE),"")),"",IF(A113&lt;&gt;"",VLOOKUP(A113,'1CONTRATO2'!$A$311:$F$863,4,FALSE),""))</f>
        <v/>
      </c>
      <c r="G113" s="206" t="str">
        <f>IF(PROGRAMACIÓN!F113="","",PROGRAMACIÓN!F113)</f>
        <v/>
      </c>
      <c r="H113" s="206" t="str">
        <f>IF(PROGRAMACIÓN!G113="","",PROGRAMACIÓN!G113)</f>
        <v/>
      </c>
      <c r="I113" s="206" t="str">
        <f>IF(PROGRAMACIÓN!H113="","",PROGRAMACIÓN!H113)</f>
        <v/>
      </c>
      <c r="J113" s="205" t="str">
        <f>IF(ISNA(IF(A113&lt;&gt;"",VLOOKUP(A113,'1CONTRATO2'!$A$311:$F$863,5,FALSE),"")),"",IF(A113&lt;&gt;"",VLOOKUP(A113,'1CONTRATO2'!$A$311:$F$863,5,FALSE),""))</f>
        <v/>
      </c>
      <c r="K113" s="204" t="str">
        <f>IF(ISNA(IF(OR(F113="DESCANSA",J113="DESCANSA"),"-----",IF(C113&lt;&gt;"",IF(VLOOKUP(F113,INICIO!$C$7:$D$30,2,FALSE)&lt;&gt;"",VLOOKUP(F113,INICIO!$C$7:$D$30,2,FALSE),""),""))),"",IF(OR(F113="DESCANSA",J113="DESCANSA"),"-----",IF(C113&lt;&gt;"",IF(VLOOKUP(F113,INICIO!$C$7:$D$30,2,FALSE)&lt;&gt;"",VLOOKUP(F113,INICIO!$C$7:$D$30,2,FALSE),""),"")))</f>
        <v/>
      </c>
      <c r="L113" s="203" t="str">
        <f>IF(ISNA(IF(A113&lt;&gt;"",VLOOKUP(A113,'1CONTRATO2'!$A$311:$G$863,7,FALSE),"")),"",IF(A113&lt;&gt;"",VLOOKUP(A113,'1CONTRATO2'!$A$311:$G$863,7,FALSE),""))</f>
        <v/>
      </c>
      <c r="M113" s="201" t="str">
        <f t="shared" si="5"/>
        <v>-</v>
      </c>
      <c r="N113" s="302" t="str">
        <f t="shared" si="7"/>
        <v/>
      </c>
      <c r="O113" s="314" t="str">
        <f>IF(PROGRAMACIÓN!C113="", "", PROGRAMACIÓN!C113)</f>
        <v/>
      </c>
      <c r="P113" s="303" t="str">
        <f t="shared" si="8"/>
        <v/>
      </c>
      <c r="Q113" s="303" t="str">
        <f t="shared" si="9"/>
        <v/>
      </c>
    </row>
    <row r="114" spans="1:17" ht="18" customHeight="1" x14ac:dyDescent="0.35">
      <c r="A114" s="203">
        <f t="shared" si="6"/>
        <v>107</v>
      </c>
      <c r="B114" s="210" t="str">
        <f>IF(ISNA(IF(A114&lt;&gt;"",VLOOKUP(A114,'1CONTRATO2'!$A$311:$F$863,2,FALSE),"")),"",IF(A114&lt;&gt;"",VLOOKUP(A114,'1CONTRATO2'!$A$311:$F$863,2,FALSE),""))</f>
        <v/>
      </c>
      <c r="C114" s="210" t="str">
        <f>IF(ISNA(IF(A114&lt;&gt;"",VLOOKUP(A114,'1CONTRATO2'!$A$311:$F$863,6,FALSE),"")),"",IF(A114&lt;&gt;"",VLOOKUP(A114,'1CONTRATO2'!$A$311:$F$863,6,FALSE),""))</f>
        <v/>
      </c>
      <c r="D114" s="209"/>
      <c r="E114" s="208"/>
      <c r="F114" s="207" t="str">
        <f>IF(ISNA(IF(A114&lt;&gt;"",VLOOKUP(A114,'1CONTRATO2'!$A$311:$F$863,4,FALSE),"")),"",IF(A114&lt;&gt;"",VLOOKUP(A114,'1CONTRATO2'!$A$311:$F$863,4,FALSE),""))</f>
        <v/>
      </c>
      <c r="G114" s="206" t="str">
        <f>IF(PROGRAMACIÓN!F114="","",PROGRAMACIÓN!F114)</f>
        <v/>
      </c>
      <c r="H114" s="206" t="str">
        <f>IF(PROGRAMACIÓN!G114="","",PROGRAMACIÓN!G114)</f>
        <v/>
      </c>
      <c r="I114" s="206" t="str">
        <f>IF(PROGRAMACIÓN!H114="","",PROGRAMACIÓN!H114)</f>
        <v/>
      </c>
      <c r="J114" s="205" t="str">
        <f>IF(ISNA(IF(A114&lt;&gt;"",VLOOKUP(A114,'1CONTRATO2'!$A$311:$F$863,5,FALSE),"")),"",IF(A114&lt;&gt;"",VLOOKUP(A114,'1CONTRATO2'!$A$311:$F$863,5,FALSE),""))</f>
        <v/>
      </c>
      <c r="K114" s="204" t="str">
        <f>IF(ISNA(IF(OR(F114="DESCANSA",J114="DESCANSA"),"-----",IF(C114&lt;&gt;"",IF(VLOOKUP(F114,INICIO!$C$7:$D$30,2,FALSE)&lt;&gt;"",VLOOKUP(F114,INICIO!$C$7:$D$30,2,FALSE),""),""))),"",IF(OR(F114="DESCANSA",J114="DESCANSA"),"-----",IF(C114&lt;&gt;"",IF(VLOOKUP(F114,INICIO!$C$7:$D$30,2,FALSE)&lt;&gt;"",VLOOKUP(F114,INICIO!$C$7:$D$30,2,FALSE),""),"")))</f>
        <v/>
      </c>
      <c r="L114" s="203" t="str">
        <f>IF(ISNA(IF(A114&lt;&gt;"",VLOOKUP(A114,'1CONTRATO2'!$A$311:$G$863,7,FALSE),"")),"",IF(A114&lt;&gt;"",VLOOKUP(A114,'1CONTRATO2'!$A$311:$G$863,7,FALSE),""))</f>
        <v/>
      </c>
      <c r="M114" s="201" t="str">
        <f t="shared" si="5"/>
        <v>-</v>
      </c>
      <c r="N114" s="302" t="str">
        <f t="shared" si="7"/>
        <v/>
      </c>
      <c r="O114" s="314" t="str">
        <f>IF(PROGRAMACIÓN!C114="", "", PROGRAMACIÓN!C114)</f>
        <v/>
      </c>
      <c r="P114" s="303" t="str">
        <f t="shared" si="8"/>
        <v/>
      </c>
      <c r="Q114" s="303" t="str">
        <f t="shared" si="9"/>
        <v/>
      </c>
    </row>
    <row r="115" spans="1:17" ht="18" customHeight="1" x14ac:dyDescent="0.35">
      <c r="A115" s="203">
        <f t="shared" si="6"/>
        <v>108</v>
      </c>
      <c r="B115" s="210" t="str">
        <f>IF(ISNA(IF(A115&lt;&gt;"",VLOOKUP(A115,'1CONTRATO2'!$A$311:$F$863,2,FALSE),"")),"",IF(A115&lt;&gt;"",VLOOKUP(A115,'1CONTRATO2'!$A$311:$F$863,2,FALSE),""))</f>
        <v/>
      </c>
      <c r="C115" s="210" t="str">
        <f>IF(ISNA(IF(A115&lt;&gt;"",VLOOKUP(A115,'1CONTRATO2'!$A$311:$F$863,6,FALSE),"")),"",IF(A115&lt;&gt;"",VLOOKUP(A115,'1CONTRATO2'!$A$311:$F$863,6,FALSE),""))</f>
        <v/>
      </c>
      <c r="D115" s="209"/>
      <c r="E115" s="208"/>
      <c r="F115" s="207" t="str">
        <f>IF(ISNA(IF(A115&lt;&gt;"",VLOOKUP(A115,'1CONTRATO2'!$A$311:$F$863,4,FALSE),"")),"",IF(A115&lt;&gt;"",VLOOKUP(A115,'1CONTRATO2'!$A$311:$F$863,4,FALSE),""))</f>
        <v/>
      </c>
      <c r="G115" s="206" t="str">
        <f>IF(PROGRAMACIÓN!F115="","",PROGRAMACIÓN!F115)</f>
        <v/>
      </c>
      <c r="H115" s="206" t="str">
        <f>IF(PROGRAMACIÓN!G115="","",PROGRAMACIÓN!G115)</f>
        <v/>
      </c>
      <c r="I115" s="206" t="str">
        <f>IF(PROGRAMACIÓN!H115="","",PROGRAMACIÓN!H115)</f>
        <v/>
      </c>
      <c r="J115" s="205" t="str">
        <f>IF(ISNA(IF(A115&lt;&gt;"",VLOOKUP(A115,'1CONTRATO2'!$A$311:$F$863,5,FALSE),"")),"",IF(A115&lt;&gt;"",VLOOKUP(A115,'1CONTRATO2'!$A$311:$F$863,5,FALSE),""))</f>
        <v/>
      </c>
      <c r="K115" s="204" t="str">
        <f>IF(ISNA(IF(OR(F115="DESCANSA",J115="DESCANSA"),"-----",IF(C115&lt;&gt;"",IF(VLOOKUP(F115,INICIO!$C$7:$D$30,2,FALSE)&lt;&gt;"",VLOOKUP(F115,INICIO!$C$7:$D$30,2,FALSE),""),""))),"",IF(OR(F115="DESCANSA",J115="DESCANSA"),"-----",IF(C115&lt;&gt;"",IF(VLOOKUP(F115,INICIO!$C$7:$D$30,2,FALSE)&lt;&gt;"",VLOOKUP(F115,INICIO!$C$7:$D$30,2,FALSE),""),"")))</f>
        <v/>
      </c>
      <c r="L115" s="203" t="str">
        <f>IF(ISNA(IF(A115&lt;&gt;"",VLOOKUP(A115,'1CONTRATO2'!$A$311:$G$863,7,FALSE),"")),"",IF(A115&lt;&gt;"",VLOOKUP(A115,'1CONTRATO2'!$A$311:$G$863,7,FALSE),""))</f>
        <v/>
      </c>
      <c r="M115" s="201" t="str">
        <f t="shared" si="5"/>
        <v>-</v>
      </c>
      <c r="N115" s="302" t="str">
        <f t="shared" si="7"/>
        <v/>
      </c>
      <c r="O115" s="314" t="str">
        <f>IF(PROGRAMACIÓN!C115="", "", PROGRAMACIÓN!C115)</f>
        <v/>
      </c>
      <c r="P115" s="303" t="str">
        <f t="shared" si="8"/>
        <v/>
      </c>
      <c r="Q115" s="303" t="str">
        <f t="shared" si="9"/>
        <v/>
      </c>
    </row>
    <row r="116" spans="1:17" ht="18" customHeight="1" x14ac:dyDescent="0.35">
      <c r="A116" s="203">
        <f t="shared" si="6"/>
        <v>109</v>
      </c>
      <c r="B116" s="210" t="str">
        <f>IF(ISNA(IF(A116&lt;&gt;"",VLOOKUP(A116,'1CONTRATO2'!$A$311:$F$863,2,FALSE),"")),"",IF(A116&lt;&gt;"",VLOOKUP(A116,'1CONTRATO2'!$A$311:$F$863,2,FALSE),""))</f>
        <v/>
      </c>
      <c r="C116" s="210" t="str">
        <f>IF(ISNA(IF(A116&lt;&gt;"",VLOOKUP(A116,'1CONTRATO2'!$A$311:$F$863,6,FALSE),"")),"",IF(A116&lt;&gt;"",VLOOKUP(A116,'1CONTRATO2'!$A$311:$F$863,6,FALSE),""))</f>
        <v/>
      </c>
      <c r="D116" s="209"/>
      <c r="E116" s="208"/>
      <c r="F116" s="207" t="str">
        <f>IF(ISNA(IF(A116&lt;&gt;"",VLOOKUP(A116,'1CONTRATO2'!$A$311:$F$863,4,FALSE),"")),"",IF(A116&lt;&gt;"",VLOOKUP(A116,'1CONTRATO2'!$A$311:$F$863,4,FALSE),""))</f>
        <v/>
      </c>
      <c r="G116" s="206" t="str">
        <f>IF(PROGRAMACIÓN!F116="","",PROGRAMACIÓN!F116)</f>
        <v/>
      </c>
      <c r="H116" s="206" t="str">
        <f>IF(PROGRAMACIÓN!G116="","",PROGRAMACIÓN!G116)</f>
        <v/>
      </c>
      <c r="I116" s="206" t="str">
        <f>IF(PROGRAMACIÓN!H116="","",PROGRAMACIÓN!H116)</f>
        <v/>
      </c>
      <c r="J116" s="205" t="str">
        <f>IF(ISNA(IF(A116&lt;&gt;"",VLOOKUP(A116,'1CONTRATO2'!$A$311:$F$863,5,FALSE),"")),"",IF(A116&lt;&gt;"",VLOOKUP(A116,'1CONTRATO2'!$A$311:$F$863,5,FALSE),""))</f>
        <v/>
      </c>
      <c r="K116" s="204" t="str">
        <f>IF(ISNA(IF(OR(F116="DESCANSA",J116="DESCANSA"),"-----",IF(C116&lt;&gt;"",IF(VLOOKUP(F116,INICIO!$C$7:$D$30,2,FALSE)&lt;&gt;"",VLOOKUP(F116,INICIO!$C$7:$D$30,2,FALSE),""),""))),"",IF(OR(F116="DESCANSA",J116="DESCANSA"),"-----",IF(C116&lt;&gt;"",IF(VLOOKUP(F116,INICIO!$C$7:$D$30,2,FALSE)&lt;&gt;"",VLOOKUP(F116,INICIO!$C$7:$D$30,2,FALSE),""),"")))</f>
        <v/>
      </c>
      <c r="L116" s="203" t="str">
        <f>IF(ISNA(IF(A116&lt;&gt;"",VLOOKUP(A116,'1CONTRATO2'!$A$311:$G$863,7,FALSE),"")),"",IF(A116&lt;&gt;"",VLOOKUP(A116,'1CONTRATO2'!$A$311:$G$863,7,FALSE),""))</f>
        <v/>
      </c>
      <c r="M116" s="201" t="str">
        <f t="shared" si="5"/>
        <v>-</v>
      </c>
      <c r="N116" s="302" t="str">
        <f t="shared" si="7"/>
        <v/>
      </c>
      <c r="O116" s="314" t="str">
        <f>IF(PROGRAMACIÓN!C116="", "", PROGRAMACIÓN!C116)</f>
        <v/>
      </c>
      <c r="P116" s="303" t="str">
        <f t="shared" si="8"/>
        <v/>
      </c>
      <c r="Q116" s="303" t="str">
        <f t="shared" si="9"/>
        <v/>
      </c>
    </row>
    <row r="117" spans="1:17" ht="18" customHeight="1" x14ac:dyDescent="0.35">
      <c r="A117" s="203">
        <f t="shared" si="6"/>
        <v>110</v>
      </c>
      <c r="B117" s="210" t="str">
        <f>IF(ISNA(IF(A117&lt;&gt;"",VLOOKUP(A117,'1CONTRATO2'!$A$311:$F$863,2,FALSE),"")),"",IF(A117&lt;&gt;"",VLOOKUP(A117,'1CONTRATO2'!$A$311:$F$863,2,FALSE),""))</f>
        <v/>
      </c>
      <c r="C117" s="210" t="str">
        <f>IF(ISNA(IF(A117&lt;&gt;"",VLOOKUP(A117,'1CONTRATO2'!$A$311:$F$863,6,FALSE),"")),"",IF(A117&lt;&gt;"",VLOOKUP(A117,'1CONTRATO2'!$A$311:$F$863,6,FALSE),""))</f>
        <v/>
      </c>
      <c r="D117" s="209"/>
      <c r="E117" s="208"/>
      <c r="F117" s="207" t="str">
        <f>IF(ISNA(IF(A117&lt;&gt;"",VLOOKUP(A117,'1CONTRATO2'!$A$311:$F$863,4,FALSE),"")),"",IF(A117&lt;&gt;"",VLOOKUP(A117,'1CONTRATO2'!$A$311:$F$863,4,FALSE),""))</f>
        <v/>
      </c>
      <c r="G117" s="206" t="str">
        <f>IF(PROGRAMACIÓN!F117="","",PROGRAMACIÓN!F117)</f>
        <v/>
      </c>
      <c r="H117" s="206" t="str">
        <f>IF(PROGRAMACIÓN!G117="","",PROGRAMACIÓN!G117)</f>
        <v/>
      </c>
      <c r="I117" s="206" t="str">
        <f>IF(PROGRAMACIÓN!H117="","",PROGRAMACIÓN!H117)</f>
        <v/>
      </c>
      <c r="J117" s="205" t="str">
        <f>IF(ISNA(IF(A117&lt;&gt;"",VLOOKUP(A117,'1CONTRATO2'!$A$311:$F$863,5,FALSE),"")),"",IF(A117&lt;&gt;"",VLOOKUP(A117,'1CONTRATO2'!$A$311:$F$863,5,FALSE),""))</f>
        <v/>
      </c>
      <c r="K117" s="204" t="str">
        <f>IF(ISNA(IF(OR(F117="DESCANSA",J117="DESCANSA"),"-----",IF(C117&lt;&gt;"",IF(VLOOKUP(F117,INICIO!$C$7:$D$30,2,FALSE)&lt;&gt;"",VLOOKUP(F117,INICIO!$C$7:$D$30,2,FALSE),""),""))),"",IF(OR(F117="DESCANSA",J117="DESCANSA"),"-----",IF(C117&lt;&gt;"",IF(VLOOKUP(F117,INICIO!$C$7:$D$30,2,FALSE)&lt;&gt;"",VLOOKUP(F117,INICIO!$C$7:$D$30,2,FALSE),""),"")))</f>
        <v/>
      </c>
      <c r="L117" s="203" t="str">
        <f>IF(ISNA(IF(A117&lt;&gt;"",VLOOKUP(A117,'1CONTRATO2'!$A$311:$G$863,7,FALSE),"")),"",IF(A117&lt;&gt;"",VLOOKUP(A117,'1CONTRATO2'!$A$311:$G$863,7,FALSE),""))</f>
        <v/>
      </c>
      <c r="M117" s="201" t="str">
        <f t="shared" si="5"/>
        <v>-</v>
      </c>
      <c r="N117" s="302" t="str">
        <f t="shared" si="7"/>
        <v/>
      </c>
      <c r="O117" s="314" t="str">
        <f>IF(PROGRAMACIÓN!C117="", "", PROGRAMACIÓN!C117)</f>
        <v/>
      </c>
      <c r="P117" s="303" t="str">
        <f t="shared" si="8"/>
        <v/>
      </c>
      <c r="Q117" s="303" t="str">
        <f t="shared" si="9"/>
        <v/>
      </c>
    </row>
    <row r="118" spans="1:17" ht="18" customHeight="1" x14ac:dyDescent="0.35">
      <c r="A118" s="203">
        <f t="shared" si="6"/>
        <v>111</v>
      </c>
      <c r="B118" s="210" t="str">
        <f>IF(ISNA(IF(A118&lt;&gt;"",VLOOKUP(A118,'1CONTRATO2'!$A$311:$F$863,2,FALSE),"")),"",IF(A118&lt;&gt;"",VLOOKUP(A118,'1CONTRATO2'!$A$311:$F$863,2,FALSE),""))</f>
        <v/>
      </c>
      <c r="C118" s="210" t="str">
        <f>IF(ISNA(IF(A118&lt;&gt;"",VLOOKUP(A118,'1CONTRATO2'!$A$311:$F$863,6,FALSE),"")),"",IF(A118&lt;&gt;"",VLOOKUP(A118,'1CONTRATO2'!$A$311:$F$863,6,FALSE),""))</f>
        <v/>
      </c>
      <c r="D118" s="209"/>
      <c r="E118" s="208"/>
      <c r="F118" s="207" t="str">
        <f>IF(ISNA(IF(A118&lt;&gt;"",VLOOKUP(A118,'1CONTRATO2'!$A$311:$F$863,4,FALSE),"")),"",IF(A118&lt;&gt;"",VLOOKUP(A118,'1CONTRATO2'!$A$311:$F$863,4,FALSE),""))</f>
        <v/>
      </c>
      <c r="G118" s="206" t="str">
        <f>IF(PROGRAMACIÓN!F118="","",PROGRAMACIÓN!F118)</f>
        <v/>
      </c>
      <c r="H118" s="206" t="str">
        <f>IF(PROGRAMACIÓN!G118="","",PROGRAMACIÓN!G118)</f>
        <v/>
      </c>
      <c r="I118" s="206" t="str">
        <f>IF(PROGRAMACIÓN!H118="","",PROGRAMACIÓN!H118)</f>
        <v/>
      </c>
      <c r="J118" s="205" t="str">
        <f>IF(ISNA(IF(A118&lt;&gt;"",VLOOKUP(A118,'1CONTRATO2'!$A$311:$F$863,5,FALSE),"")),"",IF(A118&lt;&gt;"",VLOOKUP(A118,'1CONTRATO2'!$A$311:$F$863,5,FALSE),""))</f>
        <v/>
      </c>
      <c r="K118" s="204" t="str">
        <f>IF(ISNA(IF(OR(F118="DESCANSA",J118="DESCANSA"),"-----",IF(C118&lt;&gt;"",IF(VLOOKUP(F118,INICIO!$C$7:$D$30,2,FALSE)&lt;&gt;"",VLOOKUP(F118,INICIO!$C$7:$D$30,2,FALSE),""),""))),"",IF(OR(F118="DESCANSA",J118="DESCANSA"),"-----",IF(C118&lt;&gt;"",IF(VLOOKUP(F118,INICIO!$C$7:$D$30,2,FALSE)&lt;&gt;"",VLOOKUP(F118,INICIO!$C$7:$D$30,2,FALSE),""),"")))</f>
        <v/>
      </c>
      <c r="L118" s="203" t="str">
        <f>IF(ISNA(IF(A118&lt;&gt;"",VLOOKUP(A118,'1CONTRATO2'!$A$311:$G$863,7,FALSE),"")),"",IF(A118&lt;&gt;"",VLOOKUP(A118,'1CONTRATO2'!$A$311:$G$863,7,FALSE),""))</f>
        <v/>
      </c>
      <c r="M118" s="201" t="str">
        <f t="shared" si="5"/>
        <v>-</v>
      </c>
      <c r="N118" s="302" t="str">
        <f t="shared" si="7"/>
        <v/>
      </c>
      <c r="O118" s="314" t="str">
        <f>IF(PROGRAMACIÓN!C118="", "", PROGRAMACIÓN!C118)</f>
        <v/>
      </c>
      <c r="P118" s="303" t="str">
        <f t="shared" si="8"/>
        <v/>
      </c>
      <c r="Q118" s="303" t="str">
        <f t="shared" si="9"/>
        <v/>
      </c>
    </row>
    <row r="119" spans="1:17" ht="18" customHeight="1" x14ac:dyDescent="0.35">
      <c r="A119" s="203">
        <f t="shared" si="6"/>
        <v>112</v>
      </c>
      <c r="B119" s="210" t="str">
        <f>IF(ISNA(IF(A119&lt;&gt;"",VLOOKUP(A119,'1CONTRATO2'!$A$311:$F$863,2,FALSE),"")),"",IF(A119&lt;&gt;"",VLOOKUP(A119,'1CONTRATO2'!$A$311:$F$863,2,FALSE),""))</f>
        <v/>
      </c>
      <c r="C119" s="210" t="str">
        <f>IF(ISNA(IF(A119&lt;&gt;"",VLOOKUP(A119,'1CONTRATO2'!$A$311:$F$863,6,FALSE),"")),"",IF(A119&lt;&gt;"",VLOOKUP(A119,'1CONTRATO2'!$A$311:$F$863,6,FALSE),""))</f>
        <v/>
      </c>
      <c r="D119" s="209"/>
      <c r="E119" s="208"/>
      <c r="F119" s="207" t="str">
        <f>IF(ISNA(IF(A119&lt;&gt;"",VLOOKUP(A119,'1CONTRATO2'!$A$311:$F$863,4,FALSE),"")),"",IF(A119&lt;&gt;"",VLOOKUP(A119,'1CONTRATO2'!$A$311:$F$863,4,FALSE),""))</f>
        <v/>
      </c>
      <c r="G119" s="206" t="str">
        <f>IF(PROGRAMACIÓN!F119="","",PROGRAMACIÓN!F119)</f>
        <v/>
      </c>
      <c r="H119" s="206" t="str">
        <f>IF(PROGRAMACIÓN!G119="","",PROGRAMACIÓN!G119)</f>
        <v/>
      </c>
      <c r="I119" s="206" t="str">
        <f>IF(PROGRAMACIÓN!H119="","",PROGRAMACIÓN!H119)</f>
        <v/>
      </c>
      <c r="J119" s="205" t="str">
        <f>IF(ISNA(IF(A119&lt;&gt;"",VLOOKUP(A119,'1CONTRATO2'!$A$311:$F$863,5,FALSE),"")),"",IF(A119&lt;&gt;"",VLOOKUP(A119,'1CONTRATO2'!$A$311:$F$863,5,FALSE),""))</f>
        <v/>
      </c>
      <c r="K119" s="204" t="str">
        <f>IF(ISNA(IF(OR(F119="DESCANSA",J119="DESCANSA"),"-----",IF(C119&lt;&gt;"",IF(VLOOKUP(F119,INICIO!$C$7:$D$30,2,FALSE)&lt;&gt;"",VLOOKUP(F119,INICIO!$C$7:$D$30,2,FALSE),""),""))),"",IF(OR(F119="DESCANSA",J119="DESCANSA"),"-----",IF(C119&lt;&gt;"",IF(VLOOKUP(F119,INICIO!$C$7:$D$30,2,FALSE)&lt;&gt;"",VLOOKUP(F119,INICIO!$C$7:$D$30,2,FALSE),""),"")))</f>
        <v/>
      </c>
      <c r="L119" s="203" t="str">
        <f>IF(ISNA(IF(A119&lt;&gt;"",VLOOKUP(A119,'1CONTRATO2'!$A$311:$G$863,7,FALSE),"")),"",IF(A119&lt;&gt;"",VLOOKUP(A119,'1CONTRATO2'!$A$311:$G$863,7,FALSE),""))</f>
        <v/>
      </c>
      <c r="M119" s="201" t="str">
        <f t="shared" si="5"/>
        <v>-</v>
      </c>
      <c r="N119" s="302" t="str">
        <f t="shared" si="7"/>
        <v/>
      </c>
      <c r="O119" s="314" t="str">
        <f>IF(PROGRAMACIÓN!C119="", "", PROGRAMACIÓN!C119)</f>
        <v/>
      </c>
      <c r="P119" s="303" t="str">
        <f t="shared" si="8"/>
        <v/>
      </c>
      <c r="Q119" s="303" t="str">
        <f t="shared" si="9"/>
        <v/>
      </c>
    </row>
    <row r="120" spans="1:17" ht="18" customHeight="1" x14ac:dyDescent="0.35">
      <c r="A120" s="203">
        <f t="shared" si="6"/>
        <v>113</v>
      </c>
      <c r="B120" s="210" t="str">
        <f>IF(ISNA(IF(A120&lt;&gt;"",VLOOKUP(A120,'1CONTRATO2'!$A$311:$F$863,2,FALSE),"")),"",IF(A120&lt;&gt;"",VLOOKUP(A120,'1CONTRATO2'!$A$311:$F$863,2,FALSE),""))</f>
        <v/>
      </c>
      <c r="C120" s="210" t="str">
        <f>IF(ISNA(IF(A120&lt;&gt;"",VLOOKUP(A120,'1CONTRATO2'!$A$311:$F$863,6,FALSE),"")),"",IF(A120&lt;&gt;"",VLOOKUP(A120,'1CONTRATO2'!$A$311:$F$863,6,FALSE),""))</f>
        <v/>
      </c>
      <c r="D120" s="209"/>
      <c r="E120" s="208"/>
      <c r="F120" s="207" t="str">
        <f>IF(ISNA(IF(A120&lt;&gt;"",VLOOKUP(A120,'1CONTRATO2'!$A$311:$F$863,4,FALSE),"")),"",IF(A120&lt;&gt;"",VLOOKUP(A120,'1CONTRATO2'!$A$311:$F$863,4,FALSE),""))</f>
        <v/>
      </c>
      <c r="G120" s="206" t="str">
        <f>IF(PROGRAMACIÓN!F120="","",PROGRAMACIÓN!F120)</f>
        <v/>
      </c>
      <c r="H120" s="206" t="str">
        <f>IF(PROGRAMACIÓN!G120="","",PROGRAMACIÓN!G120)</f>
        <v/>
      </c>
      <c r="I120" s="206" t="str">
        <f>IF(PROGRAMACIÓN!H120="","",PROGRAMACIÓN!H120)</f>
        <v/>
      </c>
      <c r="J120" s="205" t="str">
        <f>IF(ISNA(IF(A120&lt;&gt;"",VLOOKUP(A120,'1CONTRATO2'!$A$311:$F$863,5,FALSE),"")),"",IF(A120&lt;&gt;"",VLOOKUP(A120,'1CONTRATO2'!$A$311:$F$863,5,FALSE),""))</f>
        <v/>
      </c>
      <c r="K120" s="204" t="str">
        <f>IF(ISNA(IF(OR(F120="DESCANSA",J120="DESCANSA"),"-----",IF(C120&lt;&gt;"",IF(VLOOKUP(F120,INICIO!$C$7:$D$30,2,FALSE)&lt;&gt;"",VLOOKUP(F120,INICIO!$C$7:$D$30,2,FALSE),""),""))),"",IF(OR(F120="DESCANSA",J120="DESCANSA"),"-----",IF(C120&lt;&gt;"",IF(VLOOKUP(F120,INICIO!$C$7:$D$30,2,FALSE)&lt;&gt;"",VLOOKUP(F120,INICIO!$C$7:$D$30,2,FALSE),""),"")))</f>
        <v/>
      </c>
      <c r="L120" s="203" t="str">
        <f>IF(ISNA(IF(A120&lt;&gt;"",VLOOKUP(A120,'1CONTRATO2'!$A$311:$G$863,7,FALSE),"")),"",IF(A120&lt;&gt;"",VLOOKUP(A120,'1CONTRATO2'!$A$311:$G$863,7,FALSE),""))</f>
        <v/>
      </c>
      <c r="M120" s="201" t="str">
        <f t="shared" si="5"/>
        <v>-</v>
      </c>
      <c r="N120" s="302" t="str">
        <f t="shared" si="7"/>
        <v/>
      </c>
      <c r="O120" s="314" t="str">
        <f>IF(PROGRAMACIÓN!C120="", "", PROGRAMACIÓN!C120)</f>
        <v/>
      </c>
      <c r="P120" s="303" t="str">
        <f t="shared" si="8"/>
        <v/>
      </c>
      <c r="Q120" s="303" t="str">
        <f t="shared" si="9"/>
        <v/>
      </c>
    </row>
    <row r="121" spans="1:17" ht="18" customHeight="1" x14ac:dyDescent="0.35">
      <c r="A121" s="203">
        <f t="shared" si="6"/>
        <v>114</v>
      </c>
      <c r="B121" s="210" t="str">
        <f>IF(ISNA(IF(A121&lt;&gt;"",VLOOKUP(A121,'1CONTRATO2'!$A$311:$F$863,2,FALSE),"")),"",IF(A121&lt;&gt;"",VLOOKUP(A121,'1CONTRATO2'!$A$311:$F$863,2,FALSE),""))</f>
        <v/>
      </c>
      <c r="C121" s="210" t="str">
        <f>IF(ISNA(IF(A121&lt;&gt;"",VLOOKUP(A121,'1CONTRATO2'!$A$311:$F$863,6,FALSE),"")),"",IF(A121&lt;&gt;"",VLOOKUP(A121,'1CONTRATO2'!$A$311:$F$863,6,FALSE),""))</f>
        <v/>
      </c>
      <c r="D121" s="209"/>
      <c r="E121" s="208"/>
      <c r="F121" s="207" t="str">
        <f>IF(ISNA(IF(A121&lt;&gt;"",VLOOKUP(A121,'1CONTRATO2'!$A$311:$F$863,4,FALSE),"")),"",IF(A121&lt;&gt;"",VLOOKUP(A121,'1CONTRATO2'!$A$311:$F$863,4,FALSE),""))</f>
        <v/>
      </c>
      <c r="G121" s="206" t="str">
        <f>IF(PROGRAMACIÓN!F121="","",PROGRAMACIÓN!F121)</f>
        <v/>
      </c>
      <c r="H121" s="206" t="str">
        <f>IF(PROGRAMACIÓN!G121="","",PROGRAMACIÓN!G121)</f>
        <v/>
      </c>
      <c r="I121" s="206" t="str">
        <f>IF(PROGRAMACIÓN!H121="","",PROGRAMACIÓN!H121)</f>
        <v/>
      </c>
      <c r="J121" s="205" t="str">
        <f>IF(ISNA(IF(A121&lt;&gt;"",VLOOKUP(A121,'1CONTRATO2'!$A$311:$F$863,5,FALSE),"")),"",IF(A121&lt;&gt;"",VLOOKUP(A121,'1CONTRATO2'!$A$311:$F$863,5,FALSE),""))</f>
        <v/>
      </c>
      <c r="K121" s="204" t="str">
        <f>IF(ISNA(IF(OR(F121="DESCANSA",J121="DESCANSA"),"-----",IF(C121&lt;&gt;"",IF(VLOOKUP(F121,INICIO!$C$7:$D$30,2,FALSE)&lt;&gt;"",VLOOKUP(F121,INICIO!$C$7:$D$30,2,FALSE),""),""))),"",IF(OR(F121="DESCANSA",J121="DESCANSA"),"-----",IF(C121&lt;&gt;"",IF(VLOOKUP(F121,INICIO!$C$7:$D$30,2,FALSE)&lt;&gt;"",VLOOKUP(F121,INICIO!$C$7:$D$30,2,FALSE),""),"")))</f>
        <v/>
      </c>
      <c r="L121" s="203" t="str">
        <f>IF(ISNA(IF(A121&lt;&gt;"",VLOOKUP(A121,'1CONTRATO2'!$A$311:$G$863,7,FALSE),"")),"",IF(A121&lt;&gt;"",VLOOKUP(A121,'1CONTRATO2'!$A$311:$G$863,7,FALSE),""))</f>
        <v/>
      </c>
      <c r="M121" s="201" t="str">
        <f t="shared" si="5"/>
        <v>-</v>
      </c>
      <c r="N121" s="302" t="str">
        <f t="shared" si="7"/>
        <v/>
      </c>
      <c r="O121" s="314" t="str">
        <f>IF(PROGRAMACIÓN!C121="", "", PROGRAMACIÓN!C121)</f>
        <v/>
      </c>
      <c r="P121" s="303" t="str">
        <f t="shared" si="8"/>
        <v/>
      </c>
      <c r="Q121" s="303" t="str">
        <f t="shared" si="9"/>
        <v/>
      </c>
    </row>
    <row r="122" spans="1:17" ht="18" customHeight="1" x14ac:dyDescent="0.35">
      <c r="A122" s="203">
        <f t="shared" si="6"/>
        <v>115</v>
      </c>
      <c r="B122" s="210" t="str">
        <f>IF(ISNA(IF(A122&lt;&gt;"",VLOOKUP(A122,'1CONTRATO2'!$A$311:$F$863,2,FALSE),"")),"",IF(A122&lt;&gt;"",VLOOKUP(A122,'1CONTRATO2'!$A$311:$F$863,2,FALSE),""))</f>
        <v/>
      </c>
      <c r="C122" s="210" t="str">
        <f>IF(ISNA(IF(A122&lt;&gt;"",VLOOKUP(A122,'1CONTRATO2'!$A$311:$F$863,6,FALSE),"")),"",IF(A122&lt;&gt;"",VLOOKUP(A122,'1CONTRATO2'!$A$311:$F$863,6,FALSE),""))</f>
        <v/>
      </c>
      <c r="D122" s="209"/>
      <c r="E122" s="208"/>
      <c r="F122" s="207" t="str">
        <f>IF(ISNA(IF(A122&lt;&gt;"",VLOOKUP(A122,'1CONTRATO2'!$A$311:$F$863,4,FALSE),"")),"",IF(A122&lt;&gt;"",VLOOKUP(A122,'1CONTRATO2'!$A$311:$F$863,4,FALSE),""))</f>
        <v/>
      </c>
      <c r="G122" s="206" t="str">
        <f>IF(PROGRAMACIÓN!F122="","",PROGRAMACIÓN!F122)</f>
        <v/>
      </c>
      <c r="H122" s="206" t="str">
        <f>IF(PROGRAMACIÓN!G122="","",PROGRAMACIÓN!G122)</f>
        <v/>
      </c>
      <c r="I122" s="206" t="str">
        <f>IF(PROGRAMACIÓN!H122="","",PROGRAMACIÓN!H122)</f>
        <v/>
      </c>
      <c r="J122" s="205" t="str">
        <f>IF(ISNA(IF(A122&lt;&gt;"",VLOOKUP(A122,'1CONTRATO2'!$A$311:$F$863,5,FALSE),"")),"",IF(A122&lt;&gt;"",VLOOKUP(A122,'1CONTRATO2'!$A$311:$F$863,5,FALSE),""))</f>
        <v/>
      </c>
      <c r="K122" s="204" t="str">
        <f>IF(ISNA(IF(OR(F122="DESCANSA",J122="DESCANSA"),"-----",IF(C122&lt;&gt;"",IF(VLOOKUP(F122,INICIO!$C$7:$D$30,2,FALSE)&lt;&gt;"",VLOOKUP(F122,INICIO!$C$7:$D$30,2,FALSE),""),""))),"",IF(OR(F122="DESCANSA",J122="DESCANSA"),"-----",IF(C122&lt;&gt;"",IF(VLOOKUP(F122,INICIO!$C$7:$D$30,2,FALSE)&lt;&gt;"",VLOOKUP(F122,INICIO!$C$7:$D$30,2,FALSE),""),"")))</f>
        <v/>
      </c>
      <c r="L122" s="203" t="str">
        <f>IF(ISNA(IF(A122&lt;&gt;"",VLOOKUP(A122,'1CONTRATO2'!$A$311:$G$863,7,FALSE),"")),"",IF(A122&lt;&gt;"",VLOOKUP(A122,'1CONTRATO2'!$A$311:$G$863,7,FALSE),""))</f>
        <v/>
      </c>
      <c r="M122" s="201" t="str">
        <f t="shared" si="5"/>
        <v>-</v>
      </c>
      <c r="N122" s="302" t="str">
        <f t="shared" si="7"/>
        <v/>
      </c>
      <c r="O122" s="314" t="str">
        <f>IF(PROGRAMACIÓN!C122="", "", PROGRAMACIÓN!C122)</f>
        <v/>
      </c>
      <c r="P122" s="303" t="str">
        <f t="shared" si="8"/>
        <v/>
      </c>
      <c r="Q122" s="303" t="str">
        <f t="shared" si="9"/>
        <v/>
      </c>
    </row>
    <row r="123" spans="1:17" ht="18" customHeight="1" x14ac:dyDescent="0.35">
      <c r="A123" s="203">
        <f t="shared" si="6"/>
        <v>116</v>
      </c>
      <c r="B123" s="210" t="str">
        <f>IF(ISNA(IF(A123&lt;&gt;"",VLOOKUP(A123,'1CONTRATO2'!$A$311:$F$863,2,FALSE),"")),"",IF(A123&lt;&gt;"",VLOOKUP(A123,'1CONTRATO2'!$A$311:$F$863,2,FALSE),""))</f>
        <v/>
      </c>
      <c r="C123" s="210" t="str">
        <f>IF(ISNA(IF(A123&lt;&gt;"",VLOOKUP(A123,'1CONTRATO2'!$A$311:$F$863,6,FALSE),"")),"",IF(A123&lt;&gt;"",VLOOKUP(A123,'1CONTRATO2'!$A$311:$F$863,6,FALSE),""))</f>
        <v/>
      </c>
      <c r="D123" s="209"/>
      <c r="E123" s="208"/>
      <c r="F123" s="207" t="str">
        <f>IF(ISNA(IF(A123&lt;&gt;"",VLOOKUP(A123,'1CONTRATO2'!$A$311:$F$863,4,FALSE),"")),"",IF(A123&lt;&gt;"",VLOOKUP(A123,'1CONTRATO2'!$A$311:$F$863,4,FALSE),""))</f>
        <v/>
      </c>
      <c r="G123" s="206" t="str">
        <f>IF(PROGRAMACIÓN!F123="","",PROGRAMACIÓN!F123)</f>
        <v/>
      </c>
      <c r="H123" s="206" t="str">
        <f>IF(PROGRAMACIÓN!G123="","",PROGRAMACIÓN!G123)</f>
        <v/>
      </c>
      <c r="I123" s="206" t="str">
        <f>IF(PROGRAMACIÓN!H123="","",PROGRAMACIÓN!H123)</f>
        <v/>
      </c>
      <c r="J123" s="205" t="str">
        <f>IF(ISNA(IF(A123&lt;&gt;"",VLOOKUP(A123,'1CONTRATO2'!$A$311:$F$863,5,FALSE),"")),"",IF(A123&lt;&gt;"",VLOOKUP(A123,'1CONTRATO2'!$A$311:$F$863,5,FALSE),""))</f>
        <v/>
      </c>
      <c r="K123" s="204" t="str">
        <f>IF(ISNA(IF(OR(F123="DESCANSA",J123="DESCANSA"),"-----",IF(C123&lt;&gt;"",IF(VLOOKUP(F123,INICIO!$C$7:$D$30,2,FALSE)&lt;&gt;"",VLOOKUP(F123,INICIO!$C$7:$D$30,2,FALSE),""),""))),"",IF(OR(F123="DESCANSA",J123="DESCANSA"),"-----",IF(C123&lt;&gt;"",IF(VLOOKUP(F123,INICIO!$C$7:$D$30,2,FALSE)&lt;&gt;"",VLOOKUP(F123,INICIO!$C$7:$D$30,2,FALSE),""),"")))</f>
        <v/>
      </c>
      <c r="L123" s="203" t="str">
        <f>IF(ISNA(IF(A123&lt;&gt;"",VLOOKUP(A123,'1CONTRATO2'!$A$311:$G$863,7,FALSE),"")),"",IF(A123&lt;&gt;"",VLOOKUP(A123,'1CONTRATO2'!$A$311:$G$863,7,FALSE),""))</f>
        <v/>
      </c>
      <c r="M123" s="201" t="str">
        <f t="shared" si="5"/>
        <v>-</v>
      </c>
      <c r="N123" s="302" t="str">
        <f t="shared" si="7"/>
        <v/>
      </c>
      <c r="O123" s="314" t="str">
        <f>IF(PROGRAMACIÓN!C123="", "", PROGRAMACIÓN!C123)</f>
        <v/>
      </c>
      <c r="P123" s="303" t="str">
        <f t="shared" si="8"/>
        <v/>
      </c>
      <c r="Q123" s="303" t="str">
        <f t="shared" si="9"/>
        <v/>
      </c>
    </row>
    <row r="124" spans="1:17" ht="18" customHeight="1" x14ac:dyDescent="0.35">
      <c r="A124" s="203">
        <f t="shared" si="6"/>
        <v>117</v>
      </c>
      <c r="B124" s="210" t="str">
        <f>IF(ISNA(IF(A124&lt;&gt;"",VLOOKUP(A124,'1CONTRATO2'!$A$311:$F$863,2,FALSE),"")),"",IF(A124&lt;&gt;"",VLOOKUP(A124,'1CONTRATO2'!$A$311:$F$863,2,FALSE),""))</f>
        <v/>
      </c>
      <c r="C124" s="210" t="str">
        <f>IF(ISNA(IF(A124&lt;&gt;"",VLOOKUP(A124,'1CONTRATO2'!$A$311:$F$863,6,FALSE),"")),"",IF(A124&lt;&gt;"",VLOOKUP(A124,'1CONTRATO2'!$A$311:$F$863,6,FALSE),""))</f>
        <v/>
      </c>
      <c r="D124" s="209"/>
      <c r="E124" s="208"/>
      <c r="F124" s="207" t="str">
        <f>IF(ISNA(IF(A124&lt;&gt;"",VLOOKUP(A124,'1CONTRATO2'!$A$311:$F$863,4,FALSE),"")),"",IF(A124&lt;&gt;"",VLOOKUP(A124,'1CONTRATO2'!$A$311:$F$863,4,FALSE),""))</f>
        <v/>
      </c>
      <c r="G124" s="206" t="str">
        <f>IF(PROGRAMACIÓN!F124="","",PROGRAMACIÓN!F124)</f>
        <v/>
      </c>
      <c r="H124" s="206" t="str">
        <f>IF(PROGRAMACIÓN!G124="","",PROGRAMACIÓN!G124)</f>
        <v/>
      </c>
      <c r="I124" s="206" t="str">
        <f>IF(PROGRAMACIÓN!H124="","",PROGRAMACIÓN!H124)</f>
        <v/>
      </c>
      <c r="J124" s="205" t="str">
        <f>IF(ISNA(IF(A124&lt;&gt;"",VLOOKUP(A124,'1CONTRATO2'!$A$311:$F$863,5,FALSE),"")),"",IF(A124&lt;&gt;"",VLOOKUP(A124,'1CONTRATO2'!$A$311:$F$863,5,FALSE),""))</f>
        <v/>
      </c>
      <c r="K124" s="204" t="str">
        <f>IF(ISNA(IF(OR(F124="DESCANSA",J124="DESCANSA"),"-----",IF(C124&lt;&gt;"",IF(VLOOKUP(F124,INICIO!$C$7:$D$30,2,FALSE)&lt;&gt;"",VLOOKUP(F124,INICIO!$C$7:$D$30,2,FALSE),""),""))),"",IF(OR(F124="DESCANSA",J124="DESCANSA"),"-----",IF(C124&lt;&gt;"",IF(VLOOKUP(F124,INICIO!$C$7:$D$30,2,FALSE)&lt;&gt;"",VLOOKUP(F124,INICIO!$C$7:$D$30,2,FALSE),""),"")))</f>
        <v/>
      </c>
      <c r="L124" s="203" t="str">
        <f>IF(ISNA(IF(A124&lt;&gt;"",VLOOKUP(A124,'1CONTRATO2'!$A$311:$G$863,7,FALSE),"")),"",IF(A124&lt;&gt;"",VLOOKUP(A124,'1CONTRATO2'!$A$311:$G$863,7,FALSE),""))</f>
        <v/>
      </c>
      <c r="M124" s="201" t="str">
        <f t="shared" si="5"/>
        <v>-</v>
      </c>
      <c r="N124" s="302" t="str">
        <f t="shared" si="7"/>
        <v/>
      </c>
      <c r="O124" s="314" t="str">
        <f>IF(PROGRAMACIÓN!C124="", "", PROGRAMACIÓN!C124)</f>
        <v/>
      </c>
      <c r="P124" s="303" t="str">
        <f t="shared" si="8"/>
        <v/>
      </c>
      <c r="Q124" s="303" t="str">
        <f t="shared" si="9"/>
        <v/>
      </c>
    </row>
    <row r="125" spans="1:17" ht="18" customHeight="1" x14ac:dyDescent="0.35">
      <c r="A125" s="203">
        <f t="shared" si="6"/>
        <v>118</v>
      </c>
      <c r="B125" s="210" t="str">
        <f>IF(ISNA(IF(A125&lt;&gt;"",VLOOKUP(A125,'1CONTRATO2'!$A$311:$F$863,2,FALSE),"")),"",IF(A125&lt;&gt;"",VLOOKUP(A125,'1CONTRATO2'!$A$311:$F$863,2,FALSE),""))</f>
        <v/>
      </c>
      <c r="C125" s="210" t="str">
        <f>IF(ISNA(IF(A125&lt;&gt;"",VLOOKUP(A125,'1CONTRATO2'!$A$311:$F$863,6,FALSE),"")),"",IF(A125&lt;&gt;"",VLOOKUP(A125,'1CONTRATO2'!$A$311:$F$863,6,FALSE),""))</f>
        <v/>
      </c>
      <c r="D125" s="209"/>
      <c r="E125" s="208"/>
      <c r="F125" s="207" t="str">
        <f>IF(ISNA(IF(A125&lt;&gt;"",VLOOKUP(A125,'1CONTRATO2'!$A$311:$F$863,4,FALSE),"")),"",IF(A125&lt;&gt;"",VLOOKUP(A125,'1CONTRATO2'!$A$311:$F$863,4,FALSE),""))</f>
        <v/>
      </c>
      <c r="G125" s="206" t="str">
        <f>IF(PROGRAMACIÓN!F125="","",PROGRAMACIÓN!F125)</f>
        <v/>
      </c>
      <c r="H125" s="206" t="str">
        <f>IF(PROGRAMACIÓN!G125="","",PROGRAMACIÓN!G125)</f>
        <v/>
      </c>
      <c r="I125" s="206" t="str">
        <f>IF(PROGRAMACIÓN!H125="","",PROGRAMACIÓN!H125)</f>
        <v/>
      </c>
      <c r="J125" s="205" t="str">
        <f>IF(ISNA(IF(A125&lt;&gt;"",VLOOKUP(A125,'1CONTRATO2'!$A$311:$F$863,5,FALSE),"")),"",IF(A125&lt;&gt;"",VLOOKUP(A125,'1CONTRATO2'!$A$311:$F$863,5,FALSE),""))</f>
        <v/>
      </c>
      <c r="K125" s="204" t="str">
        <f>IF(ISNA(IF(OR(F125="DESCANSA",J125="DESCANSA"),"-----",IF(C125&lt;&gt;"",IF(VLOOKUP(F125,INICIO!$C$7:$D$30,2,FALSE)&lt;&gt;"",VLOOKUP(F125,INICIO!$C$7:$D$30,2,FALSE),""),""))),"",IF(OR(F125="DESCANSA",J125="DESCANSA"),"-----",IF(C125&lt;&gt;"",IF(VLOOKUP(F125,INICIO!$C$7:$D$30,2,FALSE)&lt;&gt;"",VLOOKUP(F125,INICIO!$C$7:$D$30,2,FALSE),""),"")))</f>
        <v/>
      </c>
      <c r="L125" s="203" t="str">
        <f>IF(ISNA(IF(A125&lt;&gt;"",VLOOKUP(A125,'1CONTRATO2'!$A$311:$G$863,7,FALSE),"")),"",IF(A125&lt;&gt;"",VLOOKUP(A125,'1CONTRATO2'!$A$311:$G$863,7,FALSE),""))</f>
        <v/>
      </c>
      <c r="M125" s="201" t="str">
        <f t="shared" si="5"/>
        <v>-</v>
      </c>
      <c r="N125" s="302" t="str">
        <f t="shared" si="7"/>
        <v/>
      </c>
      <c r="O125" s="314" t="str">
        <f>IF(PROGRAMACIÓN!C125="", "", PROGRAMACIÓN!C125)</f>
        <v/>
      </c>
      <c r="P125" s="303" t="str">
        <f t="shared" si="8"/>
        <v/>
      </c>
      <c r="Q125" s="303" t="str">
        <f t="shared" si="9"/>
        <v/>
      </c>
    </row>
    <row r="126" spans="1:17" ht="18" customHeight="1" x14ac:dyDescent="0.35">
      <c r="A126" s="203">
        <f t="shared" si="6"/>
        <v>119</v>
      </c>
      <c r="B126" s="210" t="str">
        <f>IF(ISNA(IF(A126&lt;&gt;"",VLOOKUP(A126,'1CONTRATO2'!$A$311:$F$863,2,FALSE),"")),"",IF(A126&lt;&gt;"",VLOOKUP(A126,'1CONTRATO2'!$A$311:$F$863,2,FALSE),""))</f>
        <v/>
      </c>
      <c r="C126" s="210" t="str">
        <f>IF(ISNA(IF(A126&lt;&gt;"",VLOOKUP(A126,'1CONTRATO2'!$A$311:$F$863,6,FALSE),"")),"",IF(A126&lt;&gt;"",VLOOKUP(A126,'1CONTRATO2'!$A$311:$F$863,6,FALSE),""))</f>
        <v/>
      </c>
      <c r="D126" s="209"/>
      <c r="E126" s="208"/>
      <c r="F126" s="207" t="str">
        <f>IF(ISNA(IF(A126&lt;&gt;"",VLOOKUP(A126,'1CONTRATO2'!$A$311:$F$863,4,FALSE),"")),"",IF(A126&lt;&gt;"",VLOOKUP(A126,'1CONTRATO2'!$A$311:$F$863,4,FALSE),""))</f>
        <v/>
      </c>
      <c r="G126" s="206" t="str">
        <f>IF(PROGRAMACIÓN!F126="","",PROGRAMACIÓN!F126)</f>
        <v/>
      </c>
      <c r="H126" s="206" t="str">
        <f>IF(PROGRAMACIÓN!G126="","",PROGRAMACIÓN!G126)</f>
        <v/>
      </c>
      <c r="I126" s="206" t="str">
        <f>IF(PROGRAMACIÓN!H126="","",PROGRAMACIÓN!H126)</f>
        <v/>
      </c>
      <c r="J126" s="205" t="str">
        <f>IF(ISNA(IF(A126&lt;&gt;"",VLOOKUP(A126,'1CONTRATO2'!$A$311:$F$863,5,FALSE),"")),"",IF(A126&lt;&gt;"",VLOOKUP(A126,'1CONTRATO2'!$A$311:$F$863,5,FALSE),""))</f>
        <v/>
      </c>
      <c r="K126" s="204" t="str">
        <f>IF(ISNA(IF(OR(F126="DESCANSA",J126="DESCANSA"),"-----",IF(C126&lt;&gt;"",IF(VLOOKUP(F126,INICIO!$C$7:$D$30,2,FALSE)&lt;&gt;"",VLOOKUP(F126,INICIO!$C$7:$D$30,2,FALSE),""),""))),"",IF(OR(F126="DESCANSA",J126="DESCANSA"),"-----",IF(C126&lt;&gt;"",IF(VLOOKUP(F126,INICIO!$C$7:$D$30,2,FALSE)&lt;&gt;"",VLOOKUP(F126,INICIO!$C$7:$D$30,2,FALSE),""),"")))</f>
        <v/>
      </c>
      <c r="L126" s="203" t="str">
        <f>IF(ISNA(IF(A126&lt;&gt;"",VLOOKUP(A126,'1CONTRATO2'!$A$311:$G$863,7,FALSE),"")),"",IF(A126&lt;&gt;"",VLOOKUP(A126,'1CONTRATO2'!$A$311:$G$863,7,FALSE),""))</f>
        <v/>
      </c>
      <c r="M126" s="201" t="str">
        <f t="shared" si="5"/>
        <v>-</v>
      </c>
      <c r="N126" s="302" t="str">
        <f t="shared" si="7"/>
        <v/>
      </c>
      <c r="O126" s="314" t="str">
        <f>IF(PROGRAMACIÓN!C126="", "", PROGRAMACIÓN!C126)</f>
        <v/>
      </c>
      <c r="P126" s="303" t="str">
        <f t="shared" si="8"/>
        <v/>
      </c>
      <c r="Q126" s="303" t="str">
        <f t="shared" si="9"/>
        <v/>
      </c>
    </row>
    <row r="127" spans="1:17" ht="18" customHeight="1" x14ac:dyDescent="0.35">
      <c r="A127" s="203">
        <f t="shared" si="6"/>
        <v>120</v>
      </c>
      <c r="B127" s="210" t="str">
        <f>IF(ISNA(IF(A127&lt;&gt;"",VLOOKUP(A127,'1CONTRATO2'!$A$311:$F$863,2,FALSE),"")),"",IF(A127&lt;&gt;"",VLOOKUP(A127,'1CONTRATO2'!$A$311:$F$863,2,FALSE),""))</f>
        <v/>
      </c>
      <c r="C127" s="210" t="str">
        <f>IF(ISNA(IF(A127&lt;&gt;"",VLOOKUP(A127,'1CONTRATO2'!$A$311:$F$863,6,FALSE),"")),"",IF(A127&lt;&gt;"",VLOOKUP(A127,'1CONTRATO2'!$A$311:$F$863,6,FALSE),""))</f>
        <v/>
      </c>
      <c r="D127" s="209"/>
      <c r="E127" s="208"/>
      <c r="F127" s="207" t="str">
        <f>IF(ISNA(IF(A127&lt;&gt;"",VLOOKUP(A127,'1CONTRATO2'!$A$311:$F$863,4,FALSE),"")),"",IF(A127&lt;&gt;"",VLOOKUP(A127,'1CONTRATO2'!$A$311:$F$863,4,FALSE),""))</f>
        <v/>
      </c>
      <c r="G127" s="206" t="str">
        <f>IF(PROGRAMACIÓN!F127="","",PROGRAMACIÓN!F127)</f>
        <v/>
      </c>
      <c r="H127" s="206" t="str">
        <f>IF(PROGRAMACIÓN!G127="","",PROGRAMACIÓN!G127)</f>
        <v/>
      </c>
      <c r="I127" s="206" t="str">
        <f>IF(PROGRAMACIÓN!H127="","",PROGRAMACIÓN!H127)</f>
        <v/>
      </c>
      <c r="J127" s="205" t="str">
        <f>IF(ISNA(IF(A127&lt;&gt;"",VLOOKUP(A127,'1CONTRATO2'!$A$311:$F$863,5,FALSE),"")),"",IF(A127&lt;&gt;"",VLOOKUP(A127,'1CONTRATO2'!$A$311:$F$863,5,FALSE),""))</f>
        <v/>
      </c>
      <c r="K127" s="204" t="str">
        <f>IF(ISNA(IF(OR(F127="DESCANSA",J127="DESCANSA"),"-----",IF(C127&lt;&gt;"",IF(VLOOKUP(F127,INICIO!$C$7:$D$30,2,FALSE)&lt;&gt;"",VLOOKUP(F127,INICIO!$C$7:$D$30,2,FALSE),""),""))),"",IF(OR(F127="DESCANSA",J127="DESCANSA"),"-----",IF(C127&lt;&gt;"",IF(VLOOKUP(F127,INICIO!$C$7:$D$30,2,FALSE)&lt;&gt;"",VLOOKUP(F127,INICIO!$C$7:$D$30,2,FALSE),""),"")))</f>
        <v/>
      </c>
      <c r="L127" s="203" t="str">
        <f>IF(ISNA(IF(A127&lt;&gt;"",VLOOKUP(A127,'1CONTRATO2'!$A$311:$G$863,7,FALSE),"")),"",IF(A127&lt;&gt;"",VLOOKUP(A127,'1CONTRATO2'!$A$311:$G$863,7,FALSE),""))</f>
        <v/>
      </c>
      <c r="M127" s="201" t="str">
        <f t="shared" si="5"/>
        <v>-</v>
      </c>
      <c r="N127" s="302" t="str">
        <f t="shared" si="7"/>
        <v/>
      </c>
      <c r="O127" s="314" t="str">
        <f>IF(PROGRAMACIÓN!C127="", "", PROGRAMACIÓN!C127)</f>
        <v/>
      </c>
      <c r="P127" s="303" t="str">
        <f t="shared" si="8"/>
        <v/>
      </c>
      <c r="Q127" s="303" t="str">
        <f t="shared" si="9"/>
        <v/>
      </c>
    </row>
    <row r="128" spans="1:17" ht="18" customHeight="1" x14ac:dyDescent="0.35">
      <c r="A128" s="203">
        <f t="shared" si="6"/>
        <v>121</v>
      </c>
      <c r="B128" s="210" t="str">
        <f>IF(ISNA(IF(A128&lt;&gt;"",VLOOKUP(A128,'1CONTRATO2'!$A$311:$F$863,2,FALSE),"")),"",IF(A128&lt;&gt;"",VLOOKUP(A128,'1CONTRATO2'!$A$311:$F$863,2,FALSE),""))</f>
        <v/>
      </c>
      <c r="C128" s="210" t="str">
        <f>IF(ISNA(IF(A128&lt;&gt;"",VLOOKUP(A128,'1CONTRATO2'!$A$311:$F$863,6,FALSE),"")),"",IF(A128&lt;&gt;"",VLOOKUP(A128,'1CONTRATO2'!$A$311:$F$863,6,FALSE),""))</f>
        <v/>
      </c>
      <c r="D128" s="209"/>
      <c r="E128" s="208"/>
      <c r="F128" s="207" t="str">
        <f>IF(ISNA(IF(A128&lt;&gt;"",VLOOKUP(A128,'1CONTRATO2'!$A$311:$F$863,4,FALSE),"")),"",IF(A128&lt;&gt;"",VLOOKUP(A128,'1CONTRATO2'!$A$311:$F$863,4,FALSE),""))</f>
        <v/>
      </c>
      <c r="G128" s="206" t="str">
        <f>IF(PROGRAMACIÓN!F128="","",PROGRAMACIÓN!F128)</f>
        <v/>
      </c>
      <c r="H128" s="206" t="str">
        <f>IF(PROGRAMACIÓN!G128="","",PROGRAMACIÓN!G128)</f>
        <v/>
      </c>
      <c r="I128" s="206" t="str">
        <f>IF(PROGRAMACIÓN!H128="","",PROGRAMACIÓN!H128)</f>
        <v/>
      </c>
      <c r="J128" s="205" t="str">
        <f>IF(ISNA(IF(A128&lt;&gt;"",VLOOKUP(A128,'1CONTRATO2'!$A$311:$F$863,5,FALSE),"")),"",IF(A128&lt;&gt;"",VLOOKUP(A128,'1CONTRATO2'!$A$311:$F$863,5,FALSE),""))</f>
        <v/>
      </c>
      <c r="K128" s="204" t="str">
        <f>IF(ISNA(IF(OR(F128="DESCANSA",J128="DESCANSA"),"-----",IF(C128&lt;&gt;"",IF(VLOOKUP(F128,INICIO!$C$7:$D$30,2,FALSE)&lt;&gt;"",VLOOKUP(F128,INICIO!$C$7:$D$30,2,FALSE),""),""))),"",IF(OR(F128="DESCANSA",J128="DESCANSA"),"-----",IF(C128&lt;&gt;"",IF(VLOOKUP(F128,INICIO!$C$7:$D$30,2,FALSE)&lt;&gt;"",VLOOKUP(F128,INICIO!$C$7:$D$30,2,FALSE),""),"")))</f>
        <v/>
      </c>
      <c r="L128" s="203" t="str">
        <f>IF(ISNA(IF(A128&lt;&gt;"",VLOOKUP(A128,'1CONTRATO2'!$A$311:$G$863,7,FALSE),"")),"",IF(A128&lt;&gt;"",VLOOKUP(A128,'1CONTRATO2'!$A$311:$G$863,7,FALSE),""))</f>
        <v/>
      </c>
      <c r="M128" s="201" t="str">
        <f t="shared" si="5"/>
        <v>-</v>
      </c>
      <c r="N128" s="302" t="str">
        <f t="shared" si="7"/>
        <v/>
      </c>
      <c r="O128" s="314" t="str">
        <f>IF(PROGRAMACIÓN!C128="", "", PROGRAMACIÓN!C128)</f>
        <v/>
      </c>
      <c r="P128" s="303" t="str">
        <f t="shared" si="8"/>
        <v/>
      </c>
      <c r="Q128" s="303" t="str">
        <f t="shared" si="9"/>
        <v/>
      </c>
    </row>
    <row r="129" spans="1:17" ht="18" customHeight="1" x14ac:dyDescent="0.35">
      <c r="A129" s="203">
        <f t="shared" si="6"/>
        <v>122</v>
      </c>
      <c r="B129" s="210" t="str">
        <f>IF(ISNA(IF(A129&lt;&gt;"",VLOOKUP(A129,'1CONTRATO2'!$A$311:$F$863,2,FALSE),"")),"",IF(A129&lt;&gt;"",VLOOKUP(A129,'1CONTRATO2'!$A$311:$F$863,2,FALSE),""))</f>
        <v/>
      </c>
      <c r="C129" s="210" t="str">
        <f>IF(ISNA(IF(A129&lt;&gt;"",VLOOKUP(A129,'1CONTRATO2'!$A$311:$F$863,6,FALSE),"")),"",IF(A129&lt;&gt;"",VLOOKUP(A129,'1CONTRATO2'!$A$311:$F$863,6,FALSE),""))</f>
        <v/>
      </c>
      <c r="D129" s="209"/>
      <c r="E129" s="208"/>
      <c r="F129" s="207" t="str">
        <f>IF(ISNA(IF(A129&lt;&gt;"",VLOOKUP(A129,'1CONTRATO2'!$A$311:$F$863,4,FALSE),"")),"",IF(A129&lt;&gt;"",VLOOKUP(A129,'1CONTRATO2'!$A$311:$F$863,4,FALSE),""))</f>
        <v/>
      </c>
      <c r="G129" s="206" t="str">
        <f>IF(PROGRAMACIÓN!F129="","",PROGRAMACIÓN!F129)</f>
        <v/>
      </c>
      <c r="H129" s="206" t="str">
        <f>IF(PROGRAMACIÓN!G129="","",PROGRAMACIÓN!G129)</f>
        <v/>
      </c>
      <c r="I129" s="206" t="str">
        <f>IF(PROGRAMACIÓN!H129="","",PROGRAMACIÓN!H129)</f>
        <v/>
      </c>
      <c r="J129" s="205" t="str">
        <f>IF(ISNA(IF(A129&lt;&gt;"",VLOOKUP(A129,'1CONTRATO2'!$A$311:$F$863,5,FALSE),"")),"",IF(A129&lt;&gt;"",VLOOKUP(A129,'1CONTRATO2'!$A$311:$F$863,5,FALSE),""))</f>
        <v/>
      </c>
      <c r="K129" s="204" t="str">
        <f>IF(ISNA(IF(OR(F129="DESCANSA",J129="DESCANSA"),"-----",IF(C129&lt;&gt;"",IF(VLOOKUP(F129,INICIO!$C$7:$D$30,2,FALSE)&lt;&gt;"",VLOOKUP(F129,INICIO!$C$7:$D$30,2,FALSE),""),""))),"",IF(OR(F129="DESCANSA",J129="DESCANSA"),"-----",IF(C129&lt;&gt;"",IF(VLOOKUP(F129,INICIO!$C$7:$D$30,2,FALSE)&lt;&gt;"",VLOOKUP(F129,INICIO!$C$7:$D$30,2,FALSE),""),"")))</f>
        <v/>
      </c>
      <c r="L129" s="203" t="str">
        <f>IF(ISNA(IF(A129&lt;&gt;"",VLOOKUP(A129,'1CONTRATO2'!$A$311:$G$863,7,FALSE),"")),"",IF(A129&lt;&gt;"",VLOOKUP(A129,'1CONTRATO2'!$A$311:$G$863,7,FALSE),""))</f>
        <v/>
      </c>
      <c r="M129" s="201" t="str">
        <f t="shared" si="5"/>
        <v>-</v>
      </c>
      <c r="N129" s="302" t="str">
        <f t="shared" si="7"/>
        <v/>
      </c>
      <c r="O129" s="314" t="str">
        <f>IF(PROGRAMACIÓN!C129="", "", PROGRAMACIÓN!C129)</f>
        <v/>
      </c>
      <c r="P129" s="303" t="str">
        <f t="shared" si="8"/>
        <v/>
      </c>
      <c r="Q129" s="303" t="str">
        <f t="shared" si="9"/>
        <v/>
      </c>
    </row>
    <row r="130" spans="1:17" ht="18" customHeight="1" x14ac:dyDescent="0.35">
      <c r="A130" s="203">
        <f t="shared" si="6"/>
        <v>123</v>
      </c>
      <c r="B130" s="210" t="str">
        <f>IF(ISNA(IF(A130&lt;&gt;"",VLOOKUP(A130,'1CONTRATO2'!$A$311:$F$863,2,FALSE),"")),"",IF(A130&lt;&gt;"",VLOOKUP(A130,'1CONTRATO2'!$A$311:$F$863,2,FALSE),""))</f>
        <v/>
      </c>
      <c r="C130" s="210" t="str">
        <f>IF(ISNA(IF(A130&lt;&gt;"",VLOOKUP(A130,'1CONTRATO2'!$A$311:$F$863,6,FALSE),"")),"",IF(A130&lt;&gt;"",VLOOKUP(A130,'1CONTRATO2'!$A$311:$F$863,6,FALSE),""))</f>
        <v/>
      </c>
      <c r="D130" s="209"/>
      <c r="E130" s="208"/>
      <c r="F130" s="207" t="str">
        <f>IF(ISNA(IF(A130&lt;&gt;"",VLOOKUP(A130,'1CONTRATO2'!$A$311:$F$863,4,FALSE),"")),"",IF(A130&lt;&gt;"",VLOOKUP(A130,'1CONTRATO2'!$A$311:$F$863,4,FALSE),""))</f>
        <v/>
      </c>
      <c r="G130" s="206" t="str">
        <f>IF(PROGRAMACIÓN!F130="","",PROGRAMACIÓN!F130)</f>
        <v/>
      </c>
      <c r="H130" s="206" t="str">
        <f>IF(PROGRAMACIÓN!G130="","",PROGRAMACIÓN!G130)</f>
        <v/>
      </c>
      <c r="I130" s="206" t="str">
        <f>IF(PROGRAMACIÓN!H130="","",PROGRAMACIÓN!H130)</f>
        <v/>
      </c>
      <c r="J130" s="205" t="str">
        <f>IF(ISNA(IF(A130&lt;&gt;"",VLOOKUP(A130,'1CONTRATO2'!$A$311:$F$863,5,FALSE),"")),"",IF(A130&lt;&gt;"",VLOOKUP(A130,'1CONTRATO2'!$A$311:$F$863,5,FALSE),""))</f>
        <v/>
      </c>
      <c r="K130" s="204" t="str">
        <f>IF(ISNA(IF(OR(F130="DESCANSA",J130="DESCANSA"),"-----",IF(C130&lt;&gt;"",IF(VLOOKUP(F130,INICIO!$C$7:$D$30,2,FALSE)&lt;&gt;"",VLOOKUP(F130,INICIO!$C$7:$D$30,2,FALSE),""),""))),"",IF(OR(F130="DESCANSA",J130="DESCANSA"),"-----",IF(C130&lt;&gt;"",IF(VLOOKUP(F130,INICIO!$C$7:$D$30,2,FALSE)&lt;&gt;"",VLOOKUP(F130,INICIO!$C$7:$D$30,2,FALSE),""),"")))</f>
        <v/>
      </c>
      <c r="L130" s="203" t="str">
        <f>IF(ISNA(IF(A130&lt;&gt;"",VLOOKUP(A130,'1CONTRATO2'!$A$311:$G$863,7,FALSE),"")),"",IF(A130&lt;&gt;"",VLOOKUP(A130,'1CONTRATO2'!$A$311:$G$863,7,FALSE),""))</f>
        <v/>
      </c>
      <c r="M130" s="201" t="str">
        <f t="shared" si="5"/>
        <v>-</v>
      </c>
      <c r="N130" s="302" t="str">
        <f t="shared" si="7"/>
        <v/>
      </c>
      <c r="O130" s="314" t="str">
        <f>IF(PROGRAMACIÓN!C130="", "", PROGRAMACIÓN!C130)</f>
        <v/>
      </c>
      <c r="P130" s="303" t="str">
        <f t="shared" si="8"/>
        <v/>
      </c>
      <c r="Q130" s="303" t="str">
        <f t="shared" si="9"/>
        <v/>
      </c>
    </row>
    <row r="131" spans="1:17" ht="18" customHeight="1" x14ac:dyDescent="0.35">
      <c r="A131" s="203">
        <f t="shared" si="6"/>
        <v>124</v>
      </c>
      <c r="B131" s="210" t="str">
        <f>IF(ISNA(IF(A131&lt;&gt;"",VLOOKUP(A131,'1CONTRATO2'!$A$311:$F$863,2,FALSE),"")),"",IF(A131&lt;&gt;"",VLOOKUP(A131,'1CONTRATO2'!$A$311:$F$863,2,FALSE),""))</f>
        <v/>
      </c>
      <c r="C131" s="210" t="str">
        <f>IF(ISNA(IF(A131&lt;&gt;"",VLOOKUP(A131,'1CONTRATO2'!$A$311:$F$863,6,FALSE),"")),"",IF(A131&lt;&gt;"",VLOOKUP(A131,'1CONTRATO2'!$A$311:$F$863,6,FALSE),""))</f>
        <v/>
      </c>
      <c r="D131" s="209"/>
      <c r="E131" s="208"/>
      <c r="F131" s="207" t="str">
        <f>IF(ISNA(IF(A131&lt;&gt;"",VLOOKUP(A131,'1CONTRATO2'!$A$311:$F$863,4,FALSE),"")),"",IF(A131&lt;&gt;"",VLOOKUP(A131,'1CONTRATO2'!$A$311:$F$863,4,FALSE),""))</f>
        <v/>
      </c>
      <c r="G131" s="206" t="str">
        <f>IF(PROGRAMACIÓN!F131="","",PROGRAMACIÓN!F131)</f>
        <v/>
      </c>
      <c r="H131" s="206" t="str">
        <f>IF(PROGRAMACIÓN!G131="","",PROGRAMACIÓN!G131)</f>
        <v/>
      </c>
      <c r="I131" s="206" t="str">
        <f>IF(PROGRAMACIÓN!H131="","",PROGRAMACIÓN!H131)</f>
        <v/>
      </c>
      <c r="J131" s="205" t="str">
        <f>IF(ISNA(IF(A131&lt;&gt;"",VLOOKUP(A131,'1CONTRATO2'!$A$311:$F$863,5,FALSE),"")),"",IF(A131&lt;&gt;"",VLOOKUP(A131,'1CONTRATO2'!$A$311:$F$863,5,FALSE),""))</f>
        <v/>
      </c>
      <c r="K131" s="204" t="str">
        <f>IF(ISNA(IF(OR(F131="DESCANSA",J131="DESCANSA"),"-----",IF(C131&lt;&gt;"",IF(VLOOKUP(F131,INICIO!$C$7:$D$30,2,FALSE)&lt;&gt;"",VLOOKUP(F131,INICIO!$C$7:$D$30,2,FALSE),""),""))),"",IF(OR(F131="DESCANSA",J131="DESCANSA"),"-----",IF(C131&lt;&gt;"",IF(VLOOKUP(F131,INICIO!$C$7:$D$30,2,FALSE)&lt;&gt;"",VLOOKUP(F131,INICIO!$C$7:$D$30,2,FALSE),""),"")))</f>
        <v/>
      </c>
      <c r="L131" s="203" t="str">
        <f>IF(ISNA(IF(A131&lt;&gt;"",VLOOKUP(A131,'1CONTRATO2'!$A$311:$G$863,7,FALSE),"")),"",IF(A131&lt;&gt;"",VLOOKUP(A131,'1CONTRATO2'!$A$311:$G$863,7,FALSE),""))</f>
        <v/>
      </c>
      <c r="M131" s="201" t="str">
        <f t="shared" si="5"/>
        <v>-</v>
      </c>
      <c r="N131" s="302" t="str">
        <f t="shared" si="7"/>
        <v/>
      </c>
      <c r="O131" s="314" t="str">
        <f>IF(PROGRAMACIÓN!C131="", "", PROGRAMACIÓN!C131)</f>
        <v/>
      </c>
      <c r="P131" s="303" t="str">
        <f t="shared" si="8"/>
        <v/>
      </c>
      <c r="Q131" s="303" t="str">
        <f t="shared" si="9"/>
        <v/>
      </c>
    </row>
    <row r="132" spans="1:17" ht="18" customHeight="1" x14ac:dyDescent="0.35">
      <c r="A132" s="203">
        <f t="shared" si="6"/>
        <v>125</v>
      </c>
      <c r="B132" s="210" t="str">
        <f>IF(ISNA(IF(A132&lt;&gt;"",VLOOKUP(A132,'1CONTRATO2'!$A$311:$F$863,2,FALSE),"")),"",IF(A132&lt;&gt;"",VLOOKUP(A132,'1CONTRATO2'!$A$311:$F$863,2,FALSE),""))</f>
        <v/>
      </c>
      <c r="C132" s="210" t="str">
        <f>IF(ISNA(IF(A132&lt;&gt;"",VLOOKUP(A132,'1CONTRATO2'!$A$311:$F$863,6,FALSE),"")),"",IF(A132&lt;&gt;"",VLOOKUP(A132,'1CONTRATO2'!$A$311:$F$863,6,FALSE),""))</f>
        <v/>
      </c>
      <c r="D132" s="209"/>
      <c r="E132" s="208"/>
      <c r="F132" s="207" t="str">
        <f>IF(ISNA(IF(A132&lt;&gt;"",VLOOKUP(A132,'1CONTRATO2'!$A$311:$F$863,4,FALSE),"")),"",IF(A132&lt;&gt;"",VLOOKUP(A132,'1CONTRATO2'!$A$311:$F$863,4,FALSE),""))</f>
        <v/>
      </c>
      <c r="G132" s="206" t="str">
        <f>IF(PROGRAMACIÓN!F132="","",PROGRAMACIÓN!F132)</f>
        <v/>
      </c>
      <c r="H132" s="206" t="str">
        <f>IF(PROGRAMACIÓN!G132="","",PROGRAMACIÓN!G132)</f>
        <v/>
      </c>
      <c r="I132" s="206" t="str">
        <f>IF(PROGRAMACIÓN!H132="","",PROGRAMACIÓN!H132)</f>
        <v/>
      </c>
      <c r="J132" s="205" t="str">
        <f>IF(ISNA(IF(A132&lt;&gt;"",VLOOKUP(A132,'1CONTRATO2'!$A$311:$F$863,5,FALSE),"")),"",IF(A132&lt;&gt;"",VLOOKUP(A132,'1CONTRATO2'!$A$311:$F$863,5,FALSE),""))</f>
        <v/>
      </c>
      <c r="K132" s="204" t="str">
        <f>IF(ISNA(IF(OR(F132="DESCANSA",J132="DESCANSA"),"-----",IF(C132&lt;&gt;"",IF(VLOOKUP(F132,INICIO!$C$7:$D$30,2,FALSE)&lt;&gt;"",VLOOKUP(F132,INICIO!$C$7:$D$30,2,FALSE),""),""))),"",IF(OR(F132="DESCANSA",J132="DESCANSA"),"-----",IF(C132&lt;&gt;"",IF(VLOOKUP(F132,INICIO!$C$7:$D$30,2,FALSE)&lt;&gt;"",VLOOKUP(F132,INICIO!$C$7:$D$30,2,FALSE),""),"")))</f>
        <v/>
      </c>
      <c r="L132" s="203" t="str">
        <f>IF(ISNA(IF(A132&lt;&gt;"",VLOOKUP(A132,'1CONTRATO2'!$A$311:$G$863,7,FALSE),"")),"",IF(A132&lt;&gt;"",VLOOKUP(A132,'1CONTRATO2'!$A$311:$G$863,7,FALSE),""))</f>
        <v/>
      </c>
      <c r="M132" s="201" t="str">
        <f t="shared" si="5"/>
        <v>-</v>
      </c>
      <c r="N132" s="302" t="str">
        <f t="shared" si="7"/>
        <v/>
      </c>
      <c r="O132" s="314" t="str">
        <f>IF(PROGRAMACIÓN!C132="", "", PROGRAMACIÓN!C132)</f>
        <v/>
      </c>
      <c r="P132" s="303" t="str">
        <f t="shared" si="8"/>
        <v/>
      </c>
      <c r="Q132" s="303" t="str">
        <f t="shared" si="9"/>
        <v/>
      </c>
    </row>
    <row r="133" spans="1:17" ht="18" customHeight="1" x14ac:dyDescent="0.35">
      <c r="A133" s="203">
        <f t="shared" si="6"/>
        <v>126</v>
      </c>
      <c r="B133" s="210" t="str">
        <f>IF(ISNA(IF(A133&lt;&gt;"",VLOOKUP(A133,'1CONTRATO2'!$A$311:$F$863,2,FALSE),"")),"",IF(A133&lt;&gt;"",VLOOKUP(A133,'1CONTRATO2'!$A$311:$F$863,2,FALSE),""))</f>
        <v/>
      </c>
      <c r="C133" s="210" t="str">
        <f>IF(ISNA(IF(A133&lt;&gt;"",VLOOKUP(A133,'1CONTRATO2'!$A$311:$F$863,6,FALSE),"")),"",IF(A133&lt;&gt;"",VLOOKUP(A133,'1CONTRATO2'!$A$311:$F$863,6,FALSE),""))</f>
        <v/>
      </c>
      <c r="D133" s="209"/>
      <c r="E133" s="208"/>
      <c r="F133" s="207" t="str">
        <f>IF(ISNA(IF(A133&lt;&gt;"",VLOOKUP(A133,'1CONTRATO2'!$A$311:$F$863,4,FALSE),"")),"",IF(A133&lt;&gt;"",VLOOKUP(A133,'1CONTRATO2'!$A$311:$F$863,4,FALSE),""))</f>
        <v/>
      </c>
      <c r="G133" s="206" t="str">
        <f>IF(PROGRAMACIÓN!F133="","",PROGRAMACIÓN!F133)</f>
        <v/>
      </c>
      <c r="H133" s="206" t="str">
        <f>IF(PROGRAMACIÓN!G133="","",PROGRAMACIÓN!G133)</f>
        <v/>
      </c>
      <c r="I133" s="206" t="str">
        <f>IF(PROGRAMACIÓN!H133="","",PROGRAMACIÓN!H133)</f>
        <v/>
      </c>
      <c r="J133" s="205" t="str">
        <f>IF(ISNA(IF(A133&lt;&gt;"",VLOOKUP(A133,'1CONTRATO2'!$A$311:$F$863,5,FALSE),"")),"",IF(A133&lt;&gt;"",VLOOKUP(A133,'1CONTRATO2'!$A$311:$F$863,5,FALSE),""))</f>
        <v/>
      </c>
      <c r="K133" s="204" t="str">
        <f>IF(ISNA(IF(OR(F133="DESCANSA",J133="DESCANSA"),"-----",IF(C133&lt;&gt;"",IF(VLOOKUP(F133,INICIO!$C$7:$D$30,2,FALSE)&lt;&gt;"",VLOOKUP(F133,INICIO!$C$7:$D$30,2,FALSE),""),""))),"",IF(OR(F133="DESCANSA",J133="DESCANSA"),"-----",IF(C133&lt;&gt;"",IF(VLOOKUP(F133,INICIO!$C$7:$D$30,2,FALSE)&lt;&gt;"",VLOOKUP(F133,INICIO!$C$7:$D$30,2,FALSE),""),"")))</f>
        <v/>
      </c>
      <c r="L133" s="203" t="str">
        <f>IF(ISNA(IF(A133&lt;&gt;"",VLOOKUP(A133,'1CONTRATO2'!$A$311:$G$863,7,FALSE),"")),"",IF(A133&lt;&gt;"",VLOOKUP(A133,'1CONTRATO2'!$A$311:$G$863,7,FALSE),""))</f>
        <v/>
      </c>
      <c r="M133" s="201" t="str">
        <f t="shared" si="5"/>
        <v>-</v>
      </c>
      <c r="N133" s="302" t="str">
        <f t="shared" si="7"/>
        <v/>
      </c>
      <c r="O133" s="314" t="str">
        <f>IF(PROGRAMACIÓN!C133="", "", PROGRAMACIÓN!C133)</f>
        <v/>
      </c>
      <c r="P133" s="303" t="str">
        <f t="shared" si="8"/>
        <v/>
      </c>
      <c r="Q133" s="303" t="str">
        <f t="shared" si="9"/>
        <v/>
      </c>
    </row>
    <row r="134" spans="1:17" ht="18" customHeight="1" x14ac:dyDescent="0.35">
      <c r="A134" s="203">
        <f t="shared" si="6"/>
        <v>127</v>
      </c>
      <c r="B134" s="210" t="str">
        <f>IF(ISNA(IF(A134&lt;&gt;"",VLOOKUP(A134,'1CONTRATO2'!$A$311:$F$863,2,FALSE),"")),"",IF(A134&lt;&gt;"",VLOOKUP(A134,'1CONTRATO2'!$A$311:$F$863,2,FALSE),""))</f>
        <v/>
      </c>
      <c r="C134" s="210" t="str">
        <f>IF(ISNA(IF(A134&lt;&gt;"",VLOOKUP(A134,'1CONTRATO2'!$A$311:$F$863,6,FALSE),"")),"",IF(A134&lt;&gt;"",VLOOKUP(A134,'1CONTRATO2'!$A$311:$F$863,6,FALSE),""))</f>
        <v/>
      </c>
      <c r="D134" s="209"/>
      <c r="E134" s="208"/>
      <c r="F134" s="207" t="str">
        <f>IF(ISNA(IF(A134&lt;&gt;"",VLOOKUP(A134,'1CONTRATO2'!$A$311:$F$863,4,FALSE),"")),"",IF(A134&lt;&gt;"",VLOOKUP(A134,'1CONTRATO2'!$A$311:$F$863,4,FALSE),""))</f>
        <v/>
      </c>
      <c r="G134" s="206" t="str">
        <f>IF(PROGRAMACIÓN!F134="","",PROGRAMACIÓN!F134)</f>
        <v/>
      </c>
      <c r="H134" s="206" t="str">
        <f>IF(PROGRAMACIÓN!G134="","",PROGRAMACIÓN!G134)</f>
        <v/>
      </c>
      <c r="I134" s="206" t="str">
        <f>IF(PROGRAMACIÓN!H134="","",PROGRAMACIÓN!H134)</f>
        <v/>
      </c>
      <c r="J134" s="205" t="str">
        <f>IF(ISNA(IF(A134&lt;&gt;"",VLOOKUP(A134,'1CONTRATO2'!$A$311:$F$863,5,FALSE),"")),"",IF(A134&lt;&gt;"",VLOOKUP(A134,'1CONTRATO2'!$A$311:$F$863,5,FALSE),""))</f>
        <v/>
      </c>
      <c r="K134" s="204" t="str">
        <f>IF(ISNA(IF(OR(F134="DESCANSA",J134="DESCANSA"),"-----",IF(C134&lt;&gt;"",IF(VLOOKUP(F134,INICIO!$C$7:$D$30,2,FALSE)&lt;&gt;"",VLOOKUP(F134,INICIO!$C$7:$D$30,2,FALSE),""),""))),"",IF(OR(F134="DESCANSA",J134="DESCANSA"),"-----",IF(C134&lt;&gt;"",IF(VLOOKUP(F134,INICIO!$C$7:$D$30,2,FALSE)&lt;&gt;"",VLOOKUP(F134,INICIO!$C$7:$D$30,2,FALSE),""),"")))</f>
        <v/>
      </c>
      <c r="L134" s="203" t="str">
        <f>IF(ISNA(IF(A134&lt;&gt;"",VLOOKUP(A134,'1CONTRATO2'!$A$311:$G$863,7,FALSE),"")),"",IF(A134&lt;&gt;"",VLOOKUP(A134,'1CONTRATO2'!$A$311:$G$863,7,FALSE),""))</f>
        <v/>
      </c>
      <c r="M134" s="201" t="str">
        <f t="shared" si="5"/>
        <v>-</v>
      </c>
      <c r="N134" s="302" t="str">
        <f t="shared" si="7"/>
        <v/>
      </c>
      <c r="O134" s="314" t="str">
        <f>IF(PROGRAMACIÓN!C134="", "", PROGRAMACIÓN!C134)</f>
        <v/>
      </c>
      <c r="P134" s="303" t="str">
        <f t="shared" si="8"/>
        <v/>
      </c>
      <c r="Q134" s="303" t="str">
        <f t="shared" si="9"/>
        <v/>
      </c>
    </row>
    <row r="135" spans="1:17" ht="18" customHeight="1" x14ac:dyDescent="0.35">
      <c r="A135" s="203">
        <f t="shared" si="6"/>
        <v>128</v>
      </c>
      <c r="B135" s="210" t="str">
        <f>IF(ISNA(IF(A135&lt;&gt;"",VLOOKUP(A135,'1CONTRATO2'!$A$311:$F$863,2,FALSE),"")),"",IF(A135&lt;&gt;"",VLOOKUP(A135,'1CONTRATO2'!$A$311:$F$863,2,FALSE),""))</f>
        <v/>
      </c>
      <c r="C135" s="210" t="str">
        <f>IF(ISNA(IF(A135&lt;&gt;"",VLOOKUP(A135,'1CONTRATO2'!$A$311:$F$863,6,FALSE),"")),"",IF(A135&lt;&gt;"",VLOOKUP(A135,'1CONTRATO2'!$A$311:$F$863,6,FALSE),""))</f>
        <v/>
      </c>
      <c r="D135" s="209"/>
      <c r="E135" s="208"/>
      <c r="F135" s="207" t="str">
        <f>IF(ISNA(IF(A135&lt;&gt;"",VLOOKUP(A135,'1CONTRATO2'!$A$311:$F$863,4,FALSE),"")),"",IF(A135&lt;&gt;"",VLOOKUP(A135,'1CONTRATO2'!$A$311:$F$863,4,FALSE),""))</f>
        <v/>
      </c>
      <c r="G135" s="206" t="str">
        <f>IF(PROGRAMACIÓN!F135="","",PROGRAMACIÓN!F135)</f>
        <v/>
      </c>
      <c r="H135" s="206" t="str">
        <f>IF(PROGRAMACIÓN!G135="","",PROGRAMACIÓN!G135)</f>
        <v/>
      </c>
      <c r="I135" s="206" t="str">
        <f>IF(PROGRAMACIÓN!H135="","",PROGRAMACIÓN!H135)</f>
        <v/>
      </c>
      <c r="J135" s="205" t="str">
        <f>IF(ISNA(IF(A135&lt;&gt;"",VLOOKUP(A135,'1CONTRATO2'!$A$311:$F$863,5,FALSE),"")),"",IF(A135&lt;&gt;"",VLOOKUP(A135,'1CONTRATO2'!$A$311:$F$863,5,FALSE),""))</f>
        <v/>
      </c>
      <c r="K135" s="204" t="str">
        <f>IF(ISNA(IF(OR(F135="DESCANSA",J135="DESCANSA"),"-----",IF(C135&lt;&gt;"",IF(VLOOKUP(F135,INICIO!$C$7:$D$30,2,FALSE)&lt;&gt;"",VLOOKUP(F135,INICIO!$C$7:$D$30,2,FALSE),""),""))),"",IF(OR(F135="DESCANSA",J135="DESCANSA"),"-----",IF(C135&lt;&gt;"",IF(VLOOKUP(F135,INICIO!$C$7:$D$30,2,FALSE)&lt;&gt;"",VLOOKUP(F135,INICIO!$C$7:$D$30,2,FALSE),""),"")))</f>
        <v/>
      </c>
      <c r="L135" s="203" t="str">
        <f>IF(ISNA(IF(A135&lt;&gt;"",VLOOKUP(A135,'1CONTRATO2'!$A$311:$G$863,7,FALSE),"")),"",IF(A135&lt;&gt;"",VLOOKUP(A135,'1CONTRATO2'!$A$311:$G$863,7,FALSE),""))</f>
        <v/>
      </c>
      <c r="M135" s="201" t="str">
        <f t="shared" si="5"/>
        <v>-</v>
      </c>
      <c r="N135" s="302" t="str">
        <f t="shared" si="7"/>
        <v/>
      </c>
      <c r="O135" s="314" t="str">
        <f>IF(PROGRAMACIÓN!C135="", "", PROGRAMACIÓN!C135)</f>
        <v/>
      </c>
      <c r="P135" s="303" t="str">
        <f t="shared" si="8"/>
        <v/>
      </c>
      <c r="Q135" s="303" t="str">
        <f t="shared" si="9"/>
        <v/>
      </c>
    </row>
    <row r="136" spans="1:17" ht="18" customHeight="1" x14ac:dyDescent="0.35">
      <c r="A136" s="203">
        <f t="shared" si="6"/>
        <v>129</v>
      </c>
      <c r="B136" s="210" t="str">
        <f>IF(ISNA(IF(A136&lt;&gt;"",VLOOKUP(A136,'1CONTRATO2'!$A$311:$F$863,2,FALSE),"")),"",IF(A136&lt;&gt;"",VLOOKUP(A136,'1CONTRATO2'!$A$311:$F$863,2,FALSE),""))</f>
        <v/>
      </c>
      <c r="C136" s="210" t="str">
        <f>IF(ISNA(IF(A136&lt;&gt;"",VLOOKUP(A136,'1CONTRATO2'!$A$311:$F$863,6,FALSE),"")),"",IF(A136&lt;&gt;"",VLOOKUP(A136,'1CONTRATO2'!$A$311:$F$863,6,FALSE),""))</f>
        <v/>
      </c>
      <c r="D136" s="209"/>
      <c r="E136" s="208"/>
      <c r="F136" s="207" t="str">
        <f>IF(ISNA(IF(A136&lt;&gt;"",VLOOKUP(A136,'1CONTRATO2'!$A$311:$F$863,4,FALSE),"")),"",IF(A136&lt;&gt;"",VLOOKUP(A136,'1CONTRATO2'!$A$311:$F$863,4,FALSE),""))</f>
        <v/>
      </c>
      <c r="G136" s="206" t="str">
        <f>IF(PROGRAMACIÓN!F136="","",PROGRAMACIÓN!F136)</f>
        <v/>
      </c>
      <c r="H136" s="206" t="str">
        <f>IF(PROGRAMACIÓN!G136="","",PROGRAMACIÓN!G136)</f>
        <v/>
      </c>
      <c r="I136" s="206" t="str">
        <f>IF(PROGRAMACIÓN!H136="","",PROGRAMACIÓN!H136)</f>
        <v/>
      </c>
      <c r="J136" s="205" t="str">
        <f>IF(ISNA(IF(A136&lt;&gt;"",VLOOKUP(A136,'1CONTRATO2'!$A$311:$F$863,5,FALSE),"")),"",IF(A136&lt;&gt;"",VLOOKUP(A136,'1CONTRATO2'!$A$311:$F$863,5,FALSE),""))</f>
        <v/>
      </c>
      <c r="K136" s="204" t="str">
        <f>IF(ISNA(IF(OR(F136="DESCANSA",J136="DESCANSA"),"-----",IF(C136&lt;&gt;"",IF(VLOOKUP(F136,INICIO!$C$7:$D$30,2,FALSE)&lt;&gt;"",VLOOKUP(F136,INICIO!$C$7:$D$30,2,FALSE),""),""))),"",IF(OR(F136="DESCANSA",J136="DESCANSA"),"-----",IF(C136&lt;&gt;"",IF(VLOOKUP(F136,INICIO!$C$7:$D$30,2,FALSE)&lt;&gt;"",VLOOKUP(F136,INICIO!$C$7:$D$30,2,FALSE),""),"")))</f>
        <v/>
      </c>
      <c r="L136" s="203" t="str">
        <f>IF(ISNA(IF(A136&lt;&gt;"",VLOOKUP(A136,'1CONTRATO2'!$A$311:$G$863,7,FALSE),"")),"",IF(A136&lt;&gt;"",VLOOKUP(A136,'1CONTRATO2'!$A$311:$G$863,7,FALSE),""))</f>
        <v/>
      </c>
      <c r="M136" s="201" t="str">
        <f t="shared" ref="M136:M199" si="10">IF(OR(K136="DESCANSA",K136="-----"),"","-")</f>
        <v>-</v>
      </c>
      <c r="N136" s="302" t="str">
        <f t="shared" si="7"/>
        <v/>
      </c>
      <c r="O136" s="314" t="str">
        <f>IF(PROGRAMACIÓN!C136="", "", PROGRAMACIÓN!C136)</f>
        <v/>
      </c>
      <c r="P136" s="303" t="str">
        <f t="shared" si="8"/>
        <v/>
      </c>
      <c r="Q136" s="303" t="str">
        <f t="shared" si="9"/>
        <v/>
      </c>
    </row>
    <row r="137" spans="1:17" ht="18" customHeight="1" x14ac:dyDescent="0.35">
      <c r="A137" s="203">
        <f t="shared" ref="A137:A200" si="11">A136+1</f>
        <v>130</v>
      </c>
      <c r="B137" s="210" t="str">
        <f>IF(ISNA(IF(A137&lt;&gt;"",VLOOKUP(A137,'1CONTRATO2'!$A$311:$F$863,2,FALSE),"")),"",IF(A137&lt;&gt;"",VLOOKUP(A137,'1CONTRATO2'!$A$311:$F$863,2,FALSE),""))</f>
        <v/>
      </c>
      <c r="C137" s="210" t="str">
        <f>IF(ISNA(IF(A137&lt;&gt;"",VLOOKUP(A137,'1CONTRATO2'!$A$311:$F$863,6,FALSE),"")),"",IF(A137&lt;&gt;"",VLOOKUP(A137,'1CONTRATO2'!$A$311:$F$863,6,FALSE),""))</f>
        <v/>
      </c>
      <c r="D137" s="209"/>
      <c r="E137" s="208"/>
      <c r="F137" s="207" t="str">
        <f>IF(ISNA(IF(A137&lt;&gt;"",VLOOKUP(A137,'1CONTRATO2'!$A$311:$F$863,4,FALSE),"")),"",IF(A137&lt;&gt;"",VLOOKUP(A137,'1CONTRATO2'!$A$311:$F$863,4,FALSE),""))</f>
        <v/>
      </c>
      <c r="G137" s="206" t="str">
        <f>IF(PROGRAMACIÓN!F137="","",PROGRAMACIÓN!F137)</f>
        <v/>
      </c>
      <c r="H137" s="206" t="str">
        <f>IF(PROGRAMACIÓN!G137="","",PROGRAMACIÓN!G137)</f>
        <v/>
      </c>
      <c r="I137" s="206" t="str">
        <f>IF(PROGRAMACIÓN!H137="","",PROGRAMACIÓN!H137)</f>
        <v/>
      </c>
      <c r="J137" s="205" t="str">
        <f>IF(ISNA(IF(A137&lt;&gt;"",VLOOKUP(A137,'1CONTRATO2'!$A$311:$F$863,5,FALSE),"")),"",IF(A137&lt;&gt;"",VLOOKUP(A137,'1CONTRATO2'!$A$311:$F$863,5,FALSE),""))</f>
        <v/>
      </c>
      <c r="K137" s="204" t="str">
        <f>IF(ISNA(IF(OR(F137="DESCANSA",J137="DESCANSA"),"-----",IF(C137&lt;&gt;"",IF(VLOOKUP(F137,INICIO!$C$7:$D$30,2,FALSE)&lt;&gt;"",VLOOKUP(F137,INICIO!$C$7:$D$30,2,FALSE),""),""))),"",IF(OR(F137="DESCANSA",J137="DESCANSA"),"-----",IF(C137&lt;&gt;"",IF(VLOOKUP(F137,INICIO!$C$7:$D$30,2,FALSE)&lt;&gt;"",VLOOKUP(F137,INICIO!$C$7:$D$30,2,FALSE),""),"")))</f>
        <v/>
      </c>
      <c r="L137" s="203" t="str">
        <f>IF(ISNA(IF(A137&lt;&gt;"",VLOOKUP(A137,'1CONTRATO2'!$A$311:$G$863,7,FALSE),"")),"",IF(A137&lt;&gt;"",VLOOKUP(A137,'1CONTRATO2'!$A$311:$G$863,7,FALSE),""))</f>
        <v/>
      </c>
      <c r="M137" s="201" t="str">
        <f t="shared" si="10"/>
        <v>-</v>
      </c>
      <c r="N137" s="302" t="str">
        <f t="shared" ref="N137:N200" si="12">CONCATENATE(F137,J137,L137)</f>
        <v/>
      </c>
      <c r="O137" s="314" t="str">
        <f>IF(PROGRAMACIÓN!C137="", "", PROGRAMACIÓN!C137)</f>
        <v/>
      </c>
      <c r="P137" s="303" t="str">
        <f t="shared" ref="P137:P200" si="13">G137</f>
        <v/>
      </c>
      <c r="Q137" s="303" t="str">
        <f t="shared" ref="Q137:Q200" si="14">H137</f>
        <v/>
      </c>
    </row>
    <row r="138" spans="1:17" ht="18" customHeight="1" x14ac:dyDescent="0.35">
      <c r="A138" s="203">
        <f t="shared" si="11"/>
        <v>131</v>
      </c>
      <c r="B138" s="210" t="str">
        <f>IF(ISNA(IF(A138&lt;&gt;"",VLOOKUP(A138,'1CONTRATO2'!$A$311:$F$863,2,FALSE),"")),"",IF(A138&lt;&gt;"",VLOOKUP(A138,'1CONTRATO2'!$A$311:$F$863,2,FALSE),""))</f>
        <v/>
      </c>
      <c r="C138" s="210" t="str">
        <f>IF(ISNA(IF(A138&lt;&gt;"",VLOOKUP(A138,'1CONTRATO2'!$A$311:$F$863,6,FALSE),"")),"",IF(A138&lt;&gt;"",VLOOKUP(A138,'1CONTRATO2'!$A$311:$F$863,6,FALSE),""))</f>
        <v/>
      </c>
      <c r="D138" s="209"/>
      <c r="E138" s="208"/>
      <c r="F138" s="207" t="str">
        <f>IF(ISNA(IF(A138&lt;&gt;"",VLOOKUP(A138,'1CONTRATO2'!$A$311:$F$863,4,FALSE),"")),"",IF(A138&lt;&gt;"",VLOOKUP(A138,'1CONTRATO2'!$A$311:$F$863,4,FALSE),""))</f>
        <v/>
      </c>
      <c r="G138" s="206" t="str">
        <f>IF(PROGRAMACIÓN!F138="","",PROGRAMACIÓN!F138)</f>
        <v/>
      </c>
      <c r="H138" s="206" t="str">
        <f>IF(PROGRAMACIÓN!G138="","",PROGRAMACIÓN!G138)</f>
        <v/>
      </c>
      <c r="I138" s="206" t="str">
        <f>IF(PROGRAMACIÓN!H138="","",PROGRAMACIÓN!H138)</f>
        <v/>
      </c>
      <c r="J138" s="205" t="str">
        <f>IF(ISNA(IF(A138&lt;&gt;"",VLOOKUP(A138,'1CONTRATO2'!$A$311:$F$863,5,FALSE),"")),"",IF(A138&lt;&gt;"",VLOOKUP(A138,'1CONTRATO2'!$A$311:$F$863,5,FALSE),""))</f>
        <v/>
      </c>
      <c r="K138" s="204" t="str">
        <f>IF(ISNA(IF(OR(F138="DESCANSA",J138="DESCANSA"),"-----",IF(C138&lt;&gt;"",IF(VLOOKUP(F138,INICIO!$C$7:$D$30,2,FALSE)&lt;&gt;"",VLOOKUP(F138,INICIO!$C$7:$D$30,2,FALSE),""),""))),"",IF(OR(F138="DESCANSA",J138="DESCANSA"),"-----",IF(C138&lt;&gt;"",IF(VLOOKUP(F138,INICIO!$C$7:$D$30,2,FALSE)&lt;&gt;"",VLOOKUP(F138,INICIO!$C$7:$D$30,2,FALSE),""),"")))</f>
        <v/>
      </c>
      <c r="L138" s="203" t="str">
        <f>IF(ISNA(IF(A138&lt;&gt;"",VLOOKUP(A138,'1CONTRATO2'!$A$311:$G$863,7,FALSE),"")),"",IF(A138&lt;&gt;"",VLOOKUP(A138,'1CONTRATO2'!$A$311:$G$863,7,FALSE),""))</f>
        <v/>
      </c>
      <c r="M138" s="201" t="str">
        <f t="shared" si="10"/>
        <v>-</v>
      </c>
      <c r="N138" s="302" t="str">
        <f t="shared" si="12"/>
        <v/>
      </c>
      <c r="O138" s="314" t="str">
        <f>IF(PROGRAMACIÓN!C138="", "", PROGRAMACIÓN!C138)</f>
        <v/>
      </c>
      <c r="P138" s="303" t="str">
        <f t="shared" si="13"/>
        <v/>
      </c>
      <c r="Q138" s="303" t="str">
        <f t="shared" si="14"/>
        <v/>
      </c>
    </row>
    <row r="139" spans="1:17" ht="18" customHeight="1" x14ac:dyDescent="0.35">
      <c r="A139" s="203">
        <f t="shared" si="11"/>
        <v>132</v>
      </c>
      <c r="B139" s="210" t="str">
        <f>IF(ISNA(IF(A139&lt;&gt;"",VLOOKUP(A139,'1CONTRATO2'!$A$311:$F$863,2,FALSE),"")),"",IF(A139&lt;&gt;"",VLOOKUP(A139,'1CONTRATO2'!$A$311:$F$863,2,FALSE),""))</f>
        <v/>
      </c>
      <c r="C139" s="210" t="str">
        <f>IF(ISNA(IF(A139&lt;&gt;"",VLOOKUP(A139,'1CONTRATO2'!$A$311:$F$863,6,FALSE),"")),"",IF(A139&lt;&gt;"",VLOOKUP(A139,'1CONTRATO2'!$A$311:$F$863,6,FALSE),""))</f>
        <v/>
      </c>
      <c r="D139" s="209"/>
      <c r="E139" s="208"/>
      <c r="F139" s="207" t="str">
        <f>IF(ISNA(IF(A139&lt;&gt;"",VLOOKUP(A139,'1CONTRATO2'!$A$311:$F$863,4,FALSE),"")),"",IF(A139&lt;&gt;"",VLOOKUP(A139,'1CONTRATO2'!$A$311:$F$863,4,FALSE),""))</f>
        <v/>
      </c>
      <c r="G139" s="206" t="str">
        <f>IF(PROGRAMACIÓN!F139="","",PROGRAMACIÓN!F139)</f>
        <v/>
      </c>
      <c r="H139" s="206" t="str">
        <f>IF(PROGRAMACIÓN!G139="","",PROGRAMACIÓN!G139)</f>
        <v/>
      </c>
      <c r="I139" s="206" t="str">
        <f>IF(PROGRAMACIÓN!H139="","",PROGRAMACIÓN!H139)</f>
        <v/>
      </c>
      <c r="J139" s="205" t="str">
        <f>IF(ISNA(IF(A139&lt;&gt;"",VLOOKUP(A139,'1CONTRATO2'!$A$311:$F$863,5,FALSE),"")),"",IF(A139&lt;&gt;"",VLOOKUP(A139,'1CONTRATO2'!$A$311:$F$863,5,FALSE),""))</f>
        <v/>
      </c>
      <c r="K139" s="204" t="str">
        <f>IF(ISNA(IF(OR(F139="DESCANSA",J139="DESCANSA"),"-----",IF(C139&lt;&gt;"",IF(VLOOKUP(F139,INICIO!$C$7:$D$30,2,FALSE)&lt;&gt;"",VLOOKUP(F139,INICIO!$C$7:$D$30,2,FALSE),""),""))),"",IF(OR(F139="DESCANSA",J139="DESCANSA"),"-----",IF(C139&lt;&gt;"",IF(VLOOKUP(F139,INICIO!$C$7:$D$30,2,FALSE)&lt;&gt;"",VLOOKUP(F139,INICIO!$C$7:$D$30,2,FALSE),""),"")))</f>
        <v/>
      </c>
      <c r="L139" s="203" t="str">
        <f>IF(ISNA(IF(A139&lt;&gt;"",VLOOKUP(A139,'1CONTRATO2'!$A$311:$G$863,7,FALSE),"")),"",IF(A139&lt;&gt;"",VLOOKUP(A139,'1CONTRATO2'!$A$311:$G$863,7,FALSE),""))</f>
        <v/>
      </c>
      <c r="M139" s="201" t="str">
        <f t="shared" si="10"/>
        <v>-</v>
      </c>
      <c r="N139" s="302" t="str">
        <f t="shared" si="12"/>
        <v/>
      </c>
      <c r="O139" s="314" t="str">
        <f>IF(PROGRAMACIÓN!C139="", "", PROGRAMACIÓN!C139)</f>
        <v/>
      </c>
      <c r="P139" s="303" t="str">
        <f t="shared" si="13"/>
        <v/>
      </c>
      <c r="Q139" s="303" t="str">
        <f t="shared" si="14"/>
        <v/>
      </c>
    </row>
    <row r="140" spans="1:17" ht="18" customHeight="1" x14ac:dyDescent="0.35">
      <c r="A140" s="203">
        <f t="shared" si="11"/>
        <v>133</v>
      </c>
      <c r="B140" s="210" t="str">
        <f>IF(ISNA(IF(A140&lt;&gt;"",VLOOKUP(A140,'1CONTRATO2'!$A$311:$F$863,2,FALSE),"")),"",IF(A140&lt;&gt;"",VLOOKUP(A140,'1CONTRATO2'!$A$311:$F$863,2,FALSE),""))</f>
        <v/>
      </c>
      <c r="C140" s="210" t="str">
        <f>IF(ISNA(IF(A140&lt;&gt;"",VLOOKUP(A140,'1CONTRATO2'!$A$311:$F$863,6,FALSE),"")),"",IF(A140&lt;&gt;"",VLOOKUP(A140,'1CONTRATO2'!$A$311:$F$863,6,FALSE),""))</f>
        <v/>
      </c>
      <c r="D140" s="209"/>
      <c r="E140" s="208"/>
      <c r="F140" s="207" t="str">
        <f>IF(ISNA(IF(A140&lt;&gt;"",VLOOKUP(A140,'1CONTRATO2'!$A$311:$F$863,4,FALSE),"")),"",IF(A140&lt;&gt;"",VLOOKUP(A140,'1CONTRATO2'!$A$311:$F$863,4,FALSE),""))</f>
        <v/>
      </c>
      <c r="G140" s="206" t="str">
        <f>IF(PROGRAMACIÓN!F140="","",PROGRAMACIÓN!F140)</f>
        <v/>
      </c>
      <c r="H140" s="206" t="str">
        <f>IF(PROGRAMACIÓN!G140="","",PROGRAMACIÓN!G140)</f>
        <v/>
      </c>
      <c r="I140" s="206" t="str">
        <f>IF(PROGRAMACIÓN!H140="","",PROGRAMACIÓN!H140)</f>
        <v/>
      </c>
      <c r="J140" s="205" t="str">
        <f>IF(ISNA(IF(A140&lt;&gt;"",VLOOKUP(A140,'1CONTRATO2'!$A$311:$F$863,5,FALSE),"")),"",IF(A140&lt;&gt;"",VLOOKUP(A140,'1CONTRATO2'!$A$311:$F$863,5,FALSE),""))</f>
        <v/>
      </c>
      <c r="K140" s="204" t="str">
        <f>IF(ISNA(IF(OR(F140="DESCANSA",J140="DESCANSA"),"-----",IF(C140&lt;&gt;"",IF(VLOOKUP(F140,INICIO!$C$7:$D$30,2,FALSE)&lt;&gt;"",VLOOKUP(F140,INICIO!$C$7:$D$30,2,FALSE),""),""))),"",IF(OR(F140="DESCANSA",J140="DESCANSA"),"-----",IF(C140&lt;&gt;"",IF(VLOOKUP(F140,INICIO!$C$7:$D$30,2,FALSE)&lt;&gt;"",VLOOKUP(F140,INICIO!$C$7:$D$30,2,FALSE),""),"")))</f>
        <v/>
      </c>
      <c r="L140" s="203" t="str">
        <f>IF(ISNA(IF(A140&lt;&gt;"",VLOOKUP(A140,'1CONTRATO2'!$A$311:$G$863,7,FALSE),"")),"",IF(A140&lt;&gt;"",VLOOKUP(A140,'1CONTRATO2'!$A$311:$G$863,7,FALSE),""))</f>
        <v/>
      </c>
      <c r="M140" s="201" t="str">
        <f t="shared" si="10"/>
        <v>-</v>
      </c>
      <c r="N140" s="302" t="str">
        <f t="shared" si="12"/>
        <v/>
      </c>
      <c r="O140" s="314" t="str">
        <f>IF(PROGRAMACIÓN!C140="", "", PROGRAMACIÓN!C140)</f>
        <v/>
      </c>
      <c r="P140" s="303" t="str">
        <f t="shared" si="13"/>
        <v/>
      </c>
      <c r="Q140" s="303" t="str">
        <f t="shared" si="14"/>
        <v/>
      </c>
    </row>
    <row r="141" spans="1:17" ht="18" customHeight="1" x14ac:dyDescent="0.35">
      <c r="A141" s="203">
        <f t="shared" si="11"/>
        <v>134</v>
      </c>
      <c r="B141" s="210" t="str">
        <f>IF(ISNA(IF(A141&lt;&gt;"",VLOOKUP(A141,'1CONTRATO2'!$A$311:$F$863,2,FALSE),"")),"",IF(A141&lt;&gt;"",VLOOKUP(A141,'1CONTRATO2'!$A$311:$F$863,2,FALSE),""))</f>
        <v/>
      </c>
      <c r="C141" s="210" t="str">
        <f>IF(ISNA(IF(A141&lt;&gt;"",VLOOKUP(A141,'1CONTRATO2'!$A$311:$F$863,6,FALSE),"")),"",IF(A141&lt;&gt;"",VLOOKUP(A141,'1CONTRATO2'!$A$311:$F$863,6,FALSE),""))</f>
        <v/>
      </c>
      <c r="D141" s="209"/>
      <c r="E141" s="208"/>
      <c r="F141" s="207" t="str">
        <f>IF(ISNA(IF(A141&lt;&gt;"",VLOOKUP(A141,'1CONTRATO2'!$A$311:$F$863,4,FALSE),"")),"",IF(A141&lt;&gt;"",VLOOKUP(A141,'1CONTRATO2'!$A$311:$F$863,4,FALSE),""))</f>
        <v/>
      </c>
      <c r="G141" s="206" t="str">
        <f>IF(PROGRAMACIÓN!F141="","",PROGRAMACIÓN!F141)</f>
        <v/>
      </c>
      <c r="H141" s="206" t="str">
        <f>IF(PROGRAMACIÓN!G141="","",PROGRAMACIÓN!G141)</f>
        <v/>
      </c>
      <c r="I141" s="206" t="str">
        <f>IF(PROGRAMACIÓN!H141="","",PROGRAMACIÓN!H141)</f>
        <v/>
      </c>
      <c r="J141" s="205" t="str">
        <f>IF(ISNA(IF(A141&lt;&gt;"",VLOOKUP(A141,'1CONTRATO2'!$A$311:$F$863,5,FALSE),"")),"",IF(A141&lt;&gt;"",VLOOKUP(A141,'1CONTRATO2'!$A$311:$F$863,5,FALSE),""))</f>
        <v/>
      </c>
      <c r="K141" s="204" t="str">
        <f>IF(ISNA(IF(OR(F141="DESCANSA",J141="DESCANSA"),"-----",IF(C141&lt;&gt;"",IF(VLOOKUP(F141,INICIO!$C$7:$D$30,2,FALSE)&lt;&gt;"",VLOOKUP(F141,INICIO!$C$7:$D$30,2,FALSE),""),""))),"",IF(OR(F141="DESCANSA",J141="DESCANSA"),"-----",IF(C141&lt;&gt;"",IF(VLOOKUP(F141,INICIO!$C$7:$D$30,2,FALSE)&lt;&gt;"",VLOOKUP(F141,INICIO!$C$7:$D$30,2,FALSE),""),"")))</f>
        <v/>
      </c>
      <c r="L141" s="203" t="str">
        <f>IF(ISNA(IF(A141&lt;&gt;"",VLOOKUP(A141,'1CONTRATO2'!$A$311:$G$863,7,FALSE),"")),"",IF(A141&lt;&gt;"",VLOOKUP(A141,'1CONTRATO2'!$A$311:$G$863,7,FALSE),""))</f>
        <v/>
      </c>
      <c r="M141" s="201" t="str">
        <f t="shared" si="10"/>
        <v>-</v>
      </c>
      <c r="N141" s="302" t="str">
        <f t="shared" si="12"/>
        <v/>
      </c>
      <c r="O141" s="314" t="str">
        <f>IF(PROGRAMACIÓN!C141="", "", PROGRAMACIÓN!C141)</f>
        <v/>
      </c>
      <c r="P141" s="303" t="str">
        <f t="shared" si="13"/>
        <v/>
      </c>
      <c r="Q141" s="303" t="str">
        <f t="shared" si="14"/>
        <v/>
      </c>
    </row>
    <row r="142" spans="1:17" ht="18" customHeight="1" x14ac:dyDescent="0.35">
      <c r="A142" s="203">
        <f t="shared" si="11"/>
        <v>135</v>
      </c>
      <c r="B142" s="210" t="str">
        <f>IF(ISNA(IF(A142&lt;&gt;"",VLOOKUP(A142,'1CONTRATO2'!$A$311:$F$863,2,FALSE),"")),"",IF(A142&lt;&gt;"",VLOOKUP(A142,'1CONTRATO2'!$A$311:$F$863,2,FALSE),""))</f>
        <v/>
      </c>
      <c r="C142" s="210" t="str">
        <f>IF(ISNA(IF(A142&lt;&gt;"",VLOOKUP(A142,'1CONTRATO2'!$A$311:$F$863,6,FALSE),"")),"",IF(A142&lt;&gt;"",VLOOKUP(A142,'1CONTRATO2'!$A$311:$F$863,6,FALSE),""))</f>
        <v/>
      </c>
      <c r="D142" s="209"/>
      <c r="E142" s="208"/>
      <c r="F142" s="207" t="str">
        <f>IF(ISNA(IF(A142&lt;&gt;"",VLOOKUP(A142,'1CONTRATO2'!$A$311:$F$863,4,FALSE),"")),"",IF(A142&lt;&gt;"",VLOOKUP(A142,'1CONTRATO2'!$A$311:$F$863,4,FALSE),""))</f>
        <v/>
      </c>
      <c r="G142" s="206" t="str">
        <f>IF(PROGRAMACIÓN!F142="","",PROGRAMACIÓN!F142)</f>
        <v/>
      </c>
      <c r="H142" s="206" t="str">
        <f>IF(PROGRAMACIÓN!G142="","",PROGRAMACIÓN!G142)</f>
        <v/>
      </c>
      <c r="I142" s="206" t="str">
        <f>IF(PROGRAMACIÓN!H142="","",PROGRAMACIÓN!H142)</f>
        <v/>
      </c>
      <c r="J142" s="205" t="str">
        <f>IF(ISNA(IF(A142&lt;&gt;"",VLOOKUP(A142,'1CONTRATO2'!$A$311:$F$863,5,FALSE),"")),"",IF(A142&lt;&gt;"",VLOOKUP(A142,'1CONTRATO2'!$A$311:$F$863,5,FALSE),""))</f>
        <v/>
      </c>
      <c r="K142" s="204" t="str">
        <f>IF(ISNA(IF(OR(F142="DESCANSA",J142="DESCANSA"),"-----",IF(C142&lt;&gt;"",IF(VLOOKUP(F142,INICIO!$C$7:$D$30,2,FALSE)&lt;&gt;"",VLOOKUP(F142,INICIO!$C$7:$D$30,2,FALSE),""),""))),"",IF(OR(F142="DESCANSA",J142="DESCANSA"),"-----",IF(C142&lt;&gt;"",IF(VLOOKUP(F142,INICIO!$C$7:$D$30,2,FALSE)&lt;&gt;"",VLOOKUP(F142,INICIO!$C$7:$D$30,2,FALSE),""),"")))</f>
        <v/>
      </c>
      <c r="L142" s="203" t="str">
        <f>IF(ISNA(IF(A142&lt;&gt;"",VLOOKUP(A142,'1CONTRATO2'!$A$311:$G$863,7,FALSE),"")),"",IF(A142&lt;&gt;"",VLOOKUP(A142,'1CONTRATO2'!$A$311:$G$863,7,FALSE),""))</f>
        <v/>
      </c>
      <c r="M142" s="201" t="str">
        <f t="shared" si="10"/>
        <v>-</v>
      </c>
      <c r="N142" s="302" t="str">
        <f t="shared" si="12"/>
        <v/>
      </c>
      <c r="O142" s="314" t="str">
        <f>IF(PROGRAMACIÓN!C142="", "", PROGRAMACIÓN!C142)</f>
        <v/>
      </c>
      <c r="P142" s="303" t="str">
        <f t="shared" si="13"/>
        <v/>
      </c>
      <c r="Q142" s="303" t="str">
        <f t="shared" si="14"/>
        <v/>
      </c>
    </row>
    <row r="143" spans="1:17" ht="18" customHeight="1" x14ac:dyDescent="0.35">
      <c r="A143" s="203">
        <f t="shared" si="11"/>
        <v>136</v>
      </c>
      <c r="B143" s="210" t="str">
        <f>IF(ISNA(IF(A143&lt;&gt;"",VLOOKUP(A143,'1CONTRATO2'!$A$311:$F$863,2,FALSE),"")),"",IF(A143&lt;&gt;"",VLOOKUP(A143,'1CONTRATO2'!$A$311:$F$863,2,FALSE),""))</f>
        <v/>
      </c>
      <c r="C143" s="210" t="str">
        <f>IF(ISNA(IF(A143&lt;&gt;"",VLOOKUP(A143,'1CONTRATO2'!$A$311:$F$863,6,FALSE),"")),"",IF(A143&lt;&gt;"",VLOOKUP(A143,'1CONTRATO2'!$A$311:$F$863,6,FALSE),""))</f>
        <v/>
      </c>
      <c r="D143" s="209"/>
      <c r="E143" s="208"/>
      <c r="F143" s="207" t="str">
        <f>IF(ISNA(IF(A143&lt;&gt;"",VLOOKUP(A143,'1CONTRATO2'!$A$311:$F$863,4,FALSE),"")),"",IF(A143&lt;&gt;"",VLOOKUP(A143,'1CONTRATO2'!$A$311:$F$863,4,FALSE),""))</f>
        <v/>
      </c>
      <c r="G143" s="206" t="str">
        <f>IF(PROGRAMACIÓN!F143="","",PROGRAMACIÓN!F143)</f>
        <v/>
      </c>
      <c r="H143" s="206" t="str">
        <f>IF(PROGRAMACIÓN!G143="","",PROGRAMACIÓN!G143)</f>
        <v/>
      </c>
      <c r="I143" s="206" t="str">
        <f>IF(PROGRAMACIÓN!H143="","",PROGRAMACIÓN!H143)</f>
        <v/>
      </c>
      <c r="J143" s="205" t="str">
        <f>IF(ISNA(IF(A143&lt;&gt;"",VLOOKUP(A143,'1CONTRATO2'!$A$311:$F$863,5,FALSE),"")),"",IF(A143&lt;&gt;"",VLOOKUP(A143,'1CONTRATO2'!$A$311:$F$863,5,FALSE),""))</f>
        <v/>
      </c>
      <c r="K143" s="204" t="str">
        <f>IF(ISNA(IF(OR(F143="DESCANSA",J143="DESCANSA"),"-----",IF(C143&lt;&gt;"",IF(VLOOKUP(F143,INICIO!$C$7:$D$30,2,FALSE)&lt;&gt;"",VLOOKUP(F143,INICIO!$C$7:$D$30,2,FALSE),""),""))),"",IF(OR(F143="DESCANSA",J143="DESCANSA"),"-----",IF(C143&lt;&gt;"",IF(VLOOKUP(F143,INICIO!$C$7:$D$30,2,FALSE)&lt;&gt;"",VLOOKUP(F143,INICIO!$C$7:$D$30,2,FALSE),""),"")))</f>
        <v/>
      </c>
      <c r="L143" s="203" t="str">
        <f>IF(ISNA(IF(A143&lt;&gt;"",VLOOKUP(A143,'1CONTRATO2'!$A$311:$G$863,7,FALSE),"")),"",IF(A143&lt;&gt;"",VLOOKUP(A143,'1CONTRATO2'!$A$311:$G$863,7,FALSE),""))</f>
        <v/>
      </c>
      <c r="M143" s="201" t="str">
        <f t="shared" si="10"/>
        <v>-</v>
      </c>
      <c r="N143" s="302" t="str">
        <f t="shared" si="12"/>
        <v/>
      </c>
      <c r="O143" s="314" t="str">
        <f>IF(PROGRAMACIÓN!C143="", "", PROGRAMACIÓN!C143)</f>
        <v/>
      </c>
      <c r="P143" s="303" t="str">
        <f t="shared" si="13"/>
        <v/>
      </c>
      <c r="Q143" s="303" t="str">
        <f t="shared" si="14"/>
        <v/>
      </c>
    </row>
    <row r="144" spans="1:17" ht="18" customHeight="1" x14ac:dyDescent="0.35">
      <c r="A144" s="203">
        <f t="shared" si="11"/>
        <v>137</v>
      </c>
      <c r="B144" s="210" t="str">
        <f>IF(ISNA(IF(A144&lt;&gt;"",VLOOKUP(A144,'1CONTRATO2'!$A$311:$F$863,2,FALSE),"")),"",IF(A144&lt;&gt;"",VLOOKUP(A144,'1CONTRATO2'!$A$311:$F$863,2,FALSE),""))</f>
        <v/>
      </c>
      <c r="C144" s="210" t="str">
        <f>IF(ISNA(IF(A144&lt;&gt;"",VLOOKUP(A144,'1CONTRATO2'!$A$311:$F$863,6,FALSE),"")),"",IF(A144&lt;&gt;"",VLOOKUP(A144,'1CONTRATO2'!$A$311:$F$863,6,FALSE),""))</f>
        <v/>
      </c>
      <c r="D144" s="209"/>
      <c r="E144" s="208"/>
      <c r="F144" s="207" t="str">
        <f>IF(ISNA(IF(A144&lt;&gt;"",VLOOKUP(A144,'1CONTRATO2'!$A$311:$F$863,4,FALSE),"")),"",IF(A144&lt;&gt;"",VLOOKUP(A144,'1CONTRATO2'!$A$311:$F$863,4,FALSE),""))</f>
        <v/>
      </c>
      <c r="G144" s="206" t="str">
        <f>IF(PROGRAMACIÓN!F144="","",PROGRAMACIÓN!F144)</f>
        <v/>
      </c>
      <c r="H144" s="206" t="str">
        <f>IF(PROGRAMACIÓN!G144="","",PROGRAMACIÓN!G144)</f>
        <v/>
      </c>
      <c r="I144" s="206" t="str">
        <f>IF(PROGRAMACIÓN!H144="","",PROGRAMACIÓN!H144)</f>
        <v/>
      </c>
      <c r="J144" s="205" t="str">
        <f>IF(ISNA(IF(A144&lt;&gt;"",VLOOKUP(A144,'1CONTRATO2'!$A$311:$F$863,5,FALSE),"")),"",IF(A144&lt;&gt;"",VLOOKUP(A144,'1CONTRATO2'!$A$311:$F$863,5,FALSE),""))</f>
        <v/>
      </c>
      <c r="K144" s="204" t="str">
        <f>IF(ISNA(IF(OR(F144="DESCANSA",J144="DESCANSA"),"-----",IF(C144&lt;&gt;"",IF(VLOOKUP(F144,INICIO!$C$7:$D$30,2,FALSE)&lt;&gt;"",VLOOKUP(F144,INICIO!$C$7:$D$30,2,FALSE),""),""))),"",IF(OR(F144="DESCANSA",J144="DESCANSA"),"-----",IF(C144&lt;&gt;"",IF(VLOOKUP(F144,INICIO!$C$7:$D$30,2,FALSE)&lt;&gt;"",VLOOKUP(F144,INICIO!$C$7:$D$30,2,FALSE),""),"")))</f>
        <v/>
      </c>
      <c r="L144" s="203" t="str">
        <f>IF(ISNA(IF(A144&lt;&gt;"",VLOOKUP(A144,'1CONTRATO2'!$A$311:$G$863,7,FALSE),"")),"",IF(A144&lt;&gt;"",VLOOKUP(A144,'1CONTRATO2'!$A$311:$G$863,7,FALSE),""))</f>
        <v/>
      </c>
      <c r="M144" s="201" t="str">
        <f t="shared" si="10"/>
        <v>-</v>
      </c>
      <c r="N144" s="302" t="str">
        <f t="shared" si="12"/>
        <v/>
      </c>
      <c r="O144" s="314" t="str">
        <f>IF(PROGRAMACIÓN!C144="", "", PROGRAMACIÓN!C144)</f>
        <v/>
      </c>
      <c r="P144" s="303" t="str">
        <f t="shared" si="13"/>
        <v/>
      </c>
      <c r="Q144" s="303" t="str">
        <f t="shared" si="14"/>
        <v/>
      </c>
    </row>
    <row r="145" spans="1:17" ht="18" customHeight="1" x14ac:dyDescent="0.35">
      <c r="A145" s="203">
        <f t="shared" si="11"/>
        <v>138</v>
      </c>
      <c r="B145" s="210" t="str">
        <f>IF(ISNA(IF(A145&lt;&gt;"",VLOOKUP(A145,'1CONTRATO2'!$A$311:$F$863,2,FALSE),"")),"",IF(A145&lt;&gt;"",VLOOKUP(A145,'1CONTRATO2'!$A$311:$F$863,2,FALSE),""))</f>
        <v/>
      </c>
      <c r="C145" s="210" t="str">
        <f>IF(ISNA(IF(A145&lt;&gt;"",VLOOKUP(A145,'1CONTRATO2'!$A$311:$F$863,6,FALSE),"")),"",IF(A145&lt;&gt;"",VLOOKUP(A145,'1CONTRATO2'!$A$311:$F$863,6,FALSE),""))</f>
        <v/>
      </c>
      <c r="D145" s="209"/>
      <c r="E145" s="208"/>
      <c r="F145" s="207" t="str">
        <f>IF(ISNA(IF(A145&lt;&gt;"",VLOOKUP(A145,'1CONTRATO2'!$A$311:$F$863,4,FALSE),"")),"",IF(A145&lt;&gt;"",VLOOKUP(A145,'1CONTRATO2'!$A$311:$F$863,4,FALSE),""))</f>
        <v/>
      </c>
      <c r="G145" s="206" t="str">
        <f>IF(PROGRAMACIÓN!F145="","",PROGRAMACIÓN!F145)</f>
        <v/>
      </c>
      <c r="H145" s="206" t="str">
        <f>IF(PROGRAMACIÓN!G145="","",PROGRAMACIÓN!G145)</f>
        <v/>
      </c>
      <c r="I145" s="206" t="str">
        <f>IF(PROGRAMACIÓN!H145="","",PROGRAMACIÓN!H145)</f>
        <v/>
      </c>
      <c r="J145" s="205" t="str">
        <f>IF(ISNA(IF(A145&lt;&gt;"",VLOOKUP(A145,'1CONTRATO2'!$A$311:$F$863,5,FALSE),"")),"",IF(A145&lt;&gt;"",VLOOKUP(A145,'1CONTRATO2'!$A$311:$F$863,5,FALSE),""))</f>
        <v/>
      </c>
      <c r="K145" s="204" t="str">
        <f>IF(ISNA(IF(OR(F145="DESCANSA",J145="DESCANSA"),"-----",IF(C145&lt;&gt;"",IF(VLOOKUP(F145,INICIO!$C$7:$D$30,2,FALSE)&lt;&gt;"",VLOOKUP(F145,INICIO!$C$7:$D$30,2,FALSE),""),""))),"",IF(OR(F145="DESCANSA",J145="DESCANSA"),"-----",IF(C145&lt;&gt;"",IF(VLOOKUP(F145,INICIO!$C$7:$D$30,2,FALSE)&lt;&gt;"",VLOOKUP(F145,INICIO!$C$7:$D$30,2,FALSE),""),"")))</f>
        <v/>
      </c>
      <c r="L145" s="203" t="str">
        <f>IF(ISNA(IF(A145&lt;&gt;"",VLOOKUP(A145,'1CONTRATO2'!$A$311:$G$863,7,FALSE),"")),"",IF(A145&lt;&gt;"",VLOOKUP(A145,'1CONTRATO2'!$A$311:$G$863,7,FALSE),""))</f>
        <v/>
      </c>
      <c r="M145" s="201" t="str">
        <f t="shared" si="10"/>
        <v>-</v>
      </c>
      <c r="N145" s="302" t="str">
        <f t="shared" si="12"/>
        <v/>
      </c>
      <c r="O145" s="314" t="str">
        <f>IF(PROGRAMACIÓN!C145="", "", PROGRAMACIÓN!C145)</f>
        <v/>
      </c>
      <c r="P145" s="303" t="str">
        <f t="shared" si="13"/>
        <v/>
      </c>
      <c r="Q145" s="303" t="str">
        <f t="shared" si="14"/>
        <v/>
      </c>
    </row>
    <row r="146" spans="1:17" ht="18" customHeight="1" x14ac:dyDescent="0.35">
      <c r="A146" s="203">
        <f t="shared" si="11"/>
        <v>139</v>
      </c>
      <c r="B146" s="210" t="str">
        <f>IF(ISNA(IF(A146&lt;&gt;"",VLOOKUP(A146,'1CONTRATO2'!$A$311:$F$863,2,FALSE),"")),"",IF(A146&lt;&gt;"",VLOOKUP(A146,'1CONTRATO2'!$A$311:$F$863,2,FALSE),""))</f>
        <v/>
      </c>
      <c r="C146" s="210" t="str">
        <f>IF(ISNA(IF(A146&lt;&gt;"",VLOOKUP(A146,'1CONTRATO2'!$A$311:$F$863,6,FALSE),"")),"",IF(A146&lt;&gt;"",VLOOKUP(A146,'1CONTRATO2'!$A$311:$F$863,6,FALSE),""))</f>
        <v/>
      </c>
      <c r="D146" s="209"/>
      <c r="E146" s="208"/>
      <c r="F146" s="207" t="str">
        <f>IF(ISNA(IF(A146&lt;&gt;"",VLOOKUP(A146,'1CONTRATO2'!$A$311:$F$863,4,FALSE),"")),"",IF(A146&lt;&gt;"",VLOOKUP(A146,'1CONTRATO2'!$A$311:$F$863,4,FALSE),""))</f>
        <v/>
      </c>
      <c r="G146" s="206" t="str">
        <f>IF(PROGRAMACIÓN!F146="","",PROGRAMACIÓN!F146)</f>
        <v/>
      </c>
      <c r="H146" s="206" t="str">
        <f>IF(PROGRAMACIÓN!G146="","",PROGRAMACIÓN!G146)</f>
        <v/>
      </c>
      <c r="I146" s="206" t="str">
        <f>IF(PROGRAMACIÓN!H146="","",PROGRAMACIÓN!H146)</f>
        <v/>
      </c>
      <c r="J146" s="205" t="str">
        <f>IF(ISNA(IF(A146&lt;&gt;"",VLOOKUP(A146,'1CONTRATO2'!$A$311:$F$863,5,FALSE),"")),"",IF(A146&lt;&gt;"",VLOOKUP(A146,'1CONTRATO2'!$A$311:$F$863,5,FALSE),""))</f>
        <v/>
      </c>
      <c r="K146" s="204" t="str">
        <f>IF(ISNA(IF(OR(F146="DESCANSA",J146="DESCANSA"),"-----",IF(C146&lt;&gt;"",IF(VLOOKUP(F146,INICIO!$C$7:$D$30,2,FALSE)&lt;&gt;"",VLOOKUP(F146,INICIO!$C$7:$D$30,2,FALSE),""),""))),"",IF(OR(F146="DESCANSA",J146="DESCANSA"),"-----",IF(C146&lt;&gt;"",IF(VLOOKUP(F146,INICIO!$C$7:$D$30,2,FALSE)&lt;&gt;"",VLOOKUP(F146,INICIO!$C$7:$D$30,2,FALSE),""),"")))</f>
        <v/>
      </c>
      <c r="L146" s="203" t="str">
        <f>IF(ISNA(IF(A146&lt;&gt;"",VLOOKUP(A146,'1CONTRATO2'!$A$311:$G$863,7,FALSE),"")),"",IF(A146&lt;&gt;"",VLOOKUP(A146,'1CONTRATO2'!$A$311:$G$863,7,FALSE),""))</f>
        <v/>
      </c>
      <c r="M146" s="201" t="str">
        <f t="shared" si="10"/>
        <v>-</v>
      </c>
      <c r="N146" s="302" t="str">
        <f t="shared" si="12"/>
        <v/>
      </c>
      <c r="O146" s="314" t="str">
        <f>IF(PROGRAMACIÓN!C146="", "", PROGRAMACIÓN!C146)</f>
        <v/>
      </c>
      <c r="P146" s="303" t="str">
        <f t="shared" si="13"/>
        <v/>
      </c>
      <c r="Q146" s="303" t="str">
        <f t="shared" si="14"/>
        <v/>
      </c>
    </row>
    <row r="147" spans="1:17" ht="18" customHeight="1" x14ac:dyDescent="0.35">
      <c r="A147" s="203">
        <f t="shared" si="11"/>
        <v>140</v>
      </c>
      <c r="B147" s="210" t="str">
        <f>IF(ISNA(IF(A147&lt;&gt;"",VLOOKUP(A147,'1CONTRATO2'!$A$311:$F$863,2,FALSE),"")),"",IF(A147&lt;&gt;"",VLOOKUP(A147,'1CONTRATO2'!$A$311:$F$863,2,FALSE),""))</f>
        <v/>
      </c>
      <c r="C147" s="210" t="str">
        <f>IF(ISNA(IF(A147&lt;&gt;"",VLOOKUP(A147,'1CONTRATO2'!$A$311:$F$863,6,FALSE),"")),"",IF(A147&lt;&gt;"",VLOOKUP(A147,'1CONTRATO2'!$A$311:$F$863,6,FALSE),""))</f>
        <v/>
      </c>
      <c r="D147" s="209"/>
      <c r="E147" s="208"/>
      <c r="F147" s="207" t="str">
        <f>IF(ISNA(IF(A147&lt;&gt;"",VLOOKUP(A147,'1CONTRATO2'!$A$311:$F$863,4,FALSE),"")),"",IF(A147&lt;&gt;"",VLOOKUP(A147,'1CONTRATO2'!$A$311:$F$863,4,FALSE),""))</f>
        <v/>
      </c>
      <c r="G147" s="206" t="str">
        <f>IF(PROGRAMACIÓN!F147="","",PROGRAMACIÓN!F147)</f>
        <v/>
      </c>
      <c r="H147" s="206" t="str">
        <f>IF(PROGRAMACIÓN!G147="","",PROGRAMACIÓN!G147)</f>
        <v/>
      </c>
      <c r="I147" s="206" t="str">
        <f>IF(PROGRAMACIÓN!H147="","",PROGRAMACIÓN!H147)</f>
        <v/>
      </c>
      <c r="J147" s="205" t="str">
        <f>IF(ISNA(IF(A147&lt;&gt;"",VLOOKUP(A147,'1CONTRATO2'!$A$311:$F$863,5,FALSE),"")),"",IF(A147&lt;&gt;"",VLOOKUP(A147,'1CONTRATO2'!$A$311:$F$863,5,FALSE),""))</f>
        <v/>
      </c>
      <c r="K147" s="204" t="str">
        <f>IF(ISNA(IF(OR(F147="DESCANSA",J147="DESCANSA"),"-----",IF(C147&lt;&gt;"",IF(VLOOKUP(F147,INICIO!$C$7:$D$30,2,FALSE)&lt;&gt;"",VLOOKUP(F147,INICIO!$C$7:$D$30,2,FALSE),""),""))),"",IF(OR(F147="DESCANSA",J147="DESCANSA"),"-----",IF(C147&lt;&gt;"",IF(VLOOKUP(F147,INICIO!$C$7:$D$30,2,FALSE)&lt;&gt;"",VLOOKUP(F147,INICIO!$C$7:$D$30,2,FALSE),""),"")))</f>
        <v/>
      </c>
      <c r="L147" s="203" t="str">
        <f>IF(ISNA(IF(A147&lt;&gt;"",VLOOKUP(A147,'1CONTRATO2'!$A$311:$G$863,7,FALSE),"")),"",IF(A147&lt;&gt;"",VLOOKUP(A147,'1CONTRATO2'!$A$311:$G$863,7,FALSE),""))</f>
        <v/>
      </c>
      <c r="M147" s="201" t="str">
        <f t="shared" si="10"/>
        <v>-</v>
      </c>
      <c r="N147" s="302" t="str">
        <f t="shared" si="12"/>
        <v/>
      </c>
      <c r="O147" s="314" t="str">
        <f>IF(PROGRAMACIÓN!C147="", "", PROGRAMACIÓN!C147)</f>
        <v/>
      </c>
      <c r="P147" s="303" t="str">
        <f t="shared" si="13"/>
        <v/>
      </c>
      <c r="Q147" s="303" t="str">
        <f t="shared" si="14"/>
        <v/>
      </c>
    </row>
    <row r="148" spans="1:17" ht="18" customHeight="1" x14ac:dyDescent="0.35">
      <c r="A148" s="203">
        <f t="shared" si="11"/>
        <v>141</v>
      </c>
      <c r="B148" s="210" t="str">
        <f>IF(ISNA(IF(A148&lt;&gt;"",VLOOKUP(A148,'1CONTRATO2'!$A$311:$F$863,2,FALSE),"")),"",IF(A148&lt;&gt;"",VLOOKUP(A148,'1CONTRATO2'!$A$311:$F$863,2,FALSE),""))</f>
        <v/>
      </c>
      <c r="C148" s="210" t="str">
        <f>IF(ISNA(IF(A148&lt;&gt;"",VLOOKUP(A148,'1CONTRATO2'!$A$311:$F$863,6,FALSE),"")),"",IF(A148&lt;&gt;"",VLOOKUP(A148,'1CONTRATO2'!$A$311:$F$863,6,FALSE),""))</f>
        <v/>
      </c>
      <c r="D148" s="209"/>
      <c r="E148" s="208"/>
      <c r="F148" s="207" t="str">
        <f>IF(ISNA(IF(A148&lt;&gt;"",VLOOKUP(A148,'1CONTRATO2'!$A$311:$F$863,4,FALSE),"")),"",IF(A148&lt;&gt;"",VLOOKUP(A148,'1CONTRATO2'!$A$311:$F$863,4,FALSE),""))</f>
        <v/>
      </c>
      <c r="G148" s="206" t="str">
        <f>IF(PROGRAMACIÓN!F148="","",PROGRAMACIÓN!F148)</f>
        <v/>
      </c>
      <c r="H148" s="206" t="str">
        <f>IF(PROGRAMACIÓN!G148="","",PROGRAMACIÓN!G148)</f>
        <v/>
      </c>
      <c r="I148" s="206" t="str">
        <f>IF(PROGRAMACIÓN!H148="","",PROGRAMACIÓN!H148)</f>
        <v/>
      </c>
      <c r="J148" s="205" t="str">
        <f>IF(ISNA(IF(A148&lt;&gt;"",VLOOKUP(A148,'1CONTRATO2'!$A$311:$F$863,5,FALSE),"")),"",IF(A148&lt;&gt;"",VLOOKUP(A148,'1CONTRATO2'!$A$311:$F$863,5,FALSE),""))</f>
        <v/>
      </c>
      <c r="K148" s="204" t="str">
        <f>IF(ISNA(IF(OR(F148="DESCANSA",J148="DESCANSA"),"-----",IF(C148&lt;&gt;"",IF(VLOOKUP(F148,INICIO!$C$7:$D$30,2,FALSE)&lt;&gt;"",VLOOKUP(F148,INICIO!$C$7:$D$30,2,FALSE),""),""))),"",IF(OR(F148="DESCANSA",J148="DESCANSA"),"-----",IF(C148&lt;&gt;"",IF(VLOOKUP(F148,INICIO!$C$7:$D$30,2,FALSE)&lt;&gt;"",VLOOKUP(F148,INICIO!$C$7:$D$30,2,FALSE),""),"")))</f>
        <v/>
      </c>
      <c r="L148" s="203" t="str">
        <f>IF(ISNA(IF(A148&lt;&gt;"",VLOOKUP(A148,'1CONTRATO2'!$A$311:$G$863,7,FALSE),"")),"",IF(A148&lt;&gt;"",VLOOKUP(A148,'1CONTRATO2'!$A$311:$G$863,7,FALSE),""))</f>
        <v/>
      </c>
      <c r="M148" s="201" t="str">
        <f t="shared" si="10"/>
        <v>-</v>
      </c>
      <c r="N148" s="302" t="str">
        <f t="shared" si="12"/>
        <v/>
      </c>
      <c r="O148" s="314" t="str">
        <f>IF(PROGRAMACIÓN!C148="", "", PROGRAMACIÓN!C148)</f>
        <v/>
      </c>
      <c r="P148" s="303" t="str">
        <f t="shared" si="13"/>
        <v/>
      </c>
      <c r="Q148" s="303" t="str">
        <f t="shared" si="14"/>
        <v/>
      </c>
    </row>
    <row r="149" spans="1:17" ht="18" customHeight="1" x14ac:dyDescent="0.35">
      <c r="A149" s="203">
        <f t="shared" si="11"/>
        <v>142</v>
      </c>
      <c r="B149" s="210" t="str">
        <f>IF(ISNA(IF(A149&lt;&gt;"",VLOOKUP(A149,'1CONTRATO2'!$A$311:$F$863,2,FALSE),"")),"",IF(A149&lt;&gt;"",VLOOKUP(A149,'1CONTRATO2'!$A$311:$F$863,2,FALSE),""))</f>
        <v/>
      </c>
      <c r="C149" s="210" t="str">
        <f>IF(ISNA(IF(A149&lt;&gt;"",VLOOKUP(A149,'1CONTRATO2'!$A$311:$F$863,6,FALSE),"")),"",IF(A149&lt;&gt;"",VLOOKUP(A149,'1CONTRATO2'!$A$311:$F$863,6,FALSE),""))</f>
        <v/>
      </c>
      <c r="D149" s="209"/>
      <c r="E149" s="208"/>
      <c r="F149" s="207" t="str">
        <f>IF(ISNA(IF(A149&lt;&gt;"",VLOOKUP(A149,'1CONTRATO2'!$A$311:$F$863,4,FALSE),"")),"",IF(A149&lt;&gt;"",VLOOKUP(A149,'1CONTRATO2'!$A$311:$F$863,4,FALSE),""))</f>
        <v/>
      </c>
      <c r="G149" s="206" t="str">
        <f>IF(PROGRAMACIÓN!F149="","",PROGRAMACIÓN!F149)</f>
        <v/>
      </c>
      <c r="H149" s="206" t="str">
        <f>IF(PROGRAMACIÓN!G149="","",PROGRAMACIÓN!G149)</f>
        <v/>
      </c>
      <c r="I149" s="206" t="str">
        <f>IF(PROGRAMACIÓN!H149="","",PROGRAMACIÓN!H149)</f>
        <v/>
      </c>
      <c r="J149" s="205" t="str">
        <f>IF(ISNA(IF(A149&lt;&gt;"",VLOOKUP(A149,'1CONTRATO2'!$A$311:$F$863,5,FALSE),"")),"",IF(A149&lt;&gt;"",VLOOKUP(A149,'1CONTRATO2'!$A$311:$F$863,5,FALSE),""))</f>
        <v/>
      </c>
      <c r="K149" s="204" t="str">
        <f>IF(ISNA(IF(OR(F149="DESCANSA",J149="DESCANSA"),"-----",IF(C149&lt;&gt;"",IF(VLOOKUP(F149,INICIO!$C$7:$D$30,2,FALSE)&lt;&gt;"",VLOOKUP(F149,INICIO!$C$7:$D$30,2,FALSE),""),""))),"",IF(OR(F149="DESCANSA",J149="DESCANSA"),"-----",IF(C149&lt;&gt;"",IF(VLOOKUP(F149,INICIO!$C$7:$D$30,2,FALSE)&lt;&gt;"",VLOOKUP(F149,INICIO!$C$7:$D$30,2,FALSE),""),"")))</f>
        <v/>
      </c>
      <c r="L149" s="203" t="str">
        <f>IF(ISNA(IF(A149&lt;&gt;"",VLOOKUP(A149,'1CONTRATO2'!$A$311:$G$863,7,FALSE),"")),"",IF(A149&lt;&gt;"",VLOOKUP(A149,'1CONTRATO2'!$A$311:$G$863,7,FALSE),""))</f>
        <v/>
      </c>
      <c r="M149" s="201" t="str">
        <f t="shared" si="10"/>
        <v>-</v>
      </c>
      <c r="N149" s="302" t="str">
        <f t="shared" si="12"/>
        <v/>
      </c>
      <c r="O149" s="314" t="str">
        <f>IF(PROGRAMACIÓN!C149="", "", PROGRAMACIÓN!C149)</f>
        <v/>
      </c>
      <c r="P149" s="303" t="str">
        <f t="shared" si="13"/>
        <v/>
      </c>
      <c r="Q149" s="303" t="str">
        <f t="shared" si="14"/>
        <v/>
      </c>
    </row>
    <row r="150" spans="1:17" ht="18" customHeight="1" x14ac:dyDescent="0.35">
      <c r="A150" s="203">
        <f t="shared" si="11"/>
        <v>143</v>
      </c>
      <c r="B150" s="210" t="str">
        <f>IF(ISNA(IF(A150&lt;&gt;"",VLOOKUP(A150,'1CONTRATO2'!$A$311:$F$863,2,FALSE),"")),"",IF(A150&lt;&gt;"",VLOOKUP(A150,'1CONTRATO2'!$A$311:$F$863,2,FALSE),""))</f>
        <v/>
      </c>
      <c r="C150" s="210" t="str">
        <f>IF(ISNA(IF(A150&lt;&gt;"",VLOOKUP(A150,'1CONTRATO2'!$A$311:$F$863,6,FALSE),"")),"",IF(A150&lt;&gt;"",VLOOKUP(A150,'1CONTRATO2'!$A$311:$F$863,6,FALSE),""))</f>
        <v/>
      </c>
      <c r="D150" s="209"/>
      <c r="E150" s="208"/>
      <c r="F150" s="207" t="str">
        <f>IF(ISNA(IF(A150&lt;&gt;"",VLOOKUP(A150,'1CONTRATO2'!$A$311:$F$863,4,FALSE),"")),"",IF(A150&lt;&gt;"",VLOOKUP(A150,'1CONTRATO2'!$A$311:$F$863,4,FALSE),""))</f>
        <v/>
      </c>
      <c r="G150" s="206" t="str">
        <f>IF(PROGRAMACIÓN!F150="","",PROGRAMACIÓN!F150)</f>
        <v/>
      </c>
      <c r="H150" s="206" t="str">
        <f>IF(PROGRAMACIÓN!G150="","",PROGRAMACIÓN!G150)</f>
        <v/>
      </c>
      <c r="I150" s="206" t="str">
        <f>IF(PROGRAMACIÓN!H150="","",PROGRAMACIÓN!H150)</f>
        <v/>
      </c>
      <c r="J150" s="205" t="str">
        <f>IF(ISNA(IF(A150&lt;&gt;"",VLOOKUP(A150,'1CONTRATO2'!$A$311:$F$863,5,FALSE),"")),"",IF(A150&lt;&gt;"",VLOOKUP(A150,'1CONTRATO2'!$A$311:$F$863,5,FALSE),""))</f>
        <v/>
      </c>
      <c r="K150" s="204" t="str">
        <f>IF(ISNA(IF(OR(F150="DESCANSA",J150="DESCANSA"),"-----",IF(C150&lt;&gt;"",IF(VLOOKUP(F150,INICIO!$C$7:$D$30,2,FALSE)&lt;&gt;"",VLOOKUP(F150,INICIO!$C$7:$D$30,2,FALSE),""),""))),"",IF(OR(F150="DESCANSA",J150="DESCANSA"),"-----",IF(C150&lt;&gt;"",IF(VLOOKUP(F150,INICIO!$C$7:$D$30,2,FALSE)&lt;&gt;"",VLOOKUP(F150,INICIO!$C$7:$D$30,2,FALSE),""),"")))</f>
        <v/>
      </c>
      <c r="L150" s="203" t="str">
        <f>IF(ISNA(IF(A150&lt;&gt;"",VLOOKUP(A150,'1CONTRATO2'!$A$311:$G$863,7,FALSE),"")),"",IF(A150&lt;&gt;"",VLOOKUP(A150,'1CONTRATO2'!$A$311:$G$863,7,FALSE),""))</f>
        <v/>
      </c>
      <c r="M150" s="201" t="str">
        <f t="shared" si="10"/>
        <v>-</v>
      </c>
      <c r="N150" s="302" t="str">
        <f t="shared" si="12"/>
        <v/>
      </c>
      <c r="O150" s="314" t="str">
        <f>IF(PROGRAMACIÓN!C150="", "", PROGRAMACIÓN!C150)</f>
        <v/>
      </c>
      <c r="P150" s="303" t="str">
        <f t="shared" si="13"/>
        <v/>
      </c>
      <c r="Q150" s="303" t="str">
        <f t="shared" si="14"/>
        <v/>
      </c>
    </row>
    <row r="151" spans="1:17" ht="18" customHeight="1" x14ac:dyDescent="0.35">
      <c r="A151" s="203">
        <f t="shared" si="11"/>
        <v>144</v>
      </c>
      <c r="B151" s="210" t="str">
        <f>IF(ISNA(IF(A151&lt;&gt;"",VLOOKUP(A151,'1CONTRATO2'!$A$311:$F$863,2,FALSE),"")),"",IF(A151&lt;&gt;"",VLOOKUP(A151,'1CONTRATO2'!$A$311:$F$863,2,FALSE),""))</f>
        <v/>
      </c>
      <c r="C151" s="210" t="str">
        <f>IF(ISNA(IF(A151&lt;&gt;"",VLOOKUP(A151,'1CONTRATO2'!$A$311:$F$863,6,FALSE),"")),"",IF(A151&lt;&gt;"",VLOOKUP(A151,'1CONTRATO2'!$A$311:$F$863,6,FALSE),""))</f>
        <v/>
      </c>
      <c r="D151" s="209"/>
      <c r="E151" s="208"/>
      <c r="F151" s="207" t="str">
        <f>IF(ISNA(IF(A151&lt;&gt;"",VLOOKUP(A151,'1CONTRATO2'!$A$311:$F$863,4,FALSE),"")),"",IF(A151&lt;&gt;"",VLOOKUP(A151,'1CONTRATO2'!$A$311:$F$863,4,FALSE),""))</f>
        <v/>
      </c>
      <c r="G151" s="206" t="str">
        <f>IF(PROGRAMACIÓN!F151="","",PROGRAMACIÓN!F151)</f>
        <v/>
      </c>
      <c r="H151" s="206" t="str">
        <f>IF(PROGRAMACIÓN!G151="","",PROGRAMACIÓN!G151)</f>
        <v/>
      </c>
      <c r="I151" s="206" t="str">
        <f>IF(PROGRAMACIÓN!H151="","",PROGRAMACIÓN!H151)</f>
        <v/>
      </c>
      <c r="J151" s="205" t="str">
        <f>IF(ISNA(IF(A151&lt;&gt;"",VLOOKUP(A151,'1CONTRATO2'!$A$311:$F$863,5,FALSE),"")),"",IF(A151&lt;&gt;"",VLOOKUP(A151,'1CONTRATO2'!$A$311:$F$863,5,FALSE),""))</f>
        <v/>
      </c>
      <c r="K151" s="204" t="str">
        <f>IF(ISNA(IF(OR(F151="DESCANSA",J151="DESCANSA"),"-----",IF(C151&lt;&gt;"",IF(VLOOKUP(F151,INICIO!$C$7:$D$30,2,FALSE)&lt;&gt;"",VLOOKUP(F151,INICIO!$C$7:$D$30,2,FALSE),""),""))),"",IF(OR(F151="DESCANSA",J151="DESCANSA"),"-----",IF(C151&lt;&gt;"",IF(VLOOKUP(F151,INICIO!$C$7:$D$30,2,FALSE)&lt;&gt;"",VLOOKUP(F151,INICIO!$C$7:$D$30,2,FALSE),""),"")))</f>
        <v/>
      </c>
      <c r="L151" s="203" t="str">
        <f>IF(ISNA(IF(A151&lt;&gt;"",VLOOKUP(A151,'1CONTRATO2'!$A$311:$G$863,7,FALSE),"")),"",IF(A151&lt;&gt;"",VLOOKUP(A151,'1CONTRATO2'!$A$311:$G$863,7,FALSE),""))</f>
        <v/>
      </c>
      <c r="M151" s="201" t="str">
        <f t="shared" si="10"/>
        <v>-</v>
      </c>
      <c r="N151" s="302" t="str">
        <f t="shared" si="12"/>
        <v/>
      </c>
      <c r="O151" s="314" t="str">
        <f>IF(PROGRAMACIÓN!C151="", "", PROGRAMACIÓN!C151)</f>
        <v/>
      </c>
      <c r="P151" s="303" t="str">
        <f t="shared" si="13"/>
        <v/>
      </c>
      <c r="Q151" s="303" t="str">
        <f t="shared" si="14"/>
        <v/>
      </c>
    </row>
    <row r="152" spans="1:17" ht="18" customHeight="1" x14ac:dyDescent="0.35">
      <c r="A152" s="203">
        <f t="shared" si="11"/>
        <v>145</v>
      </c>
      <c r="B152" s="210" t="str">
        <f>IF(ISNA(IF(A152&lt;&gt;"",VLOOKUP(A152,'1CONTRATO2'!$A$311:$F$863,2,FALSE),"")),"",IF(A152&lt;&gt;"",VLOOKUP(A152,'1CONTRATO2'!$A$311:$F$863,2,FALSE),""))</f>
        <v/>
      </c>
      <c r="C152" s="210" t="str">
        <f>IF(ISNA(IF(A152&lt;&gt;"",VLOOKUP(A152,'1CONTRATO2'!$A$311:$F$863,6,FALSE),"")),"",IF(A152&lt;&gt;"",VLOOKUP(A152,'1CONTRATO2'!$A$311:$F$863,6,FALSE),""))</f>
        <v/>
      </c>
      <c r="D152" s="209"/>
      <c r="E152" s="208"/>
      <c r="F152" s="207" t="str">
        <f>IF(ISNA(IF(A152&lt;&gt;"",VLOOKUP(A152,'1CONTRATO2'!$A$311:$F$863,4,FALSE),"")),"",IF(A152&lt;&gt;"",VLOOKUP(A152,'1CONTRATO2'!$A$311:$F$863,4,FALSE),""))</f>
        <v/>
      </c>
      <c r="G152" s="206" t="str">
        <f>IF(PROGRAMACIÓN!F152="","",PROGRAMACIÓN!F152)</f>
        <v/>
      </c>
      <c r="H152" s="206" t="str">
        <f>IF(PROGRAMACIÓN!G152="","",PROGRAMACIÓN!G152)</f>
        <v/>
      </c>
      <c r="I152" s="206" t="str">
        <f>IF(PROGRAMACIÓN!H152="","",PROGRAMACIÓN!H152)</f>
        <v/>
      </c>
      <c r="J152" s="205" t="str">
        <f>IF(ISNA(IF(A152&lt;&gt;"",VLOOKUP(A152,'1CONTRATO2'!$A$311:$F$863,5,FALSE),"")),"",IF(A152&lt;&gt;"",VLOOKUP(A152,'1CONTRATO2'!$A$311:$F$863,5,FALSE),""))</f>
        <v/>
      </c>
      <c r="K152" s="204" t="str">
        <f>IF(ISNA(IF(OR(F152="DESCANSA",J152="DESCANSA"),"-----",IF(C152&lt;&gt;"",IF(VLOOKUP(F152,INICIO!$C$7:$D$30,2,FALSE)&lt;&gt;"",VLOOKUP(F152,INICIO!$C$7:$D$30,2,FALSE),""),""))),"",IF(OR(F152="DESCANSA",J152="DESCANSA"),"-----",IF(C152&lt;&gt;"",IF(VLOOKUP(F152,INICIO!$C$7:$D$30,2,FALSE)&lt;&gt;"",VLOOKUP(F152,INICIO!$C$7:$D$30,2,FALSE),""),"")))</f>
        <v/>
      </c>
      <c r="L152" s="203" t="str">
        <f>IF(ISNA(IF(A152&lt;&gt;"",VLOOKUP(A152,'1CONTRATO2'!$A$311:$G$863,7,FALSE),"")),"",IF(A152&lt;&gt;"",VLOOKUP(A152,'1CONTRATO2'!$A$311:$G$863,7,FALSE),""))</f>
        <v/>
      </c>
      <c r="M152" s="201" t="str">
        <f t="shared" si="10"/>
        <v>-</v>
      </c>
      <c r="N152" s="302" t="str">
        <f t="shared" si="12"/>
        <v/>
      </c>
      <c r="O152" s="314" t="str">
        <f>IF(PROGRAMACIÓN!C152="", "", PROGRAMACIÓN!C152)</f>
        <v/>
      </c>
      <c r="P152" s="303" t="str">
        <f t="shared" si="13"/>
        <v/>
      </c>
      <c r="Q152" s="303" t="str">
        <f t="shared" si="14"/>
        <v/>
      </c>
    </row>
    <row r="153" spans="1:17" ht="18" customHeight="1" x14ac:dyDescent="0.35">
      <c r="A153" s="203">
        <f t="shared" si="11"/>
        <v>146</v>
      </c>
      <c r="B153" s="210" t="str">
        <f>IF(ISNA(IF(A153&lt;&gt;"",VLOOKUP(A153,'1CONTRATO2'!$A$311:$F$863,2,FALSE),"")),"",IF(A153&lt;&gt;"",VLOOKUP(A153,'1CONTRATO2'!$A$311:$F$863,2,FALSE),""))</f>
        <v/>
      </c>
      <c r="C153" s="210" t="str">
        <f>IF(ISNA(IF(A153&lt;&gt;"",VLOOKUP(A153,'1CONTRATO2'!$A$311:$F$863,6,FALSE),"")),"",IF(A153&lt;&gt;"",VLOOKUP(A153,'1CONTRATO2'!$A$311:$F$863,6,FALSE),""))</f>
        <v/>
      </c>
      <c r="D153" s="209"/>
      <c r="E153" s="208"/>
      <c r="F153" s="207" t="str">
        <f>IF(ISNA(IF(A153&lt;&gt;"",VLOOKUP(A153,'1CONTRATO2'!$A$311:$F$863,4,FALSE),"")),"",IF(A153&lt;&gt;"",VLOOKUP(A153,'1CONTRATO2'!$A$311:$F$863,4,FALSE),""))</f>
        <v/>
      </c>
      <c r="G153" s="206" t="str">
        <f>IF(PROGRAMACIÓN!F153="","",PROGRAMACIÓN!F153)</f>
        <v/>
      </c>
      <c r="H153" s="206" t="str">
        <f>IF(PROGRAMACIÓN!G153="","",PROGRAMACIÓN!G153)</f>
        <v/>
      </c>
      <c r="I153" s="206" t="str">
        <f>IF(PROGRAMACIÓN!H153="","",PROGRAMACIÓN!H153)</f>
        <v/>
      </c>
      <c r="J153" s="205" t="str">
        <f>IF(ISNA(IF(A153&lt;&gt;"",VLOOKUP(A153,'1CONTRATO2'!$A$311:$F$863,5,FALSE),"")),"",IF(A153&lt;&gt;"",VLOOKUP(A153,'1CONTRATO2'!$A$311:$F$863,5,FALSE),""))</f>
        <v/>
      </c>
      <c r="K153" s="204" t="str">
        <f>IF(ISNA(IF(OR(F153="DESCANSA",J153="DESCANSA"),"-----",IF(C153&lt;&gt;"",IF(VLOOKUP(F153,INICIO!$C$7:$D$30,2,FALSE)&lt;&gt;"",VLOOKUP(F153,INICIO!$C$7:$D$30,2,FALSE),""),""))),"",IF(OR(F153="DESCANSA",J153="DESCANSA"),"-----",IF(C153&lt;&gt;"",IF(VLOOKUP(F153,INICIO!$C$7:$D$30,2,FALSE)&lt;&gt;"",VLOOKUP(F153,INICIO!$C$7:$D$30,2,FALSE),""),"")))</f>
        <v/>
      </c>
      <c r="L153" s="203" t="str">
        <f>IF(ISNA(IF(A153&lt;&gt;"",VLOOKUP(A153,'1CONTRATO2'!$A$311:$G$863,7,FALSE),"")),"",IF(A153&lt;&gt;"",VLOOKUP(A153,'1CONTRATO2'!$A$311:$G$863,7,FALSE),""))</f>
        <v/>
      </c>
      <c r="M153" s="201" t="str">
        <f t="shared" si="10"/>
        <v>-</v>
      </c>
      <c r="N153" s="302" t="str">
        <f t="shared" si="12"/>
        <v/>
      </c>
      <c r="O153" s="314" t="str">
        <f>IF(PROGRAMACIÓN!C153="", "", PROGRAMACIÓN!C153)</f>
        <v/>
      </c>
      <c r="P153" s="303" t="str">
        <f t="shared" si="13"/>
        <v/>
      </c>
      <c r="Q153" s="303" t="str">
        <f t="shared" si="14"/>
        <v/>
      </c>
    </row>
    <row r="154" spans="1:17" ht="18" customHeight="1" x14ac:dyDescent="0.35">
      <c r="A154" s="203">
        <f t="shared" si="11"/>
        <v>147</v>
      </c>
      <c r="B154" s="210" t="str">
        <f>IF(ISNA(IF(A154&lt;&gt;"",VLOOKUP(A154,'1CONTRATO2'!$A$311:$F$863,2,FALSE),"")),"",IF(A154&lt;&gt;"",VLOOKUP(A154,'1CONTRATO2'!$A$311:$F$863,2,FALSE),""))</f>
        <v/>
      </c>
      <c r="C154" s="210" t="str">
        <f>IF(ISNA(IF(A154&lt;&gt;"",VLOOKUP(A154,'1CONTRATO2'!$A$311:$F$863,6,FALSE),"")),"",IF(A154&lt;&gt;"",VLOOKUP(A154,'1CONTRATO2'!$A$311:$F$863,6,FALSE),""))</f>
        <v/>
      </c>
      <c r="D154" s="209"/>
      <c r="E154" s="208"/>
      <c r="F154" s="207" t="str">
        <f>IF(ISNA(IF(A154&lt;&gt;"",VLOOKUP(A154,'1CONTRATO2'!$A$311:$F$863,4,FALSE),"")),"",IF(A154&lt;&gt;"",VLOOKUP(A154,'1CONTRATO2'!$A$311:$F$863,4,FALSE),""))</f>
        <v/>
      </c>
      <c r="G154" s="206" t="str">
        <f>IF(PROGRAMACIÓN!F154="","",PROGRAMACIÓN!F154)</f>
        <v/>
      </c>
      <c r="H154" s="206" t="str">
        <f>IF(PROGRAMACIÓN!G154="","",PROGRAMACIÓN!G154)</f>
        <v/>
      </c>
      <c r="I154" s="206" t="str">
        <f>IF(PROGRAMACIÓN!H154="","",PROGRAMACIÓN!H154)</f>
        <v/>
      </c>
      <c r="J154" s="205" t="str">
        <f>IF(ISNA(IF(A154&lt;&gt;"",VLOOKUP(A154,'1CONTRATO2'!$A$311:$F$863,5,FALSE),"")),"",IF(A154&lt;&gt;"",VLOOKUP(A154,'1CONTRATO2'!$A$311:$F$863,5,FALSE),""))</f>
        <v/>
      </c>
      <c r="K154" s="204" t="str">
        <f>IF(ISNA(IF(OR(F154="DESCANSA",J154="DESCANSA"),"-----",IF(C154&lt;&gt;"",IF(VLOOKUP(F154,INICIO!$C$7:$D$30,2,FALSE)&lt;&gt;"",VLOOKUP(F154,INICIO!$C$7:$D$30,2,FALSE),""),""))),"",IF(OR(F154="DESCANSA",J154="DESCANSA"),"-----",IF(C154&lt;&gt;"",IF(VLOOKUP(F154,INICIO!$C$7:$D$30,2,FALSE)&lt;&gt;"",VLOOKUP(F154,INICIO!$C$7:$D$30,2,FALSE),""),"")))</f>
        <v/>
      </c>
      <c r="L154" s="203" t="str">
        <f>IF(ISNA(IF(A154&lt;&gt;"",VLOOKUP(A154,'1CONTRATO2'!$A$311:$G$863,7,FALSE),"")),"",IF(A154&lt;&gt;"",VLOOKUP(A154,'1CONTRATO2'!$A$311:$G$863,7,FALSE),""))</f>
        <v/>
      </c>
      <c r="M154" s="201" t="str">
        <f t="shared" si="10"/>
        <v>-</v>
      </c>
      <c r="N154" s="302" t="str">
        <f t="shared" si="12"/>
        <v/>
      </c>
      <c r="O154" s="314" t="str">
        <f>IF(PROGRAMACIÓN!C154="", "", PROGRAMACIÓN!C154)</f>
        <v/>
      </c>
      <c r="P154" s="303" t="str">
        <f t="shared" si="13"/>
        <v/>
      </c>
      <c r="Q154" s="303" t="str">
        <f t="shared" si="14"/>
        <v/>
      </c>
    </row>
    <row r="155" spans="1:17" ht="18" customHeight="1" x14ac:dyDescent="0.35">
      <c r="A155" s="203">
        <f t="shared" si="11"/>
        <v>148</v>
      </c>
      <c r="B155" s="210" t="str">
        <f>IF(ISNA(IF(A155&lt;&gt;"",VLOOKUP(A155,'1CONTRATO2'!$A$311:$F$863,2,FALSE),"")),"",IF(A155&lt;&gt;"",VLOOKUP(A155,'1CONTRATO2'!$A$311:$F$863,2,FALSE),""))</f>
        <v/>
      </c>
      <c r="C155" s="210" t="str">
        <f>IF(ISNA(IF(A155&lt;&gt;"",VLOOKUP(A155,'1CONTRATO2'!$A$311:$F$863,6,FALSE),"")),"",IF(A155&lt;&gt;"",VLOOKUP(A155,'1CONTRATO2'!$A$311:$F$863,6,FALSE),""))</f>
        <v/>
      </c>
      <c r="D155" s="209"/>
      <c r="E155" s="208"/>
      <c r="F155" s="207" t="str">
        <f>IF(ISNA(IF(A155&lt;&gt;"",VLOOKUP(A155,'1CONTRATO2'!$A$311:$F$863,4,FALSE),"")),"",IF(A155&lt;&gt;"",VLOOKUP(A155,'1CONTRATO2'!$A$311:$F$863,4,FALSE),""))</f>
        <v/>
      </c>
      <c r="G155" s="206" t="str">
        <f>IF(PROGRAMACIÓN!F155="","",PROGRAMACIÓN!F155)</f>
        <v/>
      </c>
      <c r="H155" s="206" t="str">
        <f>IF(PROGRAMACIÓN!G155="","",PROGRAMACIÓN!G155)</f>
        <v/>
      </c>
      <c r="I155" s="206" t="str">
        <f>IF(PROGRAMACIÓN!H155="","",PROGRAMACIÓN!H155)</f>
        <v/>
      </c>
      <c r="J155" s="205" t="str">
        <f>IF(ISNA(IF(A155&lt;&gt;"",VLOOKUP(A155,'1CONTRATO2'!$A$311:$F$863,5,FALSE),"")),"",IF(A155&lt;&gt;"",VLOOKUP(A155,'1CONTRATO2'!$A$311:$F$863,5,FALSE),""))</f>
        <v/>
      </c>
      <c r="K155" s="204" t="str">
        <f>IF(ISNA(IF(OR(F155="DESCANSA",J155="DESCANSA"),"-----",IF(C155&lt;&gt;"",IF(VLOOKUP(F155,INICIO!$C$7:$D$30,2,FALSE)&lt;&gt;"",VLOOKUP(F155,INICIO!$C$7:$D$30,2,FALSE),""),""))),"",IF(OR(F155="DESCANSA",J155="DESCANSA"),"-----",IF(C155&lt;&gt;"",IF(VLOOKUP(F155,INICIO!$C$7:$D$30,2,FALSE)&lt;&gt;"",VLOOKUP(F155,INICIO!$C$7:$D$30,2,FALSE),""),"")))</f>
        <v/>
      </c>
      <c r="L155" s="203" t="str">
        <f>IF(ISNA(IF(A155&lt;&gt;"",VLOOKUP(A155,'1CONTRATO2'!$A$311:$G$863,7,FALSE),"")),"",IF(A155&lt;&gt;"",VLOOKUP(A155,'1CONTRATO2'!$A$311:$G$863,7,FALSE),""))</f>
        <v/>
      </c>
      <c r="M155" s="201" t="str">
        <f t="shared" si="10"/>
        <v>-</v>
      </c>
      <c r="N155" s="302" t="str">
        <f t="shared" si="12"/>
        <v/>
      </c>
      <c r="O155" s="314" t="str">
        <f>IF(PROGRAMACIÓN!C155="", "", PROGRAMACIÓN!C155)</f>
        <v/>
      </c>
      <c r="P155" s="303" t="str">
        <f t="shared" si="13"/>
        <v/>
      </c>
      <c r="Q155" s="303" t="str">
        <f t="shared" si="14"/>
        <v/>
      </c>
    </row>
    <row r="156" spans="1:17" ht="18" customHeight="1" x14ac:dyDescent="0.35">
      <c r="A156" s="203">
        <f t="shared" si="11"/>
        <v>149</v>
      </c>
      <c r="B156" s="210" t="str">
        <f>IF(ISNA(IF(A156&lt;&gt;"",VLOOKUP(A156,'1CONTRATO2'!$A$311:$F$863,2,FALSE),"")),"",IF(A156&lt;&gt;"",VLOOKUP(A156,'1CONTRATO2'!$A$311:$F$863,2,FALSE),""))</f>
        <v/>
      </c>
      <c r="C156" s="210" t="str">
        <f>IF(ISNA(IF(A156&lt;&gt;"",VLOOKUP(A156,'1CONTRATO2'!$A$311:$F$863,6,FALSE),"")),"",IF(A156&lt;&gt;"",VLOOKUP(A156,'1CONTRATO2'!$A$311:$F$863,6,FALSE),""))</f>
        <v/>
      </c>
      <c r="D156" s="209"/>
      <c r="E156" s="208"/>
      <c r="F156" s="207" t="str">
        <f>IF(ISNA(IF(A156&lt;&gt;"",VLOOKUP(A156,'1CONTRATO2'!$A$311:$F$863,4,FALSE),"")),"",IF(A156&lt;&gt;"",VLOOKUP(A156,'1CONTRATO2'!$A$311:$F$863,4,FALSE),""))</f>
        <v/>
      </c>
      <c r="G156" s="206" t="str">
        <f>IF(PROGRAMACIÓN!F156="","",PROGRAMACIÓN!F156)</f>
        <v/>
      </c>
      <c r="H156" s="206" t="str">
        <f>IF(PROGRAMACIÓN!G156="","",PROGRAMACIÓN!G156)</f>
        <v/>
      </c>
      <c r="I156" s="206" t="str">
        <f>IF(PROGRAMACIÓN!H156="","",PROGRAMACIÓN!H156)</f>
        <v/>
      </c>
      <c r="J156" s="205" t="str">
        <f>IF(ISNA(IF(A156&lt;&gt;"",VLOOKUP(A156,'1CONTRATO2'!$A$311:$F$863,5,FALSE),"")),"",IF(A156&lt;&gt;"",VLOOKUP(A156,'1CONTRATO2'!$A$311:$F$863,5,FALSE),""))</f>
        <v/>
      </c>
      <c r="K156" s="204" t="str">
        <f>IF(ISNA(IF(OR(F156="DESCANSA",J156="DESCANSA"),"-----",IF(C156&lt;&gt;"",IF(VLOOKUP(F156,INICIO!$C$7:$D$30,2,FALSE)&lt;&gt;"",VLOOKUP(F156,INICIO!$C$7:$D$30,2,FALSE),""),""))),"",IF(OR(F156="DESCANSA",J156="DESCANSA"),"-----",IF(C156&lt;&gt;"",IF(VLOOKUP(F156,INICIO!$C$7:$D$30,2,FALSE)&lt;&gt;"",VLOOKUP(F156,INICIO!$C$7:$D$30,2,FALSE),""),"")))</f>
        <v/>
      </c>
      <c r="L156" s="203" t="str">
        <f>IF(ISNA(IF(A156&lt;&gt;"",VLOOKUP(A156,'1CONTRATO2'!$A$311:$G$863,7,FALSE),"")),"",IF(A156&lt;&gt;"",VLOOKUP(A156,'1CONTRATO2'!$A$311:$G$863,7,FALSE),""))</f>
        <v/>
      </c>
      <c r="M156" s="201" t="str">
        <f t="shared" si="10"/>
        <v>-</v>
      </c>
      <c r="N156" s="302" t="str">
        <f t="shared" si="12"/>
        <v/>
      </c>
      <c r="O156" s="314" t="str">
        <f>IF(PROGRAMACIÓN!C156="", "", PROGRAMACIÓN!C156)</f>
        <v/>
      </c>
      <c r="P156" s="303" t="str">
        <f t="shared" si="13"/>
        <v/>
      </c>
      <c r="Q156" s="303" t="str">
        <f t="shared" si="14"/>
        <v/>
      </c>
    </row>
    <row r="157" spans="1:17" ht="18" customHeight="1" x14ac:dyDescent="0.35">
      <c r="A157" s="203">
        <f t="shared" si="11"/>
        <v>150</v>
      </c>
      <c r="B157" s="210" t="str">
        <f>IF(ISNA(IF(A157&lt;&gt;"",VLOOKUP(A157,'1CONTRATO2'!$A$311:$F$863,2,FALSE),"")),"",IF(A157&lt;&gt;"",VLOOKUP(A157,'1CONTRATO2'!$A$311:$F$863,2,FALSE),""))</f>
        <v/>
      </c>
      <c r="C157" s="210" t="str">
        <f>IF(ISNA(IF(A157&lt;&gt;"",VLOOKUP(A157,'1CONTRATO2'!$A$311:$F$863,6,FALSE),"")),"",IF(A157&lt;&gt;"",VLOOKUP(A157,'1CONTRATO2'!$A$311:$F$863,6,FALSE),""))</f>
        <v/>
      </c>
      <c r="D157" s="209"/>
      <c r="E157" s="208"/>
      <c r="F157" s="207" t="str">
        <f>IF(ISNA(IF(A157&lt;&gt;"",VLOOKUP(A157,'1CONTRATO2'!$A$311:$F$863,4,FALSE),"")),"",IF(A157&lt;&gt;"",VLOOKUP(A157,'1CONTRATO2'!$A$311:$F$863,4,FALSE),""))</f>
        <v/>
      </c>
      <c r="G157" s="206" t="str">
        <f>IF(PROGRAMACIÓN!F157="","",PROGRAMACIÓN!F157)</f>
        <v/>
      </c>
      <c r="H157" s="206" t="str">
        <f>IF(PROGRAMACIÓN!G157="","",PROGRAMACIÓN!G157)</f>
        <v/>
      </c>
      <c r="I157" s="206" t="str">
        <f>IF(PROGRAMACIÓN!H157="","",PROGRAMACIÓN!H157)</f>
        <v/>
      </c>
      <c r="J157" s="205" t="str">
        <f>IF(ISNA(IF(A157&lt;&gt;"",VLOOKUP(A157,'1CONTRATO2'!$A$311:$F$863,5,FALSE),"")),"",IF(A157&lt;&gt;"",VLOOKUP(A157,'1CONTRATO2'!$A$311:$F$863,5,FALSE),""))</f>
        <v/>
      </c>
      <c r="K157" s="204" t="str">
        <f>IF(ISNA(IF(OR(F157="DESCANSA",J157="DESCANSA"),"-----",IF(C157&lt;&gt;"",IF(VLOOKUP(F157,INICIO!$C$7:$D$30,2,FALSE)&lt;&gt;"",VLOOKUP(F157,INICIO!$C$7:$D$30,2,FALSE),""),""))),"",IF(OR(F157="DESCANSA",J157="DESCANSA"),"-----",IF(C157&lt;&gt;"",IF(VLOOKUP(F157,INICIO!$C$7:$D$30,2,FALSE)&lt;&gt;"",VLOOKUP(F157,INICIO!$C$7:$D$30,2,FALSE),""),"")))</f>
        <v/>
      </c>
      <c r="L157" s="203" t="str">
        <f>IF(ISNA(IF(A157&lt;&gt;"",VLOOKUP(A157,'1CONTRATO2'!$A$311:$G$863,7,FALSE),"")),"",IF(A157&lt;&gt;"",VLOOKUP(A157,'1CONTRATO2'!$A$311:$G$863,7,FALSE),""))</f>
        <v/>
      </c>
      <c r="M157" s="201" t="str">
        <f t="shared" si="10"/>
        <v>-</v>
      </c>
      <c r="N157" s="302" t="str">
        <f t="shared" si="12"/>
        <v/>
      </c>
      <c r="O157" s="314" t="str">
        <f>IF(PROGRAMACIÓN!C157="", "", PROGRAMACIÓN!C157)</f>
        <v/>
      </c>
      <c r="P157" s="303" t="str">
        <f t="shared" si="13"/>
        <v/>
      </c>
      <c r="Q157" s="303" t="str">
        <f t="shared" si="14"/>
        <v/>
      </c>
    </row>
    <row r="158" spans="1:17" ht="18" customHeight="1" x14ac:dyDescent="0.35">
      <c r="A158" s="203">
        <f t="shared" si="11"/>
        <v>151</v>
      </c>
      <c r="B158" s="210" t="str">
        <f>IF(ISNA(IF(A158&lt;&gt;"",VLOOKUP(A158,'1CONTRATO2'!$A$311:$F$863,2,FALSE),"")),"",IF(A158&lt;&gt;"",VLOOKUP(A158,'1CONTRATO2'!$A$311:$F$863,2,FALSE),""))</f>
        <v/>
      </c>
      <c r="C158" s="210" t="str">
        <f>IF(ISNA(IF(A158&lt;&gt;"",VLOOKUP(A158,'1CONTRATO2'!$A$311:$F$863,6,FALSE),"")),"",IF(A158&lt;&gt;"",VLOOKUP(A158,'1CONTRATO2'!$A$311:$F$863,6,FALSE),""))</f>
        <v/>
      </c>
      <c r="D158" s="209"/>
      <c r="E158" s="208"/>
      <c r="F158" s="207" t="str">
        <f>IF(ISNA(IF(A158&lt;&gt;"",VLOOKUP(A158,'1CONTRATO2'!$A$311:$F$863,4,FALSE),"")),"",IF(A158&lt;&gt;"",VLOOKUP(A158,'1CONTRATO2'!$A$311:$F$863,4,FALSE),""))</f>
        <v/>
      </c>
      <c r="G158" s="206" t="str">
        <f>IF(PROGRAMACIÓN!F158="","",PROGRAMACIÓN!F158)</f>
        <v/>
      </c>
      <c r="H158" s="206" t="str">
        <f>IF(PROGRAMACIÓN!G158="","",PROGRAMACIÓN!G158)</f>
        <v/>
      </c>
      <c r="I158" s="206" t="str">
        <f>IF(PROGRAMACIÓN!H158="","",PROGRAMACIÓN!H158)</f>
        <v/>
      </c>
      <c r="J158" s="205" t="str">
        <f>IF(ISNA(IF(A158&lt;&gt;"",VLOOKUP(A158,'1CONTRATO2'!$A$311:$F$863,5,FALSE),"")),"",IF(A158&lt;&gt;"",VLOOKUP(A158,'1CONTRATO2'!$A$311:$F$863,5,FALSE),""))</f>
        <v/>
      </c>
      <c r="K158" s="204" t="str">
        <f>IF(ISNA(IF(OR(F158="DESCANSA",J158="DESCANSA"),"-----",IF(C158&lt;&gt;"",IF(VLOOKUP(F158,INICIO!$C$7:$D$30,2,FALSE)&lt;&gt;"",VLOOKUP(F158,INICIO!$C$7:$D$30,2,FALSE),""),""))),"",IF(OR(F158="DESCANSA",J158="DESCANSA"),"-----",IF(C158&lt;&gt;"",IF(VLOOKUP(F158,INICIO!$C$7:$D$30,2,FALSE)&lt;&gt;"",VLOOKUP(F158,INICIO!$C$7:$D$30,2,FALSE),""),"")))</f>
        <v/>
      </c>
      <c r="L158" s="203" t="str">
        <f>IF(ISNA(IF(A158&lt;&gt;"",VLOOKUP(A158,'1CONTRATO2'!$A$311:$G$863,7,FALSE),"")),"",IF(A158&lt;&gt;"",VLOOKUP(A158,'1CONTRATO2'!$A$311:$G$863,7,FALSE),""))</f>
        <v/>
      </c>
      <c r="M158" s="201" t="str">
        <f t="shared" si="10"/>
        <v>-</v>
      </c>
      <c r="N158" s="302" t="str">
        <f t="shared" si="12"/>
        <v/>
      </c>
      <c r="O158" s="314" t="str">
        <f>IF(PROGRAMACIÓN!C158="", "", PROGRAMACIÓN!C158)</f>
        <v/>
      </c>
      <c r="P158" s="303" t="str">
        <f t="shared" si="13"/>
        <v/>
      </c>
      <c r="Q158" s="303" t="str">
        <f t="shared" si="14"/>
        <v/>
      </c>
    </row>
    <row r="159" spans="1:17" ht="18" customHeight="1" x14ac:dyDescent="0.35">
      <c r="A159" s="203">
        <f t="shared" si="11"/>
        <v>152</v>
      </c>
      <c r="B159" s="210" t="str">
        <f>IF(ISNA(IF(A159&lt;&gt;"",VLOOKUP(A159,'1CONTRATO2'!$A$311:$F$863,2,FALSE),"")),"",IF(A159&lt;&gt;"",VLOOKUP(A159,'1CONTRATO2'!$A$311:$F$863,2,FALSE),""))</f>
        <v/>
      </c>
      <c r="C159" s="210" t="str">
        <f>IF(ISNA(IF(A159&lt;&gt;"",VLOOKUP(A159,'1CONTRATO2'!$A$311:$F$863,6,FALSE),"")),"",IF(A159&lt;&gt;"",VLOOKUP(A159,'1CONTRATO2'!$A$311:$F$863,6,FALSE),""))</f>
        <v/>
      </c>
      <c r="D159" s="209"/>
      <c r="E159" s="208"/>
      <c r="F159" s="207" t="str">
        <f>IF(ISNA(IF(A159&lt;&gt;"",VLOOKUP(A159,'1CONTRATO2'!$A$311:$F$863,4,FALSE),"")),"",IF(A159&lt;&gt;"",VLOOKUP(A159,'1CONTRATO2'!$A$311:$F$863,4,FALSE),""))</f>
        <v/>
      </c>
      <c r="G159" s="206" t="str">
        <f>IF(PROGRAMACIÓN!F159="","",PROGRAMACIÓN!F159)</f>
        <v/>
      </c>
      <c r="H159" s="206" t="str">
        <f>IF(PROGRAMACIÓN!G159="","",PROGRAMACIÓN!G159)</f>
        <v/>
      </c>
      <c r="I159" s="206" t="str">
        <f>IF(PROGRAMACIÓN!H159="","",PROGRAMACIÓN!H159)</f>
        <v/>
      </c>
      <c r="J159" s="205" t="str">
        <f>IF(ISNA(IF(A159&lt;&gt;"",VLOOKUP(A159,'1CONTRATO2'!$A$311:$F$863,5,FALSE),"")),"",IF(A159&lt;&gt;"",VLOOKUP(A159,'1CONTRATO2'!$A$311:$F$863,5,FALSE),""))</f>
        <v/>
      </c>
      <c r="K159" s="204" t="str">
        <f>IF(ISNA(IF(OR(F159="DESCANSA",J159="DESCANSA"),"-----",IF(C159&lt;&gt;"",IF(VLOOKUP(F159,INICIO!$C$7:$D$30,2,FALSE)&lt;&gt;"",VLOOKUP(F159,INICIO!$C$7:$D$30,2,FALSE),""),""))),"",IF(OR(F159="DESCANSA",J159="DESCANSA"),"-----",IF(C159&lt;&gt;"",IF(VLOOKUP(F159,INICIO!$C$7:$D$30,2,FALSE)&lt;&gt;"",VLOOKUP(F159,INICIO!$C$7:$D$30,2,FALSE),""),"")))</f>
        <v/>
      </c>
      <c r="L159" s="203" t="str">
        <f>IF(ISNA(IF(A159&lt;&gt;"",VLOOKUP(A159,'1CONTRATO2'!$A$311:$G$863,7,FALSE),"")),"",IF(A159&lt;&gt;"",VLOOKUP(A159,'1CONTRATO2'!$A$311:$G$863,7,FALSE),""))</f>
        <v/>
      </c>
      <c r="M159" s="201" t="str">
        <f t="shared" si="10"/>
        <v>-</v>
      </c>
      <c r="N159" s="302" t="str">
        <f t="shared" si="12"/>
        <v/>
      </c>
      <c r="O159" s="314" t="str">
        <f>IF(PROGRAMACIÓN!C159="", "", PROGRAMACIÓN!C159)</f>
        <v/>
      </c>
      <c r="P159" s="303" t="str">
        <f t="shared" si="13"/>
        <v/>
      </c>
      <c r="Q159" s="303" t="str">
        <f t="shared" si="14"/>
        <v/>
      </c>
    </row>
    <row r="160" spans="1:17" ht="18" customHeight="1" x14ac:dyDescent="0.35">
      <c r="A160" s="203">
        <f t="shared" si="11"/>
        <v>153</v>
      </c>
      <c r="B160" s="210" t="str">
        <f>IF(ISNA(IF(A160&lt;&gt;"",VLOOKUP(A160,'1CONTRATO2'!$A$311:$F$863,2,FALSE),"")),"",IF(A160&lt;&gt;"",VLOOKUP(A160,'1CONTRATO2'!$A$311:$F$863,2,FALSE),""))</f>
        <v/>
      </c>
      <c r="C160" s="210" t="str">
        <f>IF(ISNA(IF(A160&lt;&gt;"",VLOOKUP(A160,'1CONTRATO2'!$A$311:$F$863,6,FALSE),"")),"",IF(A160&lt;&gt;"",VLOOKUP(A160,'1CONTRATO2'!$A$311:$F$863,6,FALSE),""))</f>
        <v/>
      </c>
      <c r="D160" s="209"/>
      <c r="E160" s="208"/>
      <c r="F160" s="207" t="str">
        <f>IF(ISNA(IF(A160&lt;&gt;"",VLOOKUP(A160,'1CONTRATO2'!$A$311:$F$863,4,FALSE),"")),"",IF(A160&lt;&gt;"",VLOOKUP(A160,'1CONTRATO2'!$A$311:$F$863,4,FALSE),""))</f>
        <v/>
      </c>
      <c r="G160" s="206" t="str">
        <f>IF(PROGRAMACIÓN!F160="","",PROGRAMACIÓN!F160)</f>
        <v/>
      </c>
      <c r="H160" s="206" t="str">
        <f>IF(PROGRAMACIÓN!G160="","",PROGRAMACIÓN!G160)</f>
        <v/>
      </c>
      <c r="I160" s="206" t="str">
        <f>IF(PROGRAMACIÓN!H160="","",PROGRAMACIÓN!H160)</f>
        <v/>
      </c>
      <c r="J160" s="205" t="str">
        <f>IF(ISNA(IF(A160&lt;&gt;"",VLOOKUP(A160,'1CONTRATO2'!$A$311:$F$863,5,FALSE),"")),"",IF(A160&lt;&gt;"",VLOOKUP(A160,'1CONTRATO2'!$A$311:$F$863,5,FALSE),""))</f>
        <v/>
      </c>
      <c r="K160" s="204" t="str">
        <f>IF(ISNA(IF(OR(F160="DESCANSA",J160="DESCANSA"),"-----",IF(C160&lt;&gt;"",IF(VLOOKUP(F160,INICIO!$C$7:$D$30,2,FALSE)&lt;&gt;"",VLOOKUP(F160,INICIO!$C$7:$D$30,2,FALSE),""),""))),"",IF(OR(F160="DESCANSA",J160="DESCANSA"),"-----",IF(C160&lt;&gt;"",IF(VLOOKUP(F160,INICIO!$C$7:$D$30,2,FALSE)&lt;&gt;"",VLOOKUP(F160,INICIO!$C$7:$D$30,2,FALSE),""),"")))</f>
        <v/>
      </c>
      <c r="L160" s="203" t="str">
        <f>IF(ISNA(IF(A160&lt;&gt;"",VLOOKUP(A160,'1CONTRATO2'!$A$311:$G$863,7,FALSE),"")),"",IF(A160&lt;&gt;"",VLOOKUP(A160,'1CONTRATO2'!$A$311:$G$863,7,FALSE),""))</f>
        <v/>
      </c>
      <c r="M160" s="201" t="str">
        <f t="shared" si="10"/>
        <v>-</v>
      </c>
      <c r="N160" s="302" t="str">
        <f t="shared" si="12"/>
        <v/>
      </c>
      <c r="O160" s="314" t="str">
        <f>IF(PROGRAMACIÓN!C160="", "", PROGRAMACIÓN!C160)</f>
        <v/>
      </c>
      <c r="P160" s="303" t="str">
        <f t="shared" si="13"/>
        <v/>
      </c>
      <c r="Q160" s="303" t="str">
        <f t="shared" si="14"/>
        <v/>
      </c>
    </row>
    <row r="161" spans="1:17" ht="18" customHeight="1" x14ac:dyDescent="0.35">
      <c r="A161" s="203">
        <f t="shared" si="11"/>
        <v>154</v>
      </c>
      <c r="B161" s="210" t="str">
        <f>IF(ISNA(IF(A161&lt;&gt;"",VLOOKUP(A161,'1CONTRATO2'!$A$311:$F$863,2,FALSE),"")),"",IF(A161&lt;&gt;"",VLOOKUP(A161,'1CONTRATO2'!$A$311:$F$863,2,FALSE),""))</f>
        <v/>
      </c>
      <c r="C161" s="210" t="str">
        <f>IF(ISNA(IF(A161&lt;&gt;"",VLOOKUP(A161,'1CONTRATO2'!$A$311:$F$863,6,FALSE),"")),"",IF(A161&lt;&gt;"",VLOOKUP(A161,'1CONTRATO2'!$A$311:$F$863,6,FALSE),""))</f>
        <v/>
      </c>
      <c r="D161" s="209"/>
      <c r="E161" s="208"/>
      <c r="F161" s="207" t="str">
        <f>IF(ISNA(IF(A161&lt;&gt;"",VLOOKUP(A161,'1CONTRATO2'!$A$311:$F$863,4,FALSE),"")),"",IF(A161&lt;&gt;"",VLOOKUP(A161,'1CONTRATO2'!$A$311:$F$863,4,FALSE),""))</f>
        <v/>
      </c>
      <c r="G161" s="206" t="str">
        <f>IF(PROGRAMACIÓN!F161="","",PROGRAMACIÓN!F161)</f>
        <v/>
      </c>
      <c r="H161" s="206" t="str">
        <f>IF(PROGRAMACIÓN!G161="","",PROGRAMACIÓN!G161)</f>
        <v/>
      </c>
      <c r="I161" s="206" t="str">
        <f>IF(PROGRAMACIÓN!H161="","",PROGRAMACIÓN!H161)</f>
        <v/>
      </c>
      <c r="J161" s="205" t="str">
        <f>IF(ISNA(IF(A161&lt;&gt;"",VLOOKUP(A161,'1CONTRATO2'!$A$311:$F$863,5,FALSE),"")),"",IF(A161&lt;&gt;"",VLOOKUP(A161,'1CONTRATO2'!$A$311:$F$863,5,FALSE),""))</f>
        <v/>
      </c>
      <c r="K161" s="204" t="str">
        <f>IF(ISNA(IF(OR(F161="DESCANSA",J161="DESCANSA"),"-----",IF(C161&lt;&gt;"",IF(VLOOKUP(F161,INICIO!$C$7:$D$30,2,FALSE)&lt;&gt;"",VLOOKUP(F161,INICIO!$C$7:$D$30,2,FALSE),""),""))),"",IF(OR(F161="DESCANSA",J161="DESCANSA"),"-----",IF(C161&lt;&gt;"",IF(VLOOKUP(F161,INICIO!$C$7:$D$30,2,FALSE)&lt;&gt;"",VLOOKUP(F161,INICIO!$C$7:$D$30,2,FALSE),""),"")))</f>
        <v/>
      </c>
      <c r="L161" s="203" t="str">
        <f>IF(ISNA(IF(A161&lt;&gt;"",VLOOKUP(A161,'1CONTRATO2'!$A$311:$G$863,7,FALSE),"")),"",IF(A161&lt;&gt;"",VLOOKUP(A161,'1CONTRATO2'!$A$311:$G$863,7,FALSE),""))</f>
        <v/>
      </c>
      <c r="M161" s="201" t="str">
        <f t="shared" si="10"/>
        <v>-</v>
      </c>
      <c r="N161" s="302" t="str">
        <f t="shared" si="12"/>
        <v/>
      </c>
      <c r="O161" s="314" t="str">
        <f>IF(PROGRAMACIÓN!C161="", "", PROGRAMACIÓN!C161)</f>
        <v/>
      </c>
      <c r="P161" s="303" t="str">
        <f t="shared" si="13"/>
        <v/>
      </c>
      <c r="Q161" s="303" t="str">
        <f t="shared" si="14"/>
        <v/>
      </c>
    </row>
    <row r="162" spans="1:17" ht="18" customHeight="1" x14ac:dyDescent="0.35">
      <c r="A162" s="203">
        <f t="shared" si="11"/>
        <v>155</v>
      </c>
      <c r="B162" s="210" t="str">
        <f>IF(ISNA(IF(A162&lt;&gt;"",VLOOKUP(A162,'1CONTRATO2'!$A$311:$F$863,2,FALSE),"")),"",IF(A162&lt;&gt;"",VLOOKUP(A162,'1CONTRATO2'!$A$311:$F$863,2,FALSE),""))</f>
        <v/>
      </c>
      <c r="C162" s="210" t="str">
        <f>IF(ISNA(IF(A162&lt;&gt;"",VLOOKUP(A162,'1CONTRATO2'!$A$311:$F$863,6,FALSE),"")),"",IF(A162&lt;&gt;"",VLOOKUP(A162,'1CONTRATO2'!$A$311:$F$863,6,FALSE),""))</f>
        <v/>
      </c>
      <c r="D162" s="209"/>
      <c r="E162" s="208"/>
      <c r="F162" s="207" t="str">
        <f>IF(ISNA(IF(A162&lt;&gt;"",VLOOKUP(A162,'1CONTRATO2'!$A$311:$F$863,4,FALSE),"")),"",IF(A162&lt;&gt;"",VLOOKUP(A162,'1CONTRATO2'!$A$311:$F$863,4,FALSE),""))</f>
        <v/>
      </c>
      <c r="G162" s="206" t="str">
        <f>IF(PROGRAMACIÓN!F162="","",PROGRAMACIÓN!F162)</f>
        <v/>
      </c>
      <c r="H162" s="206" t="str">
        <f>IF(PROGRAMACIÓN!G162="","",PROGRAMACIÓN!G162)</f>
        <v/>
      </c>
      <c r="I162" s="206" t="str">
        <f>IF(PROGRAMACIÓN!H162="","",PROGRAMACIÓN!H162)</f>
        <v/>
      </c>
      <c r="J162" s="205" t="str">
        <f>IF(ISNA(IF(A162&lt;&gt;"",VLOOKUP(A162,'1CONTRATO2'!$A$311:$F$863,5,FALSE),"")),"",IF(A162&lt;&gt;"",VLOOKUP(A162,'1CONTRATO2'!$A$311:$F$863,5,FALSE),""))</f>
        <v/>
      </c>
      <c r="K162" s="204" t="str">
        <f>IF(ISNA(IF(OR(F162="DESCANSA",J162="DESCANSA"),"-----",IF(C162&lt;&gt;"",IF(VLOOKUP(F162,INICIO!$C$7:$D$30,2,FALSE)&lt;&gt;"",VLOOKUP(F162,INICIO!$C$7:$D$30,2,FALSE),""),""))),"",IF(OR(F162="DESCANSA",J162="DESCANSA"),"-----",IF(C162&lt;&gt;"",IF(VLOOKUP(F162,INICIO!$C$7:$D$30,2,FALSE)&lt;&gt;"",VLOOKUP(F162,INICIO!$C$7:$D$30,2,FALSE),""),"")))</f>
        <v/>
      </c>
      <c r="L162" s="203" t="str">
        <f>IF(ISNA(IF(A162&lt;&gt;"",VLOOKUP(A162,'1CONTRATO2'!$A$311:$G$863,7,FALSE),"")),"",IF(A162&lt;&gt;"",VLOOKUP(A162,'1CONTRATO2'!$A$311:$G$863,7,FALSE),""))</f>
        <v/>
      </c>
      <c r="M162" s="201" t="str">
        <f t="shared" si="10"/>
        <v>-</v>
      </c>
      <c r="N162" s="302" t="str">
        <f t="shared" si="12"/>
        <v/>
      </c>
      <c r="O162" s="314" t="str">
        <f>IF(PROGRAMACIÓN!C162="", "", PROGRAMACIÓN!C162)</f>
        <v/>
      </c>
      <c r="P162" s="303" t="str">
        <f t="shared" si="13"/>
        <v/>
      </c>
      <c r="Q162" s="303" t="str">
        <f t="shared" si="14"/>
        <v/>
      </c>
    </row>
    <row r="163" spans="1:17" ht="18" customHeight="1" x14ac:dyDescent="0.35">
      <c r="A163" s="203">
        <f t="shared" si="11"/>
        <v>156</v>
      </c>
      <c r="B163" s="210" t="str">
        <f>IF(ISNA(IF(A163&lt;&gt;"",VLOOKUP(A163,'1CONTRATO2'!$A$311:$F$863,2,FALSE),"")),"",IF(A163&lt;&gt;"",VLOOKUP(A163,'1CONTRATO2'!$A$311:$F$863,2,FALSE),""))</f>
        <v/>
      </c>
      <c r="C163" s="210" t="str">
        <f>IF(ISNA(IF(A163&lt;&gt;"",VLOOKUP(A163,'1CONTRATO2'!$A$311:$F$863,6,FALSE),"")),"",IF(A163&lt;&gt;"",VLOOKUP(A163,'1CONTRATO2'!$A$311:$F$863,6,FALSE),""))</f>
        <v/>
      </c>
      <c r="D163" s="209"/>
      <c r="E163" s="208"/>
      <c r="F163" s="207" t="str">
        <f>IF(ISNA(IF(A163&lt;&gt;"",VLOOKUP(A163,'1CONTRATO2'!$A$311:$F$863,4,FALSE),"")),"",IF(A163&lt;&gt;"",VLOOKUP(A163,'1CONTRATO2'!$A$311:$F$863,4,FALSE),""))</f>
        <v/>
      </c>
      <c r="G163" s="206" t="str">
        <f>IF(PROGRAMACIÓN!F163="","",PROGRAMACIÓN!F163)</f>
        <v/>
      </c>
      <c r="H163" s="206" t="str">
        <f>IF(PROGRAMACIÓN!G163="","",PROGRAMACIÓN!G163)</f>
        <v/>
      </c>
      <c r="I163" s="206" t="str">
        <f>IF(PROGRAMACIÓN!H163="","",PROGRAMACIÓN!H163)</f>
        <v/>
      </c>
      <c r="J163" s="205" t="str">
        <f>IF(ISNA(IF(A163&lt;&gt;"",VLOOKUP(A163,'1CONTRATO2'!$A$311:$F$863,5,FALSE),"")),"",IF(A163&lt;&gt;"",VLOOKUP(A163,'1CONTRATO2'!$A$311:$F$863,5,FALSE),""))</f>
        <v/>
      </c>
      <c r="K163" s="204" t="str">
        <f>IF(ISNA(IF(OR(F163="DESCANSA",J163="DESCANSA"),"-----",IF(C163&lt;&gt;"",IF(VLOOKUP(F163,INICIO!$C$7:$D$30,2,FALSE)&lt;&gt;"",VLOOKUP(F163,INICIO!$C$7:$D$30,2,FALSE),""),""))),"",IF(OR(F163="DESCANSA",J163="DESCANSA"),"-----",IF(C163&lt;&gt;"",IF(VLOOKUP(F163,INICIO!$C$7:$D$30,2,FALSE)&lt;&gt;"",VLOOKUP(F163,INICIO!$C$7:$D$30,2,FALSE),""),"")))</f>
        <v/>
      </c>
      <c r="L163" s="203" t="str">
        <f>IF(ISNA(IF(A163&lt;&gt;"",VLOOKUP(A163,'1CONTRATO2'!$A$311:$G$863,7,FALSE),"")),"",IF(A163&lt;&gt;"",VLOOKUP(A163,'1CONTRATO2'!$A$311:$G$863,7,FALSE),""))</f>
        <v/>
      </c>
      <c r="M163" s="201" t="str">
        <f t="shared" si="10"/>
        <v>-</v>
      </c>
      <c r="N163" s="302" t="str">
        <f t="shared" si="12"/>
        <v/>
      </c>
      <c r="O163" s="314" t="str">
        <f>IF(PROGRAMACIÓN!C163="", "", PROGRAMACIÓN!C163)</f>
        <v/>
      </c>
      <c r="P163" s="303" t="str">
        <f t="shared" si="13"/>
        <v/>
      </c>
      <c r="Q163" s="303" t="str">
        <f t="shared" si="14"/>
        <v/>
      </c>
    </row>
    <row r="164" spans="1:17" ht="18" customHeight="1" x14ac:dyDescent="0.35">
      <c r="A164" s="203">
        <f t="shared" si="11"/>
        <v>157</v>
      </c>
      <c r="B164" s="210" t="str">
        <f>IF(ISNA(IF(A164&lt;&gt;"",VLOOKUP(A164,'1CONTRATO2'!$A$311:$F$863,2,FALSE),"")),"",IF(A164&lt;&gt;"",VLOOKUP(A164,'1CONTRATO2'!$A$311:$F$863,2,FALSE),""))</f>
        <v/>
      </c>
      <c r="C164" s="210" t="str">
        <f>IF(ISNA(IF(A164&lt;&gt;"",VLOOKUP(A164,'1CONTRATO2'!$A$311:$F$863,6,FALSE),"")),"",IF(A164&lt;&gt;"",VLOOKUP(A164,'1CONTRATO2'!$A$311:$F$863,6,FALSE),""))</f>
        <v/>
      </c>
      <c r="D164" s="209"/>
      <c r="E164" s="208"/>
      <c r="F164" s="207" t="str">
        <f>IF(ISNA(IF(A164&lt;&gt;"",VLOOKUP(A164,'1CONTRATO2'!$A$311:$F$863,4,FALSE),"")),"",IF(A164&lt;&gt;"",VLOOKUP(A164,'1CONTRATO2'!$A$311:$F$863,4,FALSE),""))</f>
        <v/>
      </c>
      <c r="G164" s="206" t="str">
        <f>IF(PROGRAMACIÓN!F164="","",PROGRAMACIÓN!F164)</f>
        <v/>
      </c>
      <c r="H164" s="206" t="str">
        <f>IF(PROGRAMACIÓN!G164="","",PROGRAMACIÓN!G164)</f>
        <v/>
      </c>
      <c r="I164" s="206" t="str">
        <f>IF(PROGRAMACIÓN!H164="","",PROGRAMACIÓN!H164)</f>
        <v/>
      </c>
      <c r="J164" s="205" t="str">
        <f>IF(ISNA(IF(A164&lt;&gt;"",VLOOKUP(A164,'1CONTRATO2'!$A$311:$F$863,5,FALSE),"")),"",IF(A164&lt;&gt;"",VLOOKUP(A164,'1CONTRATO2'!$A$311:$F$863,5,FALSE),""))</f>
        <v/>
      </c>
      <c r="K164" s="204" t="str">
        <f>IF(ISNA(IF(OR(F164="DESCANSA",J164="DESCANSA"),"-----",IF(C164&lt;&gt;"",IF(VLOOKUP(F164,INICIO!$C$7:$D$30,2,FALSE)&lt;&gt;"",VLOOKUP(F164,INICIO!$C$7:$D$30,2,FALSE),""),""))),"",IF(OR(F164="DESCANSA",J164="DESCANSA"),"-----",IF(C164&lt;&gt;"",IF(VLOOKUP(F164,INICIO!$C$7:$D$30,2,FALSE)&lt;&gt;"",VLOOKUP(F164,INICIO!$C$7:$D$30,2,FALSE),""),"")))</f>
        <v/>
      </c>
      <c r="L164" s="203" t="str">
        <f>IF(ISNA(IF(A164&lt;&gt;"",VLOOKUP(A164,'1CONTRATO2'!$A$311:$G$863,7,FALSE),"")),"",IF(A164&lt;&gt;"",VLOOKUP(A164,'1CONTRATO2'!$A$311:$G$863,7,FALSE),""))</f>
        <v/>
      </c>
      <c r="M164" s="201" t="str">
        <f t="shared" si="10"/>
        <v>-</v>
      </c>
      <c r="N164" s="302" t="str">
        <f t="shared" si="12"/>
        <v/>
      </c>
      <c r="O164" s="314" t="str">
        <f>IF(PROGRAMACIÓN!C164="", "", PROGRAMACIÓN!C164)</f>
        <v/>
      </c>
      <c r="P164" s="303" t="str">
        <f t="shared" si="13"/>
        <v/>
      </c>
      <c r="Q164" s="303" t="str">
        <f t="shared" si="14"/>
        <v/>
      </c>
    </row>
    <row r="165" spans="1:17" ht="18" customHeight="1" x14ac:dyDescent="0.35">
      <c r="A165" s="203">
        <f t="shared" si="11"/>
        <v>158</v>
      </c>
      <c r="B165" s="210" t="str">
        <f>IF(ISNA(IF(A165&lt;&gt;"",VLOOKUP(A165,'1CONTRATO2'!$A$311:$F$863,2,FALSE),"")),"",IF(A165&lt;&gt;"",VLOOKUP(A165,'1CONTRATO2'!$A$311:$F$863,2,FALSE),""))</f>
        <v/>
      </c>
      <c r="C165" s="210" t="str">
        <f>IF(ISNA(IF(A165&lt;&gt;"",VLOOKUP(A165,'1CONTRATO2'!$A$311:$F$863,6,FALSE),"")),"",IF(A165&lt;&gt;"",VLOOKUP(A165,'1CONTRATO2'!$A$311:$F$863,6,FALSE),""))</f>
        <v/>
      </c>
      <c r="D165" s="209"/>
      <c r="E165" s="208"/>
      <c r="F165" s="207" t="str">
        <f>IF(ISNA(IF(A165&lt;&gt;"",VLOOKUP(A165,'1CONTRATO2'!$A$311:$F$863,4,FALSE),"")),"",IF(A165&lt;&gt;"",VLOOKUP(A165,'1CONTRATO2'!$A$311:$F$863,4,FALSE),""))</f>
        <v/>
      </c>
      <c r="G165" s="206" t="str">
        <f>IF(PROGRAMACIÓN!F165="","",PROGRAMACIÓN!F165)</f>
        <v/>
      </c>
      <c r="H165" s="206" t="str">
        <f>IF(PROGRAMACIÓN!G165="","",PROGRAMACIÓN!G165)</f>
        <v/>
      </c>
      <c r="I165" s="206" t="str">
        <f>IF(PROGRAMACIÓN!H165="","",PROGRAMACIÓN!H165)</f>
        <v/>
      </c>
      <c r="J165" s="205" t="str">
        <f>IF(ISNA(IF(A165&lt;&gt;"",VLOOKUP(A165,'1CONTRATO2'!$A$311:$F$863,5,FALSE),"")),"",IF(A165&lt;&gt;"",VLOOKUP(A165,'1CONTRATO2'!$A$311:$F$863,5,FALSE),""))</f>
        <v/>
      </c>
      <c r="K165" s="204" t="str">
        <f>IF(ISNA(IF(OR(F165="DESCANSA",J165="DESCANSA"),"-----",IF(C165&lt;&gt;"",IF(VLOOKUP(F165,INICIO!$C$7:$D$30,2,FALSE)&lt;&gt;"",VLOOKUP(F165,INICIO!$C$7:$D$30,2,FALSE),""),""))),"",IF(OR(F165="DESCANSA",J165="DESCANSA"),"-----",IF(C165&lt;&gt;"",IF(VLOOKUP(F165,INICIO!$C$7:$D$30,2,FALSE)&lt;&gt;"",VLOOKUP(F165,INICIO!$C$7:$D$30,2,FALSE),""),"")))</f>
        <v/>
      </c>
      <c r="L165" s="203" t="str">
        <f>IF(ISNA(IF(A165&lt;&gt;"",VLOOKUP(A165,'1CONTRATO2'!$A$311:$G$863,7,FALSE),"")),"",IF(A165&lt;&gt;"",VLOOKUP(A165,'1CONTRATO2'!$A$311:$G$863,7,FALSE),""))</f>
        <v/>
      </c>
      <c r="M165" s="201" t="str">
        <f t="shared" si="10"/>
        <v>-</v>
      </c>
      <c r="N165" s="302" t="str">
        <f t="shared" si="12"/>
        <v/>
      </c>
      <c r="O165" s="314" t="str">
        <f>IF(PROGRAMACIÓN!C165="", "", PROGRAMACIÓN!C165)</f>
        <v/>
      </c>
      <c r="P165" s="303" t="str">
        <f t="shared" si="13"/>
        <v/>
      </c>
      <c r="Q165" s="303" t="str">
        <f t="shared" si="14"/>
        <v/>
      </c>
    </row>
    <row r="166" spans="1:17" ht="18" customHeight="1" x14ac:dyDescent="0.35">
      <c r="A166" s="203">
        <f t="shared" si="11"/>
        <v>159</v>
      </c>
      <c r="B166" s="210" t="str">
        <f>IF(ISNA(IF(A166&lt;&gt;"",VLOOKUP(A166,'1CONTRATO2'!$A$311:$F$863,2,FALSE),"")),"",IF(A166&lt;&gt;"",VLOOKUP(A166,'1CONTRATO2'!$A$311:$F$863,2,FALSE),""))</f>
        <v/>
      </c>
      <c r="C166" s="210" t="str">
        <f>IF(ISNA(IF(A166&lt;&gt;"",VLOOKUP(A166,'1CONTRATO2'!$A$311:$F$863,6,FALSE),"")),"",IF(A166&lt;&gt;"",VLOOKUP(A166,'1CONTRATO2'!$A$311:$F$863,6,FALSE),""))</f>
        <v/>
      </c>
      <c r="D166" s="209"/>
      <c r="E166" s="208"/>
      <c r="F166" s="207" t="str">
        <f>IF(ISNA(IF(A166&lt;&gt;"",VLOOKUP(A166,'1CONTRATO2'!$A$311:$F$863,4,FALSE),"")),"",IF(A166&lt;&gt;"",VLOOKUP(A166,'1CONTRATO2'!$A$311:$F$863,4,FALSE),""))</f>
        <v/>
      </c>
      <c r="G166" s="206" t="str">
        <f>IF(PROGRAMACIÓN!F166="","",PROGRAMACIÓN!F166)</f>
        <v/>
      </c>
      <c r="H166" s="206" t="str">
        <f>IF(PROGRAMACIÓN!G166="","",PROGRAMACIÓN!G166)</f>
        <v/>
      </c>
      <c r="I166" s="206" t="str">
        <f>IF(PROGRAMACIÓN!H166="","",PROGRAMACIÓN!H166)</f>
        <v/>
      </c>
      <c r="J166" s="205" t="str">
        <f>IF(ISNA(IF(A166&lt;&gt;"",VLOOKUP(A166,'1CONTRATO2'!$A$311:$F$863,5,FALSE),"")),"",IF(A166&lt;&gt;"",VLOOKUP(A166,'1CONTRATO2'!$A$311:$F$863,5,FALSE),""))</f>
        <v/>
      </c>
      <c r="K166" s="204" t="str">
        <f>IF(ISNA(IF(OR(F166="DESCANSA",J166="DESCANSA"),"-----",IF(C166&lt;&gt;"",IF(VLOOKUP(F166,INICIO!$C$7:$D$30,2,FALSE)&lt;&gt;"",VLOOKUP(F166,INICIO!$C$7:$D$30,2,FALSE),""),""))),"",IF(OR(F166="DESCANSA",J166="DESCANSA"),"-----",IF(C166&lt;&gt;"",IF(VLOOKUP(F166,INICIO!$C$7:$D$30,2,FALSE)&lt;&gt;"",VLOOKUP(F166,INICIO!$C$7:$D$30,2,FALSE),""),"")))</f>
        <v/>
      </c>
      <c r="L166" s="203" t="str">
        <f>IF(ISNA(IF(A166&lt;&gt;"",VLOOKUP(A166,'1CONTRATO2'!$A$311:$G$863,7,FALSE),"")),"",IF(A166&lt;&gt;"",VLOOKUP(A166,'1CONTRATO2'!$A$311:$G$863,7,FALSE),""))</f>
        <v/>
      </c>
      <c r="M166" s="201" t="str">
        <f t="shared" si="10"/>
        <v>-</v>
      </c>
      <c r="N166" s="302" t="str">
        <f t="shared" si="12"/>
        <v/>
      </c>
      <c r="O166" s="314" t="str">
        <f>IF(PROGRAMACIÓN!C166="", "", PROGRAMACIÓN!C166)</f>
        <v/>
      </c>
      <c r="P166" s="303" t="str">
        <f t="shared" si="13"/>
        <v/>
      </c>
      <c r="Q166" s="303" t="str">
        <f t="shared" si="14"/>
        <v/>
      </c>
    </row>
    <row r="167" spans="1:17" ht="18" customHeight="1" x14ac:dyDescent="0.35">
      <c r="A167" s="203">
        <f t="shared" si="11"/>
        <v>160</v>
      </c>
      <c r="B167" s="210" t="str">
        <f>IF(ISNA(IF(A167&lt;&gt;"",VLOOKUP(A167,'1CONTRATO2'!$A$311:$F$863,2,FALSE),"")),"",IF(A167&lt;&gt;"",VLOOKUP(A167,'1CONTRATO2'!$A$311:$F$863,2,FALSE),""))</f>
        <v/>
      </c>
      <c r="C167" s="210" t="str">
        <f>IF(ISNA(IF(A167&lt;&gt;"",VLOOKUP(A167,'1CONTRATO2'!$A$311:$F$863,6,FALSE),"")),"",IF(A167&lt;&gt;"",VLOOKUP(A167,'1CONTRATO2'!$A$311:$F$863,6,FALSE),""))</f>
        <v/>
      </c>
      <c r="D167" s="209"/>
      <c r="E167" s="208"/>
      <c r="F167" s="207" t="str">
        <f>IF(ISNA(IF(A167&lt;&gt;"",VLOOKUP(A167,'1CONTRATO2'!$A$311:$F$863,4,FALSE),"")),"",IF(A167&lt;&gt;"",VLOOKUP(A167,'1CONTRATO2'!$A$311:$F$863,4,FALSE),""))</f>
        <v/>
      </c>
      <c r="G167" s="206" t="str">
        <f>IF(PROGRAMACIÓN!F167="","",PROGRAMACIÓN!F167)</f>
        <v/>
      </c>
      <c r="H167" s="206" t="str">
        <f>IF(PROGRAMACIÓN!G167="","",PROGRAMACIÓN!G167)</f>
        <v/>
      </c>
      <c r="I167" s="206" t="str">
        <f>IF(PROGRAMACIÓN!H167="","",PROGRAMACIÓN!H167)</f>
        <v/>
      </c>
      <c r="J167" s="205" t="str">
        <f>IF(ISNA(IF(A167&lt;&gt;"",VLOOKUP(A167,'1CONTRATO2'!$A$311:$F$863,5,FALSE),"")),"",IF(A167&lt;&gt;"",VLOOKUP(A167,'1CONTRATO2'!$A$311:$F$863,5,FALSE),""))</f>
        <v/>
      </c>
      <c r="K167" s="204" t="str">
        <f>IF(ISNA(IF(OR(F167="DESCANSA",J167="DESCANSA"),"-----",IF(C167&lt;&gt;"",IF(VLOOKUP(F167,INICIO!$C$7:$D$30,2,FALSE)&lt;&gt;"",VLOOKUP(F167,INICIO!$C$7:$D$30,2,FALSE),""),""))),"",IF(OR(F167="DESCANSA",J167="DESCANSA"),"-----",IF(C167&lt;&gt;"",IF(VLOOKUP(F167,INICIO!$C$7:$D$30,2,FALSE)&lt;&gt;"",VLOOKUP(F167,INICIO!$C$7:$D$30,2,FALSE),""),"")))</f>
        <v/>
      </c>
      <c r="L167" s="203" t="str">
        <f>IF(ISNA(IF(A167&lt;&gt;"",VLOOKUP(A167,'1CONTRATO2'!$A$311:$G$863,7,FALSE),"")),"",IF(A167&lt;&gt;"",VLOOKUP(A167,'1CONTRATO2'!$A$311:$G$863,7,FALSE),""))</f>
        <v/>
      </c>
      <c r="M167" s="201" t="str">
        <f t="shared" si="10"/>
        <v>-</v>
      </c>
      <c r="N167" s="302" t="str">
        <f t="shared" si="12"/>
        <v/>
      </c>
      <c r="O167" s="314" t="str">
        <f>IF(PROGRAMACIÓN!C167="", "", PROGRAMACIÓN!C167)</f>
        <v/>
      </c>
      <c r="P167" s="303" t="str">
        <f t="shared" si="13"/>
        <v/>
      </c>
      <c r="Q167" s="303" t="str">
        <f t="shared" si="14"/>
        <v/>
      </c>
    </row>
    <row r="168" spans="1:17" ht="18" customHeight="1" x14ac:dyDescent="0.35">
      <c r="A168" s="203">
        <f t="shared" si="11"/>
        <v>161</v>
      </c>
      <c r="B168" s="210" t="str">
        <f>IF(ISNA(IF(A168&lt;&gt;"",VLOOKUP(A168,'1CONTRATO2'!$A$311:$F$863,2,FALSE),"")),"",IF(A168&lt;&gt;"",VLOOKUP(A168,'1CONTRATO2'!$A$311:$F$863,2,FALSE),""))</f>
        <v/>
      </c>
      <c r="C168" s="210" t="str">
        <f>IF(ISNA(IF(A168&lt;&gt;"",VLOOKUP(A168,'1CONTRATO2'!$A$311:$F$863,6,FALSE),"")),"",IF(A168&lt;&gt;"",VLOOKUP(A168,'1CONTRATO2'!$A$311:$F$863,6,FALSE),""))</f>
        <v/>
      </c>
      <c r="D168" s="209"/>
      <c r="E168" s="208"/>
      <c r="F168" s="207" t="str">
        <f>IF(ISNA(IF(A168&lt;&gt;"",VLOOKUP(A168,'1CONTRATO2'!$A$311:$F$863,4,FALSE),"")),"",IF(A168&lt;&gt;"",VLOOKUP(A168,'1CONTRATO2'!$A$311:$F$863,4,FALSE),""))</f>
        <v/>
      </c>
      <c r="G168" s="206" t="str">
        <f>IF(PROGRAMACIÓN!F168="","",PROGRAMACIÓN!F168)</f>
        <v/>
      </c>
      <c r="H168" s="206" t="str">
        <f>IF(PROGRAMACIÓN!G168="","",PROGRAMACIÓN!G168)</f>
        <v/>
      </c>
      <c r="I168" s="206" t="str">
        <f>IF(PROGRAMACIÓN!H168="","",PROGRAMACIÓN!H168)</f>
        <v/>
      </c>
      <c r="J168" s="205" t="str">
        <f>IF(ISNA(IF(A168&lt;&gt;"",VLOOKUP(A168,'1CONTRATO2'!$A$311:$F$863,5,FALSE),"")),"",IF(A168&lt;&gt;"",VLOOKUP(A168,'1CONTRATO2'!$A$311:$F$863,5,FALSE),""))</f>
        <v/>
      </c>
      <c r="K168" s="204" t="str">
        <f>IF(ISNA(IF(OR(F168="DESCANSA",J168="DESCANSA"),"-----",IF(C168&lt;&gt;"",IF(VLOOKUP(F168,INICIO!$C$7:$D$30,2,FALSE)&lt;&gt;"",VLOOKUP(F168,INICIO!$C$7:$D$30,2,FALSE),""),""))),"",IF(OR(F168="DESCANSA",J168="DESCANSA"),"-----",IF(C168&lt;&gt;"",IF(VLOOKUP(F168,INICIO!$C$7:$D$30,2,FALSE)&lt;&gt;"",VLOOKUP(F168,INICIO!$C$7:$D$30,2,FALSE),""),"")))</f>
        <v/>
      </c>
      <c r="L168" s="203" t="str">
        <f>IF(ISNA(IF(A168&lt;&gt;"",VLOOKUP(A168,'1CONTRATO2'!$A$311:$G$863,7,FALSE),"")),"",IF(A168&lt;&gt;"",VLOOKUP(A168,'1CONTRATO2'!$A$311:$G$863,7,FALSE),""))</f>
        <v/>
      </c>
      <c r="M168" s="201" t="str">
        <f t="shared" si="10"/>
        <v>-</v>
      </c>
      <c r="N168" s="302" t="str">
        <f t="shared" si="12"/>
        <v/>
      </c>
      <c r="O168" s="314" t="str">
        <f>IF(PROGRAMACIÓN!C168="", "", PROGRAMACIÓN!C168)</f>
        <v/>
      </c>
      <c r="P168" s="303" t="str">
        <f t="shared" si="13"/>
        <v/>
      </c>
      <c r="Q168" s="303" t="str">
        <f t="shared" si="14"/>
        <v/>
      </c>
    </row>
    <row r="169" spans="1:17" ht="18" customHeight="1" x14ac:dyDescent="0.35">
      <c r="A169" s="203">
        <f t="shared" si="11"/>
        <v>162</v>
      </c>
      <c r="B169" s="210" t="str">
        <f>IF(ISNA(IF(A169&lt;&gt;"",VLOOKUP(A169,'1CONTRATO2'!$A$311:$F$863,2,FALSE),"")),"",IF(A169&lt;&gt;"",VLOOKUP(A169,'1CONTRATO2'!$A$311:$F$863,2,FALSE),""))</f>
        <v/>
      </c>
      <c r="C169" s="210" t="str">
        <f>IF(ISNA(IF(A169&lt;&gt;"",VLOOKUP(A169,'1CONTRATO2'!$A$311:$F$863,6,FALSE),"")),"",IF(A169&lt;&gt;"",VLOOKUP(A169,'1CONTRATO2'!$A$311:$F$863,6,FALSE),""))</f>
        <v/>
      </c>
      <c r="D169" s="209"/>
      <c r="E169" s="208"/>
      <c r="F169" s="207" t="str">
        <f>IF(ISNA(IF(A169&lt;&gt;"",VLOOKUP(A169,'1CONTRATO2'!$A$311:$F$863,4,FALSE),"")),"",IF(A169&lt;&gt;"",VLOOKUP(A169,'1CONTRATO2'!$A$311:$F$863,4,FALSE),""))</f>
        <v/>
      </c>
      <c r="G169" s="206" t="str">
        <f>IF(PROGRAMACIÓN!F169="","",PROGRAMACIÓN!F169)</f>
        <v/>
      </c>
      <c r="H169" s="206" t="str">
        <f>IF(PROGRAMACIÓN!G169="","",PROGRAMACIÓN!G169)</f>
        <v/>
      </c>
      <c r="I169" s="206" t="str">
        <f>IF(PROGRAMACIÓN!H169="","",PROGRAMACIÓN!H169)</f>
        <v/>
      </c>
      <c r="J169" s="205" t="str">
        <f>IF(ISNA(IF(A169&lt;&gt;"",VLOOKUP(A169,'1CONTRATO2'!$A$311:$F$863,5,FALSE),"")),"",IF(A169&lt;&gt;"",VLOOKUP(A169,'1CONTRATO2'!$A$311:$F$863,5,FALSE),""))</f>
        <v/>
      </c>
      <c r="K169" s="204" t="str">
        <f>IF(ISNA(IF(OR(F169="DESCANSA",J169="DESCANSA"),"-----",IF(C169&lt;&gt;"",IF(VLOOKUP(F169,INICIO!$C$7:$D$30,2,FALSE)&lt;&gt;"",VLOOKUP(F169,INICIO!$C$7:$D$30,2,FALSE),""),""))),"",IF(OR(F169="DESCANSA",J169="DESCANSA"),"-----",IF(C169&lt;&gt;"",IF(VLOOKUP(F169,INICIO!$C$7:$D$30,2,FALSE)&lt;&gt;"",VLOOKUP(F169,INICIO!$C$7:$D$30,2,FALSE),""),"")))</f>
        <v/>
      </c>
      <c r="L169" s="203" t="str">
        <f>IF(ISNA(IF(A169&lt;&gt;"",VLOOKUP(A169,'1CONTRATO2'!$A$311:$G$863,7,FALSE),"")),"",IF(A169&lt;&gt;"",VLOOKUP(A169,'1CONTRATO2'!$A$311:$G$863,7,FALSE),""))</f>
        <v/>
      </c>
      <c r="M169" s="201" t="str">
        <f t="shared" si="10"/>
        <v>-</v>
      </c>
      <c r="N169" s="302" t="str">
        <f t="shared" si="12"/>
        <v/>
      </c>
      <c r="O169" s="314" t="str">
        <f>IF(PROGRAMACIÓN!C169="", "", PROGRAMACIÓN!C169)</f>
        <v/>
      </c>
      <c r="P169" s="303" t="str">
        <f t="shared" si="13"/>
        <v/>
      </c>
      <c r="Q169" s="303" t="str">
        <f t="shared" si="14"/>
        <v/>
      </c>
    </row>
    <row r="170" spans="1:17" ht="18" customHeight="1" x14ac:dyDescent="0.35">
      <c r="A170" s="203">
        <f t="shared" si="11"/>
        <v>163</v>
      </c>
      <c r="B170" s="210" t="str">
        <f>IF(ISNA(IF(A170&lt;&gt;"",VLOOKUP(A170,'1CONTRATO2'!$A$311:$F$863,2,FALSE),"")),"",IF(A170&lt;&gt;"",VLOOKUP(A170,'1CONTRATO2'!$A$311:$F$863,2,FALSE),""))</f>
        <v/>
      </c>
      <c r="C170" s="210" t="str">
        <f>IF(ISNA(IF(A170&lt;&gt;"",VLOOKUP(A170,'1CONTRATO2'!$A$311:$F$863,6,FALSE),"")),"",IF(A170&lt;&gt;"",VLOOKUP(A170,'1CONTRATO2'!$A$311:$F$863,6,FALSE),""))</f>
        <v/>
      </c>
      <c r="D170" s="209"/>
      <c r="E170" s="208"/>
      <c r="F170" s="207" t="str">
        <f>IF(ISNA(IF(A170&lt;&gt;"",VLOOKUP(A170,'1CONTRATO2'!$A$311:$F$863,4,FALSE),"")),"",IF(A170&lt;&gt;"",VLOOKUP(A170,'1CONTRATO2'!$A$311:$F$863,4,FALSE),""))</f>
        <v/>
      </c>
      <c r="G170" s="206" t="str">
        <f>IF(PROGRAMACIÓN!F170="","",PROGRAMACIÓN!F170)</f>
        <v/>
      </c>
      <c r="H170" s="206" t="str">
        <f>IF(PROGRAMACIÓN!G170="","",PROGRAMACIÓN!G170)</f>
        <v/>
      </c>
      <c r="I170" s="206" t="str">
        <f>IF(PROGRAMACIÓN!H170="","",PROGRAMACIÓN!H170)</f>
        <v/>
      </c>
      <c r="J170" s="205" t="str">
        <f>IF(ISNA(IF(A170&lt;&gt;"",VLOOKUP(A170,'1CONTRATO2'!$A$311:$F$863,5,FALSE),"")),"",IF(A170&lt;&gt;"",VLOOKUP(A170,'1CONTRATO2'!$A$311:$F$863,5,FALSE),""))</f>
        <v/>
      </c>
      <c r="K170" s="204" t="str">
        <f>IF(ISNA(IF(OR(F170="DESCANSA",J170="DESCANSA"),"-----",IF(C170&lt;&gt;"",IF(VLOOKUP(F170,INICIO!$C$7:$D$30,2,FALSE)&lt;&gt;"",VLOOKUP(F170,INICIO!$C$7:$D$30,2,FALSE),""),""))),"",IF(OR(F170="DESCANSA",J170="DESCANSA"),"-----",IF(C170&lt;&gt;"",IF(VLOOKUP(F170,INICIO!$C$7:$D$30,2,FALSE)&lt;&gt;"",VLOOKUP(F170,INICIO!$C$7:$D$30,2,FALSE),""),"")))</f>
        <v/>
      </c>
      <c r="L170" s="203" t="str">
        <f>IF(ISNA(IF(A170&lt;&gt;"",VLOOKUP(A170,'1CONTRATO2'!$A$311:$G$863,7,FALSE),"")),"",IF(A170&lt;&gt;"",VLOOKUP(A170,'1CONTRATO2'!$A$311:$G$863,7,FALSE),""))</f>
        <v/>
      </c>
      <c r="M170" s="201" t="str">
        <f t="shared" si="10"/>
        <v>-</v>
      </c>
      <c r="N170" s="302" t="str">
        <f t="shared" si="12"/>
        <v/>
      </c>
      <c r="O170" s="314" t="str">
        <f>IF(PROGRAMACIÓN!C170="", "", PROGRAMACIÓN!C170)</f>
        <v/>
      </c>
      <c r="P170" s="303" t="str">
        <f t="shared" si="13"/>
        <v/>
      </c>
      <c r="Q170" s="303" t="str">
        <f t="shared" si="14"/>
        <v/>
      </c>
    </row>
    <row r="171" spans="1:17" ht="18" customHeight="1" x14ac:dyDescent="0.35">
      <c r="A171" s="203">
        <f t="shared" si="11"/>
        <v>164</v>
      </c>
      <c r="B171" s="210" t="str">
        <f>IF(ISNA(IF(A171&lt;&gt;"",VLOOKUP(A171,'1CONTRATO2'!$A$311:$F$863,2,FALSE),"")),"",IF(A171&lt;&gt;"",VLOOKUP(A171,'1CONTRATO2'!$A$311:$F$863,2,FALSE),""))</f>
        <v/>
      </c>
      <c r="C171" s="210" t="str">
        <f>IF(ISNA(IF(A171&lt;&gt;"",VLOOKUP(A171,'1CONTRATO2'!$A$311:$F$863,6,FALSE),"")),"",IF(A171&lt;&gt;"",VLOOKUP(A171,'1CONTRATO2'!$A$311:$F$863,6,FALSE),""))</f>
        <v/>
      </c>
      <c r="D171" s="209"/>
      <c r="E171" s="208"/>
      <c r="F171" s="207" t="str">
        <f>IF(ISNA(IF(A171&lt;&gt;"",VLOOKUP(A171,'1CONTRATO2'!$A$311:$F$863,4,FALSE),"")),"",IF(A171&lt;&gt;"",VLOOKUP(A171,'1CONTRATO2'!$A$311:$F$863,4,FALSE),""))</f>
        <v/>
      </c>
      <c r="G171" s="206" t="str">
        <f>IF(PROGRAMACIÓN!F171="","",PROGRAMACIÓN!F171)</f>
        <v/>
      </c>
      <c r="H171" s="206" t="str">
        <f>IF(PROGRAMACIÓN!G171="","",PROGRAMACIÓN!G171)</f>
        <v/>
      </c>
      <c r="I171" s="206" t="str">
        <f>IF(PROGRAMACIÓN!H171="","",PROGRAMACIÓN!H171)</f>
        <v/>
      </c>
      <c r="J171" s="205" t="str">
        <f>IF(ISNA(IF(A171&lt;&gt;"",VLOOKUP(A171,'1CONTRATO2'!$A$311:$F$863,5,FALSE),"")),"",IF(A171&lt;&gt;"",VLOOKUP(A171,'1CONTRATO2'!$A$311:$F$863,5,FALSE),""))</f>
        <v/>
      </c>
      <c r="K171" s="204" t="str">
        <f>IF(ISNA(IF(OR(F171="DESCANSA",J171="DESCANSA"),"-----",IF(C171&lt;&gt;"",IF(VLOOKUP(F171,INICIO!$C$7:$D$30,2,FALSE)&lt;&gt;"",VLOOKUP(F171,INICIO!$C$7:$D$30,2,FALSE),""),""))),"",IF(OR(F171="DESCANSA",J171="DESCANSA"),"-----",IF(C171&lt;&gt;"",IF(VLOOKUP(F171,INICIO!$C$7:$D$30,2,FALSE)&lt;&gt;"",VLOOKUP(F171,INICIO!$C$7:$D$30,2,FALSE),""),"")))</f>
        <v/>
      </c>
      <c r="L171" s="203" t="str">
        <f>IF(ISNA(IF(A171&lt;&gt;"",VLOOKUP(A171,'1CONTRATO2'!$A$311:$G$863,7,FALSE),"")),"",IF(A171&lt;&gt;"",VLOOKUP(A171,'1CONTRATO2'!$A$311:$G$863,7,FALSE),""))</f>
        <v/>
      </c>
      <c r="M171" s="201" t="str">
        <f t="shared" si="10"/>
        <v>-</v>
      </c>
      <c r="N171" s="302" t="str">
        <f t="shared" si="12"/>
        <v/>
      </c>
      <c r="O171" s="314" t="str">
        <f>IF(PROGRAMACIÓN!C171="", "", PROGRAMACIÓN!C171)</f>
        <v/>
      </c>
      <c r="P171" s="303" t="str">
        <f t="shared" si="13"/>
        <v/>
      </c>
      <c r="Q171" s="303" t="str">
        <f t="shared" si="14"/>
        <v/>
      </c>
    </row>
    <row r="172" spans="1:17" ht="18" customHeight="1" x14ac:dyDescent="0.35">
      <c r="A172" s="203">
        <f t="shared" si="11"/>
        <v>165</v>
      </c>
      <c r="B172" s="210" t="str">
        <f>IF(ISNA(IF(A172&lt;&gt;"",VLOOKUP(A172,'1CONTRATO2'!$A$311:$F$863,2,FALSE),"")),"",IF(A172&lt;&gt;"",VLOOKUP(A172,'1CONTRATO2'!$A$311:$F$863,2,FALSE),""))</f>
        <v/>
      </c>
      <c r="C172" s="210" t="str">
        <f>IF(ISNA(IF(A172&lt;&gt;"",VLOOKUP(A172,'1CONTRATO2'!$A$311:$F$863,6,FALSE),"")),"",IF(A172&lt;&gt;"",VLOOKUP(A172,'1CONTRATO2'!$A$311:$F$863,6,FALSE),""))</f>
        <v/>
      </c>
      <c r="D172" s="209"/>
      <c r="E172" s="208"/>
      <c r="F172" s="207" t="str">
        <f>IF(ISNA(IF(A172&lt;&gt;"",VLOOKUP(A172,'1CONTRATO2'!$A$311:$F$863,4,FALSE),"")),"",IF(A172&lt;&gt;"",VLOOKUP(A172,'1CONTRATO2'!$A$311:$F$863,4,FALSE),""))</f>
        <v/>
      </c>
      <c r="G172" s="206" t="str">
        <f>IF(PROGRAMACIÓN!F172="","",PROGRAMACIÓN!F172)</f>
        <v/>
      </c>
      <c r="H172" s="206" t="str">
        <f>IF(PROGRAMACIÓN!G172="","",PROGRAMACIÓN!G172)</f>
        <v/>
      </c>
      <c r="I172" s="206" t="str">
        <f>IF(PROGRAMACIÓN!H172="","",PROGRAMACIÓN!H172)</f>
        <v/>
      </c>
      <c r="J172" s="205" t="str">
        <f>IF(ISNA(IF(A172&lt;&gt;"",VLOOKUP(A172,'1CONTRATO2'!$A$311:$F$863,5,FALSE),"")),"",IF(A172&lt;&gt;"",VLOOKUP(A172,'1CONTRATO2'!$A$311:$F$863,5,FALSE),""))</f>
        <v/>
      </c>
      <c r="K172" s="204" t="str">
        <f>IF(ISNA(IF(OR(F172="DESCANSA",J172="DESCANSA"),"-----",IF(C172&lt;&gt;"",IF(VLOOKUP(F172,INICIO!$C$7:$D$30,2,FALSE)&lt;&gt;"",VLOOKUP(F172,INICIO!$C$7:$D$30,2,FALSE),""),""))),"",IF(OR(F172="DESCANSA",J172="DESCANSA"),"-----",IF(C172&lt;&gt;"",IF(VLOOKUP(F172,INICIO!$C$7:$D$30,2,FALSE)&lt;&gt;"",VLOOKUP(F172,INICIO!$C$7:$D$30,2,FALSE),""),"")))</f>
        <v/>
      </c>
      <c r="L172" s="203" t="str">
        <f>IF(ISNA(IF(A172&lt;&gt;"",VLOOKUP(A172,'1CONTRATO2'!$A$311:$G$863,7,FALSE),"")),"",IF(A172&lt;&gt;"",VLOOKUP(A172,'1CONTRATO2'!$A$311:$G$863,7,FALSE),""))</f>
        <v/>
      </c>
      <c r="M172" s="201" t="str">
        <f t="shared" si="10"/>
        <v>-</v>
      </c>
      <c r="N172" s="302" t="str">
        <f t="shared" si="12"/>
        <v/>
      </c>
      <c r="O172" s="314" t="str">
        <f>IF(PROGRAMACIÓN!C172="", "", PROGRAMACIÓN!C172)</f>
        <v/>
      </c>
      <c r="P172" s="303" t="str">
        <f t="shared" si="13"/>
        <v/>
      </c>
      <c r="Q172" s="303" t="str">
        <f t="shared" si="14"/>
        <v/>
      </c>
    </row>
    <row r="173" spans="1:17" ht="18" customHeight="1" x14ac:dyDescent="0.35">
      <c r="A173" s="203">
        <f t="shared" si="11"/>
        <v>166</v>
      </c>
      <c r="B173" s="210" t="str">
        <f>IF(ISNA(IF(A173&lt;&gt;"",VLOOKUP(A173,'1CONTRATO2'!$A$311:$F$863,2,FALSE),"")),"",IF(A173&lt;&gt;"",VLOOKUP(A173,'1CONTRATO2'!$A$311:$F$863,2,FALSE),""))</f>
        <v/>
      </c>
      <c r="C173" s="210" t="str">
        <f>IF(ISNA(IF(A173&lt;&gt;"",VLOOKUP(A173,'1CONTRATO2'!$A$311:$F$863,6,FALSE),"")),"",IF(A173&lt;&gt;"",VLOOKUP(A173,'1CONTRATO2'!$A$311:$F$863,6,FALSE),""))</f>
        <v/>
      </c>
      <c r="D173" s="209"/>
      <c r="E173" s="208"/>
      <c r="F173" s="207" t="str">
        <f>IF(ISNA(IF(A173&lt;&gt;"",VLOOKUP(A173,'1CONTRATO2'!$A$311:$F$863,4,FALSE),"")),"",IF(A173&lt;&gt;"",VLOOKUP(A173,'1CONTRATO2'!$A$311:$F$863,4,FALSE),""))</f>
        <v/>
      </c>
      <c r="G173" s="206" t="str">
        <f>IF(PROGRAMACIÓN!F173="","",PROGRAMACIÓN!F173)</f>
        <v/>
      </c>
      <c r="H173" s="206" t="str">
        <f>IF(PROGRAMACIÓN!G173="","",PROGRAMACIÓN!G173)</f>
        <v/>
      </c>
      <c r="I173" s="206" t="str">
        <f>IF(PROGRAMACIÓN!H173="","",PROGRAMACIÓN!H173)</f>
        <v/>
      </c>
      <c r="J173" s="205" t="str">
        <f>IF(ISNA(IF(A173&lt;&gt;"",VLOOKUP(A173,'1CONTRATO2'!$A$311:$F$863,5,FALSE),"")),"",IF(A173&lt;&gt;"",VLOOKUP(A173,'1CONTRATO2'!$A$311:$F$863,5,FALSE),""))</f>
        <v/>
      </c>
      <c r="K173" s="204" t="str">
        <f>IF(ISNA(IF(OR(F173="DESCANSA",J173="DESCANSA"),"-----",IF(C173&lt;&gt;"",IF(VLOOKUP(F173,INICIO!$C$7:$D$30,2,FALSE)&lt;&gt;"",VLOOKUP(F173,INICIO!$C$7:$D$30,2,FALSE),""),""))),"",IF(OR(F173="DESCANSA",J173="DESCANSA"),"-----",IF(C173&lt;&gt;"",IF(VLOOKUP(F173,INICIO!$C$7:$D$30,2,FALSE)&lt;&gt;"",VLOOKUP(F173,INICIO!$C$7:$D$30,2,FALSE),""),"")))</f>
        <v/>
      </c>
      <c r="L173" s="203" t="str">
        <f>IF(ISNA(IF(A173&lt;&gt;"",VLOOKUP(A173,'1CONTRATO2'!$A$311:$G$863,7,FALSE),"")),"",IF(A173&lt;&gt;"",VLOOKUP(A173,'1CONTRATO2'!$A$311:$G$863,7,FALSE),""))</f>
        <v/>
      </c>
      <c r="M173" s="201" t="str">
        <f t="shared" si="10"/>
        <v>-</v>
      </c>
      <c r="N173" s="302" t="str">
        <f t="shared" si="12"/>
        <v/>
      </c>
      <c r="O173" s="314" t="str">
        <f>IF(PROGRAMACIÓN!C173="", "", PROGRAMACIÓN!C173)</f>
        <v/>
      </c>
      <c r="P173" s="303" t="str">
        <f t="shared" si="13"/>
        <v/>
      </c>
      <c r="Q173" s="303" t="str">
        <f t="shared" si="14"/>
        <v/>
      </c>
    </row>
    <row r="174" spans="1:17" ht="18" customHeight="1" x14ac:dyDescent="0.35">
      <c r="A174" s="203">
        <f t="shared" si="11"/>
        <v>167</v>
      </c>
      <c r="B174" s="210" t="str">
        <f>IF(ISNA(IF(A174&lt;&gt;"",VLOOKUP(A174,'1CONTRATO2'!$A$311:$F$863,2,FALSE),"")),"",IF(A174&lt;&gt;"",VLOOKUP(A174,'1CONTRATO2'!$A$311:$F$863,2,FALSE),""))</f>
        <v/>
      </c>
      <c r="C174" s="210" t="str">
        <f>IF(ISNA(IF(A174&lt;&gt;"",VLOOKUP(A174,'1CONTRATO2'!$A$311:$F$863,6,FALSE),"")),"",IF(A174&lt;&gt;"",VLOOKUP(A174,'1CONTRATO2'!$A$311:$F$863,6,FALSE),""))</f>
        <v/>
      </c>
      <c r="D174" s="209"/>
      <c r="E174" s="208"/>
      <c r="F174" s="207" t="str">
        <f>IF(ISNA(IF(A174&lt;&gt;"",VLOOKUP(A174,'1CONTRATO2'!$A$311:$F$863,4,FALSE),"")),"",IF(A174&lt;&gt;"",VLOOKUP(A174,'1CONTRATO2'!$A$311:$F$863,4,FALSE),""))</f>
        <v/>
      </c>
      <c r="G174" s="206" t="str">
        <f>IF(PROGRAMACIÓN!F174="","",PROGRAMACIÓN!F174)</f>
        <v/>
      </c>
      <c r="H174" s="206" t="str">
        <f>IF(PROGRAMACIÓN!G174="","",PROGRAMACIÓN!G174)</f>
        <v/>
      </c>
      <c r="I174" s="206" t="str">
        <f>IF(PROGRAMACIÓN!H174="","",PROGRAMACIÓN!H174)</f>
        <v/>
      </c>
      <c r="J174" s="205" t="str">
        <f>IF(ISNA(IF(A174&lt;&gt;"",VLOOKUP(A174,'1CONTRATO2'!$A$311:$F$863,5,FALSE),"")),"",IF(A174&lt;&gt;"",VLOOKUP(A174,'1CONTRATO2'!$A$311:$F$863,5,FALSE),""))</f>
        <v/>
      </c>
      <c r="K174" s="204" t="str">
        <f>IF(ISNA(IF(OR(F174="DESCANSA",J174="DESCANSA"),"-----",IF(C174&lt;&gt;"",IF(VLOOKUP(F174,INICIO!$C$7:$D$30,2,FALSE)&lt;&gt;"",VLOOKUP(F174,INICIO!$C$7:$D$30,2,FALSE),""),""))),"",IF(OR(F174="DESCANSA",J174="DESCANSA"),"-----",IF(C174&lt;&gt;"",IF(VLOOKUP(F174,INICIO!$C$7:$D$30,2,FALSE)&lt;&gt;"",VLOOKUP(F174,INICIO!$C$7:$D$30,2,FALSE),""),"")))</f>
        <v/>
      </c>
      <c r="L174" s="203" t="str">
        <f>IF(ISNA(IF(A174&lt;&gt;"",VLOOKUP(A174,'1CONTRATO2'!$A$311:$G$863,7,FALSE),"")),"",IF(A174&lt;&gt;"",VLOOKUP(A174,'1CONTRATO2'!$A$311:$G$863,7,FALSE),""))</f>
        <v/>
      </c>
      <c r="M174" s="201" t="str">
        <f t="shared" si="10"/>
        <v>-</v>
      </c>
      <c r="N174" s="302" t="str">
        <f t="shared" si="12"/>
        <v/>
      </c>
      <c r="O174" s="314" t="str">
        <f>IF(PROGRAMACIÓN!C174="", "", PROGRAMACIÓN!C174)</f>
        <v/>
      </c>
      <c r="P174" s="303" t="str">
        <f t="shared" si="13"/>
        <v/>
      </c>
      <c r="Q174" s="303" t="str">
        <f t="shared" si="14"/>
        <v/>
      </c>
    </row>
    <row r="175" spans="1:17" ht="18" customHeight="1" x14ac:dyDescent="0.35">
      <c r="A175" s="203">
        <f t="shared" si="11"/>
        <v>168</v>
      </c>
      <c r="B175" s="210" t="str">
        <f>IF(ISNA(IF(A175&lt;&gt;"",VLOOKUP(A175,'1CONTRATO2'!$A$311:$F$863,2,FALSE),"")),"",IF(A175&lt;&gt;"",VLOOKUP(A175,'1CONTRATO2'!$A$311:$F$863,2,FALSE),""))</f>
        <v/>
      </c>
      <c r="C175" s="210" t="str">
        <f>IF(ISNA(IF(A175&lt;&gt;"",VLOOKUP(A175,'1CONTRATO2'!$A$311:$F$863,6,FALSE),"")),"",IF(A175&lt;&gt;"",VLOOKUP(A175,'1CONTRATO2'!$A$311:$F$863,6,FALSE),""))</f>
        <v/>
      </c>
      <c r="D175" s="209"/>
      <c r="E175" s="208"/>
      <c r="F175" s="207" t="str">
        <f>IF(ISNA(IF(A175&lt;&gt;"",VLOOKUP(A175,'1CONTRATO2'!$A$311:$F$863,4,FALSE),"")),"",IF(A175&lt;&gt;"",VLOOKUP(A175,'1CONTRATO2'!$A$311:$F$863,4,FALSE),""))</f>
        <v/>
      </c>
      <c r="G175" s="206" t="str">
        <f>IF(PROGRAMACIÓN!F175="","",PROGRAMACIÓN!F175)</f>
        <v/>
      </c>
      <c r="H175" s="206" t="str">
        <f>IF(PROGRAMACIÓN!G175="","",PROGRAMACIÓN!G175)</f>
        <v/>
      </c>
      <c r="I175" s="206" t="str">
        <f>IF(PROGRAMACIÓN!H175="","",PROGRAMACIÓN!H175)</f>
        <v/>
      </c>
      <c r="J175" s="205" t="str">
        <f>IF(ISNA(IF(A175&lt;&gt;"",VLOOKUP(A175,'1CONTRATO2'!$A$311:$F$863,5,FALSE),"")),"",IF(A175&lt;&gt;"",VLOOKUP(A175,'1CONTRATO2'!$A$311:$F$863,5,FALSE),""))</f>
        <v/>
      </c>
      <c r="K175" s="204" t="str">
        <f>IF(ISNA(IF(OR(F175="DESCANSA",J175="DESCANSA"),"-----",IF(C175&lt;&gt;"",IF(VLOOKUP(F175,INICIO!$C$7:$D$30,2,FALSE)&lt;&gt;"",VLOOKUP(F175,INICIO!$C$7:$D$30,2,FALSE),""),""))),"",IF(OR(F175="DESCANSA",J175="DESCANSA"),"-----",IF(C175&lt;&gt;"",IF(VLOOKUP(F175,INICIO!$C$7:$D$30,2,FALSE)&lt;&gt;"",VLOOKUP(F175,INICIO!$C$7:$D$30,2,FALSE),""),"")))</f>
        <v/>
      </c>
      <c r="L175" s="203" t="str">
        <f>IF(ISNA(IF(A175&lt;&gt;"",VLOOKUP(A175,'1CONTRATO2'!$A$311:$G$863,7,FALSE),"")),"",IF(A175&lt;&gt;"",VLOOKUP(A175,'1CONTRATO2'!$A$311:$G$863,7,FALSE),""))</f>
        <v/>
      </c>
      <c r="M175" s="201" t="str">
        <f t="shared" si="10"/>
        <v>-</v>
      </c>
      <c r="N175" s="302" t="str">
        <f t="shared" si="12"/>
        <v/>
      </c>
      <c r="O175" s="314" t="str">
        <f>IF(PROGRAMACIÓN!C175="", "", PROGRAMACIÓN!C175)</f>
        <v/>
      </c>
      <c r="P175" s="303" t="str">
        <f t="shared" si="13"/>
        <v/>
      </c>
      <c r="Q175" s="303" t="str">
        <f t="shared" si="14"/>
        <v/>
      </c>
    </row>
    <row r="176" spans="1:17" ht="18" customHeight="1" x14ac:dyDescent="0.35">
      <c r="A176" s="203">
        <f t="shared" si="11"/>
        <v>169</v>
      </c>
      <c r="B176" s="210" t="str">
        <f>IF(ISNA(IF(A176&lt;&gt;"",VLOOKUP(A176,'1CONTRATO2'!$A$311:$F$863,2,FALSE),"")),"",IF(A176&lt;&gt;"",VLOOKUP(A176,'1CONTRATO2'!$A$311:$F$863,2,FALSE),""))</f>
        <v/>
      </c>
      <c r="C176" s="210" t="str">
        <f>IF(ISNA(IF(A176&lt;&gt;"",VLOOKUP(A176,'1CONTRATO2'!$A$311:$F$863,6,FALSE),"")),"",IF(A176&lt;&gt;"",VLOOKUP(A176,'1CONTRATO2'!$A$311:$F$863,6,FALSE),""))</f>
        <v/>
      </c>
      <c r="D176" s="209"/>
      <c r="E176" s="208"/>
      <c r="F176" s="207" t="str">
        <f>IF(ISNA(IF(A176&lt;&gt;"",VLOOKUP(A176,'1CONTRATO2'!$A$311:$F$863,4,FALSE),"")),"",IF(A176&lt;&gt;"",VLOOKUP(A176,'1CONTRATO2'!$A$311:$F$863,4,FALSE),""))</f>
        <v/>
      </c>
      <c r="G176" s="206" t="str">
        <f>IF(PROGRAMACIÓN!F176="","",PROGRAMACIÓN!F176)</f>
        <v/>
      </c>
      <c r="H176" s="206" t="str">
        <f>IF(PROGRAMACIÓN!G176="","",PROGRAMACIÓN!G176)</f>
        <v/>
      </c>
      <c r="I176" s="206" t="str">
        <f>IF(PROGRAMACIÓN!H176="","",PROGRAMACIÓN!H176)</f>
        <v/>
      </c>
      <c r="J176" s="205" t="str">
        <f>IF(ISNA(IF(A176&lt;&gt;"",VLOOKUP(A176,'1CONTRATO2'!$A$311:$F$863,5,FALSE),"")),"",IF(A176&lt;&gt;"",VLOOKUP(A176,'1CONTRATO2'!$A$311:$F$863,5,FALSE),""))</f>
        <v/>
      </c>
      <c r="K176" s="204" t="str">
        <f>IF(ISNA(IF(OR(F176="DESCANSA",J176="DESCANSA"),"-----",IF(C176&lt;&gt;"",IF(VLOOKUP(F176,INICIO!$C$7:$D$30,2,FALSE)&lt;&gt;"",VLOOKUP(F176,INICIO!$C$7:$D$30,2,FALSE),""),""))),"",IF(OR(F176="DESCANSA",J176="DESCANSA"),"-----",IF(C176&lt;&gt;"",IF(VLOOKUP(F176,INICIO!$C$7:$D$30,2,FALSE)&lt;&gt;"",VLOOKUP(F176,INICIO!$C$7:$D$30,2,FALSE),""),"")))</f>
        <v/>
      </c>
      <c r="L176" s="203" t="str">
        <f>IF(ISNA(IF(A176&lt;&gt;"",VLOOKUP(A176,'1CONTRATO2'!$A$311:$G$863,7,FALSE),"")),"",IF(A176&lt;&gt;"",VLOOKUP(A176,'1CONTRATO2'!$A$311:$G$863,7,FALSE),""))</f>
        <v/>
      </c>
      <c r="M176" s="201" t="str">
        <f t="shared" si="10"/>
        <v>-</v>
      </c>
      <c r="N176" s="302" t="str">
        <f t="shared" si="12"/>
        <v/>
      </c>
      <c r="O176" s="314" t="str">
        <f>IF(PROGRAMACIÓN!C176="", "", PROGRAMACIÓN!C176)</f>
        <v/>
      </c>
      <c r="P176" s="303" t="str">
        <f t="shared" si="13"/>
        <v/>
      </c>
      <c r="Q176" s="303" t="str">
        <f t="shared" si="14"/>
        <v/>
      </c>
    </row>
    <row r="177" spans="1:17" ht="18" customHeight="1" x14ac:dyDescent="0.35">
      <c r="A177" s="203">
        <f t="shared" si="11"/>
        <v>170</v>
      </c>
      <c r="B177" s="210" t="str">
        <f>IF(ISNA(IF(A177&lt;&gt;"",VLOOKUP(A177,'1CONTRATO2'!$A$311:$F$863,2,FALSE),"")),"",IF(A177&lt;&gt;"",VLOOKUP(A177,'1CONTRATO2'!$A$311:$F$863,2,FALSE),""))</f>
        <v/>
      </c>
      <c r="C177" s="210" t="str">
        <f>IF(ISNA(IF(A177&lt;&gt;"",VLOOKUP(A177,'1CONTRATO2'!$A$311:$F$863,6,FALSE),"")),"",IF(A177&lt;&gt;"",VLOOKUP(A177,'1CONTRATO2'!$A$311:$F$863,6,FALSE),""))</f>
        <v/>
      </c>
      <c r="D177" s="209"/>
      <c r="E177" s="208"/>
      <c r="F177" s="207" t="str">
        <f>IF(ISNA(IF(A177&lt;&gt;"",VLOOKUP(A177,'1CONTRATO2'!$A$311:$F$863,4,FALSE),"")),"",IF(A177&lt;&gt;"",VLOOKUP(A177,'1CONTRATO2'!$A$311:$F$863,4,FALSE),""))</f>
        <v/>
      </c>
      <c r="G177" s="206" t="str">
        <f>IF(PROGRAMACIÓN!F177="","",PROGRAMACIÓN!F177)</f>
        <v/>
      </c>
      <c r="H177" s="206" t="str">
        <f>IF(PROGRAMACIÓN!G177="","",PROGRAMACIÓN!G177)</f>
        <v/>
      </c>
      <c r="I177" s="206" t="str">
        <f>IF(PROGRAMACIÓN!H177="","",PROGRAMACIÓN!H177)</f>
        <v/>
      </c>
      <c r="J177" s="205" t="str">
        <f>IF(ISNA(IF(A177&lt;&gt;"",VLOOKUP(A177,'1CONTRATO2'!$A$311:$F$863,5,FALSE),"")),"",IF(A177&lt;&gt;"",VLOOKUP(A177,'1CONTRATO2'!$A$311:$F$863,5,FALSE),""))</f>
        <v/>
      </c>
      <c r="K177" s="204" t="str">
        <f>IF(ISNA(IF(OR(F177="DESCANSA",J177="DESCANSA"),"-----",IF(C177&lt;&gt;"",IF(VLOOKUP(F177,INICIO!$C$7:$D$30,2,FALSE)&lt;&gt;"",VLOOKUP(F177,INICIO!$C$7:$D$30,2,FALSE),""),""))),"",IF(OR(F177="DESCANSA",J177="DESCANSA"),"-----",IF(C177&lt;&gt;"",IF(VLOOKUP(F177,INICIO!$C$7:$D$30,2,FALSE)&lt;&gt;"",VLOOKUP(F177,INICIO!$C$7:$D$30,2,FALSE),""),"")))</f>
        <v/>
      </c>
      <c r="L177" s="203" t="str">
        <f>IF(ISNA(IF(A177&lt;&gt;"",VLOOKUP(A177,'1CONTRATO2'!$A$311:$G$863,7,FALSE),"")),"",IF(A177&lt;&gt;"",VLOOKUP(A177,'1CONTRATO2'!$A$311:$G$863,7,FALSE),""))</f>
        <v/>
      </c>
      <c r="M177" s="201" t="str">
        <f t="shared" si="10"/>
        <v>-</v>
      </c>
      <c r="N177" s="302" t="str">
        <f t="shared" si="12"/>
        <v/>
      </c>
      <c r="O177" s="314" t="str">
        <f>IF(PROGRAMACIÓN!C177="", "", PROGRAMACIÓN!C177)</f>
        <v/>
      </c>
      <c r="P177" s="303" t="str">
        <f t="shared" si="13"/>
        <v/>
      </c>
      <c r="Q177" s="303" t="str">
        <f t="shared" si="14"/>
        <v/>
      </c>
    </row>
    <row r="178" spans="1:17" ht="18" customHeight="1" x14ac:dyDescent="0.35">
      <c r="A178" s="203">
        <f t="shared" si="11"/>
        <v>171</v>
      </c>
      <c r="B178" s="210" t="str">
        <f>IF(ISNA(IF(A178&lt;&gt;"",VLOOKUP(A178,'1CONTRATO2'!$A$311:$F$863,2,FALSE),"")),"",IF(A178&lt;&gt;"",VLOOKUP(A178,'1CONTRATO2'!$A$311:$F$863,2,FALSE),""))</f>
        <v/>
      </c>
      <c r="C178" s="210" t="str">
        <f>IF(ISNA(IF(A178&lt;&gt;"",VLOOKUP(A178,'1CONTRATO2'!$A$311:$F$863,6,FALSE),"")),"",IF(A178&lt;&gt;"",VLOOKUP(A178,'1CONTRATO2'!$A$311:$F$863,6,FALSE),""))</f>
        <v/>
      </c>
      <c r="D178" s="209"/>
      <c r="E178" s="208"/>
      <c r="F178" s="207" t="str">
        <f>IF(ISNA(IF(A178&lt;&gt;"",VLOOKUP(A178,'1CONTRATO2'!$A$311:$F$863,4,FALSE),"")),"",IF(A178&lt;&gt;"",VLOOKUP(A178,'1CONTRATO2'!$A$311:$F$863,4,FALSE),""))</f>
        <v/>
      </c>
      <c r="G178" s="206" t="str">
        <f>IF(PROGRAMACIÓN!F178="","",PROGRAMACIÓN!F178)</f>
        <v/>
      </c>
      <c r="H178" s="206" t="str">
        <f>IF(PROGRAMACIÓN!G178="","",PROGRAMACIÓN!G178)</f>
        <v/>
      </c>
      <c r="I178" s="206" t="str">
        <f>IF(PROGRAMACIÓN!H178="","",PROGRAMACIÓN!H178)</f>
        <v/>
      </c>
      <c r="J178" s="205" t="str">
        <f>IF(ISNA(IF(A178&lt;&gt;"",VLOOKUP(A178,'1CONTRATO2'!$A$311:$F$863,5,FALSE),"")),"",IF(A178&lt;&gt;"",VLOOKUP(A178,'1CONTRATO2'!$A$311:$F$863,5,FALSE),""))</f>
        <v/>
      </c>
      <c r="K178" s="204" t="str">
        <f>IF(ISNA(IF(OR(F178="DESCANSA",J178="DESCANSA"),"-----",IF(C178&lt;&gt;"",IF(VLOOKUP(F178,INICIO!$C$7:$D$30,2,FALSE)&lt;&gt;"",VLOOKUP(F178,INICIO!$C$7:$D$30,2,FALSE),""),""))),"",IF(OR(F178="DESCANSA",J178="DESCANSA"),"-----",IF(C178&lt;&gt;"",IF(VLOOKUP(F178,INICIO!$C$7:$D$30,2,FALSE)&lt;&gt;"",VLOOKUP(F178,INICIO!$C$7:$D$30,2,FALSE),""),"")))</f>
        <v/>
      </c>
      <c r="L178" s="203" t="str">
        <f>IF(ISNA(IF(A178&lt;&gt;"",VLOOKUP(A178,'1CONTRATO2'!$A$311:$G$863,7,FALSE),"")),"",IF(A178&lt;&gt;"",VLOOKUP(A178,'1CONTRATO2'!$A$311:$G$863,7,FALSE),""))</f>
        <v/>
      </c>
      <c r="M178" s="201" t="str">
        <f t="shared" si="10"/>
        <v>-</v>
      </c>
      <c r="N178" s="302" t="str">
        <f t="shared" si="12"/>
        <v/>
      </c>
      <c r="O178" s="314" t="str">
        <f>IF(PROGRAMACIÓN!C178="", "", PROGRAMACIÓN!C178)</f>
        <v/>
      </c>
      <c r="P178" s="303" t="str">
        <f t="shared" si="13"/>
        <v/>
      </c>
      <c r="Q178" s="303" t="str">
        <f t="shared" si="14"/>
        <v/>
      </c>
    </row>
    <row r="179" spans="1:17" ht="18" customHeight="1" x14ac:dyDescent="0.35">
      <c r="A179" s="203">
        <f t="shared" si="11"/>
        <v>172</v>
      </c>
      <c r="B179" s="210" t="str">
        <f>IF(ISNA(IF(A179&lt;&gt;"",VLOOKUP(A179,'1CONTRATO2'!$A$311:$F$863,2,FALSE),"")),"",IF(A179&lt;&gt;"",VLOOKUP(A179,'1CONTRATO2'!$A$311:$F$863,2,FALSE),""))</f>
        <v/>
      </c>
      <c r="C179" s="210" t="str">
        <f>IF(ISNA(IF(A179&lt;&gt;"",VLOOKUP(A179,'1CONTRATO2'!$A$311:$F$863,6,FALSE),"")),"",IF(A179&lt;&gt;"",VLOOKUP(A179,'1CONTRATO2'!$A$311:$F$863,6,FALSE),""))</f>
        <v/>
      </c>
      <c r="D179" s="209"/>
      <c r="E179" s="208"/>
      <c r="F179" s="207" t="str">
        <f>IF(ISNA(IF(A179&lt;&gt;"",VLOOKUP(A179,'1CONTRATO2'!$A$311:$F$863,4,FALSE),"")),"",IF(A179&lt;&gt;"",VLOOKUP(A179,'1CONTRATO2'!$A$311:$F$863,4,FALSE),""))</f>
        <v/>
      </c>
      <c r="G179" s="206" t="str">
        <f>IF(PROGRAMACIÓN!F179="","",PROGRAMACIÓN!F179)</f>
        <v/>
      </c>
      <c r="H179" s="206" t="str">
        <f>IF(PROGRAMACIÓN!G179="","",PROGRAMACIÓN!G179)</f>
        <v/>
      </c>
      <c r="I179" s="206" t="str">
        <f>IF(PROGRAMACIÓN!H179="","",PROGRAMACIÓN!H179)</f>
        <v/>
      </c>
      <c r="J179" s="205" t="str">
        <f>IF(ISNA(IF(A179&lt;&gt;"",VLOOKUP(A179,'1CONTRATO2'!$A$311:$F$863,5,FALSE),"")),"",IF(A179&lt;&gt;"",VLOOKUP(A179,'1CONTRATO2'!$A$311:$F$863,5,FALSE),""))</f>
        <v/>
      </c>
      <c r="K179" s="204" t="str">
        <f>IF(ISNA(IF(OR(F179="DESCANSA",J179="DESCANSA"),"-----",IF(C179&lt;&gt;"",IF(VLOOKUP(F179,INICIO!$C$7:$D$30,2,FALSE)&lt;&gt;"",VLOOKUP(F179,INICIO!$C$7:$D$30,2,FALSE),""),""))),"",IF(OR(F179="DESCANSA",J179="DESCANSA"),"-----",IF(C179&lt;&gt;"",IF(VLOOKUP(F179,INICIO!$C$7:$D$30,2,FALSE)&lt;&gt;"",VLOOKUP(F179,INICIO!$C$7:$D$30,2,FALSE),""),"")))</f>
        <v/>
      </c>
      <c r="L179" s="203" t="str">
        <f>IF(ISNA(IF(A179&lt;&gt;"",VLOOKUP(A179,'1CONTRATO2'!$A$311:$G$863,7,FALSE),"")),"",IF(A179&lt;&gt;"",VLOOKUP(A179,'1CONTRATO2'!$A$311:$G$863,7,FALSE),""))</f>
        <v/>
      </c>
      <c r="M179" s="201" t="str">
        <f t="shared" si="10"/>
        <v>-</v>
      </c>
      <c r="N179" s="302" t="str">
        <f t="shared" si="12"/>
        <v/>
      </c>
      <c r="O179" s="314" t="str">
        <f>IF(PROGRAMACIÓN!C179="", "", PROGRAMACIÓN!C179)</f>
        <v/>
      </c>
      <c r="P179" s="303" t="str">
        <f t="shared" si="13"/>
        <v/>
      </c>
      <c r="Q179" s="303" t="str">
        <f t="shared" si="14"/>
        <v/>
      </c>
    </row>
    <row r="180" spans="1:17" ht="18" customHeight="1" x14ac:dyDescent="0.35">
      <c r="A180" s="203">
        <f t="shared" si="11"/>
        <v>173</v>
      </c>
      <c r="B180" s="210" t="str">
        <f>IF(ISNA(IF(A180&lt;&gt;"",VLOOKUP(A180,'1CONTRATO2'!$A$311:$F$863,2,FALSE),"")),"",IF(A180&lt;&gt;"",VLOOKUP(A180,'1CONTRATO2'!$A$311:$F$863,2,FALSE),""))</f>
        <v/>
      </c>
      <c r="C180" s="210" t="str">
        <f>IF(ISNA(IF(A180&lt;&gt;"",VLOOKUP(A180,'1CONTRATO2'!$A$311:$F$863,6,FALSE),"")),"",IF(A180&lt;&gt;"",VLOOKUP(A180,'1CONTRATO2'!$A$311:$F$863,6,FALSE),""))</f>
        <v/>
      </c>
      <c r="D180" s="209"/>
      <c r="E180" s="208"/>
      <c r="F180" s="207" t="str">
        <f>IF(ISNA(IF(A180&lt;&gt;"",VLOOKUP(A180,'1CONTRATO2'!$A$311:$F$863,4,FALSE),"")),"",IF(A180&lt;&gt;"",VLOOKUP(A180,'1CONTRATO2'!$A$311:$F$863,4,FALSE),""))</f>
        <v/>
      </c>
      <c r="G180" s="206" t="str">
        <f>IF(PROGRAMACIÓN!F180="","",PROGRAMACIÓN!F180)</f>
        <v/>
      </c>
      <c r="H180" s="206" t="str">
        <f>IF(PROGRAMACIÓN!G180="","",PROGRAMACIÓN!G180)</f>
        <v/>
      </c>
      <c r="I180" s="206" t="str">
        <f>IF(PROGRAMACIÓN!H180="","",PROGRAMACIÓN!H180)</f>
        <v/>
      </c>
      <c r="J180" s="205" t="str">
        <f>IF(ISNA(IF(A180&lt;&gt;"",VLOOKUP(A180,'1CONTRATO2'!$A$311:$F$863,5,FALSE),"")),"",IF(A180&lt;&gt;"",VLOOKUP(A180,'1CONTRATO2'!$A$311:$F$863,5,FALSE),""))</f>
        <v/>
      </c>
      <c r="K180" s="204" t="str">
        <f>IF(ISNA(IF(OR(F180="DESCANSA",J180="DESCANSA"),"-----",IF(C180&lt;&gt;"",IF(VLOOKUP(F180,INICIO!$C$7:$D$30,2,FALSE)&lt;&gt;"",VLOOKUP(F180,INICIO!$C$7:$D$30,2,FALSE),""),""))),"",IF(OR(F180="DESCANSA",J180="DESCANSA"),"-----",IF(C180&lt;&gt;"",IF(VLOOKUP(F180,INICIO!$C$7:$D$30,2,FALSE)&lt;&gt;"",VLOOKUP(F180,INICIO!$C$7:$D$30,2,FALSE),""),"")))</f>
        <v/>
      </c>
      <c r="L180" s="203" t="str">
        <f>IF(ISNA(IF(A180&lt;&gt;"",VLOOKUP(A180,'1CONTRATO2'!$A$311:$G$863,7,FALSE),"")),"",IF(A180&lt;&gt;"",VLOOKUP(A180,'1CONTRATO2'!$A$311:$G$863,7,FALSE),""))</f>
        <v/>
      </c>
      <c r="M180" s="201" t="str">
        <f t="shared" si="10"/>
        <v>-</v>
      </c>
      <c r="N180" s="302" t="str">
        <f t="shared" si="12"/>
        <v/>
      </c>
      <c r="O180" s="314" t="str">
        <f>IF(PROGRAMACIÓN!C180="", "", PROGRAMACIÓN!C180)</f>
        <v/>
      </c>
      <c r="P180" s="303" t="str">
        <f t="shared" si="13"/>
        <v/>
      </c>
      <c r="Q180" s="303" t="str">
        <f t="shared" si="14"/>
        <v/>
      </c>
    </row>
    <row r="181" spans="1:17" ht="18" customHeight="1" x14ac:dyDescent="0.35">
      <c r="A181" s="203">
        <f t="shared" si="11"/>
        <v>174</v>
      </c>
      <c r="B181" s="210" t="str">
        <f>IF(ISNA(IF(A181&lt;&gt;"",VLOOKUP(A181,'1CONTRATO2'!$A$311:$F$863,2,FALSE),"")),"",IF(A181&lt;&gt;"",VLOOKUP(A181,'1CONTRATO2'!$A$311:$F$863,2,FALSE),""))</f>
        <v/>
      </c>
      <c r="C181" s="210" t="str">
        <f>IF(ISNA(IF(A181&lt;&gt;"",VLOOKUP(A181,'1CONTRATO2'!$A$311:$F$863,6,FALSE),"")),"",IF(A181&lt;&gt;"",VLOOKUP(A181,'1CONTRATO2'!$A$311:$F$863,6,FALSE),""))</f>
        <v/>
      </c>
      <c r="D181" s="209"/>
      <c r="E181" s="208"/>
      <c r="F181" s="207" t="str">
        <f>IF(ISNA(IF(A181&lt;&gt;"",VLOOKUP(A181,'1CONTRATO2'!$A$311:$F$863,4,FALSE),"")),"",IF(A181&lt;&gt;"",VLOOKUP(A181,'1CONTRATO2'!$A$311:$F$863,4,FALSE),""))</f>
        <v/>
      </c>
      <c r="G181" s="206" t="str">
        <f>IF(PROGRAMACIÓN!F181="","",PROGRAMACIÓN!F181)</f>
        <v/>
      </c>
      <c r="H181" s="206" t="str">
        <f>IF(PROGRAMACIÓN!G181="","",PROGRAMACIÓN!G181)</f>
        <v/>
      </c>
      <c r="I181" s="206" t="str">
        <f>IF(PROGRAMACIÓN!H181="","",PROGRAMACIÓN!H181)</f>
        <v/>
      </c>
      <c r="J181" s="205" t="str">
        <f>IF(ISNA(IF(A181&lt;&gt;"",VLOOKUP(A181,'1CONTRATO2'!$A$311:$F$863,5,FALSE),"")),"",IF(A181&lt;&gt;"",VLOOKUP(A181,'1CONTRATO2'!$A$311:$F$863,5,FALSE),""))</f>
        <v/>
      </c>
      <c r="K181" s="204" t="str">
        <f>IF(ISNA(IF(OR(F181="DESCANSA",J181="DESCANSA"),"-----",IF(C181&lt;&gt;"",IF(VLOOKUP(F181,INICIO!$C$7:$D$30,2,FALSE)&lt;&gt;"",VLOOKUP(F181,INICIO!$C$7:$D$30,2,FALSE),""),""))),"",IF(OR(F181="DESCANSA",J181="DESCANSA"),"-----",IF(C181&lt;&gt;"",IF(VLOOKUP(F181,INICIO!$C$7:$D$30,2,FALSE)&lt;&gt;"",VLOOKUP(F181,INICIO!$C$7:$D$30,2,FALSE),""),"")))</f>
        <v/>
      </c>
      <c r="L181" s="203" t="str">
        <f>IF(ISNA(IF(A181&lt;&gt;"",VLOOKUP(A181,'1CONTRATO2'!$A$311:$G$863,7,FALSE),"")),"",IF(A181&lt;&gt;"",VLOOKUP(A181,'1CONTRATO2'!$A$311:$G$863,7,FALSE),""))</f>
        <v/>
      </c>
      <c r="M181" s="201" t="str">
        <f t="shared" si="10"/>
        <v>-</v>
      </c>
      <c r="N181" s="302" t="str">
        <f t="shared" si="12"/>
        <v/>
      </c>
      <c r="O181" s="314" t="str">
        <f>IF(PROGRAMACIÓN!C181="", "", PROGRAMACIÓN!C181)</f>
        <v/>
      </c>
      <c r="P181" s="303" t="str">
        <f t="shared" si="13"/>
        <v/>
      </c>
      <c r="Q181" s="303" t="str">
        <f t="shared" si="14"/>
        <v/>
      </c>
    </row>
    <row r="182" spans="1:17" ht="18" customHeight="1" x14ac:dyDescent="0.35">
      <c r="A182" s="203">
        <f t="shared" si="11"/>
        <v>175</v>
      </c>
      <c r="B182" s="210" t="str">
        <f>IF(ISNA(IF(A182&lt;&gt;"",VLOOKUP(A182,'1CONTRATO2'!$A$311:$F$863,2,FALSE),"")),"",IF(A182&lt;&gt;"",VLOOKUP(A182,'1CONTRATO2'!$A$311:$F$863,2,FALSE),""))</f>
        <v/>
      </c>
      <c r="C182" s="210" t="str">
        <f>IF(ISNA(IF(A182&lt;&gt;"",VLOOKUP(A182,'1CONTRATO2'!$A$311:$F$863,6,FALSE),"")),"",IF(A182&lt;&gt;"",VLOOKUP(A182,'1CONTRATO2'!$A$311:$F$863,6,FALSE),""))</f>
        <v/>
      </c>
      <c r="D182" s="209"/>
      <c r="E182" s="208"/>
      <c r="F182" s="207" t="str">
        <f>IF(ISNA(IF(A182&lt;&gt;"",VLOOKUP(A182,'1CONTRATO2'!$A$311:$F$863,4,FALSE),"")),"",IF(A182&lt;&gt;"",VLOOKUP(A182,'1CONTRATO2'!$A$311:$F$863,4,FALSE),""))</f>
        <v/>
      </c>
      <c r="G182" s="206" t="str">
        <f>IF(PROGRAMACIÓN!F182="","",PROGRAMACIÓN!F182)</f>
        <v/>
      </c>
      <c r="H182" s="206" t="str">
        <f>IF(PROGRAMACIÓN!G182="","",PROGRAMACIÓN!G182)</f>
        <v/>
      </c>
      <c r="I182" s="206" t="str">
        <f>IF(PROGRAMACIÓN!H182="","",PROGRAMACIÓN!H182)</f>
        <v/>
      </c>
      <c r="J182" s="205" t="str">
        <f>IF(ISNA(IF(A182&lt;&gt;"",VLOOKUP(A182,'1CONTRATO2'!$A$311:$F$863,5,FALSE),"")),"",IF(A182&lt;&gt;"",VLOOKUP(A182,'1CONTRATO2'!$A$311:$F$863,5,FALSE),""))</f>
        <v/>
      </c>
      <c r="K182" s="204" t="str">
        <f>IF(ISNA(IF(OR(F182="DESCANSA",J182="DESCANSA"),"-----",IF(C182&lt;&gt;"",IF(VLOOKUP(F182,INICIO!$C$7:$D$30,2,FALSE)&lt;&gt;"",VLOOKUP(F182,INICIO!$C$7:$D$30,2,FALSE),""),""))),"",IF(OR(F182="DESCANSA",J182="DESCANSA"),"-----",IF(C182&lt;&gt;"",IF(VLOOKUP(F182,INICIO!$C$7:$D$30,2,FALSE)&lt;&gt;"",VLOOKUP(F182,INICIO!$C$7:$D$30,2,FALSE),""),"")))</f>
        <v/>
      </c>
      <c r="L182" s="203" t="str">
        <f>IF(ISNA(IF(A182&lt;&gt;"",VLOOKUP(A182,'1CONTRATO2'!$A$311:$G$863,7,FALSE),"")),"",IF(A182&lt;&gt;"",VLOOKUP(A182,'1CONTRATO2'!$A$311:$G$863,7,FALSE),""))</f>
        <v/>
      </c>
      <c r="M182" s="201" t="str">
        <f t="shared" si="10"/>
        <v>-</v>
      </c>
      <c r="N182" s="302" t="str">
        <f t="shared" si="12"/>
        <v/>
      </c>
      <c r="O182" s="314" t="str">
        <f>IF(PROGRAMACIÓN!C182="", "", PROGRAMACIÓN!C182)</f>
        <v/>
      </c>
      <c r="P182" s="303" t="str">
        <f t="shared" si="13"/>
        <v/>
      </c>
      <c r="Q182" s="303" t="str">
        <f t="shared" si="14"/>
        <v/>
      </c>
    </row>
    <row r="183" spans="1:17" ht="18" customHeight="1" x14ac:dyDescent="0.35">
      <c r="A183" s="203">
        <f t="shared" si="11"/>
        <v>176</v>
      </c>
      <c r="B183" s="210" t="str">
        <f>IF(ISNA(IF(A183&lt;&gt;"",VLOOKUP(A183,'1CONTRATO2'!$A$311:$F$863,2,FALSE),"")),"",IF(A183&lt;&gt;"",VLOOKUP(A183,'1CONTRATO2'!$A$311:$F$863,2,FALSE),""))</f>
        <v/>
      </c>
      <c r="C183" s="210" t="str">
        <f>IF(ISNA(IF(A183&lt;&gt;"",VLOOKUP(A183,'1CONTRATO2'!$A$311:$F$863,6,FALSE),"")),"",IF(A183&lt;&gt;"",VLOOKUP(A183,'1CONTRATO2'!$A$311:$F$863,6,FALSE),""))</f>
        <v/>
      </c>
      <c r="D183" s="209"/>
      <c r="E183" s="208"/>
      <c r="F183" s="207" t="str">
        <f>IF(ISNA(IF(A183&lt;&gt;"",VLOOKUP(A183,'1CONTRATO2'!$A$311:$F$863,4,FALSE),"")),"",IF(A183&lt;&gt;"",VLOOKUP(A183,'1CONTRATO2'!$A$311:$F$863,4,FALSE),""))</f>
        <v/>
      </c>
      <c r="G183" s="206" t="str">
        <f>IF(PROGRAMACIÓN!F183="","",PROGRAMACIÓN!F183)</f>
        <v/>
      </c>
      <c r="H183" s="206" t="str">
        <f>IF(PROGRAMACIÓN!G183="","",PROGRAMACIÓN!G183)</f>
        <v/>
      </c>
      <c r="I183" s="206" t="str">
        <f>IF(PROGRAMACIÓN!H183="","",PROGRAMACIÓN!H183)</f>
        <v/>
      </c>
      <c r="J183" s="205" t="str">
        <f>IF(ISNA(IF(A183&lt;&gt;"",VLOOKUP(A183,'1CONTRATO2'!$A$311:$F$863,5,FALSE),"")),"",IF(A183&lt;&gt;"",VLOOKUP(A183,'1CONTRATO2'!$A$311:$F$863,5,FALSE),""))</f>
        <v/>
      </c>
      <c r="K183" s="204" t="str">
        <f>IF(ISNA(IF(OR(F183="DESCANSA",J183="DESCANSA"),"-----",IF(C183&lt;&gt;"",IF(VLOOKUP(F183,INICIO!$C$7:$D$30,2,FALSE)&lt;&gt;"",VLOOKUP(F183,INICIO!$C$7:$D$30,2,FALSE),""),""))),"",IF(OR(F183="DESCANSA",J183="DESCANSA"),"-----",IF(C183&lt;&gt;"",IF(VLOOKUP(F183,INICIO!$C$7:$D$30,2,FALSE)&lt;&gt;"",VLOOKUP(F183,INICIO!$C$7:$D$30,2,FALSE),""),"")))</f>
        <v/>
      </c>
      <c r="L183" s="203" t="str">
        <f>IF(ISNA(IF(A183&lt;&gt;"",VLOOKUP(A183,'1CONTRATO2'!$A$311:$G$863,7,FALSE),"")),"",IF(A183&lt;&gt;"",VLOOKUP(A183,'1CONTRATO2'!$A$311:$G$863,7,FALSE),""))</f>
        <v/>
      </c>
      <c r="M183" s="201" t="str">
        <f t="shared" si="10"/>
        <v>-</v>
      </c>
      <c r="N183" s="302" t="str">
        <f t="shared" si="12"/>
        <v/>
      </c>
      <c r="O183" s="314" t="str">
        <f>IF(PROGRAMACIÓN!C183="", "", PROGRAMACIÓN!C183)</f>
        <v/>
      </c>
      <c r="P183" s="303" t="str">
        <f t="shared" si="13"/>
        <v/>
      </c>
      <c r="Q183" s="303" t="str">
        <f t="shared" si="14"/>
        <v/>
      </c>
    </row>
    <row r="184" spans="1:17" ht="18" customHeight="1" x14ac:dyDescent="0.35">
      <c r="A184" s="203">
        <f t="shared" si="11"/>
        <v>177</v>
      </c>
      <c r="B184" s="210" t="str">
        <f>IF(ISNA(IF(A184&lt;&gt;"",VLOOKUP(A184,'1CONTRATO2'!$A$311:$F$863,2,FALSE),"")),"",IF(A184&lt;&gt;"",VLOOKUP(A184,'1CONTRATO2'!$A$311:$F$863,2,FALSE),""))</f>
        <v/>
      </c>
      <c r="C184" s="210" t="str">
        <f>IF(ISNA(IF(A184&lt;&gt;"",VLOOKUP(A184,'1CONTRATO2'!$A$311:$F$863,6,FALSE),"")),"",IF(A184&lt;&gt;"",VLOOKUP(A184,'1CONTRATO2'!$A$311:$F$863,6,FALSE),""))</f>
        <v/>
      </c>
      <c r="D184" s="209"/>
      <c r="E184" s="208"/>
      <c r="F184" s="207" t="str">
        <f>IF(ISNA(IF(A184&lt;&gt;"",VLOOKUP(A184,'1CONTRATO2'!$A$311:$F$863,4,FALSE),"")),"",IF(A184&lt;&gt;"",VLOOKUP(A184,'1CONTRATO2'!$A$311:$F$863,4,FALSE),""))</f>
        <v/>
      </c>
      <c r="G184" s="206" t="str">
        <f>IF(PROGRAMACIÓN!F184="","",PROGRAMACIÓN!F184)</f>
        <v/>
      </c>
      <c r="H184" s="206" t="str">
        <f>IF(PROGRAMACIÓN!G184="","",PROGRAMACIÓN!G184)</f>
        <v/>
      </c>
      <c r="I184" s="206" t="str">
        <f>IF(PROGRAMACIÓN!H184="","",PROGRAMACIÓN!H184)</f>
        <v/>
      </c>
      <c r="J184" s="205" t="str">
        <f>IF(ISNA(IF(A184&lt;&gt;"",VLOOKUP(A184,'1CONTRATO2'!$A$311:$F$863,5,FALSE),"")),"",IF(A184&lt;&gt;"",VLOOKUP(A184,'1CONTRATO2'!$A$311:$F$863,5,FALSE),""))</f>
        <v/>
      </c>
      <c r="K184" s="204" t="str">
        <f>IF(ISNA(IF(OR(F184="DESCANSA",J184="DESCANSA"),"-----",IF(C184&lt;&gt;"",IF(VLOOKUP(F184,INICIO!$C$7:$D$30,2,FALSE)&lt;&gt;"",VLOOKUP(F184,INICIO!$C$7:$D$30,2,FALSE),""),""))),"",IF(OR(F184="DESCANSA",J184="DESCANSA"),"-----",IF(C184&lt;&gt;"",IF(VLOOKUP(F184,INICIO!$C$7:$D$30,2,FALSE)&lt;&gt;"",VLOOKUP(F184,INICIO!$C$7:$D$30,2,FALSE),""),"")))</f>
        <v/>
      </c>
      <c r="L184" s="203" t="str">
        <f>IF(ISNA(IF(A184&lt;&gt;"",VLOOKUP(A184,'1CONTRATO2'!$A$311:$G$863,7,FALSE),"")),"",IF(A184&lt;&gt;"",VLOOKUP(A184,'1CONTRATO2'!$A$311:$G$863,7,FALSE),""))</f>
        <v/>
      </c>
      <c r="M184" s="201" t="str">
        <f t="shared" si="10"/>
        <v>-</v>
      </c>
      <c r="N184" s="302" t="str">
        <f t="shared" si="12"/>
        <v/>
      </c>
      <c r="O184" s="314" t="str">
        <f>IF(PROGRAMACIÓN!C184="", "", PROGRAMACIÓN!C184)</f>
        <v/>
      </c>
      <c r="P184" s="303" t="str">
        <f t="shared" si="13"/>
        <v/>
      </c>
      <c r="Q184" s="303" t="str">
        <f t="shared" si="14"/>
        <v/>
      </c>
    </row>
    <row r="185" spans="1:17" ht="18" customHeight="1" x14ac:dyDescent="0.35">
      <c r="A185" s="203">
        <f t="shared" si="11"/>
        <v>178</v>
      </c>
      <c r="B185" s="210" t="str">
        <f>IF(ISNA(IF(A185&lt;&gt;"",VLOOKUP(A185,'1CONTRATO2'!$A$311:$F$863,2,FALSE),"")),"",IF(A185&lt;&gt;"",VLOOKUP(A185,'1CONTRATO2'!$A$311:$F$863,2,FALSE),""))</f>
        <v/>
      </c>
      <c r="C185" s="210" t="str">
        <f>IF(ISNA(IF(A185&lt;&gt;"",VLOOKUP(A185,'1CONTRATO2'!$A$311:$F$863,6,FALSE),"")),"",IF(A185&lt;&gt;"",VLOOKUP(A185,'1CONTRATO2'!$A$311:$F$863,6,FALSE),""))</f>
        <v/>
      </c>
      <c r="D185" s="209"/>
      <c r="E185" s="208"/>
      <c r="F185" s="207" t="str">
        <f>IF(ISNA(IF(A185&lt;&gt;"",VLOOKUP(A185,'1CONTRATO2'!$A$311:$F$863,4,FALSE),"")),"",IF(A185&lt;&gt;"",VLOOKUP(A185,'1CONTRATO2'!$A$311:$F$863,4,FALSE),""))</f>
        <v/>
      </c>
      <c r="G185" s="206" t="str">
        <f>IF(PROGRAMACIÓN!F185="","",PROGRAMACIÓN!F185)</f>
        <v/>
      </c>
      <c r="H185" s="206" t="str">
        <f>IF(PROGRAMACIÓN!G185="","",PROGRAMACIÓN!G185)</f>
        <v/>
      </c>
      <c r="I185" s="206" t="str">
        <f>IF(PROGRAMACIÓN!H185="","",PROGRAMACIÓN!H185)</f>
        <v/>
      </c>
      <c r="J185" s="205" t="str">
        <f>IF(ISNA(IF(A185&lt;&gt;"",VLOOKUP(A185,'1CONTRATO2'!$A$311:$F$863,5,FALSE),"")),"",IF(A185&lt;&gt;"",VLOOKUP(A185,'1CONTRATO2'!$A$311:$F$863,5,FALSE),""))</f>
        <v/>
      </c>
      <c r="K185" s="204" t="str">
        <f>IF(ISNA(IF(OR(F185="DESCANSA",J185="DESCANSA"),"-----",IF(C185&lt;&gt;"",IF(VLOOKUP(F185,INICIO!$C$7:$D$30,2,FALSE)&lt;&gt;"",VLOOKUP(F185,INICIO!$C$7:$D$30,2,FALSE),""),""))),"",IF(OR(F185="DESCANSA",J185="DESCANSA"),"-----",IF(C185&lt;&gt;"",IF(VLOOKUP(F185,INICIO!$C$7:$D$30,2,FALSE)&lt;&gt;"",VLOOKUP(F185,INICIO!$C$7:$D$30,2,FALSE),""),"")))</f>
        <v/>
      </c>
      <c r="L185" s="203" t="str">
        <f>IF(ISNA(IF(A185&lt;&gt;"",VLOOKUP(A185,'1CONTRATO2'!$A$311:$G$863,7,FALSE),"")),"",IF(A185&lt;&gt;"",VLOOKUP(A185,'1CONTRATO2'!$A$311:$G$863,7,FALSE),""))</f>
        <v/>
      </c>
      <c r="M185" s="201" t="str">
        <f t="shared" si="10"/>
        <v>-</v>
      </c>
      <c r="N185" s="302" t="str">
        <f t="shared" si="12"/>
        <v/>
      </c>
      <c r="O185" s="314" t="str">
        <f>IF(PROGRAMACIÓN!C185="", "", PROGRAMACIÓN!C185)</f>
        <v/>
      </c>
      <c r="P185" s="303" t="str">
        <f t="shared" si="13"/>
        <v/>
      </c>
      <c r="Q185" s="303" t="str">
        <f t="shared" si="14"/>
        <v/>
      </c>
    </row>
    <row r="186" spans="1:17" ht="18" customHeight="1" x14ac:dyDescent="0.35">
      <c r="A186" s="203">
        <f t="shared" si="11"/>
        <v>179</v>
      </c>
      <c r="B186" s="210" t="str">
        <f>IF(ISNA(IF(A186&lt;&gt;"",VLOOKUP(A186,'1CONTRATO2'!$A$311:$F$863,2,FALSE),"")),"",IF(A186&lt;&gt;"",VLOOKUP(A186,'1CONTRATO2'!$A$311:$F$863,2,FALSE),""))</f>
        <v/>
      </c>
      <c r="C186" s="210" t="str">
        <f>IF(ISNA(IF(A186&lt;&gt;"",VLOOKUP(A186,'1CONTRATO2'!$A$311:$F$863,6,FALSE),"")),"",IF(A186&lt;&gt;"",VLOOKUP(A186,'1CONTRATO2'!$A$311:$F$863,6,FALSE),""))</f>
        <v/>
      </c>
      <c r="D186" s="209"/>
      <c r="E186" s="208"/>
      <c r="F186" s="207" t="str">
        <f>IF(ISNA(IF(A186&lt;&gt;"",VLOOKUP(A186,'1CONTRATO2'!$A$311:$F$863,4,FALSE),"")),"",IF(A186&lt;&gt;"",VLOOKUP(A186,'1CONTRATO2'!$A$311:$F$863,4,FALSE),""))</f>
        <v/>
      </c>
      <c r="G186" s="206" t="str">
        <f>IF(PROGRAMACIÓN!F186="","",PROGRAMACIÓN!F186)</f>
        <v/>
      </c>
      <c r="H186" s="206" t="str">
        <f>IF(PROGRAMACIÓN!G186="","",PROGRAMACIÓN!G186)</f>
        <v/>
      </c>
      <c r="I186" s="206" t="str">
        <f>IF(PROGRAMACIÓN!H186="","",PROGRAMACIÓN!H186)</f>
        <v/>
      </c>
      <c r="J186" s="205" t="str">
        <f>IF(ISNA(IF(A186&lt;&gt;"",VLOOKUP(A186,'1CONTRATO2'!$A$311:$F$863,5,FALSE),"")),"",IF(A186&lt;&gt;"",VLOOKUP(A186,'1CONTRATO2'!$A$311:$F$863,5,FALSE),""))</f>
        <v/>
      </c>
      <c r="K186" s="204" t="str">
        <f>IF(ISNA(IF(OR(F186="DESCANSA",J186="DESCANSA"),"-----",IF(C186&lt;&gt;"",IF(VLOOKUP(F186,INICIO!$C$7:$D$30,2,FALSE)&lt;&gt;"",VLOOKUP(F186,INICIO!$C$7:$D$30,2,FALSE),""),""))),"",IF(OR(F186="DESCANSA",J186="DESCANSA"),"-----",IF(C186&lt;&gt;"",IF(VLOOKUP(F186,INICIO!$C$7:$D$30,2,FALSE)&lt;&gt;"",VLOOKUP(F186,INICIO!$C$7:$D$30,2,FALSE),""),"")))</f>
        <v/>
      </c>
      <c r="L186" s="203" t="str">
        <f>IF(ISNA(IF(A186&lt;&gt;"",VLOOKUP(A186,'1CONTRATO2'!$A$311:$G$863,7,FALSE),"")),"",IF(A186&lt;&gt;"",VLOOKUP(A186,'1CONTRATO2'!$A$311:$G$863,7,FALSE),""))</f>
        <v/>
      </c>
      <c r="M186" s="201" t="str">
        <f t="shared" si="10"/>
        <v>-</v>
      </c>
      <c r="N186" s="302" t="str">
        <f t="shared" si="12"/>
        <v/>
      </c>
      <c r="O186" s="314" t="str">
        <f>IF(PROGRAMACIÓN!C186="", "", PROGRAMACIÓN!C186)</f>
        <v/>
      </c>
      <c r="P186" s="303" t="str">
        <f t="shared" si="13"/>
        <v/>
      </c>
      <c r="Q186" s="303" t="str">
        <f t="shared" si="14"/>
        <v/>
      </c>
    </row>
    <row r="187" spans="1:17" ht="18" customHeight="1" x14ac:dyDescent="0.35">
      <c r="A187" s="203">
        <f t="shared" si="11"/>
        <v>180</v>
      </c>
      <c r="B187" s="210" t="str">
        <f>IF(ISNA(IF(A187&lt;&gt;"",VLOOKUP(A187,'1CONTRATO2'!$A$311:$F$863,2,FALSE),"")),"",IF(A187&lt;&gt;"",VLOOKUP(A187,'1CONTRATO2'!$A$311:$F$863,2,FALSE),""))</f>
        <v/>
      </c>
      <c r="C187" s="210" t="str">
        <f>IF(ISNA(IF(A187&lt;&gt;"",VLOOKUP(A187,'1CONTRATO2'!$A$311:$F$863,6,FALSE),"")),"",IF(A187&lt;&gt;"",VLOOKUP(A187,'1CONTRATO2'!$A$311:$F$863,6,FALSE),""))</f>
        <v/>
      </c>
      <c r="D187" s="209"/>
      <c r="E187" s="208"/>
      <c r="F187" s="207" t="str">
        <f>IF(ISNA(IF(A187&lt;&gt;"",VLOOKUP(A187,'1CONTRATO2'!$A$311:$F$863,4,FALSE),"")),"",IF(A187&lt;&gt;"",VLOOKUP(A187,'1CONTRATO2'!$A$311:$F$863,4,FALSE),""))</f>
        <v/>
      </c>
      <c r="G187" s="206" t="str">
        <f>IF(PROGRAMACIÓN!F187="","",PROGRAMACIÓN!F187)</f>
        <v/>
      </c>
      <c r="H187" s="206" t="str">
        <f>IF(PROGRAMACIÓN!G187="","",PROGRAMACIÓN!G187)</f>
        <v/>
      </c>
      <c r="I187" s="206" t="str">
        <f>IF(PROGRAMACIÓN!H187="","",PROGRAMACIÓN!H187)</f>
        <v/>
      </c>
      <c r="J187" s="205" t="str">
        <f>IF(ISNA(IF(A187&lt;&gt;"",VLOOKUP(A187,'1CONTRATO2'!$A$311:$F$863,5,FALSE),"")),"",IF(A187&lt;&gt;"",VLOOKUP(A187,'1CONTRATO2'!$A$311:$F$863,5,FALSE),""))</f>
        <v/>
      </c>
      <c r="K187" s="204" t="str">
        <f>IF(ISNA(IF(OR(F187="DESCANSA",J187="DESCANSA"),"-----",IF(C187&lt;&gt;"",IF(VLOOKUP(F187,INICIO!$C$7:$D$30,2,FALSE)&lt;&gt;"",VLOOKUP(F187,INICIO!$C$7:$D$30,2,FALSE),""),""))),"",IF(OR(F187="DESCANSA",J187="DESCANSA"),"-----",IF(C187&lt;&gt;"",IF(VLOOKUP(F187,INICIO!$C$7:$D$30,2,FALSE)&lt;&gt;"",VLOOKUP(F187,INICIO!$C$7:$D$30,2,FALSE),""),"")))</f>
        <v/>
      </c>
      <c r="L187" s="203" t="str">
        <f>IF(ISNA(IF(A187&lt;&gt;"",VLOOKUP(A187,'1CONTRATO2'!$A$311:$G$863,7,FALSE),"")),"",IF(A187&lt;&gt;"",VLOOKUP(A187,'1CONTRATO2'!$A$311:$G$863,7,FALSE),""))</f>
        <v/>
      </c>
      <c r="M187" s="201" t="str">
        <f t="shared" si="10"/>
        <v>-</v>
      </c>
      <c r="N187" s="302" t="str">
        <f t="shared" si="12"/>
        <v/>
      </c>
      <c r="O187" s="314" t="str">
        <f>IF(PROGRAMACIÓN!C187="", "", PROGRAMACIÓN!C187)</f>
        <v/>
      </c>
      <c r="P187" s="303" t="str">
        <f t="shared" si="13"/>
        <v/>
      </c>
      <c r="Q187" s="303" t="str">
        <f t="shared" si="14"/>
        <v/>
      </c>
    </row>
    <row r="188" spans="1:17" ht="18" customHeight="1" x14ac:dyDescent="0.35">
      <c r="A188" s="203">
        <f t="shared" si="11"/>
        <v>181</v>
      </c>
      <c r="B188" s="210" t="str">
        <f>IF(ISNA(IF(A188&lt;&gt;"",VLOOKUP(A188,'1CONTRATO2'!$A$311:$F$863,2,FALSE),"")),"",IF(A188&lt;&gt;"",VLOOKUP(A188,'1CONTRATO2'!$A$311:$F$863,2,FALSE),""))</f>
        <v/>
      </c>
      <c r="C188" s="210" t="str">
        <f>IF(ISNA(IF(A188&lt;&gt;"",VLOOKUP(A188,'1CONTRATO2'!$A$311:$F$863,6,FALSE),"")),"",IF(A188&lt;&gt;"",VLOOKUP(A188,'1CONTRATO2'!$A$311:$F$863,6,FALSE),""))</f>
        <v/>
      </c>
      <c r="D188" s="209"/>
      <c r="E188" s="208"/>
      <c r="F188" s="207" t="str">
        <f>IF(ISNA(IF(A188&lt;&gt;"",VLOOKUP(A188,'1CONTRATO2'!$A$311:$F$863,4,FALSE),"")),"",IF(A188&lt;&gt;"",VLOOKUP(A188,'1CONTRATO2'!$A$311:$F$863,4,FALSE),""))</f>
        <v/>
      </c>
      <c r="G188" s="206" t="str">
        <f>IF(PROGRAMACIÓN!F188="","",PROGRAMACIÓN!F188)</f>
        <v/>
      </c>
      <c r="H188" s="206" t="str">
        <f>IF(PROGRAMACIÓN!G188="","",PROGRAMACIÓN!G188)</f>
        <v/>
      </c>
      <c r="I188" s="206" t="str">
        <f>IF(PROGRAMACIÓN!H188="","",PROGRAMACIÓN!H188)</f>
        <v/>
      </c>
      <c r="J188" s="205" t="str">
        <f>IF(ISNA(IF(A188&lt;&gt;"",VLOOKUP(A188,'1CONTRATO2'!$A$311:$F$863,5,FALSE),"")),"",IF(A188&lt;&gt;"",VLOOKUP(A188,'1CONTRATO2'!$A$311:$F$863,5,FALSE),""))</f>
        <v/>
      </c>
      <c r="K188" s="204" t="str">
        <f>IF(ISNA(IF(OR(F188="DESCANSA",J188="DESCANSA"),"-----",IF(C188&lt;&gt;"",IF(VLOOKUP(F188,INICIO!$C$7:$D$30,2,FALSE)&lt;&gt;"",VLOOKUP(F188,INICIO!$C$7:$D$30,2,FALSE),""),""))),"",IF(OR(F188="DESCANSA",J188="DESCANSA"),"-----",IF(C188&lt;&gt;"",IF(VLOOKUP(F188,INICIO!$C$7:$D$30,2,FALSE)&lt;&gt;"",VLOOKUP(F188,INICIO!$C$7:$D$30,2,FALSE),""),"")))</f>
        <v/>
      </c>
      <c r="L188" s="203" t="str">
        <f>IF(ISNA(IF(A188&lt;&gt;"",VLOOKUP(A188,'1CONTRATO2'!$A$311:$G$863,7,FALSE),"")),"",IF(A188&lt;&gt;"",VLOOKUP(A188,'1CONTRATO2'!$A$311:$G$863,7,FALSE),""))</f>
        <v/>
      </c>
      <c r="M188" s="201" t="str">
        <f t="shared" si="10"/>
        <v>-</v>
      </c>
      <c r="N188" s="302" t="str">
        <f t="shared" si="12"/>
        <v/>
      </c>
      <c r="O188" s="314" t="str">
        <f>IF(PROGRAMACIÓN!C188="", "", PROGRAMACIÓN!C188)</f>
        <v/>
      </c>
      <c r="P188" s="303" t="str">
        <f t="shared" si="13"/>
        <v/>
      </c>
      <c r="Q188" s="303" t="str">
        <f t="shared" si="14"/>
        <v/>
      </c>
    </row>
    <row r="189" spans="1:17" ht="18" customHeight="1" x14ac:dyDescent="0.35">
      <c r="A189" s="203">
        <f t="shared" si="11"/>
        <v>182</v>
      </c>
      <c r="B189" s="210" t="str">
        <f>IF(ISNA(IF(A189&lt;&gt;"",VLOOKUP(A189,'1CONTRATO2'!$A$311:$F$863,2,FALSE),"")),"",IF(A189&lt;&gt;"",VLOOKUP(A189,'1CONTRATO2'!$A$311:$F$863,2,FALSE),""))</f>
        <v/>
      </c>
      <c r="C189" s="210" t="str">
        <f>IF(ISNA(IF(A189&lt;&gt;"",VLOOKUP(A189,'1CONTRATO2'!$A$311:$F$863,6,FALSE),"")),"",IF(A189&lt;&gt;"",VLOOKUP(A189,'1CONTRATO2'!$A$311:$F$863,6,FALSE),""))</f>
        <v/>
      </c>
      <c r="D189" s="209"/>
      <c r="E189" s="208"/>
      <c r="F189" s="207" t="str">
        <f>IF(ISNA(IF(A189&lt;&gt;"",VLOOKUP(A189,'1CONTRATO2'!$A$311:$F$863,4,FALSE),"")),"",IF(A189&lt;&gt;"",VLOOKUP(A189,'1CONTRATO2'!$A$311:$F$863,4,FALSE),""))</f>
        <v/>
      </c>
      <c r="G189" s="206" t="str">
        <f>IF(PROGRAMACIÓN!F189="","",PROGRAMACIÓN!F189)</f>
        <v/>
      </c>
      <c r="H189" s="206" t="str">
        <f>IF(PROGRAMACIÓN!G189="","",PROGRAMACIÓN!G189)</f>
        <v/>
      </c>
      <c r="I189" s="206" t="str">
        <f>IF(PROGRAMACIÓN!H189="","",PROGRAMACIÓN!H189)</f>
        <v/>
      </c>
      <c r="J189" s="205" t="str">
        <f>IF(ISNA(IF(A189&lt;&gt;"",VLOOKUP(A189,'1CONTRATO2'!$A$311:$F$863,5,FALSE),"")),"",IF(A189&lt;&gt;"",VLOOKUP(A189,'1CONTRATO2'!$A$311:$F$863,5,FALSE),""))</f>
        <v/>
      </c>
      <c r="K189" s="204" t="str">
        <f>IF(ISNA(IF(OR(F189="DESCANSA",J189="DESCANSA"),"-----",IF(C189&lt;&gt;"",IF(VLOOKUP(F189,INICIO!$C$7:$D$30,2,FALSE)&lt;&gt;"",VLOOKUP(F189,INICIO!$C$7:$D$30,2,FALSE),""),""))),"",IF(OR(F189="DESCANSA",J189="DESCANSA"),"-----",IF(C189&lt;&gt;"",IF(VLOOKUP(F189,INICIO!$C$7:$D$30,2,FALSE)&lt;&gt;"",VLOOKUP(F189,INICIO!$C$7:$D$30,2,FALSE),""),"")))</f>
        <v/>
      </c>
      <c r="L189" s="203" t="str">
        <f>IF(ISNA(IF(A189&lt;&gt;"",VLOOKUP(A189,'1CONTRATO2'!$A$311:$G$863,7,FALSE),"")),"",IF(A189&lt;&gt;"",VLOOKUP(A189,'1CONTRATO2'!$A$311:$G$863,7,FALSE),""))</f>
        <v/>
      </c>
      <c r="M189" s="201" t="str">
        <f t="shared" si="10"/>
        <v>-</v>
      </c>
      <c r="N189" s="302" t="str">
        <f t="shared" si="12"/>
        <v/>
      </c>
      <c r="O189" s="314" t="str">
        <f>IF(PROGRAMACIÓN!C189="", "", PROGRAMACIÓN!C189)</f>
        <v/>
      </c>
      <c r="P189" s="303" t="str">
        <f t="shared" si="13"/>
        <v/>
      </c>
      <c r="Q189" s="303" t="str">
        <f t="shared" si="14"/>
        <v/>
      </c>
    </row>
    <row r="190" spans="1:17" ht="18" customHeight="1" x14ac:dyDescent="0.35">
      <c r="A190" s="203">
        <f t="shared" si="11"/>
        <v>183</v>
      </c>
      <c r="B190" s="210" t="str">
        <f>IF(ISNA(IF(A190&lt;&gt;"",VLOOKUP(A190,'1CONTRATO2'!$A$311:$F$863,2,FALSE),"")),"",IF(A190&lt;&gt;"",VLOOKUP(A190,'1CONTRATO2'!$A$311:$F$863,2,FALSE),""))</f>
        <v/>
      </c>
      <c r="C190" s="210" t="str">
        <f>IF(ISNA(IF(A190&lt;&gt;"",VLOOKUP(A190,'1CONTRATO2'!$A$311:$F$863,6,FALSE),"")),"",IF(A190&lt;&gt;"",VLOOKUP(A190,'1CONTRATO2'!$A$311:$F$863,6,FALSE),""))</f>
        <v/>
      </c>
      <c r="D190" s="209"/>
      <c r="E190" s="208"/>
      <c r="F190" s="207" t="str">
        <f>IF(ISNA(IF(A190&lt;&gt;"",VLOOKUP(A190,'1CONTRATO2'!$A$311:$F$863,4,FALSE),"")),"",IF(A190&lt;&gt;"",VLOOKUP(A190,'1CONTRATO2'!$A$311:$F$863,4,FALSE),""))</f>
        <v/>
      </c>
      <c r="G190" s="206" t="str">
        <f>IF(PROGRAMACIÓN!F190="","",PROGRAMACIÓN!F190)</f>
        <v/>
      </c>
      <c r="H190" s="206" t="str">
        <f>IF(PROGRAMACIÓN!G190="","",PROGRAMACIÓN!G190)</f>
        <v/>
      </c>
      <c r="I190" s="206" t="str">
        <f>IF(PROGRAMACIÓN!H190="","",PROGRAMACIÓN!H190)</f>
        <v/>
      </c>
      <c r="J190" s="205" t="str">
        <f>IF(ISNA(IF(A190&lt;&gt;"",VLOOKUP(A190,'1CONTRATO2'!$A$311:$F$863,5,FALSE),"")),"",IF(A190&lt;&gt;"",VLOOKUP(A190,'1CONTRATO2'!$A$311:$F$863,5,FALSE),""))</f>
        <v/>
      </c>
      <c r="K190" s="204" t="str">
        <f>IF(ISNA(IF(OR(F190="DESCANSA",J190="DESCANSA"),"-----",IF(C190&lt;&gt;"",IF(VLOOKUP(F190,INICIO!$C$7:$D$30,2,FALSE)&lt;&gt;"",VLOOKUP(F190,INICIO!$C$7:$D$30,2,FALSE),""),""))),"",IF(OR(F190="DESCANSA",J190="DESCANSA"),"-----",IF(C190&lt;&gt;"",IF(VLOOKUP(F190,INICIO!$C$7:$D$30,2,FALSE)&lt;&gt;"",VLOOKUP(F190,INICIO!$C$7:$D$30,2,FALSE),""),"")))</f>
        <v/>
      </c>
      <c r="L190" s="203" t="str">
        <f>IF(ISNA(IF(A190&lt;&gt;"",VLOOKUP(A190,'1CONTRATO2'!$A$311:$G$863,7,FALSE),"")),"",IF(A190&lt;&gt;"",VLOOKUP(A190,'1CONTRATO2'!$A$311:$G$863,7,FALSE),""))</f>
        <v/>
      </c>
      <c r="M190" s="201" t="str">
        <f t="shared" si="10"/>
        <v>-</v>
      </c>
      <c r="N190" s="302" t="str">
        <f t="shared" si="12"/>
        <v/>
      </c>
      <c r="O190" s="314" t="str">
        <f>IF(PROGRAMACIÓN!C190="", "", PROGRAMACIÓN!C190)</f>
        <v/>
      </c>
      <c r="P190" s="303" t="str">
        <f t="shared" si="13"/>
        <v/>
      </c>
      <c r="Q190" s="303" t="str">
        <f t="shared" si="14"/>
        <v/>
      </c>
    </row>
    <row r="191" spans="1:17" ht="18" customHeight="1" x14ac:dyDescent="0.35">
      <c r="A191" s="203">
        <f t="shared" si="11"/>
        <v>184</v>
      </c>
      <c r="B191" s="210" t="str">
        <f>IF(ISNA(IF(A191&lt;&gt;"",VLOOKUP(A191,'1CONTRATO2'!$A$311:$F$863,2,FALSE),"")),"",IF(A191&lt;&gt;"",VLOOKUP(A191,'1CONTRATO2'!$A$311:$F$863,2,FALSE),""))</f>
        <v/>
      </c>
      <c r="C191" s="210" t="str">
        <f>IF(ISNA(IF(A191&lt;&gt;"",VLOOKUP(A191,'1CONTRATO2'!$A$311:$F$863,6,FALSE),"")),"",IF(A191&lt;&gt;"",VLOOKUP(A191,'1CONTRATO2'!$A$311:$F$863,6,FALSE),""))</f>
        <v/>
      </c>
      <c r="D191" s="209"/>
      <c r="E191" s="208"/>
      <c r="F191" s="207" t="str">
        <f>IF(ISNA(IF(A191&lt;&gt;"",VLOOKUP(A191,'1CONTRATO2'!$A$311:$F$863,4,FALSE),"")),"",IF(A191&lt;&gt;"",VLOOKUP(A191,'1CONTRATO2'!$A$311:$F$863,4,FALSE),""))</f>
        <v/>
      </c>
      <c r="G191" s="206" t="str">
        <f>IF(PROGRAMACIÓN!F191="","",PROGRAMACIÓN!F191)</f>
        <v/>
      </c>
      <c r="H191" s="206" t="str">
        <f>IF(PROGRAMACIÓN!G191="","",PROGRAMACIÓN!G191)</f>
        <v/>
      </c>
      <c r="I191" s="206" t="str">
        <f>IF(PROGRAMACIÓN!H191="","",PROGRAMACIÓN!H191)</f>
        <v/>
      </c>
      <c r="J191" s="205" t="str">
        <f>IF(ISNA(IF(A191&lt;&gt;"",VLOOKUP(A191,'1CONTRATO2'!$A$311:$F$863,5,FALSE),"")),"",IF(A191&lt;&gt;"",VLOOKUP(A191,'1CONTRATO2'!$A$311:$F$863,5,FALSE),""))</f>
        <v/>
      </c>
      <c r="K191" s="204" t="str">
        <f>IF(ISNA(IF(OR(F191="DESCANSA",J191="DESCANSA"),"-----",IF(C191&lt;&gt;"",IF(VLOOKUP(F191,INICIO!$C$7:$D$30,2,FALSE)&lt;&gt;"",VLOOKUP(F191,INICIO!$C$7:$D$30,2,FALSE),""),""))),"",IF(OR(F191="DESCANSA",J191="DESCANSA"),"-----",IF(C191&lt;&gt;"",IF(VLOOKUP(F191,INICIO!$C$7:$D$30,2,FALSE)&lt;&gt;"",VLOOKUP(F191,INICIO!$C$7:$D$30,2,FALSE),""),"")))</f>
        <v/>
      </c>
      <c r="L191" s="203" t="str">
        <f>IF(ISNA(IF(A191&lt;&gt;"",VLOOKUP(A191,'1CONTRATO2'!$A$311:$G$863,7,FALSE),"")),"",IF(A191&lt;&gt;"",VLOOKUP(A191,'1CONTRATO2'!$A$311:$G$863,7,FALSE),""))</f>
        <v/>
      </c>
      <c r="M191" s="201" t="str">
        <f t="shared" si="10"/>
        <v>-</v>
      </c>
      <c r="N191" s="302" t="str">
        <f t="shared" si="12"/>
        <v/>
      </c>
      <c r="O191" s="314" t="str">
        <f>IF(PROGRAMACIÓN!C191="", "", PROGRAMACIÓN!C191)</f>
        <v/>
      </c>
      <c r="P191" s="303" t="str">
        <f t="shared" si="13"/>
        <v/>
      </c>
      <c r="Q191" s="303" t="str">
        <f t="shared" si="14"/>
        <v/>
      </c>
    </row>
    <row r="192" spans="1:17" ht="18" customHeight="1" x14ac:dyDescent="0.35">
      <c r="A192" s="203">
        <f t="shared" si="11"/>
        <v>185</v>
      </c>
      <c r="B192" s="210" t="str">
        <f>IF(ISNA(IF(A192&lt;&gt;"",VLOOKUP(A192,'1CONTRATO2'!$A$311:$F$863,2,FALSE),"")),"",IF(A192&lt;&gt;"",VLOOKUP(A192,'1CONTRATO2'!$A$311:$F$863,2,FALSE),""))</f>
        <v/>
      </c>
      <c r="C192" s="210" t="str">
        <f>IF(ISNA(IF(A192&lt;&gt;"",VLOOKUP(A192,'1CONTRATO2'!$A$311:$F$863,6,FALSE),"")),"",IF(A192&lt;&gt;"",VLOOKUP(A192,'1CONTRATO2'!$A$311:$F$863,6,FALSE),""))</f>
        <v/>
      </c>
      <c r="D192" s="209"/>
      <c r="E192" s="208"/>
      <c r="F192" s="207" t="str">
        <f>IF(ISNA(IF(A192&lt;&gt;"",VLOOKUP(A192,'1CONTRATO2'!$A$311:$F$863,4,FALSE),"")),"",IF(A192&lt;&gt;"",VLOOKUP(A192,'1CONTRATO2'!$A$311:$F$863,4,FALSE),""))</f>
        <v/>
      </c>
      <c r="G192" s="206" t="str">
        <f>IF(PROGRAMACIÓN!F192="","",PROGRAMACIÓN!F192)</f>
        <v/>
      </c>
      <c r="H192" s="206" t="str">
        <f>IF(PROGRAMACIÓN!G192="","",PROGRAMACIÓN!G192)</f>
        <v/>
      </c>
      <c r="I192" s="206" t="str">
        <f>IF(PROGRAMACIÓN!H192="","",PROGRAMACIÓN!H192)</f>
        <v/>
      </c>
      <c r="J192" s="205" t="str">
        <f>IF(ISNA(IF(A192&lt;&gt;"",VLOOKUP(A192,'1CONTRATO2'!$A$311:$F$863,5,FALSE),"")),"",IF(A192&lt;&gt;"",VLOOKUP(A192,'1CONTRATO2'!$A$311:$F$863,5,FALSE),""))</f>
        <v/>
      </c>
      <c r="K192" s="204" t="str">
        <f>IF(ISNA(IF(OR(F192="DESCANSA",J192="DESCANSA"),"-----",IF(C192&lt;&gt;"",IF(VLOOKUP(F192,INICIO!$C$7:$D$30,2,FALSE)&lt;&gt;"",VLOOKUP(F192,INICIO!$C$7:$D$30,2,FALSE),""),""))),"",IF(OR(F192="DESCANSA",J192="DESCANSA"),"-----",IF(C192&lt;&gt;"",IF(VLOOKUP(F192,INICIO!$C$7:$D$30,2,FALSE)&lt;&gt;"",VLOOKUP(F192,INICIO!$C$7:$D$30,2,FALSE),""),"")))</f>
        <v/>
      </c>
      <c r="L192" s="203" t="str">
        <f>IF(ISNA(IF(A192&lt;&gt;"",VLOOKUP(A192,'1CONTRATO2'!$A$311:$G$863,7,FALSE),"")),"",IF(A192&lt;&gt;"",VLOOKUP(A192,'1CONTRATO2'!$A$311:$G$863,7,FALSE),""))</f>
        <v/>
      </c>
      <c r="M192" s="201" t="str">
        <f t="shared" si="10"/>
        <v>-</v>
      </c>
      <c r="N192" s="302" t="str">
        <f t="shared" si="12"/>
        <v/>
      </c>
      <c r="O192" s="314" t="str">
        <f>IF(PROGRAMACIÓN!C192="", "", PROGRAMACIÓN!C192)</f>
        <v/>
      </c>
      <c r="P192" s="303" t="str">
        <f t="shared" si="13"/>
        <v/>
      </c>
      <c r="Q192" s="303" t="str">
        <f t="shared" si="14"/>
        <v/>
      </c>
    </row>
    <row r="193" spans="1:17" ht="18" customHeight="1" x14ac:dyDescent="0.35">
      <c r="A193" s="203">
        <f t="shared" si="11"/>
        <v>186</v>
      </c>
      <c r="B193" s="210" t="str">
        <f>IF(ISNA(IF(A193&lt;&gt;"",VLOOKUP(A193,'1CONTRATO2'!$A$311:$F$863,2,FALSE),"")),"",IF(A193&lt;&gt;"",VLOOKUP(A193,'1CONTRATO2'!$A$311:$F$863,2,FALSE),""))</f>
        <v/>
      </c>
      <c r="C193" s="210" t="str">
        <f>IF(ISNA(IF(A193&lt;&gt;"",VLOOKUP(A193,'1CONTRATO2'!$A$311:$F$863,6,FALSE),"")),"",IF(A193&lt;&gt;"",VLOOKUP(A193,'1CONTRATO2'!$A$311:$F$863,6,FALSE),""))</f>
        <v/>
      </c>
      <c r="D193" s="209"/>
      <c r="E193" s="208"/>
      <c r="F193" s="207" t="str">
        <f>IF(ISNA(IF(A193&lt;&gt;"",VLOOKUP(A193,'1CONTRATO2'!$A$311:$F$863,4,FALSE),"")),"",IF(A193&lt;&gt;"",VLOOKUP(A193,'1CONTRATO2'!$A$311:$F$863,4,FALSE),""))</f>
        <v/>
      </c>
      <c r="G193" s="206" t="str">
        <f>IF(PROGRAMACIÓN!F193="","",PROGRAMACIÓN!F193)</f>
        <v/>
      </c>
      <c r="H193" s="206" t="str">
        <f>IF(PROGRAMACIÓN!G193="","",PROGRAMACIÓN!G193)</f>
        <v/>
      </c>
      <c r="I193" s="206" t="str">
        <f>IF(PROGRAMACIÓN!H193="","",PROGRAMACIÓN!H193)</f>
        <v/>
      </c>
      <c r="J193" s="205" t="str">
        <f>IF(ISNA(IF(A193&lt;&gt;"",VLOOKUP(A193,'1CONTRATO2'!$A$311:$F$863,5,FALSE),"")),"",IF(A193&lt;&gt;"",VLOOKUP(A193,'1CONTRATO2'!$A$311:$F$863,5,FALSE),""))</f>
        <v/>
      </c>
      <c r="K193" s="204" t="str">
        <f>IF(ISNA(IF(OR(F193="DESCANSA",J193="DESCANSA"),"-----",IF(C193&lt;&gt;"",IF(VLOOKUP(F193,INICIO!$C$7:$D$30,2,FALSE)&lt;&gt;"",VLOOKUP(F193,INICIO!$C$7:$D$30,2,FALSE),""),""))),"",IF(OR(F193="DESCANSA",J193="DESCANSA"),"-----",IF(C193&lt;&gt;"",IF(VLOOKUP(F193,INICIO!$C$7:$D$30,2,FALSE)&lt;&gt;"",VLOOKUP(F193,INICIO!$C$7:$D$30,2,FALSE),""),"")))</f>
        <v/>
      </c>
      <c r="L193" s="203" t="str">
        <f>IF(ISNA(IF(A193&lt;&gt;"",VLOOKUP(A193,'1CONTRATO2'!$A$311:$G$863,7,FALSE),"")),"",IF(A193&lt;&gt;"",VLOOKUP(A193,'1CONTRATO2'!$A$311:$G$863,7,FALSE),""))</f>
        <v/>
      </c>
      <c r="M193" s="201" t="str">
        <f t="shared" si="10"/>
        <v>-</v>
      </c>
      <c r="N193" s="302" t="str">
        <f t="shared" si="12"/>
        <v/>
      </c>
      <c r="O193" s="314" t="str">
        <f>IF(PROGRAMACIÓN!C193="", "", PROGRAMACIÓN!C193)</f>
        <v/>
      </c>
      <c r="P193" s="303" t="str">
        <f t="shared" si="13"/>
        <v/>
      </c>
      <c r="Q193" s="303" t="str">
        <f t="shared" si="14"/>
        <v/>
      </c>
    </row>
    <row r="194" spans="1:17" ht="18" customHeight="1" x14ac:dyDescent="0.35">
      <c r="A194" s="203">
        <f t="shared" si="11"/>
        <v>187</v>
      </c>
      <c r="B194" s="210" t="str">
        <f>IF(ISNA(IF(A194&lt;&gt;"",VLOOKUP(A194,'1CONTRATO2'!$A$311:$F$863,2,FALSE),"")),"",IF(A194&lt;&gt;"",VLOOKUP(A194,'1CONTRATO2'!$A$311:$F$863,2,FALSE),""))</f>
        <v/>
      </c>
      <c r="C194" s="210" t="str">
        <f>IF(ISNA(IF(A194&lt;&gt;"",VLOOKUP(A194,'1CONTRATO2'!$A$311:$F$863,6,FALSE),"")),"",IF(A194&lt;&gt;"",VLOOKUP(A194,'1CONTRATO2'!$A$311:$F$863,6,FALSE),""))</f>
        <v/>
      </c>
      <c r="D194" s="209"/>
      <c r="E194" s="208"/>
      <c r="F194" s="207" t="str">
        <f>IF(ISNA(IF(A194&lt;&gt;"",VLOOKUP(A194,'1CONTRATO2'!$A$311:$F$863,4,FALSE),"")),"",IF(A194&lt;&gt;"",VLOOKUP(A194,'1CONTRATO2'!$A$311:$F$863,4,FALSE),""))</f>
        <v/>
      </c>
      <c r="G194" s="206" t="str">
        <f>IF(PROGRAMACIÓN!F194="","",PROGRAMACIÓN!F194)</f>
        <v/>
      </c>
      <c r="H194" s="206" t="str">
        <f>IF(PROGRAMACIÓN!G194="","",PROGRAMACIÓN!G194)</f>
        <v/>
      </c>
      <c r="I194" s="206" t="str">
        <f>IF(PROGRAMACIÓN!H194="","",PROGRAMACIÓN!H194)</f>
        <v/>
      </c>
      <c r="J194" s="205" t="str">
        <f>IF(ISNA(IF(A194&lt;&gt;"",VLOOKUP(A194,'1CONTRATO2'!$A$311:$F$863,5,FALSE),"")),"",IF(A194&lt;&gt;"",VLOOKUP(A194,'1CONTRATO2'!$A$311:$F$863,5,FALSE),""))</f>
        <v/>
      </c>
      <c r="K194" s="204" t="str">
        <f>IF(ISNA(IF(OR(F194="DESCANSA",J194="DESCANSA"),"-----",IF(C194&lt;&gt;"",IF(VLOOKUP(F194,INICIO!$C$7:$D$30,2,FALSE)&lt;&gt;"",VLOOKUP(F194,INICIO!$C$7:$D$30,2,FALSE),""),""))),"",IF(OR(F194="DESCANSA",J194="DESCANSA"),"-----",IF(C194&lt;&gt;"",IF(VLOOKUP(F194,INICIO!$C$7:$D$30,2,FALSE)&lt;&gt;"",VLOOKUP(F194,INICIO!$C$7:$D$30,2,FALSE),""),"")))</f>
        <v/>
      </c>
      <c r="L194" s="203" t="str">
        <f>IF(ISNA(IF(A194&lt;&gt;"",VLOOKUP(A194,'1CONTRATO2'!$A$311:$G$863,7,FALSE),"")),"",IF(A194&lt;&gt;"",VLOOKUP(A194,'1CONTRATO2'!$A$311:$G$863,7,FALSE),""))</f>
        <v/>
      </c>
      <c r="M194" s="201" t="str">
        <f t="shared" si="10"/>
        <v>-</v>
      </c>
      <c r="N194" s="302" t="str">
        <f t="shared" si="12"/>
        <v/>
      </c>
      <c r="O194" s="314" t="str">
        <f>IF(PROGRAMACIÓN!C194="", "", PROGRAMACIÓN!C194)</f>
        <v/>
      </c>
      <c r="P194" s="303" t="str">
        <f t="shared" si="13"/>
        <v/>
      </c>
      <c r="Q194" s="303" t="str">
        <f t="shared" si="14"/>
        <v/>
      </c>
    </row>
    <row r="195" spans="1:17" ht="18" customHeight="1" x14ac:dyDescent="0.35">
      <c r="A195" s="203">
        <f t="shared" si="11"/>
        <v>188</v>
      </c>
      <c r="B195" s="210" t="str">
        <f>IF(ISNA(IF(A195&lt;&gt;"",VLOOKUP(A195,'1CONTRATO2'!$A$311:$F$863,2,FALSE),"")),"",IF(A195&lt;&gt;"",VLOOKUP(A195,'1CONTRATO2'!$A$311:$F$863,2,FALSE),""))</f>
        <v/>
      </c>
      <c r="C195" s="210" t="str">
        <f>IF(ISNA(IF(A195&lt;&gt;"",VLOOKUP(A195,'1CONTRATO2'!$A$311:$F$863,6,FALSE),"")),"",IF(A195&lt;&gt;"",VLOOKUP(A195,'1CONTRATO2'!$A$311:$F$863,6,FALSE),""))</f>
        <v/>
      </c>
      <c r="D195" s="209"/>
      <c r="E195" s="208"/>
      <c r="F195" s="207" t="str">
        <f>IF(ISNA(IF(A195&lt;&gt;"",VLOOKUP(A195,'1CONTRATO2'!$A$311:$F$863,4,FALSE),"")),"",IF(A195&lt;&gt;"",VLOOKUP(A195,'1CONTRATO2'!$A$311:$F$863,4,FALSE),""))</f>
        <v/>
      </c>
      <c r="G195" s="206" t="str">
        <f>IF(PROGRAMACIÓN!F195="","",PROGRAMACIÓN!F195)</f>
        <v/>
      </c>
      <c r="H195" s="206" t="str">
        <f>IF(PROGRAMACIÓN!G195="","",PROGRAMACIÓN!G195)</f>
        <v/>
      </c>
      <c r="I195" s="206" t="str">
        <f>IF(PROGRAMACIÓN!H195="","",PROGRAMACIÓN!H195)</f>
        <v/>
      </c>
      <c r="J195" s="205" t="str">
        <f>IF(ISNA(IF(A195&lt;&gt;"",VLOOKUP(A195,'1CONTRATO2'!$A$311:$F$863,5,FALSE),"")),"",IF(A195&lt;&gt;"",VLOOKUP(A195,'1CONTRATO2'!$A$311:$F$863,5,FALSE),""))</f>
        <v/>
      </c>
      <c r="K195" s="204" t="str">
        <f>IF(ISNA(IF(OR(F195="DESCANSA",J195="DESCANSA"),"-----",IF(C195&lt;&gt;"",IF(VLOOKUP(F195,INICIO!$C$7:$D$30,2,FALSE)&lt;&gt;"",VLOOKUP(F195,INICIO!$C$7:$D$30,2,FALSE),""),""))),"",IF(OR(F195="DESCANSA",J195="DESCANSA"),"-----",IF(C195&lt;&gt;"",IF(VLOOKUP(F195,INICIO!$C$7:$D$30,2,FALSE)&lt;&gt;"",VLOOKUP(F195,INICIO!$C$7:$D$30,2,FALSE),""),"")))</f>
        <v/>
      </c>
      <c r="L195" s="203" t="str">
        <f>IF(ISNA(IF(A195&lt;&gt;"",VLOOKUP(A195,'1CONTRATO2'!$A$311:$G$863,7,FALSE),"")),"",IF(A195&lt;&gt;"",VLOOKUP(A195,'1CONTRATO2'!$A$311:$G$863,7,FALSE),""))</f>
        <v/>
      </c>
      <c r="M195" s="201" t="str">
        <f t="shared" si="10"/>
        <v>-</v>
      </c>
      <c r="N195" s="302" t="str">
        <f t="shared" si="12"/>
        <v/>
      </c>
      <c r="O195" s="314" t="str">
        <f>IF(PROGRAMACIÓN!C195="", "", PROGRAMACIÓN!C195)</f>
        <v/>
      </c>
      <c r="P195" s="303" t="str">
        <f t="shared" si="13"/>
        <v/>
      </c>
      <c r="Q195" s="303" t="str">
        <f t="shared" si="14"/>
        <v/>
      </c>
    </row>
    <row r="196" spans="1:17" ht="18" customHeight="1" x14ac:dyDescent="0.35">
      <c r="A196" s="203">
        <f t="shared" si="11"/>
        <v>189</v>
      </c>
      <c r="B196" s="210" t="str">
        <f>IF(ISNA(IF(A196&lt;&gt;"",VLOOKUP(A196,'1CONTRATO2'!$A$311:$F$863,2,FALSE),"")),"",IF(A196&lt;&gt;"",VLOOKUP(A196,'1CONTRATO2'!$A$311:$F$863,2,FALSE),""))</f>
        <v/>
      </c>
      <c r="C196" s="210" t="str">
        <f>IF(ISNA(IF(A196&lt;&gt;"",VLOOKUP(A196,'1CONTRATO2'!$A$311:$F$863,6,FALSE),"")),"",IF(A196&lt;&gt;"",VLOOKUP(A196,'1CONTRATO2'!$A$311:$F$863,6,FALSE),""))</f>
        <v/>
      </c>
      <c r="D196" s="209"/>
      <c r="E196" s="208"/>
      <c r="F196" s="207" t="str">
        <f>IF(ISNA(IF(A196&lt;&gt;"",VLOOKUP(A196,'1CONTRATO2'!$A$311:$F$863,4,FALSE),"")),"",IF(A196&lt;&gt;"",VLOOKUP(A196,'1CONTRATO2'!$A$311:$F$863,4,FALSE),""))</f>
        <v/>
      </c>
      <c r="G196" s="206" t="str">
        <f>IF(PROGRAMACIÓN!F196="","",PROGRAMACIÓN!F196)</f>
        <v/>
      </c>
      <c r="H196" s="206" t="str">
        <f>IF(PROGRAMACIÓN!G196="","",PROGRAMACIÓN!G196)</f>
        <v/>
      </c>
      <c r="I196" s="206" t="str">
        <f>IF(PROGRAMACIÓN!H196="","",PROGRAMACIÓN!H196)</f>
        <v/>
      </c>
      <c r="J196" s="205" t="str">
        <f>IF(ISNA(IF(A196&lt;&gt;"",VLOOKUP(A196,'1CONTRATO2'!$A$311:$F$863,5,FALSE),"")),"",IF(A196&lt;&gt;"",VLOOKUP(A196,'1CONTRATO2'!$A$311:$F$863,5,FALSE),""))</f>
        <v/>
      </c>
      <c r="K196" s="204" t="str">
        <f>IF(ISNA(IF(OR(F196="DESCANSA",J196="DESCANSA"),"-----",IF(C196&lt;&gt;"",IF(VLOOKUP(F196,INICIO!$C$7:$D$30,2,FALSE)&lt;&gt;"",VLOOKUP(F196,INICIO!$C$7:$D$30,2,FALSE),""),""))),"",IF(OR(F196="DESCANSA",J196="DESCANSA"),"-----",IF(C196&lt;&gt;"",IF(VLOOKUP(F196,INICIO!$C$7:$D$30,2,FALSE)&lt;&gt;"",VLOOKUP(F196,INICIO!$C$7:$D$30,2,FALSE),""),"")))</f>
        <v/>
      </c>
      <c r="L196" s="203" t="str">
        <f>IF(ISNA(IF(A196&lt;&gt;"",VLOOKUP(A196,'1CONTRATO2'!$A$311:$G$863,7,FALSE),"")),"",IF(A196&lt;&gt;"",VLOOKUP(A196,'1CONTRATO2'!$A$311:$G$863,7,FALSE),""))</f>
        <v/>
      </c>
      <c r="M196" s="201" t="str">
        <f t="shared" si="10"/>
        <v>-</v>
      </c>
      <c r="N196" s="302" t="str">
        <f t="shared" si="12"/>
        <v/>
      </c>
      <c r="O196" s="314" t="str">
        <f>IF(PROGRAMACIÓN!C196="", "", PROGRAMACIÓN!C196)</f>
        <v/>
      </c>
      <c r="P196" s="303" t="str">
        <f t="shared" si="13"/>
        <v/>
      </c>
      <c r="Q196" s="303" t="str">
        <f t="shared" si="14"/>
        <v/>
      </c>
    </row>
    <row r="197" spans="1:17" ht="18" customHeight="1" x14ac:dyDescent="0.35">
      <c r="A197" s="203">
        <f t="shared" si="11"/>
        <v>190</v>
      </c>
      <c r="B197" s="210" t="str">
        <f>IF(ISNA(IF(A197&lt;&gt;"",VLOOKUP(A197,'1CONTRATO2'!$A$311:$F$863,2,FALSE),"")),"",IF(A197&lt;&gt;"",VLOOKUP(A197,'1CONTRATO2'!$A$311:$F$863,2,FALSE),""))</f>
        <v/>
      </c>
      <c r="C197" s="210" t="str">
        <f>IF(ISNA(IF(A197&lt;&gt;"",VLOOKUP(A197,'1CONTRATO2'!$A$311:$F$863,6,FALSE),"")),"",IF(A197&lt;&gt;"",VLOOKUP(A197,'1CONTRATO2'!$A$311:$F$863,6,FALSE),""))</f>
        <v/>
      </c>
      <c r="D197" s="209"/>
      <c r="E197" s="208"/>
      <c r="F197" s="207" t="str">
        <f>IF(ISNA(IF(A197&lt;&gt;"",VLOOKUP(A197,'1CONTRATO2'!$A$311:$F$863,4,FALSE),"")),"",IF(A197&lt;&gt;"",VLOOKUP(A197,'1CONTRATO2'!$A$311:$F$863,4,FALSE),""))</f>
        <v/>
      </c>
      <c r="G197" s="206" t="str">
        <f>IF(PROGRAMACIÓN!F197="","",PROGRAMACIÓN!F197)</f>
        <v/>
      </c>
      <c r="H197" s="206" t="str">
        <f>IF(PROGRAMACIÓN!G197="","",PROGRAMACIÓN!G197)</f>
        <v/>
      </c>
      <c r="I197" s="206" t="str">
        <f>IF(PROGRAMACIÓN!H197="","",PROGRAMACIÓN!H197)</f>
        <v/>
      </c>
      <c r="J197" s="205" t="str">
        <f>IF(ISNA(IF(A197&lt;&gt;"",VLOOKUP(A197,'1CONTRATO2'!$A$311:$F$863,5,FALSE),"")),"",IF(A197&lt;&gt;"",VLOOKUP(A197,'1CONTRATO2'!$A$311:$F$863,5,FALSE),""))</f>
        <v/>
      </c>
      <c r="K197" s="204" t="str">
        <f>IF(ISNA(IF(OR(F197="DESCANSA",J197="DESCANSA"),"-----",IF(C197&lt;&gt;"",IF(VLOOKUP(F197,INICIO!$C$7:$D$30,2,FALSE)&lt;&gt;"",VLOOKUP(F197,INICIO!$C$7:$D$30,2,FALSE),""),""))),"",IF(OR(F197="DESCANSA",J197="DESCANSA"),"-----",IF(C197&lt;&gt;"",IF(VLOOKUP(F197,INICIO!$C$7:$D$30,2,FALSE)&lt;&gt;"",VLOOKUP(F197,INICIO!$C$7:$D$30,2,FALSE),""),"")))</f>
        <v/>
      </c>
      <c r="L197" s="203" t="str">
        <f>IF(ISNA(IF(A197&lt;&gt;"",VLOOKUP(A197,'1CONTRATO2'!$A$311:$G$863,7,FALSE),"")),"",IF(A197&lt;&gt;"",VLOOKUP(A197,'1CONTRATO2'!$A$311:$G$863,7,FALSE),""))</f>
        <v/>
      </c>
      <c r="M197" s="201" t="str">
        <f t="shared" si="10"/>
        <v>-</v>
      </c>
      <c r="N197" s="302" t="str">
        <f t="shared" si="12"/>
        <v/>
      </c>
      <c r="O197" s="314" t="str">
        <f>IF(PROGRAMACIÓN!C197="", "", PROGRAMACIÓN!C197)</f>
        <v/>
      </c>
      <c r="P197" s="303" t="str">
        <f t="shared" si="13"/>
        <v/>
      </c>
      <c r="Q197" s="303" t="str">
        <f t="shared" si="14"/>
        <v/>
      </c>
    </row>
    <row r="198" spans="1:17" ht="18" customHeight="1" x14ac:dyDescent="0.35">
      <c r="A198" s="203">
        <f t="shared" si="11"/>
        <v>191</v>
      </c>
      <c r="B198" s="210" t="str">
        <f>IF(ISNA(IF(A198&lt;&gt;"",VLOOKUP(A198,'1CONTRATO2'!$A$311:$F$863,2,FALSE),"")),"",IF(A198&lt;&gt;"",VLOOKUP(A198,'1CONTRATO2'!$A$311:$F$863,2,FALSE),""))</f>
        <v/>
      </c>
      <c r="C198" s="210" t="str">
        <f>IF(ISNA(IF(A198&lt;&gt;"",VLOOKUP(A198,'1CONTRATO2'!$A$311:$F$863,6,FALSE),"")),"",IF(A198&lt;&gt;"",VLOOKUP(A198,'1CONTRATO2'!$A$311:$F$863,6,FALSE),""))</f>
        <v/>
      </c>
      <c r="D198" s="209"/>
      <c r="E198" s="208"/>
      <c r="F198" s="207" t="str">
        <f>IF(ISNA(IF(A198&lt;&gt;"",VLOOKUP(A198,'1CONTRATO2'!$A$311:$F$863,4,FALSE),"")),"",IF(A198&lt;&gt;"",VLOOKUP(A198,'1CONTRATO2'!$A$311:$F$863,4,FALSE),""))</f>
        <v/>
      </c>
      <c r="G198" s="206" t="str">
        <f>IF(PROGRAMACIÓN!F198="","",PROGRAMACIÓN!F198)</f>
        <v/>
      </c>
      <c r="H198" s="206" t="str">
        <f>IF(PROGRAMACIÓN!G198="","",PROGRAMACIÓN!G198)</f>
        <v/>
      </c>
      <c r="I198" s="206" t="str">
        <f>IF(PROGRAMACIÓN!H198="","",PROGRAMACIÓN!H198)</f>
        <v/>
      </c>
      <c r="J198" s="205" t="str">
        <f>IF(ISNA(IF(A198&lt;&gt;"",VLOOKUP(A198,'1CONTRATO2'!$A$311:$F$863,5,FALSE),"")),"",IF(A198&lt;&gt;"",VLOOKUP(A198,'1CONTRATO2'!$A$311:$F$863,5,FALSE),""))</f>
        <v/>
      </c>
      <c r="K198" s="204" t="str">
        <f>IF(ISNA(IF(OR(F198="DESCANSA",J198="DESCANSA"),"-----",IF(C198&lt;&gt;"",IF(VLOOKUP(F198,INICIO!$C$7:$D$30,2,FALSE)&lt;&gt;"",VLOOKUP(F198,INICIO!$C$7:$D$30,2,FALSE),""),""))),"",IF(OR(F198="DESCANSA",J198="DESCANSA"),"-----",IF(C198&lt;&gt;"",IF(VLOOKUP(F198,INICIO!$C$7:$D$30,2,FALSE)&lt;&gt;"",VLOOKUP(F198,INICIO!$C$7:$D$30,2,FALSE),""),"")))</f>
        <v/>
      </c>
      <c r="L198" s="203" t="str">
        <f>IF(ISNA(IF(A198&lt;&gt;"",VLOOKUP(A198,'1CONTRATO2'!$A$311:$G$863,7,FALSE),"")),"",IF(A198&lt;&gt;"",VLOOKUP(A198,'1CONTRATO2'!$A$311:$G$863,7,FALSE),""))</f>
        <v/>
      </c>
      <c r="M198" s="201" t="str">
        <f t="shared" si="10"/>
        <v>-</v>
      </c>
      <c r="N198" s="302" t="str">
        <f t="shared" si="12"/>
        <v/>
      </c>
      <c r="O198" s="314" t="str">
        <f>IF(PROGRAMACIÓN!C198="", "", PROGRAMACIÓN!C198)</f>
        <v/>
      </c>
      <c r="P198" s="303" t="str">
        <f t="shared" si="13"/>
        <v/>
      </c>
      <c r="Q198" s="303" t="str">
        <f t="shared" si="14"/>
        <v/>
      </c>
    </row>
    <row r="199" spans="1:17" ht="18" customHeight="1" x14ac:dyDescent="0.35">
      <c r="A199" s="203">
        <f t="shared" si="11"/>
        <v>192</v>
      </c>
      <c r="B199" s="210" t="str">
        <f>IF(ISNA(IF(A199&lt;&gt;"",VLOOKUP(A199,'1CONTRATO2'!$A$311:$F$863,2,FALSE),"")),"",IF(A199&lt;&gt;"",VLOOKUP(A199,'1CONTRATO2'!$A$311:$F$863,2,FALSE),""))</f>
        <v/>
      </c>
      <c r="C199" s="210" t="str">
        <f>IF(ISNA(IF(A199&lt;&gt;"",VLOOKUP(A199,'1CONTRATO2'!$A$311:$F$863,6,FALSE),"")),"",IF(A199&lt;&gt;"",VLOOKUP(A199,'1CONTRATO2'!$A$311:$F$863,6,FALSE),""))</f>
        <v/>
      </c>
      <c r="D199" s="209"/>
      <c r="E199" s="208"/>
      <c r="F199" s="207" t="str">
        <f>IF(ISNA(IF(A199&lt;&gt;"",VLOOKUP(A199,'1CONTRATO2'!$A$311:$F$863,4,FALSE),"")),"",IF(A199&lt;&gt;"",VLOOKUP(A199,'1CONTRATO2'!$A$311:$F$863,4,FALSE),""))</f>
        <v/>
      </c>
      <c r="G199" s="206" t="str">
        <f>IF(PROGRAMACIÓN!F199="","",PROGRAMACIÓN!F199)</f>
        <v/>
      </c>
      <c r="H199" s="206" t="str">
        <f>IF(PROGRAMACIÓN!G199="","",PROGRAMACIÓN!G199)</f>
        <v/>
      </c>
      <c r="I199" s="206" t="str">
        <f>IF(PROGRAMACIÓN!H199="","",PROGRAMACIÓN!H199)</f>
        <v/>
      </c>
      <c r="J199" s="205" t="str">
        <f>IF(ISNA(IF(A199&lt;&gt;"",VLOOKUP(A199,'1CONTRATO2'!$A$311:$F$863,5,FALSE),"")),"",IF(A199&lt;&gt;"",VLOOKUP(A199,'1CONTRATO2'!$A$311:$F$863,5,FALSE),""))</f>
        <v/>
      </c>
      <c r="K199" s="204" t="str">
        <f>IF(ISNA(IF(OR(F199="DESCANSA",J199="DESCANSA"),"-----",IF(C199&lt;&gt;"",IF(VLOOKUP(F199,INICIO!$C$7:$D$30,2,FALSE)&lt;&gt;"",VLOOKUP(F199,INICIO!$C$7:$D$30,2,FALSE),""),""))),"",IF(OR(F199="DESCANSA",J199="DESCANSA"),"-----",IF(C199&lt;&gt;"",IF(VLOOKUP(F199,INICIO!$C$7:$D$30,2,FALSE)&lt;&gt;"",VLOOKUP(F199,INICIO!$C$7:$D$30,2,FALSE),""),"")))</f>
        <v/>
      </c>
      <c r="L199" s="203" t="str">
        <f>IF(ISNA(IF(A199&lt;&gt;"",VLOOKUP(A199,'1CONTRATO2'!$A$311:$G$863,7,FALSE),"")),"",IF(A199&lt;&gt;"",VLOOKUP(A199,'1CONTRATO2'!$A$311:$G$863,7,FALSE),""))</f>
        <v/>
      </c>
      <c r="M199" s="201" t="str">
        <f t="shared" si="10"/>
        <v>-</v>
      </c>
      <c r="N199" s="302" t="str">
        <f t="shared" si="12"/>
        <v/>
      </c>
      <c r="O199" s="314" t="str">
        <f>IF(PROGRAMACIÓN!C199="", "", PROGRAMACIÓN!C199)</f>
        <v/>
      </c>
      <c r="P199" s="303" t="str">
        <f t="shared" si="13"/>
        <v/>
      </c>
      <c r="Q199" s="303" t="str">
        <f t="shared" si="14"/>
        <v/>
      </c>
    </row>
    <row r="200" spans="1:17" ht="18" customHeight="1" x14ac:dyDescent="0.35">
      <c r="A200" s="203">
        <f t="shared" si="11"/>
        <v>193</v>
      </c>
      <c r="B200" s="210" t="str">
        <f>IF(ISNA(IF(A200&lt;&gt;"",VLOOKUP(A200,'1CONTRATO2'!$A$311:$F$863,2,FALSE),"")),"",IF(A200&lt;&gt;"",VLOOKUP(A200,'1CONTRATO2'!$A$311:$F$863,2,FALSE),""))</f>
        <v/>
      </c>
      <c r="C200" s="210" t="str">
        <f>IF(ISNA(IF(A200&lt;&gt;"",VLOOKUP(A200,'1CONTRATO2'!$A$311:$F$863,6,FALSE),"")),"",IF(A200&lt;&gt;"",VLOOKUP(A200,'1CONTRATO2'!$A$311:$F$863,6,FALSE),""))</f>
        <v/>
      </c>
      <c r="D200" s="209"/>
      <c r="E200" s="208"/>
      <c r="F200" s="207" t="str">
        <f>IF(ISNA(IF(A200&lt;&gt;"",VLOOKUP(A200,'1CONTRATO2'!$A$311:$F$863,4,FALSE),"")),"",IF(A200&lt;&gt;"",VLOOKUP(A200,'1CONTRATO2'!$A$311:$F$863,4,FALSE),""))</f>
        <v/>
      </c>
      <c r="G200" s="206" t="str">
        <f>IF(PROGRAMACIÓN!F200="","",PROGRAMACIÓN!F200)</f>
        <v/>
      </c>
      <c r="H200" s="206" t="str">
        <f>IF(PROGRAMACIÓN!G200="","",PROGRAMACIÓN!G200)</f>
        <v/>
      </c>
      <c r="I200" s="206" t="str">
        <f>IF(PROGRAMACIÓN!H200="","",PROGRAMACIÓN!H200)</f>
        <v/>
      </c>
      <c r="J200" s="205" t="str">
        <f>IF(ISNA(IF(A200&lt;&gt;"",VLOOKUP(A200,'1CONTRATO2'!$A$311:$F$863,5,FALSE),"")),"",IF(A200&lt;&gt;"",VLOOKUP(A200,'1CONTRATO2'!$A$311:$F$863,5,FALSE),""))</f>
        <v/>
      </c>
      <c r="K200" s="204" t="str">
        <f>IF(ISNA(IF(OR(F200="DESCANSA",J200="DESCANSA"),"-----",IF(C200&lt;&gt;"",IF(VLOOKUP(F200,INICIO!$C$7:$D$30,2,FALSE)&lt;&gt;"",VLOOKUP(F200,INICIO!$C$7:$D$30,2,FALSE),""),""))),"",IF(OR(F200="DESCANSA",J200="DESCANSA"),"-----",IF(C200&lt;&gt;"",IF(VLOOKUP(F200,INICIO!$C$7:$D$30,2,FALSE)&lt;&gt;"",VLOOKUP(F200,INICIO!$C$7:$D$30,2,FALSE),""),"")))</f>
        <v/>
      </c>
      <c r="L200" s="203" t="str">
        <f>IF(ISNA(IF(A200&lt;&gt;"",VLOOKUP(A200,'1CONTRATO2'!$A$311:$G$863,7,FALSE),"")),"",IF(A200&lt;&gt;"",VLOOKUP(A200,'1CONTRATO2'!$A$311:$G$863,7,FALSE),""))</f>
        <v/>
      </c>
      <c r="M200" s="201" t="str">
        <f t="shared" ref="M200:M263" si="15">IF(OR(K200="DESCANSA",K200="-----"),"","-")</f>
        <v>-</v>
      </c>
      <c r="N200" s="302" t="str">
        <f t="shared" si="12"/>
        <v/>
      </c>
      <c r="O200" s="314" t="str">
        <f>IF(PROGRAMACIÓN!C200="", "", PROGRAMACIÓN!C200)</f>
        <v/>
      </c>
      <c r="P200" s="303" t="str">
        <f t="shared" si="13"/>
        <v/>
      </c>
      <c r="Q200" s="303" t="str">
        <f t="shared" si="14"/>
        <v/>
      </c>
    </row>
    <row r="201" spans="1:17" ht="18" customHeight="1" x14ac:dyDescent="0.35">
      <c r="A201" s="203">
        <f t="shared" ref="A201:A264" si="16">A200+1</f>
        <v>194</v>
      </c>
      <c r="B201" s="210" t="str">
        <f>IF(ISNA(IF(A201&lt;&gt;"",VLOOKUP(A201,'1CONTRATO2'!$A$311:$F$863,2,FALSE),"")),"",IF(A201&lt;&gt;"",VLOOKUP(A201,'1CONTRATO2'!$A$311:$F$863,2,FALSE),""))</f>
        <v/>
      </c>
      <c r="C201" s="210" t="str">
        <f>IF(ISNA(IF(A201&lt;&gt;"",VLOOKUP(A201,'1CONTRATO2'!$A$311:$F$863,6,FALSE),"")),"",IF(A201&lt;&gt;"",VLOOKUP(A201,'1CONTRATO2'!$A$311:$F$863,6,FALSE),""))</f>
        <v/>
      </c>
      <c r="D201" s="209"/>
      <c r="E201" s="208"/>
      <c r="F201" s="207" t="str">
        <f>IF(ISNA(IF(A201&lt;&gt;"",VLOOKUP(A201,'1CONTRATO2'!$A$311:$F$863,4,FALSE),"")),"",IF(A201&lt;&gt;"",VLOOKUP(A201,'1CONTRATO2'!$A$311:$F$863,4,FALSE),""))</f>
        <v/>
      </c>
      <c r="G201" s="206" t="str">
        <f>IF(PROGRAMACIÓN!F201="","",PROGRAMACIÓN!F201)</f>
        <v/>
      </c>
      <c r="H201" s="206" t="str">
        <f>IF(PROGRAMACIÓN!G201="","",PROGRAMACIÓN!G201)</f>
        <v/>
      </c>
      <c r="I201" s="206" t="str">
        <f>IF(PROGRAMACIÓN!H201="","",PROGRAMACIÓN!H201)</f>
        <v/>
      </c>
      <c r="J201" s="205" t="str">
        <f>IF(ISNA(IF(A201&lt;&gt;"",VLOOKUP(A201,'1CONTRATO2'!$A$311:$F$863,5,FALSE),"")),"",IF(A201&lt;&gt;"",VLOOKUP(A201,'1CONTRATO2'!$A$311:$F$863,5,FALSE),""))</f>
        <v/>
      </c>
      <c r="K201" s="204" t="str">
        <f>IF(ISNA(IF(OR(F201="DESCANSA",J201="DESCANSA"),"-----",IF(C201&lt;&gt;"",IF(VLOOKUP(F201,INICIO!$C$7:$D$30,2,FALSE)&lt;&gt;"",VLOOKUP(F201,INICIO!$C$7:$D$30,2,FALSE),""),""))),"",IF(OR(F201="DESCANSA",J201="DESCANSA"),"-----",IF(C201&lt;&gt;"",IF(VLOOKUP(F201,INICIO!$C$7:$D$30,2,FALSE)&lt;&gt;"",VLOOKUP(F201,INICIO!$C$7:$D$30,2,FALSE),""),"")))</f>
        <v/>
      </c>
      <c r="L201" s="203" t="str">
        <f>IF(ISNA(IF(A201&lt;&gt;"",VLOOKUP(A201,'1CONTRATO2'!$A$311:$G$863,7,FALSE),"")),"",IF(A201&lt;&gt;"",VLOOKUP(A201,'1CONTRATO2'!$A$311:$G$863,7,FALSE),""))</f>
        <v/>
      </c>
      <c r="M201" s="201" t="str">
        <f t="shared" si="15"/>
        <v>-</v>
      </c>
      <c r="N201" s="302" t="str">
        <f t="shared" ref="N201:N264" si="17">CONCATENATE(F201,J201,L201)</f>
        <v/>
      </c>
      <c r="O201" s="314" t="str">
        <f>IF(PROGRAMACIÓN!C201="", "", PROGRAMACIÓN!C201)</f>
        <v/>
      </c>
      <c r="P201" s="303" t="str">
        <f t="shared" ref="P201:P264" si="18">G201</f>
        <v/>
      </c>
      <c r="Q201" s="303" t="str">
        <f t="shared" ref="Q201:Q264" si="19">H201</f>
        <v/>
      </c>
    </row>
    <row r="202" spans="1:17" ht="18" customHeight="1" x14ac:dyDescent="0.35">
      <c r="A202" s="203">
        <f t="shared" si="16"/>
        <v>195</v>
      </c>
      <c r="B202" s="210" t="str">
        <f>IF(ISNA(IF(A202&lt;&gt;"",VLOOKUP(A202,'1CONTRATO2'!$A$311:$F$863,2,FALSE),"")),"",IF(A202&lt;&gt;"",VLOOKUP(A202,'1CONTRATO2'!$A$311:$F$863,2,FALSE),""))</f>
        <v/>
      </c>
      <c r="C202" s="210" t="str">
        <f>IF(ISNA(IF(A202&lt;&gt;"",VLOOKUP(A202,'1CONTRATO2'!$A$311:$F$863,6,FALSE),"")),"",IF(A202&lt;&gt;"",VLOOKUP(A202,'1CONTRATO2'!$A$311:$F$863,6,FALSE),""))</f>
        <v/>
      </c>
      <c r="D202" s="209"/>
      <c r="E202" s="208"/>
      <c r="F202" s="207" t="str">
        <f>IF(ISNA(IF(A202&lt;&gt;"",VLOOKUP(A202,'1CONTRATO2'!$A$311:$F$863,4,FALSE),"")),"",IF(A202&lt;&gt;"",VLOOKUP(A202,'1CONTRATO2'!$A$311:$F$863,4,FALSE),""))</f>
        <v/>
      </c>
      <c r="G202" s="206" t="str">
        <f>IF(PROGRAMACIÓN!F202="","",PROGRAMACIÓN!F202)</f>
        <v/>
      </c>
      <c r="H202" s="206" t="str">
        <f>IF(PROGRAMACIÓN!G202="","",PROGRAMACIÓN!G202)</f>
        <v/>
      </c>
      <c r="I202" s="206" t="str">
        <f>IF(PROGRAMACIÓN!H202="","",PROGRAMACIÓN!H202)</f>
        <v/>
      </c>
      <c r="J202" s="205" t="str">
        <f>IF(ISNA(IF(A202&lt;&gt;"",VLOOKUP(A202,'1CONTRATO2'!$A$311:$F$863,5,FALSE),"")),"",IF(A202&lt;&gt;"",VLOOKUP(A202,'1CONTRATO2'!$A$311:$F$863,5,FALSE),""))</f>
        <v/>
      </c>
      <c r="K202" s="204" t="str">
        <f>IF(ISNA(IF(OR(F202="DESCANSA",J202="DESCANSA"),"-----",IF(C202&lt;&gt;"",IF(VLOOKUP(F202,INICIO!$C$7:$D$30,2,FALSE)&lt;&gt;"",VLOOKUP(F202,INICIO!$C$7:$D$30,2,FALSE),""),""))),"",IF(OR(F202="DESCANSA",J202="DESCANSA"),"-----",IF(C202&lt;&gt;"",IF(VLOOKUP(F202,INICIO!$C$7:$D$30,2,FALSE)&lt;&gt;"",VLOOKUP(F202,INICIO!$C$7:$D$30,2,FALSE),""),"")))</f>
        <v/>
      </c>
      <c r="L202" s="203" t="str">
        <f>IF(ISNA(IF(A202&lt;&gt;"",VLOOKUP(A202,'1CONTRATO2'!$A$311:$G$863,7,FALSE),"")),"",IF(A202&lt;&gt;"",VLOOKUP(A202,'1CONTRATO2'!$A$311:$G$863,7,FALSE),""))</f>
        <v/>
      </c>
      <c r="M202" s="201" t="str">
        <f t="shared" si="15"/>
        <v>-</v>
      </c>
      <c r="N202" s="302" t="str">
        <f t="shared" si="17"/>
        <v/>
      </c>
      <c r="O202" s="314" t="str">
        <f>IF(PROGRAMACIÓN!C202="", "", PROGRAMACIÓN!C202)</f>
        <v/>
      </c>
      <c r="P202" s="303" t="str">
        <f t="shared" si="18"/>
        <v/>
      </c>
      <c r="Q202" s="303" t="str">
        <f t="shared" si="19"/>
        <v/>
      </c>
    </row>
    <row r="203" spans="1:17" ht="18" customHeight="1" x14ac:dyDescent="0.35">
      <c r="A203" s="203">
        <f t="shared" si="16"/>
        <v>196</v>
      </c>
      <c r="B203" s="210" t="str">
        <f>IF(ISNA(IF(A203&lt;&gt;"",VLOOKUP(A203,'1CONTRATO2'!$A$311:$F$863,2,FALSE),"")),"",IF(A203&lt;&gt;"",VLOOKUP(A203,'1CONTRATO2'!$A$311:$F$863,2,FALSE),""))</f>
        <v/>
      </c>
      <c r="C203" s="210" t="str">
        <f>IF(ISNA(IF(A203&lt;&gt;"",VLOOKUP(A203,'1CONTRATO2'!$A$311:$F$863,6,FALSE),"")),"",IF(A203&lt;&gt;"",VLOOKUP(A203,'1CONTRATO2'!$A$311:$F$863,6,FALSE),""))</f>
        <v/>
      </c>
      <c r="D203" s="209"/>
      <c r="E203" s="208"/>
      <c r="F203" s="207" t="str">
        <f>IF(ISNA(IF(A203&lt;&gt;"",VLOOKUP(A203,'1CONTRATO2'!$A$311:$F$863,4,FALSE),"")),"",IF(A203&lt;&gt;"",VLOOKUP(A203,'1CONTRATO2'!$A$311:$F$863,4,FALSE),""))</f>
        <v/>
      </c>
      <c r="G203" s="206" t="str">
        <f>IF(PROGRAMACIÓN!F203="","",PROGRAMACIÓN!F203)</f>
        <v/>
      </c>
      <c r="H203" s="206" t="str">
        <f>IF(PROGRAMACIÓN!G203="","",PROGRAMACIÓN!G203)</f>
        <v/>
      </c>
      <c r="I203" s="206" t="str">
        <f>IF(PROGRAMACIÓN!H203="","",PROGRAMACIÓN!H203)</f>
        <v/>
      </c>
      <c r="J203" s="205" t="str">
        <f>IF(ISNA(IF(A203&lt;&gt;"",VLOOKUP(A203,'1CONTRATO2'!$A$311:$F$863,5,FALSE),"")),"",IF(A203&lt;&gt;"",VLOOKUP(A203,'1CONTRATO2'!$A$311:$F$863,5,FALSE),""))</f>
        <v/>
      </c>
      <c r="K203" s="204" t="str">
        <f>IF(ISNA(IF(OR(F203="DESCANSA",J203="DESCANSA"),"-----",IF(C203&lt;&gt;"",IF(VLOOKUP(F203,INICIO!$C$7:$D$30,2,FALSE)&lt;&gt;"",VLOOKUP(F203,INICIO!$C$7:$D$30,2,FALSE),""),""))),"",IF(OR(F203="DESCANSA",J203="DESCANSA"),"-----",IF(C203&lt;&gt;"",IF(VLOOKUP(F203,INICIO!$C$7:$D$30,2,FALSE)&lt;&gt;"",VLOOKUP(F203,INICIO!$C$7:$D$30,2,FALSE),""),"")))</f>
        <v/>
      </c>
      <c r="L203" s="203" t="str">
        <f>IF(ISNA(IF(A203&lt;&gt;"",VLOOKUP(A203,'1CONTRATO2'!$A$311:$G$863,7,FALSE),"")),"",IF(A203&lt;&gt;"",VLOOKUP(A203,'1CONTRATO2'!$A$311:$G$863,7,FALSE),""))</f>
        <v/>
      </c>
      <c r="M203" s="201" t="str">
        <f t="shared" si="15"/>
        <v>-</v>
      </c>
      <c r="N203" s="302" t="str">
        <f t="shared" si="17"/>
        <v/>
      </c>
      <c r="O203" s="314" t="str">
        <f>IF(PROGRAMACIÓN!C203="", "", PROGRAMACIÓN!C203)</f>
        <v/>
      </c>
      <c r="P203" s="303" t="str">
        <f t="shared" si="18"/>
        <v/>
      </c>
      <c r="Q203" s="303" t="str">
        <f t="shared" si="19"/>
        <v/>
      </c>
    </row>
    <row r="204" spans="1:17" ht="18" customHeight="1" x14ac:dyDescent="0.35">
      <c r="A204" s="203">
        <f t="shared" si="16"/>
        <v>197</v>
      </c>
      <c r="B204" s="210" t="str">
        <f>IF(ISNA(IF(A204&lt;&gt;"",VLOOKUP(A204,'1CONTRATO2'!$A$311:$F$863,2,FALSE),"")),"",IF(A204&lt;&gt;"",VLOOKUP(A204,'1CONTRATO2'!$A$311:$F$863,2,FALSE),""))</f>
        <v/>
      </c>
      <c r="C204" s="210" t="str">
        <f>IF(ISNA(IF(A204&lt;&gt;"",VLOOKUP(A204,'1CONTRATO2'!$A$311:$F$863,6,FALSE),"")),"",IF(A204&lt;&gt;"",VLOOKUP(A204,'1CONTRATO2'!$A$311:$F$863,6,FALSE),""))</f>
        <v/>
      </c>
      <c r="D204" s="209"/>
      <c r="E204" s="208"/>
      <c r="F204" s="207" t="str">
        <f>IF(ISNA(IF(A204&lt;&gt;"",VLOOKUP(A204,'1CONTRATO2'!$A$311:$F$863,4,FALSE),"")),"",IF(A204&lt;&gt;"",VLOOKUP(A204,'1CONTRATO2'!$A$311:$F$863,4,FALSE),""))</f>
        <v/>
      </c>
      <c r="G204" s="206" t="str">
        <f>IF(PROGRAMACIÓN!F204="","",PROGRAMACIÓN!F204)</f>
        <v/>
      </c>
      <c r="H204" s="206" t="str">
        <f>IF(PROGRAMACIÓN!G204="","",PROGRAMACIÓN!G204)</f>
        <v/>
      </c>
      <c r="I204" s="206" t="str">
        <f>IF(PROGRAMACIÓN!H204="","",PROGRAMACIÓN!H204)</f>
        <v/>
      </c>
      <c r="J204" s="205" t="str">
        <f>IF(ISNA(IF(A204&lt;&gt;"",VLOOKUP(A204,'1CONTRATO2'!$A$311:$F$863,5,FALSE),"")),"",IF(A204&lt;&gt;"",VLOOKUP(A204,'1CONTRATO2'!$A$311:$F$863,5,FALSE),""))</f>
        <v/>
      </c>
      <c r="K204" s="204" t="str">
        <f>IF(ISNA(IF(OR(F204="DESCANSA",J204="DESCANSA"),"-----",IF(C204&lt;&gt;"",IF(VLOOKUP(F204,INICIO!$C$7:$D$30,2,FALSE)&lt;&gt;"",VLOOKUP(F204,INICIO!$C$7:$D$30,2,FALSE),""),""))),"",IF(OR(F204="DESCANSA",J204="DESCANSA"),"-----",IF(C204&lt;&gt;"",IF(VLOOKUP(F204,INICIO!$C$7:$D$30,2,FALSE)&lt;&gt;"",VLOOKUP(F204,INICIO!$C$7:$D$30,2,FALSE),""),"")))</f>
        <v/>
      </c>
      <c r="L204" s="203" t="str">
        <f>IF(ISNA(IF(A204&lt;&gt;"",VLOOKUP(A204,'1CONTRATO2'!$A$311:$G$863,7,FALSE),"")),"",IF(A204&lt;&gt;"",VLOOKUP(A204,'1CONTRATO2'!$A$311:$G$863,7,FALSE),""))</f>
        <v/>
      </c>
      <c r="M204" s="201" t="str">
        <f t="shared" si="15"/>
        <v>-</v>
      </c>
      <c r="N204" s="302" t="str">
        <f t="shared" si="17"/>
        <v/>
      </c>
      <c r="O204" s="314" t="str">
        <f>IF(PROGRAMACIÓN!C204="", "", PROGRAMACIÓN!C204)</f>
        <v/>
      </c>
      <c r="P204" s="303" t="str">
        <f t="shared" si="18"/>
        <v/>
      </c>
      <c r="Q204" s="303" t="str">
        <f t="shared" si="19"/>
        <v/>
      </c>
    </row>
    <row r="205" spans="1:17" ht="18" customHeight="1" x14ac:dyDescent="0.35">
      <c r="A205" s="203">
        <f t="shared" si="16"/>
        <v>198</v>
      </c>
      <c r="B205" s="210" t="str">
        <f>IF(ISNA(IF(A205&lt;&gt;"",VLOOKUP(A205,'1CONTRATO2'!$A$311:$F$863,2,FALSE),"")),"",IF(A205&lt;&gt;"",VLOOKUP(A205,'1CONTRATO2'!$A$311:$F$863,2,FALSE),""))</f>
        <v/>
      </c>
      <c r="C205" s="210" t="str">
        <f>IF(ISNA(IF(A205&lt;&gt;"",VLOOKUP(A205,'1CONTRATO2'!$A$311:$F$863,6,FALSE),"")),"",IF(A205&lt;&gt;"",VLOOKUP(A205,'1CONTRATO2'!$A$311:$F$863,6,FALSE),""))</f>
        <v/>
      </c>
      <c r="D205" s="209"/>
      <c r="E205" s="208"/>
      <c r="F205" s="207" t="str">
        <f>IF(ISNA(IF(A205&lt;&gt;"",VLOOKUP(A205,'1CONTRATO2'!$A$311:$F$863,4,FALSE),"")),"",IF(A205&lt;&gt;"",VLOOKUP(A205,'1CONTRATO2'!$A$311:$F$863,4,FALSE),""))</f>
        <v/>
      </c>
      <c r="G205" s="206" t="str">
        <f>IF(PROGRAMACIÓN!F205="","",PROGRAMACIÓN!F205)</f>
        <v/>
      </c>
      <c r="H205" s="206" t="str">
        <f>IF(PROGRAMACIÓN!G205="","",PROGRAMACIÓN!G205)</f>
        <v/>
      </c>
      <c r="I205" s="206" t="str">
        <f>IF(PROGRAMACIÓN!H205="","",PROGRAMACIÓN!H205)</f>
        <v/>
      </c>
      <c r="J205" s="205" t="str">
        <f>IF(ISNA(IF(A205&lt;&gt;"",VLOOKUP(A205,'1CONTRATO2'!$A$311:$F$863,5,FALSE),"")),"",IF(A205&lt;&gt;"",VLOOKUP(A205,'1CONTRATO2'!$A$311:$F$863,5,FALSE),""))</f>
        <v/>
      </c>
      <c r="K205" s="204" t="str">
        <f>IF(ISNA(IF(OR(F205="DESCANSA",J205="DESCANSA"),"-----",IF(C205&lt;&gt;"",IF(VLOOKUP(F205,INICIO!$C$7:$D$30,2,FALSE)&lt;&gt;"",VLOOKUP(F205,INICIO!$C$7:$D$30,2,FALSE),""),""))),"",IF(OR(F205="DESCANSA",J205="DESCANSA"),"-----",IF(C205&lt;&gt;"",IF(VLOOKUP(F205,INICIO!$C$7:$D$30,2,FALSE)&lt;&gt;"",VLOOKUP(F205,INICIO!$C$7:$D$30,2,FALSE),""),"")))</f>
        <v/>
      </c>
      <c r="L205" s="203" t="str">
        <f>IF(ISNA(IF(A205&lt;&gt;"",VLOOKUP(A205,'1CONTRATO2'!$A$311:$G$863,7,FALSE),"")),"",IF(A205&lt;&gt;"",VLOOKUP(A205,'1CONTRATO2'!$A$311:$G$863,7,FALSE),""))</f>
        <v/>
      </c>
      <c r="M205" s="201" t="str">
        <f t="shared" si="15"/>
        <v>-</v>
      </c>
      <c r="N205" s="302" t="str">
        <f t="shared" si="17"/>
        <v/>
      </c>
      <c r="O205" s="314" t="str">
        <f>IF(PROGRAMACIÓN!C205="", "", PROGRAMACIÓN!C205)</f>
        <v/>
      </c>
      <c r="P205" s="303" t="str">
        <f t="shared" si="18"/>
        <v/>
      </c>
      <c r="Q205" s="303" t="str">
        <f t="shared" si="19"/>
        <v/>
      </c>
    </row>
    <row r="206" spans="1:17" ht="18" customHeight="1" x14ac:dyDescent="0.35">
      <c r="A206" s="203">
        <f t="shared" si="16"/>
        <v>199</v>
      </c>
      <c r="B206" s="210" t="str">
        <f>IF(ISNA(IF(A206&lt;&gt;"",VLOOKUP(A206,'1CONTRATO2'!$A$311:$F$863,2,FALSE),"")),"",IF(A206&lt;&gt;"",VLOOKUP(A206,'1CONTRATO2'!$A$311:$F$863,2,FALSE),""))</f>
        <v/>
      </c>
      <c r="C206" s="210" t="str">
        <f>IF(ISNA(IF(A206&lt;&gt;"",VLOOKUP(A206,'1CONTRATO2'!$A$311:$F$863,6,FALSE),"")),"",IF(A206&lt;&gt;"",VLOOKUP(A206,'1CONTRATO2'!$A$311:$F$863,6,FALSE),""))</f>
        <v/>
      </c>
      <c r="D206" s="209"/>
      <c r="E206" s="208"/>
      <c r="F206" s="207" t="str">
        <f>IF(ISNA(IF(A206&lt;&gt;"",VLOOKUP(A206,'1CONTRATO2'!$A$311:$F$863,4,FALSE),"")),"",IF(A206&lt;&gt;"",VLOOKUP(A206,'1CONTRATO2'!$A$311:$F$863,4,FALSE),""))</f>
        <v/>
      </c>
      <c r="G206" s="206" t="str">
        <f>IF(PROGRAMACIÓN!F206="","",PROGRAMACIÓN!F206)</f>
        <v/>
      </c>
      <c r="H206" s="206" t="str">
        <f>IF(PROGRAMACIÓN!G206="","",PROGRAMACIÓN!G206)</f>
        <v/>
      </c>
      <c r="I206" s="206" t="str">
        <f>IF(PROGRAMACIÓN!H206="","",PROGRAMACIÓN!H206)</f>
        <v/>
      </c>
      <c r="J206" s="205" t="str">
        <f>IF(ISNA(IF(A206&lt;&gt;"",VLOOKUP(A206,'1CONTRATO2'!$A$311:$F$863,5,FALSE),"")),"",IF(A206&lt;&gt;"",VLOOKUP(A206,'1CONTRATO2'!$A$311:$F$863,5,FALSE),""))</f>
        <v/>
      </c>
      <c r="K206" s="204" t="str">
        <f>IF(ISNA(IF(OR(F206="DESCANSA",J206="DESCANSA"),"-----",IF(C206&lt;&gt;"",IF(VLOOKUP(F206,INICIO!$C$7:$D$30,2,FALSE)&lt;&gt;"",VLOOKUP(F206,INICIO!$C$7:$D$30,2,FALSE),""),""))),"",IF(OR(F206="DESCANSA",J206="DESCANSA"),"-----",IF(C206&lt;&gt;"",IF(VLOOKUP(F206,INICIO!$C$7:$D$30,2,FALSE)&lt;&gt;"",VLOOKUP(F206,INICIO!$C$7:$D$30,2,FALSE),""),"")))</f>
        <v/>
      </c>
      <c r="L206" s="203" t="str">
        <f>IF(ISNA(IF(A206&lt;&gt;"",VLOOKUP(A206,'1CONTRATO2'!$A$311:$G$863,7,FALSE),"")),"",IF(A206&lt;&gt;"",VLOOKUP(A206,'1CONTRATO2'!$A$311:$G$863,7,FALSE),""))</f>
        <v/>
      </c>
      <c r="M206" s="201" t="str">
        <f t="shared" si="15"/>
        <v>-</v>
      </c>
      <c r="N206" s="302" t="str">
        <f t="shared" si="17"/>
        <v/>
      </c>
      <c r="O206" s="314" t="str">
        <f>IF(PROGRAMACIÓN!C206="", "", PROGRAMACIÓN!C206)</f>
        <v/>
      </c>
      <c r="P206" s="303" t="str">
        <f t="shared" si="18"/>
        <v/>
      </c>
      <c r="Q206" s="303" t="str">
        <f t="shared" si="19"/>
        <v/>
      </c>
    </row>
    <row r="207" spans="1:17" ht="18" customHeight="1" x14ac:dyDescent="0.35">
      <c r="A207" s="203">
        <f t="shared" si="16"/>
        <v>200</v>
      </c>
      <c r="B207" s="210" t="str">
        <f>IF(ISNA(IF(A207&lt;&gt;"",VLOOKUP(A207,'1CONTRATO2'!$A$311:$F$863,2,FALSE),"")),"",IF(A207&lt;&gt;"",VLOOKUP(A207,'1CONTRATO2'!$A$311:$F$863,2,FALSE),""))</f>
        <v/>
      </c>
      <c r="C207" s="210" t="str">
        <f>IF(ISNA(IF(A207&lt;&gt;"",VLOOKUP(A207,'1CONTRATO2'!$A$311:$F$863,6,FALSE),"")),"",IF(A207&lt;&gt;"",VLOOKUP(A207,'1CONTRATO2'!$A$311:$F$863,6,FALSE),""))</f>
        <v/>
      </c>
      <c r="D207" s="209"/>
      <c r="E207" s="208"/>
      <c r="F207" s="207" t="str">
        <f>IF(ISNA(IF(A207&lt;&gt;"",VLOOKUP(A207,'1CONTRATO2'!$A$311:$F$863,4,FALSE),"")),"",IF(A207&lt;&gt;"",VLOOKUP(A207,'1CONTRATO2'!$A$311:$F$863,4,FALSE),""))</f>
        <v/>
      </c>
      <c r="G207" s="206" t="str">
        <f>IF(PROGRAMACIÓN!F207="","",PROGRAMACIÓN!F207)</f>
        <v/>
      </c>
      <c r="H207" s="206" t="str">
        <f>IF(PROGRAMACIÓN!G207="","",PROGRAMACIÓN!G207)</f>
        <v/>
      </c>
      <c r="I207" s="206" t="str">
        <f>IF(PROGRAMACIÓN!H207="","",PROGRAMACIÓN!H207)</f>
        <v/>
      </c>
      <c r="J207" s="205" t="str">
        <f>IF(ISNA(IF(A207&lt;&gt;"",VLOOKUP(A207,'1CONTRATO2'!$A$311:$F$863,5,FALSE),"")),"",IF(A207&lt;&gt;"",VLOOKUP(A207,'1CONTRATO2'!$A$311:$F$863,5,FALSE),""))</f>
        <v/>
      </c>
      <c r="K207" s="204" t="str">
        <f>IF(ISNA(IF(OR(F207="DESCANSA",J207="DESCANSA"),"-----",IF(C207&lt;&gt;"",IF(VLOOKUP(F207,INICIO!$C$7:$D$30,2,FALSE)&lt;&gt;"",VLOOKUP(F207,INICIO!$C$7:$D$30,2,FALSE),""),""))),"",IF(OR(F207="DESCANSA",J207="DESCANSA"),"-----",IF(C207&lt;&gt;"",IF(VLOOKUP(F207,INICIO!$C$7:$D$30,2,FALSE)&lt;&gt;"",VLOOKUP(F207,INICIO!$C$7:$D$30,2,FALSE),""),"")))</f>
        <v/>
      </c>
      <c r="L207" s="203" t="str">
        <f>IF(ISNA(IF(A207&lt;&gt;"",VLOOKUP(A207,'1CONTRATO2'!$A$311:$G$863,7,FALSE),"")),"",IF(A207&lt;&gt;"",VLOOKUP(A207,'1CONTRATO2'!$A$311:$G$863,7,FALSE),""))</f>
        <v/>
      </c>
      <c r="M207" s="201" t="str">
        <f t="shared" si="15"/>
        <v>-</v>
      </c>
      <c r="N207" s="302" t="str">
        <f t="shared" si="17"/>
        <v/>
      </c>
      <c r="O207" s="314" t="str">
        <f>IF(PROGRAMACIÓN!C207="", "", PROGRAMACIÓN!C207)</f>
        <v/>
      </c>
      <c r="P207" s="303" t="str">
        <f t="shared" si="18"/>
        <v/>
      </c>
      <c r="Q207" s="303" t="str">
        <f t="shared" si="19"/>
        <v/>
      </c>
    </row>
    <row r="208" spans="1:17" ht="18" customHeight="1" x14ac:dyDescent="0.35">
      <c r="A208" s="203">
        <f t="shared" si="16"/>
        <v>201</v>
      </c>
      <c r="B208" s="210" t="str">
        <f>IF(ISNA(IF(A208&lt;&gt;"",VLOOKUP(A208,'1CONTRATO2'!$A$311:$F$863,2,FALSE),"")),"",IF(A208&lt;&gt;"",VLOOKUP(A208,'1CONTRATO2'!$A$311:$F$863,2,FALSE),""))</f>
        <v/>
      </c>
      <c r="C208" s="210" t="str">
        <f>IF(ISNA(IF(A208&lt;&gt;"",VLOOKUP(A208,'1CONTRATO2'!$A$311:$F$863,6,FALSE),"")),"",IF(A208&lt;&gt;"",VLOOKUP(A208,'1CONTRATO2'!$A$311:$F$863,6,FALSE),""))</f>
        <v/>
      </c>
      <c r="D208" s="209"/>
      <c r="E208" s="208"/>
      <c r="F208" s="207" t="str">
        <f>IF(ISNA(IF(A208&lt;&gt;"",VLOOKUP(A208,'1CONTRATO2'!$A$311:$F$863,4,FALSE),"")),"",IF(A208&lt;&gt;"",VLOOKUP(A208,'1CONTRATO2'!$A$311:$F$863,4,FALSE),""))</f>
        <v/>
      </c>
      <c r="G208" s="206" t="str">
        <f>IF(PROGRAMACIÓN!F208="","",PROGRAMACIÓN!F208)</f>
        <v/>
      </c>
      <c r="H208" s="206" t="str">
        <f>IF(PROGRAMACIÓN!G208="","",PROGRAMACIÓN!G208)</f>
        <v/>
      </c>
      <c r="I208" s="206" t="str">
        <f>IF(PROGRAMACIÓN!H208="","",PROGRAMACIÓN!H208)</f>
        <v/>
      </c>
      <c r="J208" s="205" t="str">
        <f>IF(ISNA(IF(A208&lt;&gt;"",VLOOKUP(A208,'1CONTRATO2'!$A$311:$F$863,5,FALSE),"")),"",IF(A208&lt;&gt;"",VLOOKUP(A208,'1CONTRATO2'!$A$311:$F$863,5,FALSE),""))</f>
        <v/>
      </c>
      <c r="K208" s="204" t="str">
        <f>IF(ISNA(IF(OR(F208="DESCANSA",J208="DESCANSA"),"-----",IF(C208&lt;&gt;"",IF(VLOOKUP(F208,INICIO!$C$7:$D$30,2,FALSE)&lt;&gt;"",VLOOKUP(F208,INICIO!$C$7:$D$30,2,FALSE),""),""))),"",IF(OR(F208="DESCANSA",J208="DESCANSA"),"-----",IF(C208&lt;&gt;"",IF(VLOOKUP(F208,INICIO!$C$7:$D$30,2,FALSE)&lt;&gt;"",VLOOKUP(F208,INICIO!$C$7:$D$30,2,FALSE),""),"")))</f>
        <v/>
      </c>
      <c r="L208" s="203" t="str">
        <f>IF(ISNA(IF(A208&lt;&gt;"",VLOOKUP(A208,'1CONTRATO2'!$A$311:$G$863,7,FALSE),"")),"",IF(A208&lt;&gt;"",VLOOKUP(A208,'1CONTRATO2'!$A$311:$G$863,7,FALSE),""))</f>
        <v/>
      </c>
      <c r="M208" s="201" t="str">
        <f t="shared" si="15"/>
        <v>-</v>
      </c>
      <c r="N208" s="302" t="str">
        <f t="shared" si="17"/>
        <v/>
      </c>
      <c r="O208" s="314" t="str">
        <f>IF(PROGRAMACIÓN!C208="", "", PROGRAMACIÓN!C208)</f>
        <v/>
      </c>
      <c r="P208" s="303" t="str">
        <f t="shared" si="18"/>
        <v/>
      </c>
      <c r="Q208" s="303" t="str">
        <f t="shared" si="19"/>
        <v/>
      </c>
    </row>
    <row r="209" spans="1:17" ht="18" customHeight="1" x14ac:dyDescent="0.35">
      <c r="A209" s="203">
        <f t="shared" si="16"/>
        <v>202</v>
      </c>
      <c r="B209" s="210" t="str">
        <f>IF(ISNA(IF(A209&lt;&gt;"",VLOOKUP(A209,'1CONTRATO2'!$A$311:$F$863,2,FALSE),"")),"",IF(A209&lt;&gt;"",VLOOKUP(A209,'1CONTRATO2'!$A$311:$F$863,2,FALSE),""))</f>
        <v/>
      </c>
      <c r="C209" s="210" t="str">
        <f>IF(ISNA(IF(A209&lt;&gt;"",VLOOKUP(A209,'1CONTRATO2'!$A$311:$F$863,6,FALSE),"")),"",IF(A209&lt;&gt;"",VLOOKUP(A209,'1CONTRATO2'!$A$311:$F$863,6,FALSE),""))</f>
        <v/>
      </c>
      <c r="D209" s="209"/>
      <c r="E209" s="208"/>
      <c r="F209" s="207" t="str">
        <f>IF(ISNA(IF(A209&lt;&gt;"",VLOOKUP(A209,'1CONTRATO2'!$A$311:$F$863,4,FALSE),"")),"",IF(A209&lt;&gt;"",VLOOKUP(A209,'1CONTRATO2'!$A$311:$F$863,4,FALSE),""))</f>
        <v/>
      </c>
      <c r="G209" s="206" t="str">
        <f>IF(PROGRAMACIÓN!F209="","",PROGRAMACIÓN!F209)</f>
        <v/>
      </c>
      <c r="H209" s="206" t="str">
        <f>IF(PROGRAMACIÓN!G209="","",PROGRAMACIÓN!G209)</f>
        <v/>
      </c>
      <c r="I209" s="206" t="str">
        <f>IF(PROGRAMACIÓN!H209="","",PROGRAMACIÓN!H209)</f>
        <v/>
      </c>
      <c r="J209" s="205" t="str">
        <f>IF(ISNA(IF(A209&lt;&gt;"",VLOOKUP(A209,'1CONTRATO2'!$A$311:$F$863,5,FALSE),"")),"",IF(A209&lt;&gt;"",VLOOKUP(A209,'1CONTRATO2'!$A$311:$F$863,5,FALSE),""))</f>
        <v/>
      </c>
      <c r="K209" s="204" t="str">
        <f>IF(ISNA(IF(OR(F209="DESCANSA",J209="DESCANSA"),"-----",IF(C209&lt;&gt;"",IF(VLOOKUP(F209,INICIO!$C$7:$D$30,2,FALSE)&lt;&gt;"",VLOOKUP(F209,INICIO!$C$7:$D$30,2,FALSE),""),""))),"",IF(OR(F209="DESCANSA",J209="DESCANSA"),"-----",IF(C209&lt;&gt;"",IF(VLOOKUP(F209,INICIO!$C$7:$D$30,2,FALSE)&lt;&gt;"",VLOOKUP(F209,INICIO!$C$7:$D$30,2,FALSE),""),"")))</f>
        <v/>
      </c>
      <c r="L209" s="203" t="str">
        <f>IF(ISNA(IF(A209&lt;&gt;"",VLOOKUP(A209,'1CONTRATO2'!$A$311:$G$863,7,FALSE),"")),"",IF(A209&lt;&gt;"",VLOOKUP(A209,'1CONTRATO2'!$A$311:$G$863,7,FALSE),""))</f>
        <v/>
      </c>
      <c r="M209" s="201" t="str">
        <f t="shared" si="15"/>
        <v>-</v>
      </c>
      <c r="N209" s="302" t="str">
        <f t="shared" si="17"/>
        <v/>
      </c>
      <c r="O209" s="314" t="str">
        <f>IF(PROGRAMACIÓN!C209="", "", PROGRAMACIÓN!C209)</f>
        <v/>
      </c>
      <c r="P209" s="303" t="str">
        <f t="shared" si="18"/>
        <v/>
      </c>
      <c r="Q209" s="303" t="str">
        <f t="shared" si="19"/>
        <v/>
      </c>
    </row>
    <row r="210" spans="1:17" ht="18" customHeight="1" x14ac:dyDescent="0.35">
      <c r="A210" s="203">
        <f t="shared" si="16"/>
        <v>203</v>
      </c>
      <c r="B210" s="210" t="str">
        <f>IF(ISNA(IF(A210&lt;&gt;"",VLOOKUP(A210,'1CONTRATO2'!$A$311:$F$863,2,FALSE),"")),"",IF(A210&lt;&gt;"",VLOOKUP(A210,'1CONTRATO2'!$A$311:$F$863,2,FALSE),""))</f>
        <v/>
      </c>
      <c r="C210" s="210" t="str">
        <f>IF(ISNA(IF(A210&lt;&gt;"",VLOOKUP(A210,'1CONTRATO2'!$A$311:$F$863,6,FALSE),"")),"",IF(A210&lt;&gt;"",VLOOKUP(A210,'1CONTRATO2'!$A$311:$F$863,6,FALSE),""))</f>
        <v/>
      </c>
      <c r="D210" s="209"/>
      <c r="E210" s="208"/>
      <c r="F210" s="207" t="str">
        <f>IF(ISNA(IF(A210&lt;&gt;"",VLOOKUP(A210,'1CONTRATO2'!$A$311:$F$863,4,FALSE),"")),"",IF(A210&lt;&gt;"",VLOOKUP(A210,'1CONTRATO2'!$A$311:$F$863,4,FALSE),""))</f>
        <v/>
      </c>
      <c r="G210" s="206" t="str">
        <f>IF(PROGRAMACIÓN!F210="","",PROGRAMACIÓN!F210)</f>
        <v/>
      </c>
      <c r="H210" s="206" t="str">
        <f>IF(PROGRAMACIÓN!G210="","",PROGRAMACIÓN!G210)</f>
        <v/>
      </c>
      <c r="I210" s="206" t="str">
        <f>IF(PROGRAMACIÓN!H210="","",PROGRAMACIÓN!H210)</f>
        <v/>
      </c>
      <c r="J210" s="205" t="str">
        <f>IF(ISNA(IF(A210&lt;&gt;"",VLOOKUP(A210,'1CONTRATO2'!$A$311:$F$863,5,FALSE),"")),"",IF(A210&lt;&gt;"",VLOOKUP(A210,'1CONTRATO2'!$A$311:$F$863,5,FALSE),""))</f>
        <v/>
      </c>
      <c r="K210" s="204" t="str">
        <f>IF(ISNA(IF(OR(F210="DESCANSA",J210="DESCANSA"),"-----",IF(C210&lt;&gt;"",IF(VLOOKUP(F210,INICIO!$C$7:$D$30,2,FALSE)&lt;&gt;"",VLOOKUP(F210,INICIO!$C$7:$D$30,2,FALSE),""),""))),"",IF(OR(F210="DESCANSA",J210="DESCANSA"),"-----",IF(C210&lt;&gt;"",IF(VLOOKUP(F210,INICIO!$C$7:$D$30,2,FALSE)&lt;&gt;"",VLOOKUP(F210,INICIO!$C$7:$D$30,2,FALSE),""),"")))</f>
        <v/>
      </c>
      <c r="L210" s="203" t="str">
        <f>IF(ISNA(IF(A210&lt;&gt;"",VLOOKUP(A210,'1CONTRATO2'!$A$311:$G$863,7,FALSE),"")),"",IF(A210&lt;&gt;"",VLOOKUP(A210,'1CONTRATO2'!$A$311:$G$863,7,FALSE),""))</f>
        <v/>
      </c>
      <c r="M210" s="201" t="str">
        <f t="shared" si="15"/>
        <v>-</v>
      </c>
      <c r="N210" s="302" t="str">
        <f t="shared" si="17"/>
        <v/>
      </c>
      <c r="O210" s="314" t="str">
        <f>IF(PROGRAMACIÓN!C210="", "", PROGRAMACIÓN!C210)</f>
        <v/>
      </c>
      <c r="P210" s="303" t="str">
        <f t="shared" si="18"/>
        <v/>
      </c>
      <c r="Q210" s="303" t="str">
        <f t="shared" si="19"/>
        <v/>
      </c>
    </row>
    <row r="211" spans="1:17" ht="18" customHeight="1" x14ac:dyDescent="0.35">
      <c r="A211" s="203">
        <f t="shared" si="16"/>
        <v>204</v>
      </c>
      <c r="B211" s="210" t="str">
        <f>IF(ISNA(IF(A211&lt;&gt;"",VLOOKUP(A211,'1CONTRATO2'!$A$311:$F$863,2,FALSE),"")),"",IF(A211&lt;&gt;"",VLOOKUP(A211,'1CONTRATO2'!$A$311:$F$863,2,FALSE),""))</f>
        <v/>
      </c>
      <c r="C211" s="210" t="str">
        <f>IF(ISNA(IF(A211&lt;&gt;"",VLOOKUP(A211,'1CONTRATO2'!$A$311:$F$863,6,FALSE),"")),"",IF(A211&lt;&gt;"",VLOOKUP(A211,'1CONTRATO2'!$A$311:$F$863,6,FALSE),""))</f>
        <v/>
      </c>
      <c r="D211" s="209"/>
      <c r="E211" s="208"/>
      <c r="F211" s="207" t="str">
        <f>IF(ISNA(IF(A211&lt;&gt;"",VLOOKUP(A211,'1CONTRATO2'!$A$311:$F$863,4,FALSE),"")),"",IF(A211&lt;&gt;"",VLOOKUP(A211,'1CONTRATO2'!$A$311:$F$863,4,FALSE),""))</f>
        <v/>
      </c>
      <c r="G211" s="206" t="str">
        <f>IF(PROGRAMACIÓN!F211="","",PROGRAMACIÓN!F211)</f>
        <v/>
      </c>
      <c r="H211" s="206" t="str">
        <f>IF(PROGRAMACIÓN!G211="","",PROGRAMACIÓN!G211)</f>
        <v/>
      </c>
      <c r="I211" s="206" t="str">
        <f>IF(PROGRAMACIÓN!H211="","",PROGRAMACIÓN!H211)</f>
        <v/>
      </c>
      <c r="J211" s="205" t="str">
        <f>IF(ISNA(IF(A211&lt;&gt;"",VLOOKUP(A211,'1CONTRATO2'!$A$311:$F$863,5,FALSE),"")),"",IF(A211&lt;&gt;"",VLOOKUP(A211,'1CONTRATO2'!$A$311:$F$863,5,FALSE),""))</f>
        <v/>
      </c>
      <c r="K211" s="204" t="str">
        <f>IF(ISNA(IF(OR(F211="DESCANSA",J211="DESCANSA"),"-----",IF(C211&lt;&gt;"",IF(VLOOKUP(F211,INICIO!$C$7:$D$30,2,FALSE)&lt;&gt;"",VLOOKUP(F211,INICIO!$C$7:$D$30,2,FALSE),""),""))),"",IF(OR(F211="DESCANSA",J211="DESCANSA"),"-----",IF(C211&lt;&gt;"",IF(VLOOKUP(F211,INICIO!$C$7:$D$30,2,FALSE)&lt;&gt;"",VLOOKUP(F211,INICIO!$C$7:$D$30,2,FALSE),""),"")))</f>
        <v/>
      </c>
      <c r="L211" s="203" t="str">
        <f>IF(ISNA(IF(A211&lt;&gt;"",VLOOKUP(A211,'1CONTRATO2'!$A$311:$G$863,7,FALSE),"")),"",IF(A211&lt;&gt;"",VLOOKUP(A211,'1CONTRATO2'!$A$311:$G$863,7,FALSE),""))</f>
        <v/>
      </c>
      <c r="M211" s="201" t="str">
        <f t="shared" si="15"/>
        <v>-</v>
      </c>
      <c r="N211" s="302" t="str">
        <f t="shared" si="17"/>
        <v/>
      </c>
      <c r="O211" s="314" t="str">
        <f>IF(PROGRAMACIÓN!C211="", "", PROGRAMACIÓN!C211)</f>
        <v/>
      </c>
      <c r="P211" s="303" t="str">
        <f t="shared" si="18"/>
        <v/>
      </c>
      <c r="Q211" s="303" t="str">
        <f t="shared" si="19"/>
        <v/>
      </c>
    </row>
    <row r="212" spans="1:17" ht="18" customHeight="1" x14ac:dyDescent="0.35">
      <c r="A212" s="203">
        <f t="shared" si="16"/>
        <v>205</v>
      </c>
      <c r="B212" s="210" t="str">
        <f>IF(ISNA(IF(A212&lt;&gt;"",VLOOKUP(A212,'1CONTRATO2'!$A$311:$F$863,2,FALSE),"")),"",IF(A212&lt;&gt;"",VLOOKUP(A212,'1CONTRATO2'!$A$311:$F$863,2,FALSE),""))</f>
        <v/>
      </c>
      <c r="C212" s="210" t="str">
        <f>IF(ISNA(IF(A212&lt;&gt;"",VLOOKUP(A212,'1CONTRATO2'!$A$311:$F$863,6,FALSE),"")),"",IF(A212&lt;&gt;"",VLOOKUP(A212,'1CONTRATO2'!$A$311:$F$863,6,FALSE),""))</f>
        <v/>
      </c>
      <c r="D212" s="209"/>
      <c r="E212" s="208"/>
      <c r="F212" s="207" t="str">
        <f>IF(ISNA(IF(A212&lt;&gt;"",VLOOKUP(A212,'1CONTRATO2'!$A$311:$F$863,4,FALSE),"")),"",IF(A212&lt;&gt;"",VLOOKUP(A212,'1CONTRATO2'!$A$311:$F$863,4,FALSE),""))</f>
        <v/>
      </c>
      <c r="G212" s="206" t="str">
        <f>IF(PROGRAMACIÓN!F212="","",PROGRAMACIÓN!F212)</f>
        <v/>
      </c>
      <c r="H212" s="206" t="str">
        <f>IF(PROGRAMACIÓN!G212="","",PROGRAMACIÓN!G212)</f>
        <v/>
      </c>
      <c r="I212" s="206" t="str">
        <f>IF(PROGRAMACIÓN!H212="","",PROGRAMACIÓN!H212)</f>
        <v/>
      </c>
      <c r="J212" s="205" t="str">
        <f>IF(ISNA(IF(A212&lt;&gt;"",VLOOKUP(A212,'1CONTRATO2'!$A$311:$F$863,5,FALSE),"")),"",IF(A212&lt;&gt;"",VLOOKUP(A212,'1CONTRATO2'!$A$311:$F$863,5,FALSE),""))</f>
        <v/>
      </c>
      <c r="K212" s="204" t="str">
        <f>IF(ISNA(IF(OR(F212="DESCANSA",J212="DESCANSA"),"-----",IF(C212&lt;&gt;"",IF(VLOOKUP(F212,INICIO!$C$7:$D$30,2,FALSE)&lt;&gt;"",VLOOKUP(F212,INICIO!$C$7:$D$30,2,FALSE),""),""))),"",IF(OR(F212="DESCANSA",J212="DESCANSA"),"-----",IF(C212&lt;&gt;"",IF(VLOOKUP(F212,INICIO!$C$7:$D$30,2,FALSE)&lt;&gt;"",VLOOKUP(F212,INICIO!$C$7:$D$30,2,FALSE),""),"")))</f>
        <v/>
      </c>
      <c r="L212" s="203" t="str">
        <f>IF(ISNA(IF(A212&lt;&gt;"",VLOOKUP(A212,'1CONTRATO2'!$A$311:$G$863,7,FALSE),"")),"",IF(A212&lt;&gt;"",VLOOKUP(A212,'1CONTRATO2'!$A$311:$G$863,7,FALSE),""))</f>
        <v/>
      </c>
      <c r="M212" s="201" t="str">
        <f t="shared" si="15"/>
        <v>-</v>
      </c>
      <c r="N212" s="302" t="str">
        <f t="shared" si="17"/>
        <v/>
      </c>
      <c r="O212" s="314" t="str">
        <f>IF(PROGRAMACIÓN!C212="", "", PROGRAMACIÓN!C212)</f>
        <v/>
      </c>
      <c r="P212" s="303" t="str">
        <f t="shared" si="18"/>
        <v/>
      </c>
      <c r="Q212" s="303" t="str">
        <f t="shared" si="19"/>
        <v/>
      </c>
    </row>
    <row r="213" spans="1:17" ht="18" customHeight="1" x14ac:dyDescent="0.35">
      <c r="A213" s="203">
        <f t="shared" si="16"/>
        <v>206</v>
      </c>
      <c r="B213" s="210" t="str">
        <f>IF(ISNA(IF(A213&lt;&gt;"",VLOOKUP(A213,'1CONTRATO2'!$A$311:$F$863,2,FALSE),"")),"",IF(A213&lt;&gt;"",VLOOKUP(A213,'1CONTRATO2'!$A$311:$F$863,2,FALSE),""))</f>
        <v/>
      </c>
      <c r="C213" s="210" t="str">
        <f>IF(ISNA(IF(A213&lt;&gt;"",VLOOKUP(A213,'1CONTRATO2'!$A$311:$F$863,6,FALSE),"")),"",IF(A213&lt;&gt;"",VLOOKUP(A213,'1CONTRATO2'!$A$311:$F$863,6,FALSE),""))</f>
        <v/>
      </c>
      <c r="D213" s="209"/>
      <c r="E213" s="208"/>
      <c r="F213" s="207" t="str">
        <f>IF(ISNA(IF(A213&lt;&gt;"",VLOOKUP(A213,'1CONTRATO2'!$A$311:$F$863,4,FALSE),"")),"",IF(A213&lt;&gt;"",VLOOKUP(A213,'1CONTRATO2'!$A$311:$F$863,4,FALSE),""))</f>
        <v/>
      </c>
      <c r="G213" s="206" t="str">
        <f>IF(PROGRAMACIÓN!F213="","",PROGRAMACIÓN!F213)</f>
        <v/>
      </c>
      <c r="H213" s="206" t="str">
        <f>IF(PROGRAMACIÓN!G213="","",PROGRAMACIÓN!G213)</f>
        <v/>
      </c>
      <c r="I213" s="206" t="str">
        <f>IF(PROGRAMACIÓN!H213="","",PROGRAMACIÓN!H213)</f>
        <v/>
      </c>
      <c r="J213" s="205" t="str">
        <f>IF(ISNA(IF(A213&lt;&gt;"",VLOOKUP(A213,'1CONTRATO2'!$A$311:$F$863,5,FALSE),"")),"",IF(A213&lt;&gt;"",VLOOKUP(A213,'1CONTRATO2'!$A$311:$F$863,5,FALSE),""))</f>
        <v/>
      </c>
      <c r="K213" s="204" t="str">
        <f>IF(ISNA(IF(OR(F213="DESCANSA",J213="DESCANSA"),"-----",IF(C213&lt;&gt;"",IF(VLOOKUP(F213,INICIO!$C$7:$D$30,2,FALSE)&lt;&gt;"",VLOOKUP(F213,INICIO!$C$7:$D$30,2,FALSE),""),""))),"",IF(OR(F213="DESCANSA",J213="DESCANSA"),"-----",IF(C213&lt;&gt;"",IF(VLOOKUP(F213,INICIO!$C$7:$D$30,2,FALSE)&lt;&gt;"",VLOOKUP(F213,INICIO!$C$7:$D$30,2,FALSE),""),"")))</f>
        <v/>
      </c>
      <c r="L213" s="203" t="str">
        <f>IF(ISNA(IF(A213&lt;&gt;"",VLOOKUP(A213,'1CONTRATO2'!$A$311:$G$863,7,FALSE),"")),"",IF(A213&lt;&gt;"",VLOOKUP(A213,'1CONTRATO2'!$A$311:$G$863,7,FALSE),""))</f>
        <v/>
      </c>
      <c r="M213" s="201" t="str">
        <f t="shared" si="15"/>
        <v>-</v>
      </c>
      <c r="N213" s="302" t="str">
        <f t="shared" si="17"/>
        <v/>
      </c>
      <c r="O213" s="314" t="str">
        <f>IF(PROGRAMACIÓN!C213="", "", PROGRAMACIÓN!C213)</f>
        <v/>
      </c>
      <c r="P213" s="303" t="str">
        <f t="shared" si="18"/>
        <v/>
      </c>
      <c r="Q213" s="303" t="str">
        <f t="shared" si="19"/>
        <v/>
      </c>
    </row>
    <row r="214" spans="1:17" ht="18" customHeight="1" x14ac:dyDescent="0.35">
      <c r="A214" s="203">
        <f t="shared" si="16"/>
        <v>207</v>
      </c>
      <c r="B214" s="210" t="str">
        <f>IF(ISNA(IF(A214&lt;&gt;"",VLOOKUP(A214,'1CONTRATO2'!$A$311:$F$863,2,FALSE),"")),"",IF(A214&lt;&gt;"",VLOOKUP(A214,'1CONTRATO2'!$A$311:$F$863,2,FALSE),""))</f>
        <v/>
      </c>
      <c r="C214" s="210" t="str">
        <f>IF(ISNA(IF(A214&lt;&gt;"",VLOOKUP(A214,'1CONTRATO2'!$A$311:$F$863,6,FALSE),"")),"",IF(A214&lt;&gt;"",VLOOKUP(A214,'1CONTRATO2'!$A$311:$F$863,6,FALSE),""))</f>
        <v/>
      </c>
      <c r="D214" s="209"/>
      <c r="E214" s="208"/>
      <c r="F214" s="207" t="str">
        <f>IF(ISNA(IF(A214&lt;&gt;"",VLOOKUP(A214,'1CONTRATO2'!$A$311:$F$863,4,FALSE),"")),"",IF(A214&lt;&gt;"",VLOOKUP(A214,'1CONTRATO2'!$A$311:$F$863,4,FALSE),""))</f>
        <v/>
      </c>
      <c r="G214" s="206" t="str">
        <f>IF(PROGRAMACIÓN!F214="","",PROGRAMACIÓN!F214)</f>
        <v/>
      </c>
      <c r="H214" s="206" t="str">
        <f>IF(PROGRAMACIÓN!G214="","",PROGRAMACIÓN!G214)</f>
        <v/>
      </c>
      <c r="I214" s="206" t="str">
        <f>IF(PROGRAMACIÓN!H214="","",PROGRAMACIÓN!H214)</f>
        <v/>
      </c>
      <c r="J214" s="205" t="str">
        <f>IF(ISNA(IF(A214&lt;&gt;"",VLOOKUP(A214,'1CONTRATO2'!$A$311:$F$863,5,FALSE),"")),"",IF(A214&lt;&gt;"",VLOOKUP(A214,'1CONTRATO2'!$A$311:$F$863,5,FALSE),""))</f>
        <v/>
      </c>
      <c r="K214" s="204" t="str">
        <f>IF(ISNA(IF(OR(F214="DESCANSA",J214="DESCANSA"),"-----",IF(C214&lt;&gt;"",IF(VLOOKUP(F214,INICIO!$C$7:$D$30,2,FALSE)&lt;&gt;"",VLOOKUP(F214,INICIO!$C$7:$D$30,2,FALSE),""),""))),"",IF(OR(F214="DESCANSA",J214="DESCANSA"),"-----",IF(C214&lt;&gt;"",IF(VLOOKUP(F214,INICIO!$C$7:$D$30,2,FALSE)&lt;&gt;"",VLOOKUP(F214,INICIO!$C$7:$D$30,2,FALSE),""),"")))</f>
        <v/>
      </c>
      <c r="L214" s="203" t="str">
        <f>IF(ISNA(IF(A214&lt;&gt;"",VLOOKUP(A214,'1CONTRATO2'!$A$311:$G$863,7,FALSE),"")),"",IF(A214&lt;&gt;"",VLOOKUP(A214,'1CONTRATO2'!$A$311:$G$863,7,FALSE),""))</f>
        <v/>
      </c>
      <c r="M214" s="201" t="str">
        <f t="shared" si="15"/>
        <v>-</v>
      </c>
      <c r="N214" s="302" t="str">
        <f t="shared" si="17"/>
        <v/>
      </c>
      <c r="O214" s="314" t="str">
        <f>IF(PROGRAMACIÓN!C214="", "", PROGRAMACIÓN!C214)</f>
        <v/>
      </c>
      <c r="P214" s="303" t="str">
        <f t="shared" si="18"/>
        <v/>
      </c>
      <c r="Q214" s="303" t="str">
        <f t="shared" si="19"/>
        <v/>
      </c>
    </row>
    <row r="215" spans="1:17" ht="18" customHeight="1" x14ac:dyDescent="0.35">
      <c r="A215" s="203">
        <f t="shared" si="16"/>
        <v>208</v>
      </c>
      <c r="B215" s="210" t="str">
        <f>IF(ISNA(IF(A215&lt;&gt;"",VLOOKUP(A215,'1CONTRATO2'!$A$311:$F$863,2,FALSE),"")),"",IF(A215&lt;&gt;"",VLOOKUP(A215,'1CONTRATO2'!$A$311:$F$863,2,FALSE),""))</f>
        <v/>
      </c>
      <c r="C215" s="210" t="str">
        <f>IF(ISNA(IF(A215&lt;&gt;"",VLOOKUP(A215,'1CONTRATO2'!$A$311:$F$863,6,FALSE),"")),"",IF(A215&lt;&gt;"",VLOOKUP(A215,'1CONTRATO2'!$A$311:$F$863,6,FALSE),""))</f>
        <v/>
      </c>
      <c r="D215" s="209"/>
      <c r="E215" s="208"/>
      <c r="F215" s="207" t="str">
        <f>IF(ISNA(IF(A215&lt;&gt;"",VLOOKUP(A215,'1CONTRATO2'!$A$311:$F$863,4,FALSE),"")),"",IF(A215&lt;&gt;"",VLOOKUP(A215,'1CONTRATO2'!$A$311:$F$863,4,FALSE),""))</f>
        <v/>
      </c>
      <c r="G215" s="206" t="str">
        <f>IF(PROGRAMACIÓN!F215="","",PROGRAMACIÓN!F215)</f>
        <v/>
      </c>
      <c r="H215" s="206" t="str">
        <f>IF(PROGRAMACIÓN!G215="","",PROGRAMACIÓN!G215)</f>
        <v/>
      </c>
      <c r="I215" s="206" t="str">
        <f>IF(PROGRAMACIÓN!H215="","",PROGRAMACIÓN!H215)</f>
        <v/>
      </c>
      <c r="J215" s="205" t="str">
        <f>IF(ISNA(IF(A215&lt;&gt;"",VLOOKUP(A215,'1CONTRATO2'!$A$311:$F$863,5,FALSE),"")),"",IF(A215&lt;&gt;"",VLOOKUP(A215,'1CONTRATO2'!$A$311:$F$863,5,FALSE),""))</f>
        <v/>
      </c>
      <c r="K215" s="204" t="str">
        <f>IF(ISNA(IF(OR(F215="DESCANSA",J215="DESCANSA"),"-----",IF(C215&lt;&gt;"",IF(VLOOKUP(F215,INICIO!$C$7:$D$30,2,FALSE)&lt;&gt;"",VLOOKUP(F215,INICIO!$C$7:$D$30,2,FALSE),""),""))),"",IF(OR(F215="DESCANSA",J215="DESCANSA"),"-----",IF(C215&lt;&gt;"",IF(VLOOKUP(F215,INICIO!$C$7:$D$30,2,FALSE)&lt;&gt;"",VLOOKUP(F215,INICIO!$C$7:$D$30,2,FALSE),""),"")))</f>
        <v/>
      </c>
      <c r="L215" s="203" t="str">
        <f>IF(ISNA(IF(A215&lt;&gt;"",VLOOKUP(A215,'1CONTRATO2'!$A$311:$G$863,7,FALSE),"")),"",IF(A215&lt;&gt;"",VLOOKUP(A215,'1CONTRATO2'!$A$311:$G$863,7,FALSE),""))</f>
        <v/>
      </c>
      <c r="M215" s="201" t="str">
        <f t="shared" si="15"/>
        <v>-</v>
      </c>
      <c r="N215" s="302" t="str">
        <f t="shared" si="17"/>
        <v/>
      </c>
      <c r="O215" s="314" t="str">
        <f>IF(PROGRAMACIÓN!C215="", "", PROGRAMACIÓN!C215)</f>
        <v/>
      </c>
      <c r="P215" s="303" t="str">
        <f t="shared" si="18"/>
        <v/>
      </c>
      <c r="Q215" s="303" t="str">
        <f t="shared" si="19"/>
        <v/>
      </c>
    </row>
    <row r="216" spans="1:17" ht="18" customHeight="1" x14ac:dyDescent="0.35">
      <c r="A216" s="203">
        <f t="shared" si="16"/>
        <v>209</v>
      </c>
      <c r="B216" s="210" t="str">
        <f>IF(ISNA(IF(A216&lt;&gt;"",VLOOKUP(A216,'1CONTRATO2'!$A$311:$F$863,2,FALSE),"")),"",IF(A216&lt;&gt;"",VLOOKUP(A216,'1CONTRATO2'!$A$311:$F$863,2,FALSE),""))</f>
        <v/>
      </c>
      <c r="C216" s="210" t="str">
        <f>IF(ISNA(IF(A216&lt;&gt;"",VLOOKUP(A216,'1CONTRATO2'!$A$311:$F$863,6,FALSE),"")),"",IF(A216&lt;&gt;"",VLOOKUP(A216,'1CONTRATO2'!$A$311:$F$863,6,FALSE),""))</f>
        <v/>
      </c>
      <c r="D216" s="209"/>
      <c r="E216" s="208"/>
      <c r="F216" s="207" t="str">
        <f>IF(ISNA(IF(A216&lt;&gt;"",VLOOKUP(A216,'1CONTRATO2'!$A$311:$F$863,4,FALSE),"")),"",IF(A216&lt;&gt;"",VLOOKUP(A216,'1CONTRATO2'!$A$311:$F$863,4,FALSE),""))</f>
        <v/>
      </c>
      <c r="G216" s="206" t="str">
        <f>IF(PROGRAMACIÓN!F216="","",PROGRAMACIÓN!F216)</f>
        <v/>
      </c>
      <c r="H216" s="206" t="str">
        <f>IF(PROGRAMACIÓN!G216="","",PROGRAMACIÓN!G216)</f>
        <v/>
      </c>
      <c r="I216" s="206" t="str">
        <f>IF(PROGRAMACIÓN!H216="","",PROGRAMACIÓN!H216)</f>
        <v/>
      </c>
      <c r="J216" s="205" t="str">
        <f>IF(ISNA(IF(A216&lt;&gt;"",VLOOKUP(A216,'1CONTRATO2'!$A$311:$F$863,5,FALSE),"")),"",IF(A216&lt;&gt;"",VLOOKUP(A216,'1CONTRATO2'!$A$311:$F$863,5,FALSE),""))</f>
        <v/>
      </c>
      <c r="K216" s="204" t="str">
        <f>IF(ISNA(IF(OR(F216="DESCANSA",J216="DESCANSA"),"-----",IF(C216&lt;&gt;"",IF(VLOOKUP(F216,INICIO!$C$7:$D$30,2,FALSE)&lt;&gt;"",VLOOKUP(F216,INICIO!$C$7:$D$30,2,FALSE),""),""))),"",IF(OR(F216="DESCANSA",J216="DESCANSA"),"-----",IF(C216&lt;&gt;"",IF(VLOOKUP(F216,INICIO!$C$7:$D$30,2,FALSE)&lt;&gt;"",VLOOKUP(F216,INICIO!$C$7:$D$30,2,FALSE),""),"")))</f>
        <v/>
      </c>
      <c r="L216" s="203" t="str">
        <f>IF(ISNA(IF(A216&lt;&gt;"",VLOOKUP(A216,'1CONTRATO2'!$A$311:$G$863,7,FALSE),"")),"",IF(A216&lt;&gt;"",VLOOKUP(A216,'1CONTRATO2'!$A$311:$G$863,7,FALSE),""))</f>
        <v/>
      </c>
      <c r="M216" s="201" t="str">
        <f t="shared" si="15"/>
        <v>-</v>
      </c>
      <c r="N216" s="302" t="str">
        <f t="shared" si="17"/>
        <v/>
      </c>
      <c r="O216" s="314" t="str">
        <f>IF(PROGRAMACIÓN!C216="", "", PROGRAMACIÓN!C216)</f>
        <v/>
      </c>
      <c r="P216" s="303" t="str">
        <f t="shared" si="18"/>
        <v/>
      </c>
      <c r="Q216" s="303" t="str">
        <f t="shared" si="19"/>
        <v/>
      </c>
    </row>
    <row r="217" spans="1:17" ht="18" customHeight="1" x14ac:dyDescent="0.35">
      <c r="A217" s="203">
        <f t="shared" si="16"/>
        <v>210</v>
      </c>
      <c r="B217" s="210" t="str">
        <f>IF(ISNA(IF(A217&lt;&gt;"",VLOOKUP(A217,'1CONTRATO2'!$A$311:$F$863,2,FALSE),"")),"",IF(A217&lt;&gt;"",VLOOKUP(A217,'1CONTRATO2'!$A$311:$F$863,2,FALSE),""))</f>
        <v/>
      </c>
      <c r="C217" s="210" t="str">
        <f>IF(ISNA(IF(A217&lt;&gt;"",VLOOKUP(A217,'1CONTRATO2'!$A$311:$F$863,6,FALSE),"")),"",IF(A217&lt;&gt;"",VLOOKUP(A217,'1CONTRATO2'!$A$311:$F$863,6,FALSE),""))</f>
        <v/>
      </c>
      <c r="D217" s="209"/>
      <c r="E217" s="208"/>
      <c r="F217" s="207" t="str">
        <f>IF(ISNA(IF(A217&lt;&gt;"",VLOOKUP(A217,'1CONTRATO2'!$A$311:$F$863,4,FALSE),"")),"",IF(A217&lt;&gt;"",VLOOKUP(A217,'1CONTRATO2'!$A$311:$F$863,4,FALSE),""))</f>
        <v/>
      </c>
      <c r="G217" s="206" t="str">
        <f>IF(PROGRAMACIÓN!F217="","",PROGRAMACIÓN!F217)</f>
        <v/>
      </c>
      <c r="H217" s="206" t="str">
        <f>IF(PROGRAMACIÓN!G217="","",PROGRAMACIÓN!G217)</f>
        <v/>
      </c>
      <c r="I217" s="206" t="str">
        <f>IF(PROGRAMACIÓN!H217="","",PROGRAMACIÓN!H217)</f>
        <v/>
      </c>
      <c r="J217" s="205" t="str">
        <f>IF(ISNA(IF(A217&lt;&gt;"",VLOOKUP(A217,'1CONTRATO2'!$A$311:$F$863,5,FALSE),"")),"",IF(A217&lt;&gt;"",VLOOKUP(A217,'1CONTRATO2'!$A$311:$F$863,5,FALSE),""))</f>
        <v/>
      </c>
      <c r="K217" s="204" t="str">
        <f>IF(ISNA(IF(OR(F217="DESCANSA",J217="DESCANSA"),"-----",IF(C217&lt;&gt;"",IF(VLOOKUP(F217,INICIO!$C$7:$D$30,2,FALSE)&lt;&gt;"",VLOOKUP(F217,INICIO!$C$7:$D$30,2,FALSE),""),""))),"",IF(OR(F217="DESCANSA",J217="DESCANSA"),"-----",IF(C217&lt;&gt;"",IF(VLOOKUP(F217,INICIO!$C$7:$D$30,2,FALSE)&lt;&gt;"",VLOOKUP(F217,INICIO!$C$7:$D$30,2,FALSE),""),"")))</f>
        <v/>
      </c>
      <c r="L217" s="203" t="str">
        <f>IF(ISNA(IF(A217&lt;&gt;"",VLOOKUP(A217,'1CONTRATO2'!$A$311:$G$863,7,FALSE),"")),"",IF(A217&lt;&gt;"",VLOOKUP(A217,'1CONTRATO2'!$A$311:$G$863,7,FALSE),""))</f>
        <v/>
      </c>
      <c r="M217" s="201" t="str">
        <f t="shared" si="15"/>
        <v>-</v>
      </c>
      <c r="N217" s="302" t="str">
        <f t="shared" si="17"/>
        <v/>
      </c>
      <c r="O217" s="314" t="str">
        <f>IF(PROGRAMACIÓN!C217="", "", PROGRAMACIÓN!C217)</f>
        <v/>
      </c>
      <c r="P217" s="303" t="str">
        <f t="shared" si="18"/>
        <v/>
      </c>
      <c r="Q217" s="303" t="str">
        <f t="shared" si="19"/>
        <v/>
      </c>
    </row>
    <row r="218" spans="1:17" ht="18" customHeight="1" x14ac:dyDescent="0.35">
      <c r="A218" s="203">
        <f t="shared" si="16"/>
        <v>211</v>
      </c>
      <c r="B218" s="210" t="str">
        <f>IF(ISNA(IF(A218&lt;&gt;"",VLOOKUP(A218,'1CONTRATO2'!$A$311:$F$863,2,FALSE),"")),"",IF(A218&lt;&gt;"",VLOOKUP(A218,'1CONTRATO2'!$A$311:$F$863,2,FALSE),""))</f>
        <v/>
      </c>
      <c r="C218" s="210" t="str">
        <f>IF(ISNA(IF(A218&lt;&gt;"",VLOOKUP(A218,'1CONTRATO2'!$A$311:$F$863,6,FALSE),"")),"",IF(A218&lt;&gt;"",VLOOKUP(A218,'1CONTRATO2'!$A$311:$F$863,6,FALSE),""))</f>
        <v/>
      </c>
      <c r="D218" s="209"/>
      <c r="E218" s="208"/>
      <c r="F218" s="207" t="str">
        <f>IF(ISNA(IF(A218&lt;&gt;"",VLOOKUP(A218,'1CONTRATO2'!$A$311:$F$863,4,FALSE),"")),"",IF(A218&lt;&gt;"",VLOOKUP(A218,'1CONTRATO2'!$A$311:$F$863,4,FALSE),""))</f>
        <v/>
      </c>
      <c r="G218" s="206" t="str">
        <f>IF(PROGRAMACIÓN!F218="","",PROGRAMACIÓN!F218)</f>
        <v/>
      </c>
      <c r="H218" s="206" t="str">
        <f>IF(PROGRAMACIÓN!G218="","",PROGRAMACIÓN!G218)</f>
        <v/>
      </c>
      <c r="I218" s="206" t="str">
        <f>IF(PROGRAMACIÓN!H218="","",PROGRAMACIÓN!H218)</f>
        <v/>
      </c>
      <c r="J218" s="205" t="str">
        <f>IF(ISNA(IF(A218&lt;&gt;"",VLOOKUP(A218,'1CONTRATO2'!$A$311:$F$863,5,FALSE),"")),"",IF(A218&lt;&gt;"",VLOOKUP(A218,'1CONTRATO2'!$A$311:$F$863,5,FALSE),""))</f>
        <v/>
      </c>
      <c r="K218" s="204" t="str">
        <f>IF(ISNA(IF(OR(F218="DESCANSA",J218="DESCANSA"),"-----",IF(C218&lt;&gt;"",IF(VLOOKUP(F218,INICIO!$C$7:$D$30,2,FALSE)&lt;&gt;"",VLOOKUP(F218,INICIO!$C$7:$D$30,2,FALSE),""),""))),"",IF(OR(F218="DESCANSA",J218="DESCANSA"),"-----",IF(C218&lt;&gt;"",IF(VLOOKUP(F218,INICIO!$C$7:$D$30,2,FALSE)&lt;&gt;"",VLOOKUP(F218,INICIO!$C$7:$D$30,2,FALSE),""),"")))</f>
        <v/>
      </c>
      <c r="L218" s="203" t="str">
        <f>IF(ISNA(IF(A218&lt;&gt;"",VLOOKUP(A218,'1CONTRATO2'!$A$311:$G$863,7,FALSE),"")),"",IF(A218&lt;&gt;"",VLOOKUP(A218,'1CONTRATO2'!$A$311:$G$863,7,FALSE),""))</f>
        <v/>
      </c>
      <c r="M218" s="201" t="str">
        <f t="shared" si="15"/>
        <v>-</v>
      </c>
      <c r="N218" s="302" t="str">
        <f t="shared" si="17"/>
        <v/>
      </c>
      <c r="O218" s="314" t="str">
        <f>IF(PROGRAMACIÓN!C218="", "", PROGRAMACIÓN!C218)</f>
        <v/>
      </c>
      <c r="P218" s="303" t="str">
        <f t="shared" si="18"/>
        <v/>
      </c>
      <c r="Q218" s="303" t="str">
        <f t="shared" si="19"/>
        <v/>
      </c>
    </row>
    <row r="219" spans="1:17" ht="18" customHeight="1" x14ac:dyDescent="0.35">
      <c r="A219" s="203">
        <f t="shared" si="16"/>
        <v>212</v>
      </c>
      <c r="B219" s="210" t="str">
        <f>IF(ISNA(IF(A219&lt;&gt;"",VLOOKUP(A219,'1CONTRATO2'!$A$311:$F$863,2,FALSE),"")),"",IF(A219&lt;&gt;"",VLOOKUP(A219,'1CONTRATO2'!$A$311:$F$863,2,FALSE),""))</f>
        <v/>
      </c>
      <c r="C219" s="210" t="str">
        <f>IF(ISNA(IF(A219&lt;&gt;"",VLOOKUP(A219,'1CONTRATO2'!$A$311:$F$863,6,FALSE),"")),"",IF(A219&lt;&gt;"",VLOOKUP(A219,'1CONTRATO2'!$A$311:$F$863,6,FALSE),""))</f>
        <v/>
      </c>
      <c r="D219" s="209"/>
      <c r="E219" s="208"/>
      <c r="F219" s="207" t="str">
        <f>IF(ISNA(IF(A219&lt;&gt;"",VLOOKUP(A219,'1CONTRATO2'!$A$311:$F$863,4,FALSE),"")),"",IF(A219&lt;&gt;"",VLOOKUP(A219,'1CONTRATO2'!$A$311:$F$863,4,FALSE),""))</f>
        <v/>
      </c>
      <c r="G219" s="206" t="str">
        <f>IF(PROGRAMACIÓN!F219="","",PROGRAMACIÓN!F219)</f>
        <v/>
      </c>
      <c r="H219" s="206" t="str">
        <f>IF(PROGRAMACIÓN!G219="","",PROGRAMACIÓN!G219)</f>
        <v/>
      </c>
      <c r="I219" s="206" t="str">
        <f>IF(PROGRAMACIÓN!H219="","",PROGRAMACIÓN!H219)</f>
        <v/>
      </c>
      <c r="J219" s="205" t="str">
        <f>IF(ISNA(IF(A219&lt;&gt;"",VLOOKUP(A219,'1CONTRATO2'!$A$311:$F$863,5,FALSE),"")),"",IF(A219&lt;&gt;"",VLOOKUP(A219,'1CONTRATO2'!$A$311:$F$863,5,FALSE),""))</f>
        <v/>
      </c>
      <c r="K219" s="204" t="str">
        <f>IF(ISNA(IF(OR(F219="DESCANSA",J219="DESCANSA"),"-----",IF(C219&lt;&gt;"",IF(VLOOKUP(F219,INICIO!$C$7:$D$30,2,FALSE)&lt;&gt;"",VLOOKUP(F219,INICIO!$C$7:$D$30,2,FALSE),""),""))),"",IF(OR(F219="DESCANSA",J219="DESCANSA"),"-----",IF(C219&lt;&gt;"",IF(VLOOKUP(F219,INICIO!$C$7:$D$30,2,FALSE)&lt;&gt;"",VLOOKUP(F219,INICIO!$C$7:$D$30,2,FALSE),""),"")))</f>
        <v/>
      </c>
      <c r="L219" s="203" t="str">
        <f>IF(ISNA(IF(A219&lt;&gt;"",VLOOKUP(A219,'1CONTRATO2'!$A$311:$G$863,7,FALSE),"")),"",IF(A219&lt;&gt;"",VLOOKUP(A219,'1CONTRATO2'!$A$311:$G$863,7,FALSE),""))</f>
        <v/>
      </c>
      <c r="M219" s="201" t="str">
        <f t="shared" si="15"/>
        <v>-</v>
      </c>
      <c r="N219" s="302" t="str">
        <f t="shared" si="17"/>
        <v/>
      </c>
      <c r="O219" s="314" t="str">
        <f>IF(PROGRAMACIÓN!C219="", "", PROGRAMACIÓN!C219)</f>
        <v/>
      </c>
      <c r="P219" s="303" t="str">
        <f t="shared" si="18"/>
        <v/>
      </c>
      <c r="Q219" s="303" t="str">
        <f t="shared" si="19"/>
        <v/>
      </c>
    </row>
    <row r="220" spans="1:17" ht="18" customHeight="1" x14ac:dyDescent="0.35">
      <c r="A220" s="203">
        <f t="shared" si="16"/>
        <v>213</v>
      </c>
      <c r="B220" s="210" t="str">
        <f>IF(ISNA(IF(A220&lt;&gt;"",VLOOKUP(A220,'1CONTRATO2'!$A$311:$F$863,2,FALSE),"")),"",IF(A220&lt;&gt;"",VLOOKUP(A220,'1CONTRATO2'!$A$311:$F$863,2,FALSE),""))</f>
        <v/>
      </c>
      <c r="C220" s="210" t="str">
        <f>IF(ISNA(IF(A220&lt;&gt;"",VLOOKUP(A220,'1CONTRATO2'!$A$311:$F$863,6,FALSE),"")),"",IF(A220&lt;&gt;"",VLOOKUP(A220,'1CONTRATO2'!$A$311:$F$863,6,FALSE),""))</f>
        <v/>
      </c>
      <c r="D220" s="209"/>
      <c r="E220" s="208"/>
      <c r="F220" s="207" t="str">
        <f>IF(ISNA(IF(A220&lt;&gt;"",VLOOKUP(A220,'1CONTRATO2'!$A$311:$F$863,4,FALSE),"")),"",IF(A220&lt;&gt;"",VLOOKUP(A220,'1CONTRATO2'!$A$311:$F$863,4,FALSE),""))</f>
        <v/>
      </c>
      <c r="G220" s="206" t="str">
        <f>IF(PROGRAMACIÓN!F220="","",PROGRAMACIÓN!F220)</f>
        <v/>
      </c>
      <c r="H220" s="206" t="str">
        <f>IF(PROGRAMACIÓN!G220="","",PROGRAMACIÓN!G220)</f>
        <v/>
      </c>
      <c r="I220" s="206" t="str">
        <f>IF(PROGRAMACIÓN!H220="","",PROGRAMACIÓN!H220)</f>
        <v/>
      </c>
      <c r="J220" s="205" t="str">
        <f>IF(ISNA(IF(A220&lt;&gt;"",VLOOKUP(A220,'1CONTRATO2'!$A$311:$F$863,5,FALSE),"")),"",IF(A220&lt;&gt;"",VLOOKUP(A220,'1CONTRATO2'!$A$311:$F$863,5,FALSE),""))</f>
        <v/>
      </c>
      <c r="K220" s="204" t="str">
        <f>IF(ISNA(IF(OR(F220="DESCANSA",J220="DESCANSA"),"-----",IF(C220&lt;&gt;"",IF(VLOOKUP(F220,INICIO!$C$7:$D$30,2,FALSE)&lt;&gt;"",VLOOKUP(F220,INICIO!$C$7:$D$30,2,FALSE),""),""))),"",IF(OR(F220="DESCANSA",J220="DESCANSA"),"-----",IF(C220&lt;&gt;"",IF(VLOOKUP(F220,INICIO!$C$7:$D$30,2,FALSE)&lt;&gt;"",VLOOKUP(F220,INICIO!$C$7:$D$30,2,FALSE),""),"")))</f>
        <v/>
      </c>
      <c r="L220" s="203" t="str">
        <f>IF(ISNA(IF(A220&lt;&gt;"",VLOOKUP(A220,'1CONTRATO2'!$A$311:$G$863,7,FALSE),"")),"",IF(A220&lt;&gt;"",VLOOKUP(A220,'1CONTRATO2'!$A$311:$G$863,7,FALSE),""))</f>
        <v/>
      </c>
      <c r="M220" s="201" t="str">
        <f t="shared" si="15"/>
        <v>-</v>
      </c>
      <c r="N220" s="302" t="str">
        <f t="shared" si="17"/>
        <v/>
      </c>
      <c r="O220" s="314" t="str">
        <f>IF(PROGRAMACIÓN!C220="", "", PROGRAMACIÓN!C220)</f>
        <v/>
      </c>
      <c r="P220" s="303" t="str">
        <f t="shared" si="18"/>
        <v/>
      </c>
      <c r="Q220" s="303" t="str">
        <f t="shared" si="19"/>
        <v/>
      </c>
    </row>
    <row r="221" spans="1:17" ht="18" customHeight="1" x14ac:dyDescent="0.35">
      <c r="A221" s="203">
        <f t="shared" si="16"/>
        <v>214</v>
      </c>
      <c r="B221" s="210" t="str">
        <f>IF(ISNA(IF(A221&lt;&gt;"",VLOOKUP(A221,'1CONTRATO2'!$A$311:$F$863,2,FALSE),"")),"",IF(A221&lt;&gt;"",VLOOKUP(A221,'1CONTRATO2'!$A$311:$F$863,2,FALSE),""))</f>
        <v/>
      </c>
      <c r="C221" s="210" t="str">
        <f>IF(ISNA(IF(A221&lt;&gt;"",VLOOKUP(A221,'1CONTRATO2'!$A$311:$F$863,6,FALSE),"")),"",IF(A221&lt;&gt;"",VLOOKUP(A221,'1CONTRATO2'!$A$311:$F$863,6,FALSE),""))</f>
        <v/>
      </c>
      <c r="D221" s="209"/>
      <c r="E221" s="208"/>
      <c r="F221" s="207" t="str">
        <f>IF(ISNA(IF(A221&lt;&gt;"",VLOOKUP(A221,'1CONTRATO2'!$A$311:$F$863,4,FALSE),"")),"",IF(A221&lt;&gt;"",VLOOKUP(A221,'1CONTRATO2'!$A$311:$F$863,4,FALSE),""))</f>
        <v/>
      </c>
      <c r="G221" s="206" t="str">
        <f>IF(PROGRAMACIÓN!F221="","",PROGRAMACIÓN!F221)</f>
        <v/>
      </c>
      <c r="H221" s="206" t="str">
        <f>IF(PROGRAMACIÓN!G221="","",PROGRAMACIÓN!G221)</f>
        <v/>
      </c>
      <c r="I221" s="206" t="str">
        <f>IF(PROGRAMACIÓN!H221="","",PROGRAMACIÓN!H221)</f>
        <v/>
      </c>
      <c r="J221" s="205" t="str">
        <f>IF(ISNA(IF(A221&lt;&gt;"",VLOOKUP(A221,'1CONTRATO2'!$A$311:$F$863,5,FALSE),"")),"",IF(A221&lt;&gt;"",VLOOKUP(A221,'1CONTRATO2'!$A$311:$F$863,5,FALSE),""))</f>
        <v/>
      </c>
      <c r="K221" s="204" t="str">
        <f>IF(ISNA(IF(OR(F221="DESCANSA",J221="DESCANSA"),"-----",IF(C221&lt;&gt;"",IF(VLOOKUP(F221,INICIO!$C$7:$D$30,2,FALSE)&lt;&gt;"",VLOOKUP(F221,INICIO!$C$7:$D$30,2,FALSE),""),""))),"",IF(OR(F221="DESCANSA",J221="DESCANSA"),"-----",IF(C221&lt;&gt;"",IF(VLOOKUP(F221,INICIO!$C$7:$D$30,2,FALSE)&lt;&gt;"",VLOOKUP(F221,INICIO!$C$7:$D$30,2,FALSE),""),"")))</f>
        <v/>
      </c>
      <c r="L221" s="203" t="str">
        <f>IF(ISNA(IF(A221&lt;&gt;"",VLOOKUP(A221,'1CONTRATO2'!$A$311:$G$863,7,FALSE),"")),"",IF(A221&lt;&gt;"",VLOOKUP(A221,'1CONTRATO2'!$A$311:$G$863,7,FALSE),""))</f>
        <v/>
      </c>
      <c r="M221" s="201" t="str">
        <f t="shared" si="15"/>
        <v>-</v>
      </c>
      <c r="N221" s="302" t="str">
        <f t="shared" si="17"/>
        <v/>
      </c>
      <c r="O221" s="314" t="str">
        <f>IF(PROGRAMACIÓN!C221="", "", PROGRAMACIÓN!C221)</f>
        <v/>
      </c>
      <c r="P221" s="303" t="str">
        <f t="shared" si="18"/>
        <v/>
      </c>
      <c r="Q221" s="303" t="str">
        <f t="shared" si="19"/>
        <v/>
      </c>
    </row>
    <row r="222" spans="1:17" ht="18" customHeight="1" x14ac:dyDescent="0.35">
      <c r="A222" s="203">
        <f t="shared" si="16"/>
        <v>215</v>
      </c>
      <c r="B222" s="210" t="str">
        <f>IF(ISNA(IF(A222&lt;&gt;"",VLOOKUP(A222,'1CONTRATO2'!$A$311:$F$863,2,FALSE),"")),"",IF(A222&lt;&gt;"",VLOOKUP(A222,'1CONTRATO2'!$A$311:$F$863,2,FALSE),""))</f>
        <v/>
      </c>
      <c r="C222" s="210" t="str">
        <f>IF(ISNA(IF(A222&lt;&gt;"",VLOOKUP(A222,'1CONTRATO2'!$A$311:$F$863,6,FALSE),"")),"",IF(A222&lt;&gt;"",VLOOKUP(A222,'1CONTRATO2'!$A$311:$F$863,6,FALSE),""))</f>
        <v/>
      </c>
      <c r="D222" s="209"/>
      <c r="E222" s="208"/>
      <c r="F222" s="207" t="str">
        <f>IF(ISNA(IF(A222&lt;&gt;"",VLOOKUP(A222,'1CONTRATO2'!$A$311:$F$863,4,FALSE),"")),"",IF(A222&lt;&gt;"",VLOOKUP(A222,'1CONTRATO2'!$A$311:$F$863,4,FALSE),""))</f>
        <v/>
      </c>
      <c r="G222" s="206" t="str">
        <f>IF(PROGRAMACIÓN!F222="","",PROGRAMACIÓN!F222)</f>
        <v/>
      </c>
      <c r="H222" s="206" t="str">
        <f>IF(PROGRAMACIÓN!G222="","",PROGRAMACIÓN!G222)</f>
        <v/>
      </c>
      <c r="I222" s="206" t="str">
        <f>IF(PROGRAMACIÓN!H222="","",PROGRAMACIÓN!H222)</f>
        <v/>
      </c>
      <c r="J222" s="205" t="str">
        <f>IF(ISNA(IF(A222&lt;&gt;"",VLOOKUP(A222,'1CONTRATO2'!$A$311:$F$863,5,FALSE),"")),"",IF(A222&lt;&gt;"",VLOOKUP(A222,'1CONTRATO2'!$A$311:$F$863,5,FALSE),""))</f>
        <v/>
      </c>
      <c r="K222" s="204" t="str">
        <f>IF(ISNA(IF(OR(F222="DESCANSA",J222="DESCANSA"),"-----",IF(C222&lt;&gt;"",IF(VLOOKUP(F222,INICIO!$C$7:$D$30,2,FALSE)&lt;&gt;"",VLOOKUP(F222,INICIO!$C$7:$D$30,2,FALSE),""),""))),"",IF(OR(F222="DESCANSA",J222="DESCANSA"),"-----",IF(C222&lt;&gt;"",IF(VLOOKUP(F222,INICIO!$C$7:$D$30,2,FALSE)&lt;&gt;"",VLOOKUP(F222,INICIO!$C$7:$D$30,2,FALSE),""),"")))</f>
        <v/>
      </c>
      <c r="L222" s="203" t="str">
        <f>IF(ISNA(IF(A222&lt;&gt;"",VLOOKUP(A222,'1CONTRATO2'!$A$311:$G$863,7,FALSE),"")),"",IF(A222&lt;&gt;"",VLOOKUP(A222,'1CONTRATO2'!$A$311:$G$863,7,FALSE),""))</f>
        <v/>
      </c>
      <c r="M222" s="201" t="str">
        <f t="shared" si="15"/>
        <v>-</v>
      </c>
      <c r="N222" s="302" t="str">
        <f t="shared" si="17"/>
        <v/>
      </c>
      <c r="O222" s="314" t="str">
        <f>IF(PROGRAMACIÓN!C222="", "", PROGRAMACIÓN!C222)</f>
        <v/>
      </c>
      <c r="P222" s="303" t="str">
        <f t="shared" si="18"/>
        <v/>
      </c>
      <c r="Q222" s="303" t="str">
        <f t="shared" si="19"/>
        <v/>
      </c>
    </row>
    <row r="223" spans="1:17" ht="18" customHeight="1" x14ac:dyDescent="0.35">
      <c r="A223" s="203">
        <f t="shared" si="16"/>
        <v>216</v>
      </c>
      <c r="B223" s="210" t="str">
        <f>IF(ISNA(IF(A223&lt;&gt;"",VLOOKUP(A223,'1CONTRATO2'!$A$311:$F$863,2,FALSE),"")),"",IF(A223&lt;&gt;"",VLOOKUP(A223,'1CONTRATO2'!$A$311:$F$863,2,FALSE),""))</f>
        <v/>
      </c>
      <c r="C223" s="210" t="str">
        <f>IF(ISNA(IF(A223&lt;&gt;"",VLOOKUP(A223,'1CONTRATO2'!$A$311:$F$863,6,FALSE),"")),"",IF(A223&lt;&gt;"",VLOOKUP(A223,'1CONTRATO2'!$A$311:$F$863,6,FALSE),""))</f>
        <v/>
      </c>
      <c r="D223" s="209"/>
      <c r="E223" s="208"/>
      <c r="F223" s="207" t="str">
        <f>IF(ISNA(IF(A223&lt;&gt;"",VLOOKUP(A223,'1CONTRATO2'!$A$311:$F$863,4,FALSE),"")),"",IF(A223&lt;&gt;"",VLOOKUP(A223,'1CONTRATO2'!$A$311:$F$863,4,FALSE),""))</f>
        <v/>
      </c>
      <c r="G223" s="206" t="str">
        <f>IF(PROGRAMACIÓN!F223="","",PROGRAMACIÓN!F223)</f>
        <v/>
      </c>
      <c r="H223" s="206" t="str">
        <f>IF(PROGRAMACIÓN!G223="","",PROGRAMACIÓN!G223)</f>
        <v/>
      </c>
      <c r="I223" s="206" t="str">
        <f>IF(PROGRAMACIÓN!H223="","",PROGRAMACIÓN!H223)</f>
        <v/>
      </c>
      <c r="J223" s="205" t="str">
        <f>IF(ISNA(IF(A223&lt;&gt;"",VLOOKUP(A223,'1CONTRATO2'!$A$311:$F$863,5,FALSE),"")),"",IF(A223&lt;&gt;"",VLOOKUP(A223,'1CONTRATO2'!$A$311:$F$863,5,FALSE),""))</f>
        <v/>
      </c>
      <c r="K223" s="204" t="str">
        <f>IF(ISNA(IF(OR(F223="DESCANSA",J223="DESCANSA"),"-----",IF(C223&lt;&gt;"",IF(VLOOKUP(F223,INICIO!$C$7:$D$30,2,FALSE)&lt;&gt;"",VLOOKUP(F223,INICIO!$C$7:$D$30,2,FALSE),""),""))),"",IF(OR(F223="DESCANSA",J223="DESCANSA"),"-----",IF(C223&lt;&gt;"",IF(VLOOKUP(F223,INICIO!$C$7:$D$30,2,FALSE)&lt;&gt;"",VLOOKUP(F223,INICIO!$C$7:$D$30,2,FALSE),""),"")))</f>
        <v/>
      </c>
      <c r="L223" s="203" t="str">
        <f>IF(ISNA(IF(A223&lt;&gt;"",VLOOKUP(A223,'1CONTRATO2'!$A$311:$G$863,7,FALSE),"")),"",IF(A223&lt;&gt;"",VLOOKUP(A223,'1CONTRATO2'!$A$311:$G$863,7,FALSE),""))</f>
        <v/>
      </c>
      <c r="M223" s="201" t="str">
        <f t="shared" si="15"/>
        <v>-</v>
      </c>
      <c r="N223" s="302" t="str">
        <f t="shared" si="17"/>
        <v/>
      </c>
      <c r="O223" s="314" t="str">
        <f>IF(PROGRAMACIÓN!C223="", "", PROGRAMACIÓN!C223)</f>
        <v/>
      </c>
      <c r="P223" s="303" t="str">
        <f t="shared" si="18"/>
        <v/>
      </c>
      <c r="Q223" s="303" t="str">
        <f t="shared" si="19"/>
        <v/>
      </c>
    </row>
    <row r="224" spans="1:17" ht="18" customHeight="1" x14ac:dyDescent="0.35">
      <c r="A224" s="203">
        <f t="shared" si="16"/>
        <v>217</v>
      </c>
      <c r="B224" s="210" t="str">
        <f>IF(ISNA(IF(A224&lt;&gt;"",VLOOKUP(A224,'1CONTRATO2'!$A$311:$F$863,2,FALSE),"")),"",IF(A224&lt;&gt;"",VLOOKUP(A224,'1CONTRATO2'!$A$311:$F$863,2,FALSE),""))</f>
        <v/>
      </c>
      <c r="C224" s="210" t="str">
        <f>IF(ISNA(IF(A224&lt;&gt;"",VLOOKUP(A224,'1CONTRATO2'!$A$311:$F$863,6,FALSE),"")),"",IF(A224&lt;&gt;"",VLOOKUP(A224,'1CONTRATO2'!$A$311:$F$863,6,FALSE),""))</f>
        <v/>
      </c>
      <c r="D224" s="209"/>
      <c r="E224" s="208"/>
      <c r="F224" s="207" t="str">
        <f>IF(ISNA(IF(A224&lt;&gt;"",VLOOKUP(A224,'1CONTRATO2'!$A$311:$F$863,4,FALSE),"")),"",IF(A224&lt;&gt;"",VLOOKUP(A224,'1CONTRATO2'!$A$311:$F$863,4,FALSE),""))</f>
        <v/>
      </c>
      <c r="G224" s="206" t="str">
        <f>IF(PROGRAMACIÓN!F224="","",PROGRAMACIÓN!F224)</f>
        <v/>
      </c>
      <c r="H224" s="206" t="str">
        <f>IF(PROGRAMACIÓN!G224="","",PROGRAMACIÓN!G224)</f>
        <v/>
      </c>
      <c r="I224" s="206" t="str">
        <f>IF(PROGRAMACIÓN!H224="","",PROGRAMACIÓN!H224)</f>
        <v/>
      </c>
      <c r="J224" s="205" t="str">
        <f>IF(ISNA(IF(A224&lt;&gt;"",VLOOKUP(A224,'1CONTRATO2'!$A$311:$F$863,5,FALSE),"")),"",IF(A224&lt;&gt;"",VLOOKUP(A224,'1CONTRATO2'!$A$311:$F$863,5,FALSE),""))</f>
        <v/>
      </c>
      <c r="K224" s="204" t="str">
        <f>IF(ISNA(IF(OR(F224="DESCANSA",J224="DESCANSA"),"-----",IF(C224&lt;&gt;"",IF(VLOOKUP(F224,INICIO!$C$7:$D$30,2,FALSE)&lt;&gt;"",VLOOKUP(F224,INICIO!$C$7:$D$30,2,FALSE),""),""))),"",IF(OR(F224="DESCANSA",J224="DESCANSA"),"-----",IF(C224&lt;&gt;"",IF(VLOOKUP(F224,INICIO!$C$7:$D$30,2,FALSE)&lt;&gt;"",VLOOKUP(F224,INICIO!$C$7:$D$30,2,FALSE),""),"")))</f>
        <v/>
      </c>
      <c r="L224" s="203" t="str">
        <f>IF(ISNA(IF(A224&lt;&gt;"",VLOOKUP(A224,'1CONTRATO2'!$A$311:$G$863,7,FALSE),"")),"",IF(A224&lt;&gt;"",VLOOKUP(A224,'1CONTRATO2'!$A$311:$G$863,7,FALSE),""))</f>
        <v/>
      </c>
      <c r="M224" s="201" t="str">
        <f t="shared" si="15"/>
        <v>-</v>
      </c>
      <c r="N224" s="302" t="str">
        <f t="shared" si="17"/>
        <v/>
      </c>
      <c r="O224" s="314" t="str">
        <f>IF(PROGRAMACIÓN!C224="", "", PROGRAMACIÓN!C224)</f>
        <v/>
      </c>
      <c r="P224" s="303" t="str">
        <f t="shared" si="18"/>
        <v/>
      </c>
      <c r="Q224" s="303" t="str">
        <f t="shared" si="19"/>
        <v/>
      </c>
    </row>
    <row r="225" spans="1:17" ht="18" customHeight="1" x14ac:dyDescent="0.35">
      <c r="A225" s="203">
        <f t="shared" si="16"/>
        <v>218</v>
      </c>
      <c r="B225" s="210" t="str">
        <f>IF(ISNA(IF(A225&lt;&gt;"",VLOOKUP(A225,'1CONTRATO2'!$A$311:$F$863,2,FALSE),"")),"",IF(A225&lt;&gt;"",VLOOKUP(A225,'1CONTRATO2'!$A$311:$F$863,2,FALSE),""))</f>
        <v/>
      </c>
      <c r="C225" s="210" t="str">
        <f>IF(ISNA(IF(A225&lt;&gt;"",VLOOKUP(A225,'1CONTRATO2'!$A$311:$F$863,6,FALSE),"")),"",IF(A225&lt;&gt;"",VLOOKUP(A225,'1CONTRATO2'!$A$311:$F$863,6,FALSE),""))</f>
        <v/>
      </c>
      <c r="D225" s="209"/>
      <c r="E225" s="208"/>
      <c r="F225" s="207" t="str">
        <f>IF(ISNA(IF(A225&lt;&gt;"",VLOOKUP(A225,'1CONTRATO2'!$A$311:$F$863,4,FALSE),"")),"",IF(A225&lt;&gt;"",VLOOKUP(A225,'1CONTRATO2'!$A$311:$F$863,4,FALSE),""))</f>
        <v/>
      </c>
      <c r="G225" s="206" t="str">
        <f>IF(PROGRAMACIÓN!F225="","",PROGRAMACIÓN!F225)</f>
        <v/>
      </c>
      <c r="H225" s="206" t="str">
        <f>IF(PROGRAMACIÓN!G225="","",PROGRAMACIÓN!G225)</f>
        <v/>
      </c>
      <c r="I225" s="206" t="str">
        <f>IF(PROGRAMACIÓN!H225="","",PROGRAMACIÓN!H225)</f>
        <v/>
      </c>
      <c r="J225" s="205" t="str">
        <f>IF(ISNA(IF(A225&lt;&gt;"",VLOOKUP(A225,'1CONTRATO2'!$A$311:$F$863,5,FALSE),"")),"",IF(A225&lt;&gt;"",VLOOKUP(A225,'1CONTRATO2'!$A$311:$F$863,5,FALSE),""))</f>
        <v/>
      </c>
      <c r="K225" s="204" t="str">
        <f>IF(ISNA(IF(OR(F225="DESCANSA",J225="DESCANSA"),"-----",IF(C225&lt;&gt;"",IF(VLOOKUP(F225,INICIO!$C$7:$D$30,2,FALSE)&lt;&gt;"",VLOOKUP(F225,INICIO!$C$7:$D$30,2,FALSE),""),""))),"",IF(OR(F225="DESCANSA",J225="DESCANSA"),"-----",IF(C225&lt;&gt;"",IF(VLOOKUP(F225,INICIO!$C$7:$D$30,2,FALSE)&lt;&gt;"",VLOOKUP(F225,INICIO!$C$7:$D$30,2,FALSE),""),"")))</f>
        <v/>
      </c>
      <c r="L225" s="203" t="str">
        <f>IF(ISNA(IF(A225&lt;&gt;"",VLOOKUP(A225,'1CONTRATO2'!$A$311:$G$863,7,FALSE),"")),"",IF(A225&lt;&gt;"",VLOOKUP(A225,'1CONTRATO2'!$A$311:$G$863,7,FALSE),""))</f>
        <v/>
      </c>
      <c r="M225" s="201" t="str">
        <f t="shared" si="15"/>
        <v>-</v>
      </c>
      <c r="N225" s="302" t="str">
        <f t="shared" si="17"/>
        <v/>
      </c>
      <c r="O225" s="314" t="str">
        <f>IF(PROGRAMACIÓN!C225="", "", PROGRAMACIÓN!C225)</f>
        <v/>
      </c>
      <c r="P225" s="303" t="str">
        <f t="shared" si="18"/>
        <v/>
      </c>
      <c r="Q225" s="303" t="str">
        <f t="shared" si="19"/>
        <v/>
      </c>
    </row>
    <row r="226" spans="1:17" ht="18" customHeight="1" x14ac:dyDescent="0.35">
      <c r="A226" s="203">
        <f t="shared" si="16"/>
        <v>219</v>
      </c>
      <c r="B226" s="210" t="str">
        <f>IF(ISNA(IF(A226&lt;&gt;"",VLOOKUP(A226,'1CONTRATO2'!$A$311:$F$863,2,FALSE),"")),"",IF(A226&lt;&gt;"",VLOOKUP(A226,'1CONTRATO2'!$A$311:$F$863,2,FALSE),""))</f>
        <v/>
      </c>
      <c r="C226" s="210" t="str">
        <f>IF(ISNA(IF(A226&lt;&gt;"",VLOOKUP(A226,'1CONTRATO2'!$A$311:$F$863,6,FALSE),"")),"",IF(A226&lt;&gt;"",VLOOKUP(A226,'1CONTRATO2'!$A$311:$F$863,6,FALSE),""))</f>
        <v/>
      </c>
      <c r="D226" s="209"/>
      <c r="E226" s="208"/>
      <c r="F226" s="207" t="str">
        <f>IF(ISNA(IF(A226&lt;&gt;"",VLOOKUP(A226,'1CONTRATO2'!$A$311:$F$863,4,FALSE),"")),"",IF(A226&lt;&gt;"",VLOOKUP(A226,'1CONTRATO2'!$A$311:$F$863,4,FALSE),""))</f>
        <v/>
      </c>
      <c r="G226" s="206" t="str">
        <f>IF(PROGRAMACIÓN!F226="","",PROGRAMACIÓN!F226)</f>
        <v/>
      </c>
      <c r="H226" s="206" t="str">
        <f>IF(PROGRAMACIÓN!G226="","",PROGRAMACIÓN!G226)</f>
        <v/>
      </c>
      <c r="I226" s="206" t="str">
        <f>IF(PROGRAMACIÓN!H226="","",PROGRAMACIÓN!H226)</f>
        <v/>
      </c>
      <c r="J226" s="205" t="str">
        <f>IF(ISNA(IF(A226&lt;&gt;"",VLOOKUP(A226,'1CONTRATO2'!$A$311:$F$863,5,FALSE),"")),"",IF(A226&lt;&gt;"",VLOOKUP(A226,'1CONTRATO2'!$A$311:$F$863,5,FALSE),""))</f>
        <v/>
      </c>
      <c r="K226" s="204" t="str">
        <f>IF(ISNA(IF(OR(F226="DESCANSA",J226="DESCANSA"),"-----",IF(C226&lt;&gt;"",IF(VLOOKUP(F226,INICIO!$C$7:$D$30,2,FALSE)&lt;&gt;"",VLOOKUP(F226,INICIO!$C$7:$D$30,2,FALSE),""),""))),"",IF(OR(F226="DESCANSA",J226="DESCANSA"),"-----",IF(C226&lt;&gt;"",IF(VLOOKUP(F226,INICIO!$C$7:$D$30,2,FALSE)&lt;&gt;"",VLOOKUP(F226,INICIO!$C$7:$D$30,2,FALSE),""),"")))</f>
        <v/>
      </c>
      <c r="L226" s="203" t="str">
        <f>IF(ISNA(IF(A226&lt;&gt;"",VLOOKUP(A226,'1CONTRATO2'!$A$311:$G$863,7,FALSE),"")),"",IF(A226&lt;&gt;"",VLOOKUP(A226,'1CONTRATO2'!$A$311:$G$863,7,FALSE),""))</f>
        <v/>
      </c>
      <c r="M226" s="201" t="str">
        <f t="shared" si="15"/>
        <v>-</v>
      </c>
      <c r="N226" s="302" t="str">
        <f t="shared" si="17"/>
        <v/>
      </c>
      <c r="O226" s="314" t="str">
        <f>IF(PROGRAMACIÓN!C226="", "", PROGRAMACIÓN!C226)</f>
        <v/>
      </c>
      <c r="P226" s="303" t="str">
        <f t="shared" si="18"/>
        <v/>
      </c>
      <c r="Q226" s="303" t="str">
        <f t="shared" si="19"/>
        <v/>
      </c>
    </row>
    <row r="227" spans="1:17" ht="18" customHeight="1" x14ac:dyDescent="0.35">
      <c r="A227" s="203">
        <f t="shared" si="16"/>
        <v>220</v>
      </c>
      <c r="B227" s="210" t="str">
        <f>IF(ISNA(IF(A227&lt;&gt;"",VLOOKUP(A227,'1CONTRATO2'!$A$311:$F$863,2,FALSE),"")),"",IF(A227&lt;&gt;"",VLOOKUP(A227,'1CONTRATO2'!$A$311:$F$863,2,FALSE),""))</f>
        <v/>
      </c>
      <c r="C227" s="210" t="str">
        <f>IF(ISNA(IF(A227&lt;&gt;"",VLOOKUP(A227,'1CONTRATO2'!$A$311:$F$863,6,FALSE),"")),"",IF(A227&lt;&gt;"",VLOOKUP(A227,'1CONTRATO2'!$A$311:$F$863,6,FALSE),""))</f>
        <v/>
      </c>
      <c r="D227" s="209"/>
      <c r="E227" s="208"/>
      <c r="F227" s="207" t="str">
        <f>IF(ISNA(IF(A227&lt;&gt;"",VLOOKUP(A227,'1CONTRATO2'!$A$311:$F$863,4,FALSE),"")),"",IF(A227&lt;&gt;"",VLOOKUP(A227,'1CONTRATO2'!$A$311:$F$863,4,FALSE),""))</f>
        <v/>
      </c>
      <c r="G227" s="206" t="str">
        <f>IF(PROGRAMACIÓN!F227="","",PROGRAMACIÓN!F227)</f>
        <v/>
      </c>
      <c r="H227" s="206" t="str">
        <f>IF(PROGRAMACIÓN!G227="","",PROGRAMACIÓN!G227)</f>
        <v/>
      </c>
      <c r="I227" s="206" t="str">
        <f>IF(PROGRAMACIÓN!H227="","",PROGRAMACIÓN!H227)</f>
        <v/>
      </c>
      <c r="J227" s="205" t="str">
        <f>IF(ISNA(IF(A227&lt;&gt;"",VLOOKUP(A227,'1CONTRATO2'!$A$311:$F$863,5,FALSE),"")),"",IF(A227&lt;&gt;"",VLOOKUP(A227,'1CONTRATO2'!$A$311:$F$863,5,FALSE),""))</f>
        <v/>
      </c>
      <c r="K227" s="204" t="str">
        <f>IF(ISNA(IF(OR(F227="DESCANSA",J227="DESCANSA"),"-----",IF(C227&lt;&gt;"",IF(VLOOKUP(F227,INICIO!$C$7:$D$30,2,FALSE)&lt;&gt;"",VLOOKUP(F227,INICIO!$C$7:$D$30,2,FALSE),""),""))),"",IF(OR(F227="DESCANSA",J227="DESCANSA"),"-----",IF(C227&lt;&gt;"",IF(VLOOKUP(F227,INICIO!$C$7:$D$30,2,FALSE)&lt;&gt;"",VLOOKUP(F227,INICIO!$C$7:$D$30,2,FALSE),""),"")))</f>
        <v/>
      </c>
      <c r="L227" s="203" t="str">
        <f>IF(ISNA(IF(A227&lt;&gt;"",VLOOKUP(A227,'1CONTRATO2'!$A$311:$G$863,7,FALSE),"")),"",IF(A227&lt;&gt;"",VLOOKUP(A227,'1CONTRATO2'!$A$311:$G$863,7,FALSE),""))</f>
        <v/>
      </c>
      <c r="M227" s="201" t="str">
        <f t="shared" si="15"/>
        <v>-</v>
      </c>
      <c r="N227" s="302" t="str">
        <f t="shared" si="17"/>
        <v/>
      </c>
      <c r="O227" s="314" t="str">
        <f>IF(PROGRAMACIÓN!C227="", "", PROGRAMACIÓN!C227)</f>
        <v/>
      </c>
      <c r="P227" s="303" t="str">
        <f t="shared" si="18"/>
        <v/>
      </c>
      <c r="Q227" s="303" t="str">
        <f t="shared" si="19"/>
        <v/>
      </c>
    </row>
    <row r="228" spans="1:17" ht="18" customHeight="1" x14ac:dyDescent="0.35">
      <c r="A228" s="203">
        <f t="shared" si="16"/>
        <v>221</v>
      </c>
      <c r="B228" s="210" t="str">
        <f>IF(ISNA(IF(A228&lt;&gt;"",VLOOKUP(A228,'1CONTRATO2'!$A$311:$F$863,2,FALSE),"")),"",IF(A228&lt;&gt;"",VLOOKUP(A228,'1CONTRATO2'!$A$311:$F$863,2,FALSE),""))</f>
        <v/>
      </c>
      <c r="C228" s="210" t="str">
        <f>IF(ISNA(IF(A228&lt;&gt;"",VLOOKUP(A228,'1CONTRATO2'!$A$311:$F$863,6,FALSE),"")),"",IF(A228&lt;&gt;"",VLOOKUP(A228,'1CONTRATO2'!$A$311:$F$863,6,FALSE),""))</f>
        <v/>
      </c>
      <c r="D228" s="209"/>
      <c r="E228" s="208"/>
      <c r="F228" s="207" t="str">
        <f>IF(ISNA(IF(A228&lt;&gt;"",VLOOKUP(A228,'1CONTRATO2'!$A$311:$F$863,4,FALSE),"")),"",IF(A228&lt;&gt;"",VLOOKUP(A228,'1CONTRATO2'!$A$311:$F$863,4,FALSE),""))</f>
        <v/>
      </c>
      <c r="G228" s="206" t="str">
        <f>IF(PROGRAMACIÓN!F228="","",PROGRAMACIÓN!F228)</f>
        <v/>
      </c>
      <c r="H228" s="206" t="str">
        <f>IF(PROGRAMACIÓN!G228="","",PROGRAMACIÓN!G228)</f>
        <v/>
      </c>
      <c r="I228" s="206" t="str">
        <f>IF(PROGRAMACIÓN!H228="","",PROGRAMACIÓN!H228)</f>
        <v/>
      </c>
      <c r="J228" s="205" t="str">
        <f>IF(ISNA(IF(A228&lt;&gt;"",VLOOKUP(A228,'1CONTRATO2'!$A$311:$F$863,5,FALSE),"")),"",IF(A228&lt;&gt;"",VLOOKUP(A228,'1CONTRATO2'!$A$311:$F$863,5,FALSE),""))</f>
        <v/>
      </c>
      <c r="K228" s="204" t="str">
        <f>IF(ISNA(IF(OR(F228="DESCANSA",J228="DESCANSA"),"-----",IF(C228&lt;&gt;"",IF(VLOOKUP(F228,INICIO!$C$7:$D$30,2,FALSE)&lt;&gt;"",VLOOKUP(F228,INICIO!$C$7:$D$30,2,FALSE),""),""))),"",IF(OR(F228="DESCANSA",J228="DESCANSA"),"-----",IF(C228&lt;&gt;"",IF(VLOOKUP(F228,INICIO!$C$7:$D$30,2,FALSE)&lt;&gt;"",VLOOKUP(F228,INICIO!$C$7:$D$30,2,FALSE),""),"")))</f>
        <v/>
      </c>
      <c r="L228" s="203" t="str">
        <f>IF(ISNA(IF(A228&lt;&gt;"",VLOOKUP(A228,'1CONTRATO2'!$A$311:$G$863,7,FALSE),"")),"",IF(A228&lt;&gt;"",VLOOKUP(A228,'1CONTRATO2'!$A$311:$G$863,7,FALSE),""))</f>
        <v/>
      </c>
      <c r="M228" s="201" t="str">
        <f t="shared" si="15"/>
        <v>-</v>
      </c>
      <c r="N228" s="302" t="str">
        <f t="shared" si="17"/>
        <v/>
      </c>
      <c r="O228" s="314" t="str">
        <f>IF(PROGRAMACIÓN!C228="", "", PROGRAMACIÓN!C228)</f>
        <v/>
      </c>
      <c r="P228" s="303" t="str">
        <f t="shared" si="18"/>
        <v/>
      </c>
      <c r="Q228" s="303" t="str">
        <f t="shared" si="19"/>
        <v/>
      </c>
    </row>
    <row r="229" spans="1:17" ht="18" customHeight="1" x14ac:dyDescent="0.35">
      <c r="A229" s="203">
        <f t="shared" si="16"/>
        <v>222</v>
      </c>
      <c r="B229" s="210" t="str">
        <f>IF(ISNA(IF(A229&lt;&gt;"",VLOOKUP(A229,'1CONTRATO2'!$A$311:$F$863,2,FALSE),"")),"",IF(A229&lt;&gt;"",VLOOKUP(A229,'1CONTRATO2'!$A$311:$F$863,2,FALSE),""))</f>
        <v/>
      </c>
      <c r="C229" s="210" t="str">
        <f>IF(ISNA(IF(A229&lt;&gt;"",VLOOKUP(A229,'1CONTRATO2'!$A$311:$F$863,6,FALSE),"")),"",IF(A229&lt;&gt;"",VLOOKUP(A229,'1CONTRATO2'!$A$311:$F$863,6,FALSE),""))</f>
        <v/>
      </c>
      <c r="D229" s="209"/>
      <c r="E229" s="208"/>
      <c r="F229" s="207" t="str">
        <f>IF(ISNA(IF(A229&lt;&gt;"",VLOOKUP(A229,'1CONTRATO2'!$A$311:$F$863,4,FALSE),"")),"",IF(A229&lt;&gt;"",VLOOKUP(A229,'1CONTRATO2'!$A$311:$F$863,4,FALSE),""))</f>
        <v/>
      </c>
      <c r="G229" s="206" t="str">
        <f>IF(PROGRAMACIÓN!F229="","",PROGRAMACIÓN!F229)</f>
        <v/>
      </c>
      <c r="H229" s="206" t="str">
        <f>IF(PROGRAMACIÓN!G229="","",PROGRAMACIÓN!G229)</f>
        <v/>
      </c>
      <c r="I229" s="206" t="str">
        <f>IF(PROGRAMACIÓN!H229="","",PROGRAMACIÓN!H229)</f>
        <v/>
      </c>
      <c r="J229" s="205" t="str">
        <f>IF(ISNA(IF(A229&lt;&gt;"",VLOOKUP(A229,'1CONTRATO2'!$A$311:$F$863,5,FALSE),"")),"",IF(A229&lt;&gt;"",VLOOKUP(A229,'1CONTRATO2'!$A$311:$F$863,5,FALSE),""))</f>
        <v/>
      </c>
      <c r="K229" s="204" t="str">
        <f>IF(ISNA(IF(OR(F229="DESCANSA",J229="DESCANSA"),"-----",IF(C229&lt;&gt;"",IF(VLOOKUP(F229,INICIO!$C$7:$D$30,2,FALSE)&lt;&gt;"",VLOOKUP(F229,INICIO!$C$7:$D$30,2,FALSE),""),""))),"",IF(OR(F229="DESCANSA",J229="DESCANSA"),"-----",IF(C229&lt;&gt;"",IF(VLOOKUP(F229,INICIO!$C$7:$D$30,2,FALSE)&lt;&gt;"",VLOOKUP(F229,INICIO!$C$7:$D$30,2,FALSE),""),"")))</f>
        <v/>
      </c>
      <c r="L229" s="203" t="str">
        <f>IF(ISNA(IF(A229&lt;&gt;"",VLOOKUP(A229,'1CONTRATO2'!$A$311:$G$863,7,FALSE),"")),"",IF(A229&lt;&gt;"",VLOOKUP(A229,'1CONTRATO2'!$A$311:$G$863,7,FALSE),""))</f>
        <v/>
      </c>
      <c r="M229" s="201" t="str">
        <f t="shared" si="15"/>
        <v>-</v>
      </c>
      <c r="N229" s="302" t="str">
        <f t="shared" si="17"/>
        <v/>
      </c>
      <c r="O229" s="314" t="str">
        <f>IF(PROGRAMACIÓN!C229="", "", PROGRAMACIÓN!C229)</f>
        <v/>
      </c>
      <c r="P229" s="303" t="str">
        <f t="shared" si="18"/>
        <v/>
      </c>
      <c r="Q229" s="303" t="str">
        <f t="shared" si="19"/>
        <v/>
      </c>
    </row>
    <row r="230" spans="1:17" ht="18" customHeight="1" x14ac:dyDescent="0.35">
      <c r="A230" s="203">
        <f t="shared" si="16"/>
        <v>223</v>
      </c>
      <c r="B230" s="210" t="str">
        <f>IF(ISNA(IF(A230&lt;&gt;"",VLOOKUP(A230,'1CONTRATO2'!$A$311:$F$863,2,FALSE),"")),"",IF(A230&lt;&gt;"",VLOOKUP(A230,'1CONTRATO2'!$A$311:$F$863,2,FALSE),""))</f>
        <v/>
      </c>
      <c r="C230" s="210" t="str">
        <f>IF(ISNA(IF(A230&lt;&gt;"",VLOOKUP(A230,'1CONTRATO2'!$A$311:$F$863,6,FALSE),"")),"",IF(A230&lt;&gt;"",VLOOKUP(A230,'1CONTRATO2'!$A$311:$F$863,6,FALSE),""))</f>
        <v/>
      </c>
      <c r="D230" s="209"/>
      <c r="E230" s="208"/>
      <c r="F230" s="207" t="str">
        <f>IF(ISNA(IF(A230&lt;&gt;"",VLOOKUP(A230,'1CONTRATO2'!$A$311:$F$863,4,FALSE),"")),"",IF(A230&lt;&gt;"",VLOOKUP(A230,'1CONTRATO2'!$A$311:$F$863,4,FALSE),""))</f>
        <v/>
      </c>
      <c r="G230" s="206" t="str">
        <f>IF(PROGRAMACIÓN!F230="","",PROGRAMACIÓN!F230)</f>
        <v/>
      </c>
      <c r="H230" s="206" t="str">
        <f>IF(PROGRAMACIÓN!G230="","",PROGRAMACIÓN!G230)</f>
        <v/>
      </c>
      <c r="I230" s="206" t="str">
        <f>IF(PROGRAMACIÓN!H230="","",PROGRAMACIÓN!H230)</f>
        <v/>
      </c>
      <c r="J230" s="205" t="str">
        <f>IF(ISNA(IF(A230&lt;&gt;"",VLOOKUP(A230,'1CONTRATO2'!$A$311:$F$863,5,FALSE),"")),"",IF(A230&lt;&gt;"",VLOOKUP(A230,'1CONTRATO2'!$A$311:$F$863,5,FALSE),""))</f>
        <v/>
      </c>
      <c r="K230" s="204" t="str">
        <f>IF(ISNA(IF(OR(F230="DESCANSA",J230="DESCANSA"),"-----",IF(C230&lt;&gt;"",IF(VLOOKUP(F230,INICIO!$C$7:$D$30,2,FALSE)&lt;&gt;"",VLOOKUP(F230,INICIO!$C$7:$D$30,2,FALSE),""),""))),"",IF(OR(F230="DESCANSA",J230="DESCANSA"),"-----",IF(C230&lt;&gt;"",IF(VLOOKUP(F230,INICIO!$C$7:$D$30,2,FALSE)&lt;&gt;"",VLOOKUP(F230,INICIO!$C$7:$D$30,2,FALSE),""),"")))</f>
        <v/>
      </c>
      <c r="L230" s="203" t="str">
        <f>IF(ISNA(IF(A230&lt;&gt;"",VLOOKUP(A230,'1CONTRATO2'!$A$311:$G$863,7,FALSE),"")),"",IF(A230&lt;&gt;"",VLOOKUP(A230,'1CONTRATO2'!$A$311:$G$863,7,FALSE),""))</f>
        <v/>
      </c>
      <c r="M230" s="201" t="str">
        <f t="shared" si="15"/>
        <v>-</v>
      </c>
      <c r="N230" s="302" t="str">
        <f t="shared" si="17"/>
        <v/>
      </c>
      <c r="O230" s="314" t="str">
        <f>IF(PROGRAMACIÓN!C230="", "", PROGRAMACIÓN!C230)</f>
        <v/>
      </c>
      <c r="P230" s="303" t="str">
        <f t="shared" si="18"/>
        <v/>
      </c>
      <c r="Q230" s="303" t="str">
        <f t="shared" si="19"/>
        <v/>
      </c>
    </row>
    <row r="231" spans="1:17" ht="18" customHeight="1" x14ac:dyDescent="0.35">
      <c r="A231" s="203">
        <f t="shared" si="16"/>
        <v>224</v>
      </c>
      <c r="B231" s="210" t="str">
        <f>IF(ISNA(IF(A231&lt;&gt;"",VLOOKUP(A231,'1CONTRATO2'!$A$311:$F$863,2,FALSE),"")),"",IF(A231&lt;&gt;"",VLOOKUP(A231,'1CONTRATO2'!$A$311:$F$863,2,FALSE),""))</f>
        <v/>
      </c>
      <c r="C231" s="210" t="str">
        <f>IF(ISNA(IF(A231&lt;&gt;"",VLOOKUP(A231,'1CONTRATO2'!$A$311:$F$863,6,FALSE),"")),"",IF(A231&lt;&gt;"",VLOOKUP(A231,'1CONTRATO2'!$A$311:$F$863,6,FALSE),""))</f>
        <v/>
      </c>
      <c r="D231" s="209"/>
      <c r="E231" s="208"/>
      <c r="F231" s="207" t="str">
        <f>IF(ISNA(IF(A231&lt;&gt;"",VLOOKUP(A231,'1CONTRATO2'!$A$311:$F$863,4,FALSE),"")),"",IF(A231&lt;&gt;"",VLOOKUP(A231,'1CONTRATO2'!$A$311:$F$863,4,FALSE),""))</f>
        <v/>
      </c>
      <c r="G231" s="206" t="str">
        <f>IF(PROGRAMACIÓN!F231="","",PROGRAMACIÓN!F231)</f>
        <v/>
      </c>
      <c r="H231" s="206" t="str">
        <f>IF(PROGRAMACIÓN!G231="","",PROGRAMACIÓN!G231)</f>
        <v/>
      </c>
      <c r="I231" s="206" t="str">
        <f>IF(PROGRAMACIÓN!H231="","",PROGRAMACIÓN!H231)</f>
        <v/>
      </c>
      <c r="J231" s="205" t="str">
        <f>IF(ISNA(IF(A231&lt;&gt;"",VLOOKUP(A231,'1CONTRATO2'!$A$311:$F$863,5,FALSE),"")),"",IF(A231&lt;&gt;"",VLOOKUP(A231,'1CONTRATO2'!$A$311:$F$863,5,FALSE),""))</f>
        <v/>
      </c>
      <c r="K231" s="204" t="str">
        <f>IF(ISNA(IF(OR(F231="DESCANSA",J231="DESCANSA"),"-----",IF(C231&lt;&gt;"",IF(VLOOKUP(F231,INICIO!$C$7:$D$30,2,FALSE)&lt;&gt;"",VLOOKUP(F231,INICIO!$C$7:$D$30,2,FALSE),""),""))),"",IF(OR(F231="DESCANSA",J231="DESCANSA"),"-----",IF(C231&lt;&gt;"",IF(VLOOKUP(F231,INICIO!$C$7:$D$30,2,FALSE)&lt;&gt;"",VLOOKUP(F231,INICIO!$C$7:$D$30,2,FALSE),""),"")))</f>
        <v/>
      </c>
      <c r="L231" s="203" t="str">
        <f>IF(ISNA(IF(A231&lt;&gt;"",VLOOKUP(A231,'1CONTRATO2'!$A$311:$G$863,7,FALSE),"")),"",IF(A231&lt;&gt;"",VLOOKUP(A231,'1CONTRATO2'!$A$311:$G$863,7,FALSE),""))</f>
        <v/>
      </c>
      <c r="M231" s="201" t="str">
        <f t="shared" si="15"/>
        <v>-</v>
      </c>
      <c r="N231" s="302" t="str">
        <f t="shared" si="17"/>
        <v/>
      </c>
      <c r="O231" s="314" t="str">
        <f>IF(PROGRAMACIÓN!C231="", "", PROGRAMACIÓN!C231)</f>
        <v/>
      </c>
      <c r="P231" s="303" t="str">
        <f t="shared" si="18"/>
        <v/>
      </c>
      <c r="Q231" s="303" t="str">
        <f t="shared" si="19"/>
        <v/>
      </c>
    </row>
    <row r="232" spans="1:17" ht="18" customHeight="1" x14ac:dyDescent="0.35">
      <c r="A232" s="203">
        <f t="shared" si="16"/>
        <v>225</v>
      </c>
      <c r="B232" s="210" t="str">
        <f>IF(ISNA(IF(A232&lt;&gt;"",VLOOKUP(A232,'1CONTRATO2'!$A$311:$F$863,2,FALSE),"")),"",IF(A232&lt;&gt;"",VLOOKUP(A232,'1CONTRATO2'!$A$311:$F$863,2,FALSE),""))</f>
        <v/>
      </c>
      <c r="C232" s="210" t="str">
        <f>IF(ISNA(IF(A232&lt;&gt;"",VLOOKUP(A232,'1CONTRATO2'!$A$311:$F$863,6,FALSE),"")),"",IF(A232&lt;&gt;"",VLOOKUP(A232,'1CONTRATO2'!$A$311:$F$863,6,FALSE),""))</f>
        <v/>
      </c>
      <c r="D232" s="209"/>
      <c r="E232" s="208"/>
      <c r="F232" s="207" t="str">
        <f>IF(ISNA(IF(A232&lt;&gt;"",VLOOKUP(A232,'1CONTRATO2'!$A$311:$F$863,4,FALSE),"")),"",IF(A232&lt;&gt;"",VLOOKUP(A232,'1CONTRATO2'!$A$311:$F$863,4,FALSE),""))</f>
        <v/>
      </c>
      <c r="G232" s="206" t="str">
        <f>IF(PROGRAMACIÓN!F232="","",PROGRAMACIÓN!F232)</f>
        <v/>
      </c>
      <c r="H232" s="206" t="str">
        <f>IF(PROGRAMACIÓN!G232="","",PROGRAMACIÓN!G232)</f>
        <v/>
      </c>
      <c r="I232" s="206" t="str">
        <f>IF(PROGRAMACIÓN!H232="","",PROGRAMACIÓN!H232)</f>
        <v/>
      </c>
      <c r="J232" s="205" t="str">
        <f>IF(ISNA(IF(A232&lt;&gt;"",VLOOKUP(A232,'1CONTRATO2'!$A$311:$F$863,5,FALSE),"")),"",IF(A232&lt;&gt;"",VLOOKUP(A232,'1CONTRATO2'!$A$311:$F$863,5,FALSE),""))</f>
        <v/>
      </c>
      <c r="K232" s="204" t="str">
        <f>IF(ISNA(IF(OR(F232="DESCANSA",J232="DESCANSA"),"-----",IF(C232&lt;&gt;"",IF(VLOOKUP(F232,INICIO!$C$7:$D$30,2,FALSE)&lt;&gt;"",VLOOKUP(F232,INICIO!$C$7:$D$30,2,FALSE),""),""))),"",IF(OR(F232="DESCANSA",J232="DESCANSA"),"-----",IF(C232&lt;&gt;"",IF(VLOOKUP(F232,INICIO!$C$7:$D$30,2,FALSE)&lt;&gt;"",VLOOKUP(F232,INICIO!$C$7:$D$30,2,FALSE),""),"")))</f>
        <v/>
      </c>
      <c r="L232" s="203" t="str">
        <f>IF(ISNA(IF(A232&lt;&gt;"",VLOOKUP(A232,'1CONTRATO2'!$A$311:$G$863,7,FALSE),"")),"",IF(A232&lt;&gt;"",VLOOKUP(A232,'1CONTRATO2'!$A$311:$G$863,7,FALSE),""))</f>
        <v/>
      </c>
      <c r="M232" s="201" t="str">
        <f t="shared" si="15"/>
        <v>-</v>
      </c>
      <c r="N232" s="302" t="str">
        <f t="shared" si="17"/>
        <v/>
      </c>
      <c r="O232" s="314" t="str">
        <f>IF(PROGRAMACIÓN!C232="", "", PROGRAMACIÓN!C232)</f>
        <v/>
      </c>
      <c r="P232" s="303" t="str">
        <f t="shared" si="18"/>
        <v/>
      </c>
      <c r="Q232" s="303" t="str">
        <f t="shared" si="19"/>
        <v/>
      </c>
    </row>
    <row r="233" spans="1:17" ht="18" customHeight="1" x14ac:dyDescent="0.35">
      <c r="A233" s="203">
        <f t="shared" si="16"/>
        <v>226</v>
      </c>
      <c r="B233" s="210" t="str">
        <f>IF(ISNA(IF(A233&lt;&gt;"",VLOOKUP(A233,'1CONTRATO2'!$A$311:$F$863,2,FALSE),"")),"",IF(A233&lt;&gt;"",VLOOKUP(A233,'1CONTRATO2'!$A$311:$F$863,2,FALSE),""))</f>
        <v/>
      </c>
      <c r="C233" s="210" t="str">
        <f>IF(ISNA(IF(A233&lt;&gt;"",VLOOKUP(A233,'1CONTRATO2'!$A$311:$F$863,6,FALSE),"")),"",IF(A233&lt;&gt;"",VLOOKUP(A233,'1CONTRATO2'!$A$311:$F$863,6,FALSE),""))</f>
        <v/>
      </c>
      <c r="D233" s="209"/>
      <c r="E233" s="208"/>
      <c r="F233" s="207" t="str">
        <f>IF(ISNA(IF(A233&lt;&gt;"",VLOOKUP(A233,'1CONTRATO2'!$A$311:$F$863,4,FALSE),"")),"",IF(A233&lt;&gt;"",VLOOKUP(A233,'1CONTRATO2'!$A$311:$F$863,4,FALSE),""))</f>
        <v/>
      </c>
      <c r="G233" s="206" t="str">
        <f>IF(PROGRAMACIÓN!F233="","",PROGRAMACIÓN!F233)</f>
        <v/>
      </c>
      <c r="H233" s="206" t="str">
        <f>IF(PROGRAMACIÓN!G233="","",PROGRAMACIÓN!G233)</f>
        <v/>
      </c>
      <c r="I233" s="206" t="str">
        <f>IF(PROGRAMACIÓN!H233="","",PROGRAMACIÓN!H233)</f>
        <v/>
      </c>
      <c r="J233" s="205" t="str">
        <f>IF(ISNA(IF(A233&lt;&gt;"",VLOOKUP(A233,'1CONTRATO2'!$A$311:$F$863,5,FALSE),"")),"",IF(A233&lt;&gt;"",VLOOKUP(A233,'1CONTRATO2'!$A$311:$F$863,5,FALSE),""))</f>
        <v/>
      </c>
      <c r="K233" s="204" t="str">
        <f>IF(ISNA(IF(OR(F233="DESCANSA",J233="DESCANSA"),"-----",IF(C233&lt;&gt;"",IF(VLOOKUP(F233,INICIO!$C$7:$D$30,2,FALSE)&lt;&gt;"",VLOOKUP(F233,INICIO!$C$7:$D$30,2,FALSE),""),""))),"",IF(OR(F233="DESCANSA",J233="DESCANSA"),"-----",IF(C233&lt;&gt;"",IF(VLOOKUP(F233,INICIO!$C$7:$D$30,2,FALSE)&lt;&gt;"",VLOOKUP(F233,INICIO!$C$7:$D$30,2,FALSE),""),"")))</f>
        <v/>
      </c>
      <c r="L233" s="203" t="str">
        <f>IF(ISNA(IF(A233&lt;&gt;"",VLOOKUP(A233,'1CONTRATO2'!$A$311:$G$863,7,FALSE),"")),"",IF(A233&lt;&gt;"",VLOOKUP(A233,'1CONTRATO2'!$A$311:$G$863,7,FALSE),""))</f>
        <v/>
      </c>
      <c r="M233" s="201" t="str">
        <f t="shared" si="15"/>
        <v>-</v>
      </c>
      <c r="N233" s="302" t="str">
        <f t="shared" si="17"/>
        <v/>
      </c>
      <c r="O233" s="314" t="str">
        <f>IF(PROGRAMACIÓN!C233="", "", PROGRAMACIÓN!C233)</f>
        <v/>
      </c>
      <c r="P233" s="303" t="str">
        <f t="shared" si="18"/>
        <v/>
      </c>
      <c r="Q233" s="303" t="str">
        <f t="shared" si="19"/>
        <v/>
      </c>
    </row>
    <row r="234" spans="1:17" ht="18" customHeight="1" x14ac:dyDescent="0.35">
      <c r="A234" s="203">
        <f t="shared" si="16"/>
        <v>227</v>
      </c>
      <c r="B234" s="210" t="str">
        <f>IF(ISNA(IF(A234&lt;&gt;"",VLOOKUP(A234,'1CONTRATO2'!$A$311:$F$863,2,FALSE),"")),"",IF(A234&lt;&gt;"",VLOOKUP(A234,'1CONTRATO2'!$A$311:$F$863,2,FALSE),""))</f>
        <v/>
      </c>
      <c r="C234" s="210" t="str">
        <f>IF(ISNA(IF(A234&lt;&gt;"",VLOOKUP(A234,'1CONTRATO2'!$A$311:$F$863,6,FALSE),"")),"",IF(A234&lt;&gt;"",VLOOKUP(A234,'1CONTRATO2'!$A$311:$F$863,6,FALSE),""))</f>
        <v/>
      </c>
      <c r="D234" s="209"/>
      <c r="E234" s="208"/>
      <c r="F234" s="207" t="str">
        <f>IF(ISNA(IF(A234&lt;&gt;"",VLOOKUP(A234,'1CONTRATO2'!$A$311:$F$863,4,FALSE),"")),"",IF(A234&lt;&gt;"",VLOOKUP(A234,'1CONTRATO2'!$A$311:$F$863,4,FALSE),""))</f>
        <v/>
      </c>
      <c r="G234" s="206" t="str">
        <f>IF(PROGRAMACIÓN!F234="","",PROGRAMACIÓN!F234)</f>
        <v/>
      </c>
      <c r="H234" s="206" t="str">
        <f>IF(PROGRAMACIÓN!G234="","",PROGRAMACIÓN!G234)</f>
        <v/>
      </c>
      <c r="I234" s="206" t="str">
        <f>IF(PROGRAMACIÓN!H234="","",PROGRAMACIÓN!H234)</f>
        <v/>
      </c>
      <c r="J234" s="205" t="str">
        <f>IF(ISNA(IF(A234&lt;&gt;"",VLOOKUP(A234,'1CONTRATO2'!$A$311:$F$863,5,FALSE),"")),"",IF(A234&lt;&gt;"",VLOOKUP(A234,'1CONTRATO2'!$A$311:$F$863,5,FALSE),""))</f>
        <v/>
      </c>
      <c r="K234" s="204" t="str">
        <f>IF(ISNA(IF(OR(F234="DESCANSA",J234="DESCANSA"),"-----",IF(C234&lt;&gt;"",IF(VLOOKUP(F234,INICIO!$C$7:$D$30,2,FALSE)&lt;&gt;"",VLOOKUP(F234,INICIO!$C$7:$D$30,2,FALSE),""),""))),"",IF(OR(F234="DESCANSA",J234="DESCANSA"),"-----",IF(C234&lt;&gt;"",IF(VLOOKUP(F234,INICIO!$C$7:$D$30,2,FALSE)&lt;&gt;"",VLOOKUP(F234,INICIO!$C$7:$D$30,2,FALSE),""),"")))</f>
        <v/>
      </c>
      <c r="L234" s="203" t="str">
        <f>IF(ISNA(IF(A234&lt;&gt;"",VLOOKUP(A234,'1CONTRATO2'!$A$311:$G$863,7,FALSE),"")),"",IF(A234&lt;&gt;"",VLOOKUP(A234,'1CONTRATO2'!$A$311:$G$863,7,FALSE),""))</f>
        <v/>
      </c>
      <c r="M234" s="201" t="str">
        <f t="shared" si="15"/>
        <v>-</v>
      </c>
      <c r="N234" s="302" t="str">
        <f t="shared" si="17"/>
        <v/>
      </c>
      <c r="O234" s="314" t="str">
        <f>IF(PROGRAMACIÓN!C234="", "", PROGRAMACIÓN!C234)</f>
        <v/>
      </c>
      <c r="P234" s="303" t="str">
        <f t="shared" si="18"/>
        <v/>
      </c>
      <c r="Q234" s="303" t="str">
        <f t="shared" si="19"/>
        <v/>
      </c>
    </row>
    <row r="235" spans="1:17" ht="18" customHeight="1" x14ac:dyDescent="0.35">
      <c r="A235" s="203">
        <f t="shared" si="16"/>
        <v>228</v>
      </c>
      <c r="B235" s="210" t="str">
        <f>IF(ISNA(IF(A235&lt;&gt;"",VLOOKUP(A235,'1CONTRATO2'!$A$311:$F$863,2,FALSE),"")),"",IF(A235&lt;&gt;"",VLOOKUP(A235,'1CONTRATO2'!$A$311:$F$863,2,FALSE),""))</f>
        <v/>
      </c>
      <c r="C235" s="210" t="str">
        <f>IF(ISNA(IF(A235&lt;&gt;"",VLOOKUP(A235,'1CONTRATO2'!$A$311:$F$863,6,FALSE),"")),"",IF(A235&lt;&gt;"",VLOOKUP(A235,'1CONTRATO2'!$A$311:$F$863,6,FALSE),""))</f>
        <v/>
      </c>
      <c r="D235" s="209"/>
      <c r="E235" s="208"/>
      <c r="F235" s="207" t="str">
        <f>IF(ISNA(IF(A235&lt;&gt;"",VLOOKUP(A235,'1CONTRATO2'!$A$311:$F$863,4,FALSE),"")),"",IF(A235&lt;&gt;"",VLOOKUP(A235,'1CONTRATO2'!$A$311:$F$863,4,FALSE),""))</f>
        <v/>
      </c>
      <c r="G235" s="206" t="str">
        <f>IF(PROGRAMACIÓN!F235="","",PROGRAMACIÓN!F235)</f>
        <v/>
      </c>
      <c r="H235" s="206" t="str">
        <f>IF(PROGRAMACIÓN!G235="","",PROGRAMACIÓN!G235)</f>
        <v/>
      </c>
      <c r="I235" s="206" t="str">
        <f>IF(PROGRAMACIÓN!H235="","",PROGRAMACIÓN!H235)</f>
        <v/>
      </c>
      <c r="J235" s="205" t="str">
        <f>IF(ISNA(IF(A235&lt;&gt;"",VLOOKUP(A235,'1CONTRATO2'!$A$311:$F$863,5,FALSE),"")),"",IF(A235&lt;&gt;"",VLOOKUP(A235,'1CONTRATO2'!$A$311:$F$863,5,FALSE),""))</f>
        <v/>
      </c>
      <c r="K235" s="204" t="str">
        <f>IF(ISNA(IF(OR(F235="DESCANSA",J235="DESCANSA"),"-----",IF(C235&lt;&gt;"",IF(VLOOKUP(F235,INICIO!$C$7:$D$30,2,FALSE)&lt;&gt;"",VLOOKUP(F235,INICIO!$C$7:$D$30,2,FALSE),""),""))),"",IF(OR(F235="DESCANSA",J235="DESCANSA"),"-----",IF(C235&lt;&gt;"",IF(VLOOKUP(F235,INICIO!$C$7:$D$30,2,FALSE)&lt;&gt;"",VLOOKUP(F235,INICIO!$C$7:$D$30,2,FALSE),""),"")))</f>
        <v/>
      </c>
      <c r="L235" s="203" t="str">
        <f>IF(ISNA(IF(A235&lt;&gt;"",VLOOKUP(A235,'1CONTRATO2'!$A$311:$G$863,7,FALSE),"")),"",IF(A235&lt;&gt;"",VLOOKUP(A235,'1CONTRATO2'!$A$311:$G$863,7,FALSE),""))</f>
        <v/>
      </c>
      <c r="M235" s="201" t="str">
        <f t="shared" si="15"/>
        <v>-</v>
      </c>
      <c r="N235" s="302" t="str">
        <f t="shared" si="17"/>
        <v/>
      </c>
      <c r="O235" s="314" t="str">
        <f>IF(PROGRAMACIÓN!C235="", "", PROGRAMACIÓN!C235)</f>
        <v/>
      </c>
      <c r="P235" s="303" t="str">
        <f t="shared" si="18"/>
        <v/>
      </c>
      <c r="Q235" s="303" t="str">
        <f t="shared" si="19"/>
        <v/>
      </c>
    </row>
    <row r="236" spans="1:17" ht="18" customHeight="1" x14ac:dyDescent="0.35">
      <c r="A236" s="203">
        <f t="shared" si="16"/>
        <v>229</v>
      </c>
      <c r="B236" s="210" t="str">
        <f>IF(ISNA(IF(A236&lt;&gt;"",VLOOKUP(A236,'1CONTRATO2'!$A$311:$F$863,2,FALSE),"")),"",IF(A236&lt;&gt;"",VLOOKUP(A236,'1CONTRATO2'!$A$311:$F$863,2,FALSE),""))</f>
        <v/>
      </c>
      <c r="C236" s="210" t="str">
        <f>IF(ISNA(IF(A236&lt;&gt;"",VLOOKUP(A236,'1CONTRATO2'!$A$311:$F$863,6,FALSE),"")),"",IF(A236&lt;&gt;"",VLOOKUP(A236,'1CONTRATO2'!$A$311:$F$863,6,FALSE),""))</f>
        <v/>
      </c>
      <c r="D236" s="209"/>
      <c r="E236" s="208"/>
      <c r="F236" s="207" t="str">
        <f>IF(ISNA(IF(A236&lt;&gt;"",VLOOKUP(A236,'1CONTRATO2'!$A$311:$F$863,4,FALSE),"")),"",IF(A236&lt;&gt;"",VLOOKUP(A236,'1CONTRATO2'!$A$311:$F$863,4,FALSE),""))</f>
        <v/>
      </c>
      <c r="G236" s="206" t="str">
        <f>IF(PROGRAMACIÓN!F236="","",PROGRAMACIÓN!F236)</f>
        <v/>
      </c>
      <c r="H236" s="206" t="str">
        <f>IF(PROGRAMACIÓN!G236="","",PROGRAMACIÓN!G236)</f>
        <v/>
      </c>
      <c r="I236" s="206" t="str">
        <f>IF(PROGRAMACIÓN!H236="","",PROGRAMACIÓN!H236)</f>
        <v/>
      </c>
      <c r="J236" s="205" t="str">
        <f>IF(ISNA(IF(A236&lt;&gt;"",VLOOKUP(A236,'1CONTRATO2'!$A$311:$F$863,5,FALSE),"")),"",IF(A236&lt;&gt;"",VLOOKUP(A236,'1CONTRATO2'!$A$311:$F$863,5,FALSE),""))</f>
        <v/>
      </c>
      <c r="K236" s="204" t="str">
        <f>IF(ISNA(IF(OR(F236="DESCANSA",J236="DESCANSA"),"-----",IF(C236&lt;&gt;"",IF(VLOOKUP(F236,INICIO!$C$7:$D$30,2,FALSE)&lt;&gt;"",VLOOKUP(F236,INICIO!$C$7:$D$30,2,FALSE),""),""))),"",IF(OR(F236="DESCANSA",J236="DESCANSA"),"-----",IF(C236&lt;&gt;"",IF(VLOOKUP(F236,INICIO!$C$7:$D$30,2,FALSE)&lt;&gt;"",VLOOKUP(F236,INICIO!$C$7:$D$30,2,FALSE),""),"")))</f>
        <v/>
      </c>
      <c r="L236" s="203" t="str">
        <f>IF(ISNA(IF(A236&lt;&gt;"",VLOOKUP(A236,'1CONTRATO2'!$A$311:$G$863,7,FALSE),"")),"",IF(A236&lt;&gt;"",VLOOKUP(A236,'1CONTRATO2'!$A$311:$G$863,7,FALSE),""))</f>
        <v/>
      </c>
      <c r="M236" s="201" t="str">
        <f t="shared" si="15"/>
        <v>-</v>
      </c>
      <c r="N236" s="302" t="str">
        <f t="shared" si="17"/>
        <v/>
      </c>
      <c r="O236" s="314" t="str">
        <f>IF(PROGRAMACIÓN!C236="", "", PROGRAMACIÓN!C236)</f>
        <v/>
      </c>
      <c r="P236" s="303" t="str">
        <f t="shared" si="18"/>
        <v/>
      </c>
      <c r="Q236" s="303" t="str">
        <f t="shared" si="19"/>
        <v/>
      </c>
    </row>
    <row r="237" spans="1:17" ht="18" customHeight="1" x14ac:dyDescent="0.35">
      <c r="A237" s="203">
        <f t="shared" si="16"/>
        <v>230</v>
      </c>
      <c r="B237" s="210" t="str">
        <f>IF(ISNA(IF(A237&lt;&gt;"",VLOOKUP(A237,'1CONTRATO2'!$A$311:$F$863,2,FALSE),"")),"",IF(A237&lt;&gt;"",VLOOKUP(A237,'1CONTRATO2'!$A$311:$F$863,2,FALSE),""))</f>
        <v/>
      </c>
      <c r="C237" s="210" t="str">
        <f>IF(ISNA(IF(A237&lt;&gt;"",VLOOKUP(A237,'1CONTRATO2'!$A$311:$F$863,6,FALSE),"")),"",IF(A237&lt;&gt;"",VLOOKUP(A237,'1CONTRATO2'!$A$311:$F$863,6,FALSE),""))</f>
        <v/>
      </c>
      <c r="D237" s="209"/>
      <c r="E237" s="208"/>
      <c r="F237" s="207" t="str">
        <f>IF(ISNA(IF(A237&lt;&gt;"",VLOOKUP(A237,'1CONTRATO2'!$A$311:$F$863,4,FALSE),"")),"",IF(A237&lt;&gt;"",VLOOKUP(A237,'1CONTRATO2'!$A$311:$F$863,4,FALSE),""))</f>
        <v/>
      </c>
      <c r="G237" s="206" t="str">
        <f>IF(PROGRAMACIÓN!F237="","",PROGRAMACIÓN!F237)</f>
        <v/>
      </c>
      <c r="H237" s="206" t="str">
        <f>IF(PROGRAMACIÓN!G237="","",PROGRAMACIÓN!G237)</f>
        <v/>
      </c>
      <c r="I237" s="206" t="str">
        <f>IF(PROGRAMACIÓN!H237="","",PROGRAMACIÓN!H237)</f>
        <v/>
      </c>
      <c r="J237" s="205" t="str">
        <f>IF(ISNA(IF(A237&lt;&gt;"",VLOOKUP(A237,'1CONTRATO2'!$A$311:$F$863,5,FALSE),"")),"",IF(A237&lt;&gt;"",VLOOKUP(A237,'1CONTRATO2'!$A$311:$F$863,5,FALSE),""))</f>
        <v/>
      </c>
      <c r="K237" s="204" t="str">
        <f>IF(ISNA(IF(OR(F237="DESCANSA",J237="DESCANSA"),"-----",IF(C237&lt;&gt;"",IF(VLOOKUP(F237,INICIO!$C$7:$D$30,2,FALSE)&lt;&gt;"",VLOOKUP(F237,INICIO!$C$7:$D$30,2,FALSE),""),""))),"",IF(OR(F237="DESCANSA",J237="DESCANSA"),"-----",IF(C237&lt;&gt;"",IF(VLOOKUP(F237,INICIO!$C$7:$D$30,2,FALSE)&lt;&gt;"",VLOOKUP(F237,INICIO!$C$7:$D$30,2,FALSE),""),"")))</f>
        <v/>
      </c>
      <c r="L237" s="203" t="str">
        <f>IF(ISNA(IF(A237&lt;&gt;"",VLOOKUP(A237,'1CONTRATO2'!$A$311:$G$863,7,FALSE),"")),"",IF(A237&lt;&gt;"",VLOOKUP(A237,'1CONTRATO2'!$A$311:$G$863,7,FALSE),""))</f>
        <v/>
      </c>
      <c r="M237" s="201" t="str">
        <f t="shared" si="15"/>
        <v>-</v>
      </c>
      <c r="N237" s="302" t="str">
        <f t="shared" si="17"/>
        <v/>
      </c>
      <c r="O237" s="314" t="str">
        <f>IF(PROGRAMACIÓN!C237="", "", PROGRAMACIÓN!C237)</f>
        <v/>
      </c>
      <c r="P237" s="303" t="str">
        <f t="shared" si="18"/>
        <v/>
      </c>
      <c r="Q237" s="303" t="str">
        <f t="shared" si="19"/>
        <v/>
      </c>
    </row>
    <row r="238" spans="1:17" ht="18" customHeight="1" x14ac:dyDescent="0.35">
      <c r="A238" s="203">
        <f t="shared" si="16"/>
        <v>231</v>
      </c>
      <c r="B238" s="210" t="str">
        <f>IF(ISNA(IF(A238&lt;&gt;"",VLOOKUP(A238,'1CONTRATO2'!$A$311:$F$863,2,FALSE),"")),"",IF(A238&lt;&gt;"",VLOOKUP(A238,'1CONTRATO2'!$A$311:$F$863,2,FALSE),""))</f>
        <v/>
      </c>
      <c r="C238" s="210" t="str">
        <f>IF(ISNA(IF(A238&lt;&gt;"",VLOOKUP(A238,'1CONTRATO2'!$A$311:$F$863,6,FALSE),"")),"",IF(A238&lt;&gt;"",VLOOKUP(A238,'1CONTRATO2'!$A$311:$F$863,6,FALSE),""))</f>
        <v/>
      </c>
      <c r="D238" s="209"/>
      <c r="E238" s="208"/>
      <c r="F238" s="207" t="str">
        <f>IF(ISNA(IF(A238&lt;&gt;"",VLOOKUP(A238,'1CONTRATO2'!$A$311:$F$863,4,FALSE),"")),"",IF(A238&lt;&gt;"",VLOOKUP(A238,'1CONTRATO2'!$A$311:$F$863,4,FALSE),""))</f>
        <v/>
      </c>
      <c r="G238" s="206" t="str">
        <f>IF(PROGRAMACIÓN!F238="","",PROGRAMACIÓN!F238)</f>
        <v/>
      </c>
      <c r="H238" s="206" t="str">
        <f>IF(PROGRAMACIÓN!G238="","",PROGRAMACIÓN!G238)</f>
        <v/>
      </c>
      <c r="I238" s="206" t="str">
        <f>IF(PROGRAMACIÓN!H238="","",PROGRAMACIÓN!H238)</f>
        <v/>
      </c>
      <c r="J238" s="205" t="str">
        <f>IF(ISNA(IF(A238&lt;&gt;"",VLOOKUP(A238,'1CONTRATO2'!$A$311:$F$863,5,FALSE),"")),"",IF(A238&lt;&gt;"",VLOOKUP(A238,'1CONTRATO2'!$A$311:$F$863,5,FALSE),""))</f>
        <v/>
      </c>
      <c r="K238" s="204" t="str">
        <f>IF(ISNA(IF(OR(F238="DESCANSA",J238="DESCANSA"),"-----",IF(C238&lt;&gt;"",IF(VLOOKUP(F238,INICIO!$C$7:$D$30,2,FALSE)&lt;&gt;"",VLOOKUP(F238,INICIO!$C$7:$D$30,2,FALSE),""),""))),"",IF(OR(F238="DESCANSA",J238="DESCANSA"),"-----",IF(C238&lt;&gt;"",IF(VLOOKUP(F238,INICIO!$C$7:$D$30,2,FALSE)&lt;&gt;"",VLOOKUP(F238,INICIO!$C$7:$D$30,2,FALSE),""),"")))</f>
        <v/>
      </c>
      <c r="L238" s="203" t="str">
        <f>IF(ISNA(IF(A238&lt;&gt;"",VLOOKUP(A238,'1CONTRATO2'!$A$311:$G$863,7,FALSE),"")),"",IF(A238&lt;&gt;"",VLOOKUP(A238,'1CONTRATO2'!$A$311:$G$863,7,FALSE),""))</f>
        <v/>
      </c>
      <c r="M238" s="201" t="str">
        <f t="shared" si="15"/>
        <v>-</v>
      </c>
      <c r="N238" s="302" t="str">
        <f t="shared" si="17"/>
        <v/>
      </c>
      <c r="O238" s="314" t="str">
        <f>IF(PROGRAMACIÓN!C238="", "", PROGRAMACIÓN!C238)</f>
        <v/>
      </c>
      <c r="P238" s="303" t="str">
        <f t="shared" si="18"/>
        <v/>
      </c>
      <c r="Q238" s="303" t="str">
        <f t="shared" si="19"/>
        <v/>
      </c>
    </row>
    <row r="239" spans="1:17" ht="18" customHeight="1" x14ac:dyDescent="0.35">
      <c r="A239" s="203">
        <f t="shared" si="16"/>
        <v>232</v>
      </c>
      <c r="B239" s="210" t="str">
        <f>IF(ISNA(IF(A239&lt;&gt;"",VLOOKUP(A239,'1CONTRATO2'!$A$311:$F$863,2,FALSE),"")),"",IF(A239&lt;&gt;"",VLOOKUP(A239,'1CONTRATO2'!$A$311:$F$863,2,FALSE),""))</f>
        <v/>
      </c>
      <c r="C239" s="210" t="str">
        <f>IF(ISNA(IF(A239&lt;&gt;"",VLOOKUP(A239,'1CONTRATO2'!$A$311:$F$863,6,FALSE),"")),"",IF(A239&lt;&gt;"",VLOOKUP(A239,'1CONTRATO2'!$A$311:$F$863,6,FALSE),""))</f>
        <v/>
      </c>
      <c r="D239" s="209"/>
      <c r="E239" s="208"/>
      <c r="F239" s="207" t="str">
        <f>IF(ISNA(IF(A239&lt;&gt;"",VLOOKUP(A239,'1CONTRATO2'!$A$311:$F$863,4,FALSE),"")),"",IF(A239&lt;&gt;"",VLOOKUP(A239,'1CONTRATO2'!$A$311:$F$863,4,FALSE),""))</f>
        <v/>
      </c>
      <c r="G239" s="206" t="str">
        <f>IF(PROGRAMACIÓN!F239="","",PROGRAMACIÓN!F239)</f>
        <v/>
      </c>
      <c r="H239" s="206" t="str">
        <f>IF(PROGRAMACIÓN!G239="","",PROGRAMACIÓN!G239)</f>
        <v/>
      </c>
      <c r="I239" s="206" t="str">
        <f>IF(PROGRAMACIÓN!H239="","",PROGRAMACIÓN!H239)</f>
        <v/>
      </c>
      <c r="J239" s="205" t="str">
        <f>IF(ISNA(IF(A239&lt;&gt;"",VLOOKUP(A239,'1CONTRATO2'!$A$311:$F$863,5,FALSE),"")),"",IF(A239&lt;&gt;"",VLOOKUP(A239,'1CONTRATO2'!$A$311:$F$863,5,FALSE),""))</f>
        <v/>
      </c>
      <c r="K239" s="204" t="str">
        <f>IF(ISNA(IF(OR(F239="DESCANSA",J239="DESCANSA"),"-----",IF(C239&lt;&gt;"",IF(VLOOKUP(F239,INICIO!$C$7:$D$30,2,FALSE)&lt;&gt;"",VLOOKUP(F239,INICIO!$C$7:$D$30,2,FALSE),""),""))),"",IF(OR(F239="DESCANSA",J239="DESCANSA"),"-----",IF(C239&lt;&gt;"",IF(VLOOKUP(F239,INICIO!$C$7:$D$30,2,FALSE)&lt;&gt;"",VLOOKUP(F239,INICIO!$C$7:$D$30,2,FALSE),""),"")))</f>
        <v/>
      </c>
      <c r="L239" s="203" t="str">
        <f>IF(ISNA(IF(A239&lt;&gt;"",VLOOKUP(A239,'1CONTRATO2'!$A$311:$G$863,7,FALSE),"")),"",IF(A239&lt;&gt;"",VLOOKUP(A239,'1CONTRATO2'!$A$311:$G$863,7,FALSE),""))</f>
        <v/>
      </c>
      <c r="M239" s="201" t="str">
        <f t="shared" si="15"/>
        <v>-</v>
      </c>
      <c r="N239" s="302" t="str">
        <f t="shared" si="17"/>
        <v/>
      </c>
      <c r="O239" s="314" t="str">
        <f>IF(PROGRAMACIÓN!C239="", "", PROGRAMACIÓN!C239)</f>
        <v/>
      </c>
      <c r="P239" s="303" t="str">
        <f t="shared" si="18"/>
        <v/>
      </c>
      <c r="Q239" s="303" t="str">
        <f t="shared" si="19"/>
        <v/>
      </c>
    </row>
    <row r="240" spans="1:17" ht="18" customHeight="1" x14ac:dyDescent="0.35">
      <c r="A240" s="203">
        <f t="shared" si="16"/>
        <v>233</v>
      </c>
      <c r="B240" s="210" t="str">
        <f>IF(ISNA(IF(A240&lt;&gt;"",VLOOKUP(A240,'1CONTRATO2'!$A$311:$F$863,2,FALSE),"")),"",IF(A240&lt;&gt;"",VLOOKUP(A240,'1CONTRATO2'!$A$311:$F$863,2,FALSE),""))</f>
        <v/>
      </c>
      <c r="C240" s="210" t="str">
        <f>IF(ISNA(IF(A240&lt;&gt;"",VLOOKUP(A240,'1CONTRATO2'!$A$311:$F$863,6,FALSE),"")),"",IF(A240&lt;&gt;"",VLOOKUP(A240,'1CONTRATO2'!$A$311:$F$863,6,FALSE),""))</f>
        <v/>
      </c>
      <c r="D240" s="209"/>
      <c r="E240" s="208"/>
      <c r="F240" s="207" t="str">
        <f>IF(ISNA(IF(A240&lt;&gt;"",VLOOKUP(A240,'1CONTRATO2'!$A$311:$F$863,4,FALSE),"")),"",IF(A240&lt;&gt;"",VLOOKUP(A240,'1CONTRATO2'!$A$311:$F$863,4,FALSE),""))</f>
        <v/>
      </c>
      <c r="G240" s="206" t="str">
        <f>IF(PROGRAMACIÓN!F240="","",PROGRAMACIÓN!F240)</f>
        <v/>
      </c>
      <c r="H240" s="206" t="str">
        <f>IF(PROGRAMACIÓN!G240="","",PROGRAMACIÓN!G240)</f>
        <v/>
      </c>
      <c r="I240" s="206" t="str">
        <f>IF(PROGRAMACIÓN!H240="","",PROGRAMACIÓN!H240)</f>
        <v/>
      </c>
      <c r="J240" s="205" t="str">
        <f>IF(ISNA(IF(A240&lt;&gt;"",VLOOKUP(A240,'1CONTRATO2'!$A$311:$F$863,5,FALSE),"")),"",IF(A240&lt;&gt;"",VLOOKUP(A240,'1CONTRATO2'!$A$311:$F$863,5,FALSE),""))</f>
        <v/>
      </c>
      <c r="K240" s="204" t="str">
        <f>IF(ISNA(IF(OR(F240="DESCANSA",J240="DESCANSA"),"-----",IF(C240&lt;&gt;"",IF(VLOOKUP(F240,INICIO!$C$7:$D$30,2,FALSE)&lt;&gt;"",VLOOKUP(F240,INICIO!$C$7:$D$30,2,FALSE),""),""))),"",IF(OR(F240="DESCANSA",J240="DESCANSA"),"-----",IF(C240&lt;&gt;"",IF(VLOOKUP(F240,INICIO!$C$7:$D$30,2,FALSE)&lt;&gt;"",VLOOKUP(F240,INICIO!$C$7:$D$30,2,FALSE),""),"")))</f>
        <v/>
      </c>
      <c r="L240" s="203" t="str">
        <f>IF(ISNA(IF(A240&lt;&gt;"",VLOOKUP(A240,'1CONTRATO2'!$A$311:$G$863,7,FALSE),"")),"",IF(A240&lt;&gt;"",VLOOKUP(A240,'1CONTRATO2'!$A$311:$G$863,7,FALSE),""))</f>
        <v/>
      </c>
      <c r="M240" s="201" t="str">
        <f t="shared" si="15"/>
        <v>-</v>
      </c>
      <c r="N240" s="302" t="str">
        <f t="shared" si="17"/>
        <v/>
      </c>
      <c r="O240" s="314" t="str">
        <f>IF(PROGRAMACIÓN!C240="", "", PROGRAMACIÓN!C240)</f>
        <v/>
      </c>
      <c r="P240" s="303" t="str">
        <f t="shared" si="18"/>
        <v/>
      </c>
      <c r="Q240" s="303" t="str">
        <f t="shared" si="19"/>
        <v/>
      </c>
    </row>
    <row r="241" spans="1:17" ht="18" customHeight="1" x14ac:dyDescent="0.35">
      <c r="A241" s="203">
        <f t="shared" si="16"/>
        <v>234</v>
      </c>
      <c r="B241" s="210" t="str">
        <f>IF(ISNA(IF(A241&lt;&gt;"",VLOOKUP(A241,'1CONTRATO2'!$A$311:$F$863,2,FALSE),"")),"",IF(A241&lt;&gt;"",VLOOKUP(A241,'1CONTRATO2'!$A$311:$F$863,2,FALSE),""))</f>
        <v/>
      </c>
      <c r="C241" s="210" t="str">
        <f>IF(ISNA(IF(A241&lt;&gt;"",VLOOKUP(A241,'1CONTRATO2'!$A$311:$F$863,6,FALSE),"")),"",IF(A241&lt;&gt;"",VLOOKUP(A241,'1CONTRATO2'!$A$311:$F$863,6,FALSE),""))</f>
        <v/>
      </c>
      <c r="D241" s="209"/>
      <c r="E241" s="208"/>
      <c r="F241" s="207" t="str">
        <f>IF(ISNA(IF(A241&lt;&gt;"",VLOOKUP(A241,'1CONTRATO2'!$A$311:$F$863,4,FALSE),"")),"",IF(A241&lt;&gt;"",VLOOKUP(A241,'1CONTRATO2'!$A$311:$F$863,4,FALSE),""))</f>
        <v/>
      </c>
      <c r="G241" s="206" t="str">
        <f>IF(PROGRAMACIÓN!F241="","",PROGRAMACIÓN!F241)</f>
        <v/>
      </c>
      <c r="H241" s="206" t="str">
        <f>IF(PROGRAMACIÓN!G241="","",PROGRAMACIÓN!G241)</f>
        <v/>
      </c>
      <c r="I241" s="206" t="str">
        <f>IF(PROGRAMACIÓN!H241="","",PROGRAMACIÓN!H241)</f>
        <v/>
      </c>
      <c r="J241" s="205" t="str">
        <f>IF(ISNA(IF(A241&lt;&gt;"",VLOOKUP(A241,'1CONTRATO2'!$A$311:$F$863,5,FALSE),"")),"",IF(A241&lt;&gt;"",VLOOKUP(A241,'1CONTRATO2'!$A$311:$F$863,5,FALSE),""))</f>
        <v/>
      </c>
      <c r="K241" s="204" t="str">
        <f>IF(ISNA(IF(OR(F241="DESCANSA",J241="DESCANSA"),"-----",IF(C241&lt;&gt;"",IF(VLOOKUP(F241,INICIO!$C$7:$D$30,2,FALSE)&lt;&gt;"",VLOOKUP(F241,INICIO!$C$7:$D$30,2,FALSE),""),""))),"",IF(OR(F241="DESCANSA",J241="DESCANSA"),"-----",IF(C241&lt;&gt;"",IF(VLOOKUP(F241,INICIO!$C$7:$D$30,2,FALSE)&lt;&gt;"",VLOOKUP(F241,INICIO!$C$7:$D$30,2,FALSE),""),"")))</f>
        <v/>
      </c>
      <c r="L241" s="203" t="str">
        <f>IF(ISNA(IF(A241&lt;&gt;"",VLOOKUP(A241,'1CONTRATO2'!$A$311:$G$863,7,FALSE),"")),"",IF(A241&lt;&gt;"",VLOOKUP(A241,'1CONTRATO2'!$A$311:$G$863,7,FALSE),""))</f>
        <v/>
      </c>
      <c r="M241" s="201" t="str">
        <f t="shared" si="15"/>
        <v>-</v>
      </c>
      <c r="N241" s="302" t="str">
        <f t="shared" si="17"/>
        <v/>
      </c>
      <c r="O241" s="314" t="str">
        <f>IF(PROGRAMACIÓN!C241="", "", PROGRAMACIÓN!C241)</f>
        <v/>
      </c>
      <c r="P241" s="303" t="str">
        <f t="shared" si="18"/>
        <v/>
      </c>
      <c r="Q241" s="303" t="str">
        <f t="shared" si="19"/>
        <v/>
      </c>
    </row>
    <row r="242" spans="1:17" ht="18" customHeight="1" x14ac:dyDescent="0.35">
      <c r="A242" s="203">
        <f t="shared" si="16"/>
        <v>235</v>
      </c>
      <c r="B242" s="210" t="str">
        <f>IF(ISNA(IF(A242&lt;&gt;"",VLOOKUP(A242,'1CONTRATO2'!$A$311:$F$863,2,FALSE),"")),"",IF(A242&lt;&gt;"",VLOOKUP(A242,'1CONTRATO2'!$A$311:$F$863,2,FALSE),""))</f>
        <v/>
      </c>
      <c r="C242" s="210" t="str">
        <f>IF(ISNA(IF(A242&lt;&gt;"",VLOOKUP(A242,'1CONTRATO2'!$A$311:$F$863,6,FALSE),"")),"",IF(A242&lt;&gt;"",VLOOKUP(A242,'1CONTRATO2'!$A$311:$F$863,6,FALSE),""))</f>
        <v/>
      </c>
      <c r="D242" s="209"/>
      <c r="E242" s="208"/>
      <c r="F242" s="207" t="str">
        <f>IF(ISNA(IF(A242&lt;&gt;"",VLOOKUP(A242,'1CONTRATO2'!$A$311:$F$863,4,FALSE),"")),"",IF(A242&lt;&gt;"",VLOOKUP(A242,'1CONTRATO2'!$A$311:$F$863,4,FALSE),""))</f>
        <v/>
      </c>
      <c r="G242" s="206" t="str">
        <f>IF(PROGRAMACIÓN!F242="","",PROGRAMACIÓN!F242)</f>
        <v/>
      </c>
      <c r="H242" s="206" t="str">
        <f>IF(PROGRAMACIÓN!G242="","",PROGRAMACIÓN!G242)</f>
        <v/>
      </c>
      <c r="I242" s="206" t="str">
        <f>IF(PROGRAMACIÓN!H242="","",PROGRAMACIÓN!H242)</f>
        <v/>
      </c>
      <c r="J242" s="205" t="str">
        <f>IF(ISNA(IF(A242&lt;&gt;"",VLOOKUP(A242,'1CONTRATO2'!$A$311:$F$863,5,FALSE),"")),"",IF(A242&lt;&gt;"",VLOOKUP(A242,'1CONTRATO2'!$A$311:$F$863,5,FALSE),""))</f>
        <v/>
      </c>
      <c r="K242" s="204" t="str">
        <f>IF(ISNA(IF(OR(F242="DESCANSA",J242="DESCANSA"),"-----",IF(C242&lt;&gt;"",IF(VLOOKUP(F242,INICIO!$C$7:$D$30,2,FALSE)&lt;&gt;"",VLOOKUP(F242,INICIO!$C$7:$D$30,2,FALSE),""),""))),"",IF(OR(F242="DESCANSA",J242="DESCANSA"),"-----",IF(C242&lt;&gt;"",IF(VLOOKUP(F242,INICIO!$C$7:$D$30,2,FALSE)&lt;&gt;"",VLOOKUP(F242,INICIO!$C$7:$D$30,2,FALSE),""),"")))</f>
        <v/>
      </c>
      <c r="L242" s="203" t="str">
        <f>IF(ISNA(IF(A242&lt;&gt;"",VLOOKUP(A242,'1CONTRATO2'!$A$311:$G$863,7,FALSE),"")),"",IF(A242&lt;&gt;"",VLOOKUP(A242,'1CONTRATO2'!$A$311:$G$863,7,FALSE),""))</f>
        <v/>
      </c>
      <c r="M242" s="201" t="str">
        <f t="shared" si="15"/>
        <v>-</v>
      </c>
      <c r="N242" s="302" t="str">
        <f t="shared" si="17"/>
        <v/>
      </c>
      <c r="O242" s="314" t="str">
        <f>IF(PROGRAMACIÓN!C242="", "", PROGRAMACIÓN!C242)</f>
        <v/>
      </c>
      <c r="P242" s="303" t="str">
        <f t="shared" si="18"/>
        <v/>
      </c>
      <c r="Q242" s="303" t="str">
        <f t="shared" si="19"/>
        <v/>
      </c>
    </row>
    <row r="243" spans="1:17" ht="18" customHeight="1" x14ac:dyDescent="0.35">
      <c r="A243" s="203">
        <f t="shared" si="16"/>
        <v>236</v>
      </c>
      <c r="B243" s="210" t="str">
        <f>IF(ISNA(IF(A243&lt;&gt;"",VLOOKUP(A243,'1CONTRATO2'!$A$311:$F$863,2,FALSE),"")),"",IF(A243&lt;&gt;"",VLOOKUP(A243,'1CONTRATO2'!$A$311:$F$863,2,FALSE),""))</f>
        <v/>
      </c>
      <c r="C243" s="210" t="str">
        <f>IF(ISNA(IF(A243&lt;&gt;"",VLOOKUP(A243,'1CONTRATO2'!$A$311:$F$863,6,FALSE),"")),"",IF(A243&lt;&gt;"",VLOOKUP(A243,'1CONTRATO2'!$A$311:$F$863,6,FALSE),""))</f>
        <v/>
      </c>
      <c r="D243" s="209"/>
      <c r="E243" s="208"/>
      <c r="F243" s="207" t="str">
        <f>IF(ISNA(IF(A243&lt;&gt;"",VLOOKUP(A243,'1CONTRATO2'!$A$311:$F$863,4,FALSE),"")),"",IF(A243&lt;&gt;"",VLOOKUP(A243,'1CONTRATO2'!$A$311:$F$863,4,FALSE),""))</f>
        <v/>
      </c>
      <c r="G243" s="206" t="str">
        <f>IF(PROGRAMACIÓN!F243="","",PROGRAMACIÓN!F243)</f>
        <v/>
      </c>
      <c r="H243" s="206" t="str">
        <f>IF(PROGRAMACIÓN!G243="","",PROGRAMACIÓN!G243)</f>
        <v/>
      </c>
      <c r="I243" s="206" t="str">
        <f>IF(PROGRAMACIÓN!H243="","",PROGRAMACIÓN!H243)</f>
        <v/>
      </c>
      <c r="J243" s="205" t="str">
        <f>IF(ISNA(IF(A243&lt;&gt;"",VLOOKUP(A243,'1CONTRATO2'!$A$311:$F$863,5,FALSE),"")),"",IF(A243&lt;&gt;"",VLOOKUP(A243,'1CONTRATO2'!$A$311:$F$863,5,FALSE),""))</f>
        <v/>
      </c>
      <c r="K243" s="204" t="str">
        <f>IF(ISNA(IF(OR(F243="DESCANSA",J243="DESCANSA"),"-----",IF(C243&lt;&gt;"",IF(VLOOKUP(F243,INICIO!$C$7:$D$30,2,FALSE)&lt;&gt;"",VLOOKUP(F243,INICIO!$C$7:$D$30,2,FALSE),""),""))),"",IF(OR(F243="DESCANSA",J243="DESCANSA"),"-----",IF(C243&lt;&gt;"",IF(VLOOKUP(F243,INICIO!$C$7:$D$30,2,FALSE)&lt;&gt;"",VLOOKUP(F243,INICIO!$C$7:$D$30,2,FALSE),""),"")))</f>
        <v/>
      </c>
      <c r="L243" s="203" t="str">
        <f>IF(ISNA(IF(A243&lt;&gt;"",VLOOKUP(A243,'1CONTRATO2'!$A$311:$G$863,7,FALSE),"")),"",IF(A243&lt;&gt;"",VLOOKUP(A243,'1CONTRATO2'!$A$311:$G$863,7,FALSE),""))</f>
        <v/>
      </c>
      <c r="M243" s="201" t="str">
        <f t="shared" si="15"/>
        <v>-</v>
      </c>
      <c r="N243" s="302" t="str">
        <f t="shared" si="17"/>
        <v/>
      </c>
      <c r="O243" s="314" t="str">
        <f>IF(PROGRAMACIÓN!C243="", "", PROGRAMACIÓN!C243)</f>
        <v/>
      </c>
      <c r="P243" s="303" t="str">
        <f t="shared" si="18"/>
        <v/>
      </c>
      <c r="Q243" s="303" t="str">
        <f t="shared" si="19"/>
        <v/>
      </c>
    </row>
    <row r="244" spans="1:17" ht="18" customHeight="1" x14ac:dyDescent="0.35">
      <c r="A244" s="203">
        <f t="shared" si="16"/>
        <v>237</v>
      </c>
      <c r="B244" s="210" t="str">
        <f>IF(ISNA(IF(A244&lt;&gt;"",VLOOKUP(A244,'1CONTRATO2'!$A$311:$F$863,2,FALSE),"")),"",IF(A244&lt;&gt;"",VLOOKUP(A244,'1CONTRATO2'!$A$311:$F$863,2,FALSE),""))</f>
        <v/>
      </c>
      <c r="C244" s="210" t="str">
        <f>IF(ISNA(IF(A244&lt;&gt;"",VLOOKUP(A244,'1CONTRATO2'!$A$311:$F$863,6,FALSE),"")),"",IF(A244&lt;&gt;"",VLOOKUP(A244,'1CONTRATO2'!$A$311:$F$863,6,FALSE),""))</f>
        <v/>
      </c>
      <c r="D244" s="209"/>
      <c r="E244" s="208"/>
      <c r="F244" s="207" t="str">
        <f>IF(ISNA(IF(A244&lt;&gt;"",VLOOKUP(A244,'1CONTRATO2'!$A$311:$F$863,4,FALSE),"")),"",IF(A244&lt;&gt;"",VLOOKUP(A244,'1CONTRATO2'!$A$311:$F$863,4,FALSE),""))</f>
        <v/>
      </c>
      <c r="G244" s="206" t="str">
        <f>IF(PROGRAMACIÓN!F244="","",PROGRAMACIÓN!F244)</f>
        <v/>
      </c>
      <c r="H244" s="206" t="str">
        <f>IF(PROGRAMACIÓN!G244="","",PROGRAMACIÓN!G244)</f>
        <v/>
      </c>
      <c r="I244" s="206" t="str">
        <f>IF(PROGRAMACIÓN!H244="","",PROGRAMACIÓN!H244)</f>
        <v/>
      </c>
      <c r="J244" s="205" t="str">
        <f>IF(ISNA(IF(A244&lt;&gt;"",VLOOKUP(A244,'1CONTRATO2'!$A$311:$F$863,5,FALSE),"")),"",IF(A244&lt;&gt;"",VLOOKUP(A244,'1CONTRATO2'!$A$311:$F$863,5,FALSE),""))</f>
        <v/>
      </c>
      <c r="K244" s="204" t="str">
        <f>IF(ISNA(IF(OR(F244="DESCANSA",J244="DESCANSA"),"-----",IF(C244&lt;&gt;"",IF(VLOOKUP(F244,INICIO!$C$7:$D$30,2,FALSE)&lt;&gt;"",VLOOKUP(F244,INICIO!$C$7:$D$30,2,FALSE),""),""))),"",IF(OR(F244="DESCANSA",J244="DESCANSA"),"-----",IF(C244&lt;&gt;"",IF(VLOOKUP(F244,INICIO!$C$7:$D$30,2,FALSE)&lt;&gt;"",VLOOKUP(F244,INICIO!$C$7:$D$30,2,FALSE),""),"")))</f>
        <v/>
      </c>
      <c r="L244" s="203" t="str">
        <f>IF(ISNA(IF(A244&lt;&gt;"",VLOOKUP(A244,'1CONTRATO2'!$A$311:$G$863,7,FALSE),"")),"",IF(A244&lt;&gt;"",VLOOKUP(A244,'1CONTRATO2'!$A$311:$G$863,7,FALSE),""))</f>
        <v/>
      </c>
      <c r="M244" s="201" t="str">
        <f t="shared" si="15"/>
        <v>-</v>
      </c>
      <c r="N244" s="302" t="str">
        <f t="shared" si="17"/>
        <v/>
      </c>
      <c r="O244" s="314" t="str">
        <f>IF(PROGRAMACIÓN!C244="", "", PROGRAMACIÓN!C244)</f>
        <v/>
      </c>
      <c r="P244" s="303" t="str">
        <f t="shared" si="18"/>
        <v/>
      </c>
      <c r="Q244" s="303" t="str">
        <f t="shared" si="19"/>
        <v/>
      </c>
    </row>
    <row r="245" spans="1:17" ht="18" customHeight="1" x14ac:dyDescent="0.35">
      <c r="A245" s="203">
        <f t="shared" si="16"/>
        <v>238</v>
      </c>
      <c r="B245" s="210" t="str">
        <f>IF(ISNA(IF(A245&lt;&gt;"",VLOOKUP(A245,'1CONTRATO2'!$A$311:$F$863,2,FALSE),"")),"",IF(A245&lt;&gt;"",VLOOKUP(A245,'1CONTRATO2'!$A$311:$F$863,2,FALSE),""))</f>
        <v/>
      </c>
      <c r="C245" s="210" t="str">
        <f>IF(ISNA(IF(A245&lt;&gt;"",VLOOKUP(A245,'1CONTRATO2'!$A$311:$F$863,6,FALSE),"")),"",IF(A245&lt;&gt;"",VLOOKUP(A245,'1CONTRATO2'!$A$311:$F$863,6,FALSE),""))</f>
        <v/>
      </c>
      <c r="D245" s="209"/>
      <c r="E245" s="208"/>
      <c r="F245" s="207" t="str">
        <f>IF(ISNA(IF(A245&lt;&gt;"",VLOOKUP(A245,'1CONTRATO2'!$A$311:$F$863,4,FALSE),"")),"",IF(A245&lt;&gt;"",VLOOKUP(A245,'1CONTRATO2'!$A$311:$F$863,4,FALSE),""))</f>
        <v/>
      </c>
      <c r="G245" s="206" t="str">
        <f>IF(PROGRAMACIÓN!F245="","",PROGRAMACIÓN!F245)</f>
        <v/>
      </c>
      <c r="H245" s="206" t="str">
        <f>IF(PROGRAMACIÓN!G245="","",PROGRAMACIÓN!G245)</f>
        <v/>
      </c>
      <c r="I245" s="206" t="str">
        <f>IF(PROGRAMACIÓN!H245="","",PROGRAMACIÓN!H245)</f>
        <v/>
      </c>
      <c r="J245" s="205" t="str">
        <f>IF(ISNA(IF(A245&lt;&gt;"",VLOOKUP(A245,'1CONTRATO2'!$A$311:$F$863,5,FALSE),"")),"",IF(A245&lt;&gt;"",VLOOKUP(A245,'1CONTRATO2'!$A$311:$F$863,5,FALSE),""))</f>
        <v/>
      </c>
      <c r="K245" s="204" t="str">
        <f>IF(ISNA(IF(OR(F245="DESCANSA",J245="DESCANSA"),"-----",IF(C245&lt;&gt;"",IF(VLOOKUP(F245,INICIO!$C$7:$D$30,2,FALSE)&lt;&gt;"",VLOOKUP(F245,INICIO!$C$7:$D$30,2,FALSE),""),""))),"",IF(OR(F245="DESCANSA",J245="DESCANSA"),"-----",IF(C245&lt;&gt;"",IF(VLOOKUP(F245,INICIO!$C$7:$D$30,2,FALSE)&lt;&gt;"",VLOOKUP(F245,INICIO!$C$7:$D$30,2,FALSE),""),"")))</f>
        <v/>
      </c>
      <c r="L245" s="203" t="str">
        <f>IF(ISNA(IF(A245&lt;&gt;"",VLOOKUP(A245,'1CONTRATO2'!$A$311:$G$863,7,FALSE),"")),"",IF(A245&lt;&gt;"",VLOOKUP(A245,'1CONTRATO2'!$A$311:$G$863,7,FALSE),""))</f>
        <v/>
      </c>
      <c r="M245" s="201" t="str">
        <f t="shared" si="15"/>
        <v>-</v>
      </c>
      <c r="N245" s="302" t="str">
        <f t="shared" si="17"/>
        <v/>
      </c>
      <c r="O245" s="314" t="str">
        <f>IF(PROGRAMACIÓN!C245="", "", PROGRAMACIÓN!C245)</f>
        <v/>
      </c>
      <c r="P245" s="303" t="str">
        <f t="shared" si="18"/>
        <v/>
      </c>
      <c r="Q245" s="303" t="str">
        <f t="shared" si="19"/>
        <v/>
      </c>
    </row>
    <row r="246" spans="1:17" ht="18" customHeight="1" x14ac:dyDescent="0.35">
      <c r="A246" s="203">
        <f t="shared" si="16"/>
        <v>239</v>
      </c>
      <c r="B246" s="210" t="str">
        <f>IF(ISNA(IF(A246&lt;&gt;"",VLOOKUP(A246,'1CONTRATO2'!$A$311:$F$863,2,FALSE),"")),"",IF(A246&lt;&gt;"",VLOOKUP(A246,'1CONTRATO2'!$A$311:$F$863,2,FALSE),""))</f>
        <v/>
      </c>
      <c r="C246" s="210" t="str">
        <f>IF(ISNA(IF(A246&lt;&gt;"",VLOOKUP(A246,'1CONTRATO2'!$A$311:$F$863,6,FALSE),"")),"",IF(A246&lt;&gt;"",VLOOKUP(A246,'1CONTRATO2'!$A$311:$F$863,6,FALSE),""))</f>
        <v/>
      </c>
      <c r="D246" s="209"/>
      <c r="E246" s="208"/>
      <c r="F246" s="207" t="str">
        <f>IF(ISNA(IF(A246&lt;&gt;"",VLOOKUP(A246,'1CONTRATO2'!$A$311:$F$863,4,FALSE),"")),"",IF(A246&lt;&gt;"",VLOOKUP(A246,'1CONTRATO2'!$A$311:$F$863,4,FALSE),""))</f>
        <v/>
      </c>
      <c r="G246" s="206" t="str">
        <f>IF(PROGRAMACIÓN!F246="","",PROGRAMACIÓN!F246)</f>
        <v/>
      </c>
      <c r="H246" s="206" t="str">
        <f>IF(PROGRAMACIÓN!G246="","",PROGRAMACIÓN!G246)</f>
        <v/>
      </c>
      <c r="I246" s="206" t="str">
        <f>IF(PROGRAMACIÓN!H246="","",PROGRAMACIÓN!H246)</f>
        <v/>
      </c>
      <c r="J246" s="205" t="str">
        <f>IF(ISNA(IF(A246&lt;&gt;"",VLOOKUP(A246,'1CONTRATO2'!$A$311:$F$863,5,FALSE),"")),"",IF(A246&lt;&gt;"",VLOOKUP(A246,'1CONTRATO2'!$A$311:$F$863,5,FALSE),""))</f>
        <v/>
      </c>
      <c r="K246" s="204" t="str">
        <f>IF(ISNA(IF(OR(F246="DESCANSA",J246="DESCANSA"),"-----",IF(C246&lt;&gt;"",IF(VLOOKUP(F246,INICIO!$C$7:$D$30,2,FALSE)&lt;&gt;"",VLOOKUP(F246,INICIO!$C$7:$D$30,2,FALSE),""),""))),"",IF(OR(F246="DESCANSA",J246="DESCANSA"),"-----",IF(C246&lt;&gt;"",IF(VLOOKUP(F246,INICIO!$C$7:$D$30,2,FALSE)&lt;&gt;"",VLOOKUP(F246,INICIO!$C$7:$D$30,2,FALSE),""),"")))</f>
        <v/>
      </c>
      <c r="L246" s="203" t="str">
        <f>IF(ISNA(IF(A246&lt;&gt;"",VLOOKUP(A246,'1CONTRATO2'!$A$311:$G$863,7,FALSE),"")),"",IF(A246&lt;&gt;"",VLOOKUP(A246,'1CONTRATO2'!$A$311:$G$863,7,FALSE),""))</f>
        <v/>
      </c>
      <c r="M246" s="201" t="str">
        <f t="shared" si="15"/>
        <v>-</v>
      </c>
      <c r="N246" s="302" t="str">
        <f t="shared" si="17"/>
        <v/>
      </c>
      <c r="O246" s="314" t="str">
        <f>IF(PROGRAMACIÓN!C246="", "", PROGRAMACIÓN!C246)</f>
        <v/>
      </c>
      <c r="P246" s="303" t="str">
        <f t="shared" si="18"/>
        <v/>
      </c>
      <c r="Q246" s="303" t="str">
        <f t="shared" si="19"/>
        <v/>
      </c>
    </row>
    <row r="247" spans="1:17" ht="18" customHeight="1" x14ac:dyDescent="0.35">
      <c r="A247" s="203">
        <f t="shared" si="16"/>
        <v>240</v>
      </c>
      <c r="B247" s="210" t="str">
        <f>IF(ISNA(IF(A247&lt;&gt;"",VLOOKUP(A247,'1CONTRATO2'!$A$311:$F$863,2,FALSE),"")),"",IF(A247&lt;&gt;"",VLOOKUP(A247,'1CONTRATO2'!$A$311:$F$863,2,FALSE),""))</f>
        <v/>
      </c>
      <c r="C247" s="210" t="str">
        <f>IF(ISNA(IF(A247&lt;&gt;"",VLOOKUP(A247,'1CONTRATO2'!$A$311:$F$863,6,FALSE),"")),"",IF(A247&lt;&gt;"",VLOOKUP(A247,'1CONTRATO2'!$A$311:$F$863,6,FALSE),""))</f>
        <v/>
      </c>
      <c r="D247" s="209"/>
      <c r="E247" s="208"/>
      <c r="F247" s="207" t="str">
        <f>IF(ISNA(IF(A247&lt;&gt;"",VLOOKUP(A247,'1CONTRATO2'!$A$311:$F$863,4,FALSE),"")),"",IF(A247&lt;&gt;"",VLOOKUP(A247,'1CONTRATO2'!$A$311:$F$863,4,FALSE),""))</f>
        <v/>
      </c>
      <c r="G247" s="206" t="str">
        <f>IF(PROGRAMACIÓN!F247="","",PROGRAMACIÓN!F247)</f>
        <v/>
      </c>
      <c r="H247" s="206" t="str">
        <f>IF(PROGRAMACIÓN!G247="","",PROGRAMACIÓN!G247)</f>
        <v/>
      </c>
      <c r="I247" s="206" t="str">
        <f>IF(PROGRAMACIÓN!H247="","",PROGRAMACIÓN!H247)</f>
        <v/>
      </c>
      <c r="J247" s="205" t="str">
        <f>IF(ISNA(IF(A247&lt;&gt;"",VLOOKUP(A247,'1CONTRATO2'!$A$311:$F$863,5,FALSE),"")),"",IF(A247&lt;&gt;"",VLOOKUP(A247,'1CONTRATO2'!$A$311:$F$863,5,FALSE),""))</f>
        <v/>
      </c>
      <c r="K247" s="204" t="str">
        <f>IF(ISNA(IF(OR(F247="DESCANSA",J247="DESCANSA"),"-----",IF(C247&lt;&gt;"",IF(VLOOKUP(F247,INICIO!$C$7:$D$30,2,FALSE)&lt;&gt;"",VLOOKUP(F247,INICIO!$C$7:$D$30,2,FALSE),""),""))),"",IF(OR(F247="DESCANSA",J247="DESCANSA"),"-----",IF(C247&lt;&gt;"",IF(VLOOKUP(F247,INICIO!$C$7:$D$30,2,FALSE)&lt;&gt;"",VLOOKUP(F247,INICIO!$C$7:$D$30,2,FALSE),""),"")))</f>
        <v/>
      </c>
      <c r="L247" s="203" t="str">
        <f>IF(ISNA(IF(A247&lt;&gt;"",VLOOKUP(A247,'1CONTRATO2'!$A$311:$G$863,7,FALSE),"")),"",IF(A247&lt;&gt;"",VLOOKUP(A247,'1CONTRATO2'!$A$311:$G$863,7,FALSE),""))</f>
        <v/>
      </c>
      <c r="M247" s="201" t="str">
        <f t="shared" si="15"/>
        <v>-</v>
      </c>
      <c r="N247" s="302" t="str">
        <f t="shared" si="17"/>
        <v/>
      </c>
      <c r="O247" s="314" t="str">
        <f>IF(PROGRAMACIÓN!C247="", "", PROGRAMACIÓN!C247)</f>
        <v/>
      </c>
      <c r="P247" s="303" t="str">
        <f t="shared" si="18"/>
        <v/>
      </c>
      <c r="Q247" s="303" t="str">
        <f t="shared" si="19"/>
        <v/>
      </c>
    </row>
    <row r="248" spans="1:17" ht="18" customHeight="1" x14ac:dyDescent="0.35">
      <c r="A248" s="203">
        <f t="shared" si="16"/>
        <v>241</v>
      </c>
      <c r="B248" s="210" t="str">
        <f>IF(ISNA(IF(A248&lt;&gt;"",VLOOKUP(A248,'1CONTRATO2'!$A$311:$F$863,2,FALSE),"")),"",IF(A248&lt;&gt;"",VLOOKUP(A248,'1CONTRATO2'!$A$311:$F$863,2,FALSE),""))</f>
        <v/>
      </c>
      <c r="C248" s="210" t="str">
        <f>IF(ISNA(IF(A248&lt;&gt;"",VLOOKUP(A248,'1CONTRATO2'!$A$311:$F$863,6,FALSE),"")),"",IF(A248&lt;&gt;"",VLOOKUP(A248,'1CONTRATO2'!$A$311:$F$863,6,FALSE),""))</f>
        <v/>
      </c>
      <c r="D248" s="209"/>
      <c r="E248" s="208"/>
      <c r="F248" s="207" t="str">
        <f>IF(ISNA(IF(A248&lt;&gt;"",VLOOKUP(A248,'1CONTRATO2'!$A$311:$F$863,4,FALSE),"")),"",IF(A248&lt;&gt;"",VLOOKUP(A248,'1CONTRATO2'!$A$311:$F$863,4,FALSE),""))</f>
        <v/>
      </c>
      <c r="G248" s="206" t="str">
        <f>IF(PROGRAMACIÓN!F248="","",PROGRAMACIÓN!F248)</f>
        <v/>
      </c>
      <c r="H248" s="206" t="str">
        <f>IF(PROGRAMACIÓN!G248="","",PROGRAMACIÓN!G248)</f>
        <v/>
      </c>
      <c r="I248" s="206" t="str">
        <f>IF(PROGRAMACIÓN!H248="","",PROGRAMACIÓN!H248)</f>
        <v/>
      </c>
      <c r="J248" s="205" t="str">
        <f>IF(ISNA(IF(A248&lt;&gt;"",VLOOKUP(A248,'1CONTRATO2'!$A$311:$F$863,5,FALSE),"")),"",IF(A248&lt;&gt;"",VLOOKUP(A248,'1CONTRATO2'!$A$311:$F$863,5,FALSE),""))</f>
        <v/>
      </c>
      <c r="K248" s="204" t="str">
        <f>IF(ISNA(IF(OR(F248="DESCANSA",J248="DESCANSA"),"-----",IF(C248&lt;&gt;"",IF(VLOOKUP(F248,INICIO!$C$7:$D$30,2,FALSE)&lt;&gt;"",VLOOKUP(F248,INICIO!$C$7:$D$30,2,FALSE),""),""))),"",IF(OR(F248="DESCANSA",J248="DESCANSA"),"-----",IF(C248&lt;&gt;"",IF(VLOOKUP(F248,INICIO!$C$7:$D$30,2,FALSE)&lt;&gt;"",VLOOKUP(F248,INICIO!$C$7:$D$30,2,FALSE),""),"")))</f>
        <v/>
      </c>
      <c r="L248" s="203" t="str">
        <f>IF(ISNA(IF(A248&lt;&gt;"",VLOOKUP(A248,'1CONTRATO2'!$A$311:$G$863,7,FALSE),"")),"",IF(A248&lt;&gt;"",VLOOKUP(A248,'1CONTRATO2'!$A$311:$G$863,7,FALSE),""))</f>
        <v/>
      </c>
      <c r="M248" s="201" t="str">
        <f t="shared" si="15"/>
        <v>-</v>
      </c>
      <c r="N248" s="302" t="str">
        <f t="shared" si="17"/>
        <v/>
      </c>
      <c r="O248" s="314" t="str">
        <f>IF(PROGRAMACIÓN!C248="", "", PROGRAMACIÓN!C248)</f>
        <v/>
      </c>
      <c r="P248" s="303" t="str">
        <f t="shared" si="18"/>
        <v/>
      </c>
      <c r="Q248" s="303" t="str">
        <f t="shared" si="19"/>
        <v/>
      </c>
    </row>
    <row r="249" spans="1:17" ht="18" customHeight="1" x14ac:dyDescent="0.35">
      <c r="A249" s="203">
        <f t="shared" si="16"/>
        <v>242</v>
      </c>
      <c r="B249" s="210" t="str">
        <f>IF(ISNA(IF(A249&lt;&gt;"",VLOOKUP(A249,'1CONTRATO2'!$A$311:$F$863,2,FALSE),"")),"",IF(A249&lt;&gt;"",VLOOKUP(A249,'1CONTRATO2'!$A$311:$F$863,2,FALSE),""))</f>
        <v/>
      </c>
      <c r="C249" s="210" t="str">
        <f>IF(ISNA(IF(A249&lt;&gt;"",VLOOKUP(A249,'1CONTRATO2'!$A$311:$F$863,6,FALSE),"")),"",IF(A249&lt;&gt;"",VLOOKUP(A249,'1CONTRATO2'!$A$311:$F$863,6,FALSE),""))</f>
        <v/>
      </c>
      <c r="D249" s="209"/>
      <c r="E249" s="208"/>
      <c r="F249" s="207" t="str">
        <f>IF(ISNA(IF(A249&lt;&gt;"",VLOOKUP(A249,'1CONTRATO2'!$A$311:$F$863,4,FALSE),"")),"",IF(A249&lt;&gt;"",VLOOKUP(A249,'1CONTRATO2'!$A$311:$F$863,4,FALSE),""))</f>
        <v/>
      </c>
      <c r="G249" s="206" t="str">
        <f>IF(PROGRAMACIÓN!F249="","",PROGRAMACIÓN!F249)</f>
        <v/>
      </c>
      <c r="H249" s="206" t="str">
        <f>IF(PROGRAMACIÓN!G249="","",PROGRAMACIÓN!G249)</f>
        <v/>
      </c>
      <c r="I249" s="206" t="str">
        <f>IF(PROGRAMACIÓN!H249="","",PROGRAMACIÓN!H249)</f>
        <v/>
      </c>
      <c r="J249" s="205" t="str">
        <f>IF(ISNA(IF(A249&lt;&gt;"",VLOOKUP(A249,'1CONTRATO2'!$A$311:$F$863,5,FALSE),"")),"",IF(A249&lt;&gt;"",VLOOKUP(A249,'1CONTRATO2'!$A$311:$F$863,5,FALSE),""))</f>
        <v/>
      </c>
      <c r="K249" s="204" t="str">
        <f>IF(ISNA(IF(OR(F249="DESCANSA",J249="DESCANSA"),"-----",IF(C249&lt;&gt;"",IF(VLOOKUP(F249,INICIO!$C$7:$D$30,2,FALSE)&lt;&gt;"",VLOOKUP(F249,INICIO!$C$7:$D$30,2,FALSE),""),""))),"",IF(OR(F249="DESCANSA",J249="DESCANSA"),"-----",IF(C249&lt;&gt;"",IF(VLOOKUP(F249,INICIO!$C$7:$D$30,2,FALSE)&lt;&gt;"",VLOOKUP(F249,INICIO!$C$7:$D$30,2,FALSE),""),"")))</f>
        <v/>
      </c>
      <c r="L249" s="203" t="str">
        <f>IF(ISNA(IF(A249&lt;&gt;"",VLOOKUP(A249,'1CONTRATO2'!$A$311:$G$863,7,FALSE),"")),"",IF(A249&lt;&gt;"",VLOOKUP(A249,'1CONTRATO2'!$A$311:$G$863,7,FALSE),""))</f>
        <v/>
      </c>
      <c r="M249" s="201" t="str">
        <f t="shared" si="15"/>
        <v>-</v>
      </c>
      <c r="N249" s="302" t="str">
        <f t="shared" si="17"/>
        <v/>
      </c>
      <c r="O249" s="314" t="str">
        <f>IF(PROGRAMACIÓN!C249="", "", PROGRAMACIÓN!C249)</f>
        <v/>
      </c>
      <c r="P249" s="303" t="str">
        <f t="shared" si="18"/>
        <v/>
      </c>
      <c r="Q249" s="303" t="str">
        <f t="shared" si="19"/>
        <v/>
      </c>
    </row>
    <row r="250" spans="1:17" ht="18" customHeight="1" x14ac:dyDescent="0.35">
      <c r="A250" s="203">
        <f t="shared" si="16"/>
        <v>243</v>
      </c>
      <c r="B250" s="210" t="str">
        <f>IF(ISNA(IF(A250&lt;&gt;"",VLOOKUP(A250,'1CONTRATO2'!$A$311:$F$863,2,FALSE),"")),"",IF(A250&lt;&gt;"",VLOOKUP(A250,'1CONTRATO2'!$A$311:$F$863,2,FALSE),""))</f>
        <v/>
      </c>
      <c r="C250" s="210" t="str">
        <f>IF(ISNA(IF(A250&lt;&gt;"",VLOOKUP(A250,'1CONTRATO2'!$A$311:$F$863,6,FALSE),"")),"",IF(A250&lt;&gt;"",VLOOKUP(A250,'1CONTRATO2'!$A$311:$F$863,6,FALSE),""))</f>
        <v/>
      </c>
      <c r="D250" s="209"/>
      <c r="E250" s="208"/>
      <c r="F250" s="207" t="str">
        <f>IF(ISNA(IF(A250&lt;&gt;"",VLOOKUP(A250,'1CONTRATO2'!$A$311:$F$863,4,FALSE),"")),"",IF(A250&lt;&gt;"",VLOOKUP(A250,'1CONTRATO2'!$A$311:$F$863,4,FALSE),""))</f>
        <v/>
      </c>
      <c r="G250" s="206" t="str">
        <f>IF(PROGRAMACIÓN!F250="","",PROGRAMACIÓN!F250)</f>
        <v/>
      </c>
      <c r="H250" s="206" t="str">
        <f>IF(PROGRAMACIÓN!G250="","",PROGRAMACIÓN!G250)</f>
        <v/>
      </c>
      <c r="I250" s="206" t="str">
        <f>IF(PROGRAMACIÓN!H250="","",PROGRAMACIÓN!H250)</f>
        <v/>
      </c>
      <c r="J250" s="205" t="str">
        <f>IF(ISNA(IF(A250&lt;&gt;"",VLOOKUP(A250,'1CONTRATO2'!$A$311:$F$863,5,FALSE),"")),"",IF(A250&lt;&gt;"",VLOOKUP(A250,'1CONTRATO2'!$A$311:$F$863,5,FALSE),""))</f>
        <v/>
      </c>
      <c r="K250" s="204" t="str">
        <f>IF(ISNA(IF(OR(F250="DESCANSA",J250="DESCANSA"),"-----",IF(C250&lt;&gt;"",IF(VLOOKUP(F250,INICIO!$C$7:$D$30,2,FALSE)&lt;&gt;"",VLOOKUP(F250,INICIO!$C$7:$D$30,2,FALSE),""),""))),"",IF(OR(F250="DESCANSA",J250="DESCANSA"),"-----",IF(C250&lt;&gt;"",IF(VLOOKUP(F250,INICIO!$C$7:$D$30,2,FALSE)&lt;&gt;"",VLOOKUP(F250,INICIO!$C$7:$D$30,2,FALSE),""),"")))</f>
        <v/>
      </c>
      <c r="L250" s="203" t="str">
        <f>IF(ISNA(IF(A250&lt;&gt;"",VLOOKUP(A250,'1CONTRATO2'!$A$311:$G$863,7,FALSE),"")),"",IF(A250&lt;&gt;"",VLOOKUP(A250,'1CONTRATO2'!$A$311:$G$863,7,FALSE),""))</f>
        <v/>
      </c>
      <c r="M250" s="201" t="str">
        <f t="shared" si="15"/>
        <v>-</v>
      </c>
      <c r="N250" s="302" t="str">
        <f t="shared" si="17"/>
        <v/>
      </c>
      <c r="O250" s="314" t="str">
        <f>IF(PROGRAMACIÓN!C250="", "", PROGRAMACIÓN!C250)</f>
        <v/>
      </c>
      <c r="P250" s="303" t="str">
        <f t="shared" si="18"/>
        <v/>
      </c>
      <c r="Q250" s="303" t="str">
        <f t="shared" si="19"/>
        <v/>
      </c>
    </row>
    <row r="251" spans="1:17" ht="18" customHeight="1" x14ac:dyDescent="0.35">
      <c r="A251" s="203">
        <f t="shared" si="16"/>
        <v>244</v>
      </c>
      <c r="B251" s="210" t="str">
        <f>IF(ISNA(IF(A251&lt;&gt;"",VLOOKUP(A251,'1CONTRATO2'!$A$311:$F$863,2,FALSE),"")),"",IF(A251&lt;&gt;"",VLOOKUP(A251,'1CONTRATO2'!$A$311:$F$863,2,FALSE),""))</f>
        <v/>
      </c>
      <c r="C251" s="210" t="str">
        <f>IF(ISNA(IF(A251&lt;&gt;"",VLOOKUP(A251,'1CONTRATO2'!$A$311:$F$863,6,FALSE),"")),"",IF(A251&lt;&gt;"",VLOOKUP(A251,'1CONTRATO2'!$A$311:$F$863,6,FALSE),""))</f>
        <v/>
      </c>
      <c r="D251" s="209"/>
      <c r="E251" s="208"/>
      <c r="F251" s="207" t="str">
        <f>IF(ISNA(IF(A251&lt;&gt;"",VLOOKUP(A251,'1CONTRATO2'!$A$311:$F$863,4,FALSE),"")),"",IF(A251&lt;&gt;"",VLOOKUP(A251,'1CONTRATO2'!$A$311:$F$863,4,FALSE),""))</f>
        <v/>
      </c>
      <c r="G251" s="206" t="str">
        <f>IF(PROGRAMACIÓN!F251="","",PROGRAMACIÓN!F251)</f>
        <v/>
      </c>
      <c r="H251" s="206" t="str">
        <f>IF(PROGRAMACIÓN!G251="","",PROGRAMACIÓN!G251)</f>
        <v/>
      </c>
      <c r="I251" s="206" t="str">
        <f>IF(PROGRAMACIÓN!H251="","",PROGRAMACIÓN!H251)</f>
        <v/>
      </c>
      <c r="J251" s="205" t="str">
        <f>IF(ISNA(IF(A251&lt;&gt;"",VLOOKUP(A251,'1CONTRATO2'!$A$311:$F$863,5,FALSE),"")),"",IF(A251&lt;&gt;"",VLOOKUP(A251,'1CONTRATO2'!$A$311:$F$863,5,FALSE),""))</f>
        <v/>
      </c>
      <c r="K251" s="204" t="str">
        <f>IF(ISNA(IF(OR(F251="DESCANSA",J251="DESCANSA"),"-----",IF(C251&lt;&gt;"",IF(VLOOKUP(F251,INICIO!$C$7:$D$30,2,FALSE)&lt;&gt;"",VLOOKUP(F251,INICIO!$C$7:$D$30,2,FALSE),""),""))),"",IF(OR(F251="DESCANSA",J251="DESCANSA"),"-----",IF(C251&lt;&gt;"",IF(VLOOKUP(F251,INICIO!$C$7:$D$30,2,FALSE)&lt;&gt;"",VLOOKUP(F251,INICIO!$C$7:$D$30,2,FALSE),""),"")))</f>
        <v/>
      </c>
      <c r="L251" s="203" t="str">
        <f>IF(ISNA(IF(A251&lt;&gt;"",VLOOKUP(A251,'1CONTRATO2'!$A$311:$G$863,7,FALSE),"")),"",IF(A251&lt;&gt;"",VLOOKUP(A251,'1CONTRATO2'!$A$311:$G$863,7,FALSE),""))</f>
        <v/>
      </c>
      <c r="M251" s="201" t="str">
        <f t="shared" si="15"/>
        <v>-</v>
      </c>
      <c r="N251" s="302" t="str">
        <f t="shared" si="17"/>
        <v/>
      </c>
      <c r="O251" s="314" t="str">
        <f>IF(PROGRAMACIÓN!C251="", "", PROGRAMACIÓN!C251)</f>
        <v/>
      </c>
      <c r="P251" s="303" t="str">
        <f t="shared" si="18"/>
        <v/>
      </c>
      <c r="Q251" s="303" t="str">
        <f t="shared" si="19"/>
        <v/>
      </c>
    </row>
    <row r="252" spans="1:17" ht="18" customHeight="1" x14ac:dyDescent="0.35">
      <c r="A252" s="203">
        <f t="shared" si="16"/>
        <v>245</v>
      </c>
      <c r="B252" s="210" t="str">
        <f>IF(ISNA(IF(A252&lt;&gt;"",VLOOKUP(A252,'1CONTRATO2'!$A$311:$F$863,2,FALSE),"")),"",IF(A252&lt;&gt;"",VLOOKUP(A252,'1CONTRATO2'!$A$311:$F$863,2,FALSE),""))</f>
        <v/>
      </c>
      <c r="C252" s="210" t="str">
        <f>IF(ISNA(IF(A252&lt;&gt;"",VLOOKUP(A252,'1CONTRATO2'!$A$311:$F$863,6,FALSE),"")),"",IF(A252&lt;&gt;"",VLOOKUP(A252,'1CONTRATO2'!$A$311:$F$863,6,FALSE),""))</f>
        <v/>
      </c>
      <c r="D252" s="209"/>
      <c r="E252" s="208"/>
      <c r="F252" s="207" t="str">
        <f>IF(ISNA(IF(A252&lt;&gt;"",VLOOKUP(A252,'1CONTRATO2'!$A$311:$F$863,4,FALSE),"")),"",IF(A252&lt;&gt;"",VLOOKUP(A252,'1CONTRATO2'!$A$311:$F$863,4,FALSE),""))</f>
        <v/>
      </c>
      <c r="G252" s="206" t="str">
        <f>IF(PROGRAMACIÓN!F252="","",PROGRAMACIÓN!F252)</f>
        <v/>
      </c>
      <c r="H252" s="206" t="str">
        <f>IF(PROGRAMACIÓN!G252="","",PROGRAMACIÓN!G252)</f>
        <v/>
      </c>
      <c r="I252" s="206" t="str">
        <f>IF(PROGRAMACIÓN!H252="","",PROGRAMACIÓN!H252)</f>
        <v/>
      </c>
      <c r="J252" s="205" t="str">
        <f>IF(ISNA(IF(A252&lt;&gt;"",VLOOKUP(A252,'1CONTRATO2'!$A$311:$F$863,5,FALSE),"")),"",IF(A252&lt;&gt;"",VLOOKUP(A252,'1CONTRATO2'!$A$311:$F$863,5,FALSE),""))</f>
        <v/>
      </c>
      <c r="K252" s="204" t="str">
        <f>IF(ISNA(IF(OR(F252="DESCANSA",J252="DESCANSA"),"-----",IF(C252&lt;&gt;"",IF(VLOOKUP(F252,INICIO!$C$7:$D$30,2,FALSE)&lt;&gt;"",VLOOKUP(F252,INICIO!$C$7:$D$30,2,FALSE),""),""))),"",IF(OR(F252="DESCANSA",J252="DESCANSA"),"-----",IF(C252&lt;&gt;"",IF(VLOOKUP(F252,INICIO!$C$7:$D$30,2,FALSE)&lt;&gt;"",VLOOKUP(F252,INICIO!$C$7:$D$30,2,FALSE),""),"")))</f>
        <v/>
      </c>
      <c r="L252" s="203" t="str">
        <f>IF(ISNA(IF(A252&lt;&gt;"",VLOOKUP(A252,'1CONTRATO2'!$A$311:$G$863,7,FALSE),"")),"",IF(A252&lt;&gt;"",VLOOKUP(A252,'1CONTRATO2'!$A$311:$G$863,7,FALSE),""))</f>
        <v/>
      </c>
      <c r="M252" s="201" t="str">
        <f t="shared" si="15"/>
        <v>-</v>
      </c>
      <c r="N252" s="302" t="str">
        <f t="shared" si="17"/>
        <v/>
      </c>
      <c r="O252" s="314" t="str">
        <f>IF(PROGRAMACIÓN!C252="", "", PROGRAMACIÓN!C252)</f>
        <v/>
      </c>
      <c r="P252" s="303" t="str">
        <f t="shared" si="18"/>
        <v/>
      </c>
      <c r="Q252" s="303" t="str">
        <f t="shared" si="19"/>
        <v/>
      </c>
    </row>
    <row r="253" spans="1:17" ht="18" customHeight="1" x14ac:dyDescent="0.35">
      <c r="A253" s="203">
        <f t="shared" si="16"/>
        <v>246</v>
      </c>
      <c r="B253" s="210" t="str">
        <f>IF(ISNA(IF(A253&lt;&gt;"",VLOOKUP(A253,'1CONTRATO2'!$A$311:$F$863,2,FALSE),"")),"",IF(A253&lt;&gt;"",VLOOKUP(A253,'1CONTRATO2'!$A$311:$F$863,2,FALSE),""))</f>
        <v/>
      </c>
      <c r="C253" s="210" t="str">
        <f>IF(ISNA(IF(A253&lt;&gt;"",VLOOKUP(A253,'1CONTRATO2'!$A$311:$F$863,6,FALSE),"")),"",IF(A253&lt;&gt;"",VLOOKUP(A253,'1CONTRATO2'!$A$311:$F$863,6,FALSE),""))</f>
        <v/>
      </c>
      <c r="D253" s="209"/>
      <c r="E253" s="208"/>
      <c r="F253" s="207" t="str">
        <f>IF(ISNA(IF(A253&lt;&gt;"",VLOOKUP(A253,'1CONTRATO2'!$A$311:$F$863,4,FALSE),"")),"",IF(A253&lt;&gt;"",VLOOKUP(A253,'1CONTRATO2'!$A$311:$F$863,4,FALSE),""))</f>
        <v/>
      </c>
      <c r="G253" s="206" t="str">
        <f>IF(PROGRAMACIÓN!F253="","",PROGRAMACIÓN!F253)</f>
        <v/>
      </c>
      <c r="H253" s="206" t="str">
        <f>IF(PROGRAMACIÓN!G253="","",PROGRAMACIÓN!G253)</f>
        <v/>
      </c>
      <c r="I253" s="206" t="str">
        <f>IF(PROGRAMACIÓN!H253="","",PROGRAMACIÓN!H253)</f>
        <v/>
      </c>
      <c r="J253" s="205" t="str">
        <f>IF(ISNA(IF(A253&lt;&gt;"",VLOOKUP(A253,'1CONTRATO2'!$A$311:$F$863,5,FALSE),"")),"",IF(A253&lt;&gt;"",VLOOKUP(A253,'1CONTRATO2'!$A$311:$F$863,5,FALSE),""))</f>
        <v/>
      </c>
      <c r="K253" s="204" t="str">
        <f>IF(ISNA(IF(OR(F253="DESCANSA",J253="DESCANSA"),"-----",IF(C253&lt;&gt;"",IF(VLOOKUP(F253,INICIO!$C$7:$D$30,2,FALSE)&lt;&gt;"",VLOOKUP(F253,INICIO!$C$7:$D$30,2,FALSE),""),""))),"",IF(OR(F253="DESCANSA",J253="DESCANSA"),"-----",IF(C253&lt;&gt;"",IF(VLOOKUP(F253,INICIO!$C$7:$D$30,2,FALSE)&lt;&gt;"",VLOOKUP(F253,INICIO!$C$7:$D$30,2,FALSE),""),"")))</f>
        <v/>
      </c>
      <c r="L253" s="203" t="str">
        <f>IF(ISNA(IF(A253&lt;&gt;"",VLOOKUP(A253,'1CONTRATO2'!$A$311:$G$863,7,FALSE),"")),"",IF(A253&lt;&gt;"",VLOOKUP(A253,'1CONTRATO2'!$A$311:$G$863,7,FALSE),""))</f>
        <v/>
      </c>
      <c r="M253" s="201" t="str">
        <f t="shared" si="15"/>
        <v>-</v>
      </c>
      <c r="N253" s="302" t="str">
        <f t="shared" si="17"/>
        <v/>
      </c>
      <c r="O253" s="314" t="str">
        <f>IF(PROGRAMACIÓN!C253="", "", PROGRAMACIÓN!C253)</f>
        <v/>
      </c>
      <c r="P253" s="303" t="str">
        <f t="shared" si="18"/>
        <v/>
      </c>
      <c r="Q253" s="303" t="str">
        <f t="shared" si="19"/>
        <v/>
      </c>
    </row>
    <row r="254" spans="1:17" ht="18" customHeight="1" x14ac:dyDescent="0.35">
      <c r="A254" s="203">
        <f t="shared" si="16"/>
        <v>247</v>
      </c>
      <c r="B254" s="210" t="str">
        <f>IF(ISNA(IF(A254&lt;&gt;"",VLOOKUP(A254,'1CONTRATO2'!$A$311:$F$863,2,FALSE),"")),"",IF(A254&lt;&gt;"",VLOOKUP(A254,'1CONTRATO2'!$A$311:$F$863,2,FALSE),""))</f>
        <v/>
      </c>
      <c r="C254" s="210" t="str">
        <f>IF(ISNA(IF(A254&lt;&gt;"",VLOOKUP(A254,'1CONTRATO2'!$A$311:$F$863,6,FALSE),"")),"",IF(A254&lt;&gt;"",VLOOKUP(A254,'1CONTRATO2'!$A$311:$F$863,6,FALSE),""))</f>
        <v/>
      </c>
      <c r="D254" s="209"/>
      <c r="E254" s="208"/>
      <c r="F254" s="207" t="str">
        <f>IF(ISNA(IF(A254&lt;&gt;"",VLOOKUP(A254,'1CONTRATO2'!$A$311:$F$863,4,FALSE),"")),"",IF(A254&lt;&gt;"",VLOOKUP(A254,'1CONTRATO2'!$A$311:$F$863,4,FALSE),""))</f>
        <v/>
      </c>
      <c r="G254" s="206" t="str">
        <f>IF(PROGRAMACIÓN!F254="","",PROGRAMACIÓN!F254)</f>
        <v/>
      </c>
      <c r="H254" s="206" t="str">
        <f>IF(PROGRAMACIÓN!G254="","",PROGRAMACIÓN!G254)</f>
        <v/>
      </c>
      <c r="I254" s="206" t="str">
        <f>IF(PROGRAMACIÓN!H254="","",PROGRAMACIÓN!H254)</f>
        <v/>
      </c>
      <c r="J254" s="205" t="str">
        <f>IF(ISNA(IF(A254&lt;&gt;"",VLOOKUP(A254,'1CONTRATO2'!$A$311:$F$863,5,FALSE),"")),"",IF(A254&lt;&gt;"",VLOOKUP(A254,'1CONTRATO2'!$A$311:$F$863,5,FALSE),""))</f>
        <v/>
      </c>
      <c r="K254" s="204" t="str">
        <f>IF(ISNA(IF(OR(F254="DESCANSA",J254="DESCANSA"),"-----",IF(C254&lt;&gt;"",IF(VLOOKUP(F254,INICIO!$C$7:$D$30,2,FALSE)&lt;&gt;"",VLOOKUP(F254,INICIO!$C$7:$D$30,2,FALSE),""),""))),"",IF(OR(F254="DESCANSA",J254="DESCANSA"),"-----",IF(C254&lt;&gt;"",IF(VLOOKUP(F254,INICIO!$C$7:$D$30,2,FALSE)&lt;&gt;"",VLOOKUP(F254,INICIO!$C$7:$D$30,2,FALSE),""),"")))</f>
        <v/>
      </c>
      <c r="L254" s="203" t="str">
        <f>IF(ISNA(IF(A254&lt;&gt;"",VLOOKUP(A254,'1CONTRATO2'!$A$311:$G$863,7,FALSE),"")),"",IF(A254&lt;&gt;"",VLOOKUP(A254,'1CONTRATO2'!$A$311:$G$863,7,FALSE),""))</f>
        <v/>
      </c>
      <c r="M254" s="201" t="str">
        <f t="shared" si="15"/>
        <v>-</v>
      </c>
      <c r="N254" s="302" t="str">
        <f t="shared" si="17"/>
        <v/>
      </c>
      <c r="O254" s="314" t="str">
        <f>IF(PROGRAMACIÓN!C254="", "", PROGRAMACIÓN!C254)</f>
        <v/>
      </c>
      <c r="P254" s="303" t="str">
        <f t="shared" si="18"/>
        <v/>
      </c>
      <c r="Q254" s="303" t="str">
        <f t="shared" si="19"/>
        <v/>
      </c>
    </row>
    <row r="255" spans="1:17" ht="18" customHeight="1" x14ac:dyDescent="0.35">
      <c r="A255" s="203">
        <f t="shared" si="16"/>
        <v>248</v>
      </c>
      <c r="B255" s="210" t="str">
        <f>IF(ISNA(IF(A255&lt;&gt;"",VLOOKUP(A255,'1CONTRATO2'!$A$311:$F$863,2,FALSE),"")),"",IF(A255&lt;&gt;"",VLOOKUP(A255,'1CONTRATO2'!$A$311:$F$863,2,FALSE),""))</f>
        <v/>
      </c>
      <c r="C255" s="210" t="str">
        <f>IF(ISNA(IF(A255&lt;&gt;"",VLOOKUP(A255,'1CONTRATO2'!$A$311:$F$863,6,FALSE),"")),"",IF(A255&lt;&gt;"",VLOOKUP(A255,'1CONTRATO2'!$A$311:$F$863,6,FALSE),""))</f>
        <v/>
      </c>
      <c r="D255" s="209"/>
      <c r="E255" s="208"/>
      <c r="F255" s="207" t="str">
        <f>IF(ISNA(IF(A255&lt;&gt;"",VLOOKUP(A255,'1CONTRATO2'!$A$311:$F$863,4,FALSE),"")),"",IF(A255&lt;&gt;"",VLOOKUP(A255,'1CONTRATO2'!$A$311:$F$863,4,FALSE),""))</f>
        <v/>
      </c>
      <c r="G255" s="206" t="str">
        <f>IF(PROGRAMACIÓN!F255="","",PROGRAMACIÓN!F255)</f>
        <v/>
      </c>
      <c r="H255" s="206" t="str">
        <f>IF(PROGRAMACIÓN!G255="","",PROGRAMACIÓN!G255)</f>
        <v/>
      </c>
      <c r="I255" s="206" t="str">
        <f>IF(PROGRAMACIÓN!H255="","",PROGRAMACIÓN!H255)</f>
        <v/>
      </c>
      <c r="J255" s="205" t="str">
        <f>IF(ISNA(IF(A255&lt;&gt;"",VLOOKUP(A255,'1CONTRATO2'!$A$311:$F$863,5,FALSE),"")),"",IF(A255&lt;&gt;"",VLOOKUP(A255,'1CONTRATO2'!$A$311:$F$863,5,FALSE),""))</f>
        <v/>
      </c>
      <c r="K255" s="204" t="str">
        <f>IF(ISNA(IF(OR(F255="DESCANSA",J255="DESCANSA"),"-----",IF(C255&lt;&gt;"",IF(VLOOKUP(F255,INICIO!$C$7:$D$30,2,FALSE)&lt;&gt;"",VLOOKUP(F255,INICIO!$C$7:$D$30,2,FALSE),""),""))),"",IF(OR(F255="DESCANSA",J255="DESCANSA"),"-----",IF(C255&lt;&gt;"",IF(VLOOKUP(F255,INICIO!$C$7:$D$30,2,FALSE)&lt;&gt;"",VLOOKUP(F255,INICIO!$C$7:$D$30,2,FALSE),""),"")))</f>
        <v/>
      </c>
      <c r="L255" s="203" t="str">
        <f>IF(ISNA(IF(A255&lt;&gt;"",VLOOKUP(A255,'1CONTRATO2'!$A$311:$G$863,7,FALSE),"")),"",IF(A255&lt;&gt;"",VLOOKUP(A255,'1CONTRATO2'!$A$311:$G$863,7,FALSE),""))</f>
        <v/>
      </c>
      <c r="M255" s="201" t="str">
        <f t="shared" si="15"/>
        <v>-</v>
      </c>
      <c r="N255" s="302" t="str">
        <f t="shared" si="17"/>
        <v/>
      </c>
      <c r="O255" s="314" t="str">
        <f>IF(PROGRAMACIÓN!C255="", "", PROGRAMACIÓN!C255)</f>
        <v/>
      </c>
      <c r="P255" s="303" t="str">
        <f t="shared" si="18"/>
        <v/>
      </c>
      <c r="Q255" s="303" t="str">
        <f t="shared" si="19"/>
        <v/>
      </c>
    </row>
    <row r="256" spans="1:17" ht="18" customHeight="1" x14ac:dyDescent="0.35">
      <c r="A256" s="203">
        <f t="shared" si="16"/>
        <v>249</v>
      </c>
      <c r="B256" s="210" t="str">
        <f>IF(ISNA(IF(A256&lt;&gt;"",VLOOKUP(A256,'1CONTRATO2'!$A$311:$F$863,2,FALSE),"")),"",IF(A256&lt;&gt;"",VLOOKUP(A256,'1CONTRATO2'!$A$311:$F$863,2,FALSE),""))</f>
        <v/>
      </c>
      <c r="C256" s="210" t="str">
        <f>IF(ISNA(IF(A256&lt;&gt;"",VLOOKUP(A256,'1CONTRATO2'!$A$311:$F$863,6,FALSE),"")),"",IF(A256&lt;&gt;"",VLOOKUP(A256,'1CONTRATO2'!$A$311:$F$863,6,FALSE),""))</f>
        <v/>
      </c>
      <c r="D256" s="209"/>
      <c r="E256" s="208"/>
      <c r="F256" s="207" t="str">
        <f>IF(ISNA(IF(A256&lt;&gt;"",VLOOKUP(A256,'1CONTRATO2'!$A$311:$F$863,4,FALSE),"")),"",IF(A256&lt;&gt;"",VLOOKUP(A256,'1CONTRATO2'!$A$311:$F$863,4,FALSE),""))</f>
        <v/>
      </c>
      <c r="G256" s="206" t="str">
        <f>IF(PROGRAMACIÓN!F256="","",PROGRAMACIÓN!F256)</f>
        <v/>
      </c>
      <c r="H256" s="206" t="str">
        <f>IF(PROGRAMACIÓN!G256="","",PROGRAMACIÓN!G256)</f>
        <v/>
      </c>
      <c r="I256" s="206" t="str">
        <f>IF(PROGRAMACIÓN!H256="","",PROGRAMACIÓN!H256)</f>
        <v/>
      </c>
      <c r="J256" s="205" t="str">
        <f>IF(ISNA(IF(A256&lt;&gt;"",VLOOKUP(A256,'1CONTRATO2'!$A$311:$F$863,5,FALSE),"")),"",IF(A256&lt;&gt;"",VLOOKUP(A256,'1CONTRATO2'!$A$311:$F$863,5,FALSE),""))</f>
        <v/>
      </c>
      <c r="K256" s="204" t="str">
        <f>IF(ISNA(IF(OR(F256="DESCANSA",J256="DESCANSA"),"-----",IF(C256&lt;&gt;"",IF(VLOOKUP(F256,INICIO!$C$7:$D$30,2,FALSE)&lt;&gt;"",VLOOKUP(F256,INICIO!$C$7:$D$30,2,FALSE),""),""))),"",IF(OR(F256="DESCANSA",J256="DESCANSA"),"-----",IF(C256&lt;&gt;"",IF(VLOOKUP(F256,INICIO!$C$7:$D$30,2,FALSE)&lt;&gt;"",VLOOKUP(F256,INICIO!$C$7:$D$30,2,FALSE),""),"")))</f>
        <v/>
      </c>
      <c r="L256" s="203" t="str">
        <f>IF(ISNA(IF(A256&lt;&gt;"",VLOOKUP(A256,'1CONTRATO2'!$A$311:$G$863,7,FALSE),"")),"",IF(A256&lt;&gt;"",VLOOKUP(A256,'1CONTRATO2'!$A$311:$G$863,7,FALSE),""))</f>
        <v/>
      </c>
      <c r="M256" s="201" t="str">
        <f t="shared" si="15"/>
        <v>-</v>
      </c>
      <c r="N256" s="302" t="str">
        <f t="shared" si="17"/>
        <v/>
      </c>
      <c r="O256" s="314" t="str">
        <f>IF(PROGRAMACIÓN!C256="", "", PROGRAMACIÓN!C256)</f>
        <v/>
      </c>
      <c r="P256" s="303" t="str">
        <f t="shared" si="18"/>
        <v/>
      </c>
      <c r="Q256" s="303" t="str">
        <f t="shared" si="19"/>
        <v/>
      </c>
    </row>
    <row r="257" spans="1:17" ht="18" customHeight="1" x14ac:dyDescent="0.35">
      <c r="A257" s="203">
        <f t="shared" si="16"/>
        <v>250</v>
      </c>
      <c r="B257" s="210" t="str">
        <f>IF(ISNA(IF(A257&lt;&gt;"",VLOOKUP(A257,'1CONTRATO2'!$A$311:$F$863,2,FALSE),"")),"",IF(A257&lt;&gt;"",VLOOKUP(A257,'1CONTRATO2'!$A$311:$F$863,2,FALSE),""))</f>
        <v/>
      </c>
      <c r="C257" s="210" t="str">
        <f>IF(ISNA(IF(A257&lt;&gt;"",VLOOKUP(A257,'1CONTRATO2'!$A$311:$F$863,6,FALSE),"")),"",IF(A257&lt;&gt;"",VLOOKUP(A257,'1CONTRATO2'!$A$311:$F$863,6,FALSE),""))</f>
        <v/>
      </c>
      <c r="D257" s="209"/>
      <c r="E257" s="208"/>
      <c r="F257" s="207" t="str">
        <f>IF(ISNA(IF(A257&lt;&gt;"",VLOOKUP(A257,'1CONTRATO2'!$A$311:$F$863,4,FALSE),"")),"",IF(A257&lt;&gt;"",VLOOKUP(A257,'1CONTRATO2'!$A$311:$F$863,4,FALSE),""))</f>
        <v/>
      </c>
      <c r="G257" s="206" t="str">
        <f>IF(PROGRAMACIÓN!F257="","",PROGRAMACIÓN!F257)</f>
        <v/>
      </c>
      <c r="H257" s="206" t="str">
        <f>IF(PROGRAMACIÓN!G257="","",PROGRAMACIÓN!G257)</f>
        <v/>
      </c>
      <c r="I257" s="206" t="str">
        <f>IF(PROGRAMACIÓN!H257="","",PROGRAMACIÓN!H257)</f>
        <v/>
      </c>
      <c r="J257" s="205" t="str">
        <f>IF(ISNA(IF(A257&lt;&gt;"",VLOOKUP(A257,'1CONTRATO2'!$A$311:$F$863,5,FALSE),"")),"",IF(A257&lt;&gt;"",VLOOKUP(A257,'1CONTRATO2'!$A$311:$F$863,5,FALSE),""))</f>
        <v/>
      </c>
      <c r="K257" s="204" t="str">
        <f>IF(ISNA(IF(OR(F257="DESCANSA",J257="DESCANSA"),"-----",IF(C257&lt;&gt;"",IF(VLOOKUP(F257,INICIO!$C$7:$D$30,2,FALSE)&lt;&gt;"",VLOOKUP(F257,INICIO!$C$7:$D$30,2,FALSE),""),""))),"",IF(OR(F257="DESCANSA",J257="DESCANSA"),"-----",IF(C257&lt;&gt;"",IF(VLOOKUP(F257,INICIO!$C$7:$D$30,2,FALSE)&lt;&gt;"",VLOOKUP(F257,INICIO!$C$7:$D$30,2,FALSE),""),"")))</f>
        <v/>
      </c>
      <c r="L257" s="203" t="str">
        <f>IF(ISNA(IF(A257&lt;&gt;"",VLOOKUP(A257,'1CONTRATO2'!$A$311:$G$863,7,FALSE),"")),"",IF(A257&lt;&gt;"",VLOOKUP(A257,'1CONTRATO2'!$A$311:$G$863,7,FALSE),""))</f>
        <v/>
      </c>
      <c r="M257" s="201" t="str">
        <f t="shared" si="15"/>
        <v>-</v>
      </c>
      <c r="N257" s="302" t="str">
        <f t="shared" si="17"/>
        <v/>
      </c>
      <c r="O257" s="314" t="str">
        <f>IF(PROGRAMACIÓN!C257="", "", PROGRAMACIÓN!C257)</f>
        <v/>
      </c>
      <c r="P257" s="303" t="str">
        <f t="shared" si="18"/>
        <v/>
      </c>
      <c r="Q257" s="303" t="str">
        <f t="shared" si="19"/>
        <v/>
      </c>
    </row>
    <row r="258" spans="1:17" ht="18" customHeight="1" x14ac:dyDescent="0.35">
      <c r="A258" s="203">
        <f t="shared" si="16"/>
        <v>251</v>
      </c>
      <c r="B258" s="210" t="str">
        <f>IF(ISNA(IF(A258&lt;&gt;"",VLOOKUP(A258,'1CONTRATO2'!$A$311:$F$863,2,FALSE),"")),"",IF(A258&lt;&gt;"",VLOOKUP(A258,'1CONTRATO2'!$A$311:$F$863,2,FALSE),""))</f>
        <v/>
      </c>
      <c r="C258" s="210" t="str">
        <f>IF(ISNA(IF(A258&lt;&gt;"",VLOOKUP(A258,'1CONTRATO2'!$A$311:$F$863,6,FALSE),"")),"",IF(A258&lt;&gt;"",VLOOKUP(A258,'1CONTRATO2'!$A$311:$F$863,6,FALSE),""))</f>
        <v/>
      </c>
      <c r="D258" s="209"/>
      <c r="E258" s="208"/>
      <c r="F258" s="207" t="str">
        <f>IF(ISNA(IF(A258&lt;&gt;"",VLOOKUP(A258,'1CONTRATO2'!$A$311:$F$863,4,FALSE),"")),"",IF(A258&lt;&gt;"",VLOOKUP(A258,'1CONTRATO2'!$A$311:$F$863,4,FALSE),""))</f>
        <v/>
      </c>
      <c r="G258" s="206" t="str">
        <f>IF(PROGRAMACIÓN!F258="","",PROGRAMACIÓN!F258)</f>
        <v/>
      </c>
      <c r="H258" s="206" t="str">
        <f>IF(PROGRAMACIÓN!G258="","",PROGRAMACIÓN!G258)</f>
        <v/>
      </c>
      <c r="I258" s="206" t="str">
        <f>IF(PROGRAMACIÓN!H258="","",PROGRAMACIÓN!H258)</f>
        <v/>
      </c>
      <c r="J258" s="205" t="str">
        <f>IF(ISNA(IF(A258&lt;&gt;"",VLOOKUP(A258,'1CONTRATO2'!$A$311:$F$863,5,FALSE),"")),"",IF(A258&lt;&gt;"",VLOOKUP(A258,'1CONTRATO2'!$A$311:$F$863,5,FALSE),""))</f>
        <v/>
      </c>
      <c r="K258" s="204" t="str">
        <f>IF(ISNA(IF(OR(F258="DESCANSA",J258="DESCANSA"),"-----",IF(C258&lt;&gt;"",IF(VLOOKUP(F258,INICIO!$C$7:$D$30,2,FALSE)&lt;&gt;"",VLOOKUP(F258,INICIO!$C$7:$D$30,2,FALSE),""),""))),"",IF(OR(F258="DESCANSA",J258="DESCANSA"),"-----",IF(C258&lt;&gt;"",IF(VLOOKUP(F258,INICIO!$C$7:$D$30,2,FALSE)&lt;&gt;"",VLOOKUP(F258,INICIO!$C$7:$D$30,2,FALSE),""),"")))</f>
        <v/>
      </c>
      <c r="L258" s="203" t="str">
        <f>IF(ISNA(IF(A258&lt;&gt;"",VLOOKUP(A258,'1CONTRATO2'!$A$311:$G$863,7,FALSE),"")),"",IF(A258&lt;&gt;"",VLOOKUP(A258,'1CONTRATO2'!$A$311:$G$863,7,FALSE),""))</f>
        <v/>
      </c>
      <c r="M258" s="201" t="str">
        <f t="shared" si="15"/>
        <v>-</v>
      </c>
      <c r="N258" s="302" t="str">
        <f t="shared" si="17"/>
        <v/>
      </c>
      <c r="O258" s="314" t="str">
        <f>IF(PROGRAMACIÓN!C258="", "", PROGRAMACIÓN!C258)</f>
        <v/>
      </c>
      <c r="P258" s="303" t="str">
        <f t="shared" si="18"/>
        <v/>
      </c>
      <c r="Q258" s="303" t="str">
        <f t="shared" si="19"/>
        <v/>
      </c>
    </row>
    <row r="259" spans="1:17" ht="18" customHeight="1" x14ac:dyDescent="0.35">
      <c r="A259" s="203">
        <f t="shared" si="16"/>
        <v>252</v>
      </c>
      <c r="B259" s="210" t="str">
        <f>IF(ISNA(IF(A259&lt;&gt;"",VLOOKUP(A259,'1CONTRATO2'!$A$311:$F$863,2,FALSE),"")),"",IF(A259&lt;&gt;"",VLOOKUP(A259,'1CONTRATO2'!$A$311:$F$863,2,FALSE),""))</f>
        <v/>
      </c>
      <c r="C259" s="210" t="str">
        <f>IF(ISNA(IF(A259&lt;&gt;"",VLOOKUP(A259,'1CONTRATO2'!$A$311:$F$863,6,FALSE),"")),"",IF(A259&lt;&gt;"",VLOOKUP(A259,'1CONTRATO2'!$A$311:$F$863,6,FALSE),""))</f>
        <v/>
      </c>
      <c r="D259" s="209"/>
      <c r="E259" s="208"/>
      <c r="F259" s="207" t="str">
        <f>IF(ISNA(IF(A259&lt;&gt;"",VLOOKUP(A259,'1CONTRATO2'!$A$311:$F$863,4,FALSE),"")),"",IF(A259&lt;&gt;"",VLOOKUP(A259,'1CONTRATO2'!$A$311:$F$863,4,FALSE),""))</f>
        <v/>
      </c>
      <c r="G259" s="206" t="str">
        <f>IF(PROGRAMACIÓN!F259="","",PROGRAMACIÓN!F259)</f>
        <v/>
      </c>
      <c r="H259" s="206" t="str">
        <f>IF(PROGRAMACIÓN!G259="","",PROGRAMACIÓN!G259)</f>
        <v/>
      </c>
      <c r="I259" s="206" t="str">
        <f>IF(PROGRAMACIÓN!H259="","",PROGRAMACIÓN!H259)</f>
        <v/>
      </c>
      <c r="J259" s="205" t="str">
        <f>IF(ISNA(IF(A259&lt;&gt;"",VLOOKUP(A259,'1CONTRATO2'!$A$311:$F$863,5,FALSE),"")),"",IF(A259&lt;&gt;"",VLOOKUP(A259,'1CONTRATO2'!$A$311:$F$863,5,FALSE),""))</f>
        <v/>
      </c>
      <c r="K259" s="204" t="str">
        <f>IF(ISNA(IF(OR(F259="DESCANSA",J259="DESCANSA"),"-----",IF(C259&lt;&gt;"",IF(VLOOKUP(F259,INICIO!$C$7:$D$30,2,FALSE)&lt;&gt;"",VLOOKUP(F259,INICIO!$C$7:$D$30,2,FALSE),""),""))),"",IF(OR(F259="DESCANSA",J259="DESCANSA"),"-----",IF(C259&lt;&gt;"",IF(VLOOKUP(F259,INICIO!$C$7:$D$30,2,FALSE)&lt;&gt;"",VLOOKUP(F259,INICIO!$C$7:$D$30,2,FALSE),""),"")))</f>
        <v/>
      </c>
      <c r="L259" s="203" t="str">
        <f>IF(ISNA(IF(A259&lt;&gt;"",VLOOKUP(A259,'1CONTRATO2'!$A$311:$G$863,7,FALSE),"")),"",IF(A259&lt;&gt;"",VLOOKUP(A259,'1CONTRATO2'!$A$311:$G$863,7,FALSE),""))</f>
        <v/>
      </c>
      <c r="M259" s="201" t="str">
        <f t="shared" si="15"/>
        <v>-</v>
      </c>
      <c r="N259" s="302" t="str">
        <f t="shared" si="17"/>
        <v/>
      </c>
      <c r="O259" s="314" t="str">
        <f>IF(PROGRAMACIÓN!C259="", "", PROGRAMACIÓN!C259)</f>
        <v/>
      </c>
      <c r="P259" s="303" t="str">
        <f t="shared" si="18"/>
        <v/>
      </c>
      <c r="Q259" s="303" t="str">
        <f t="shared" si="19"/>
        <v/>
      </c>
    </row>
    <row r="260" spans="1:17" ht="18" customHeight="1" x14ac:dyDescent="0.35">
      <c r="A260" s="203">
        <f t="shared" si="16"/>
        <v>253</v>
      </c>
      <c r="B260" s="210" t="str">
        <f>IF(ISNA(IF(A260&lt;&gt;"",VLOOKUP(A260,'1CONTRATO2'!$A$311:$F$863,2,FALSE),"")),"",IF(A260&lt;&gt;"",VLOOKUP(A260,'1CONTRATO2'!$A$311:$F$863,2,FALSE),""))</f>
        <v/>
      </c>
      <c r="C260" s="210" t="str">
        <f>IF(ISNA(IF(A260&lt;&gt;"",VLOOKUP(A260,'1CONTRATO2'!$A$311:$F$863,6,FALSE),"")),"",IF(A260&lt;&gt;"",VLOOKUP(A260,'1CONTRATO2'!$A$311:$F$863,6,FALSE),""))</f>
        <v/>
      </c>
      <c r="D260" s="209"/>
      <c r="E260" s="208"/>
      <c r="F260" s="207" t="str">
        <f>IF(ISNA(IF(A260&lt;&gt;"",VLOOKUP(A260,'1CONTRATO2'!$A$311:$F$863,4,FALSE),"")),"",IF(A260&lt;&gt;"",VLOOKUP(A260,'1CONTRATO2'!$A$311:$F$863,4,FALSE),""))</f>
        <v/>
      </c>
      <c r="G260" s="206" t="str">
        <f>IF(PROGRAMACIÓN!F260="","",PROGRAMACIÓN!F260)</f>
        <v/>
      </c>
      <c r="H260" s="206" t="str">
        <f>IF(PROGRAMACIÓN!G260="","",PROGRAMACIÓN!G260)</f>
        <v/>
      </c>
      <c r="I260" s="206" t="str">
        <f>IF(PROGRAMACIÓN!H260="","",PROGRAMACIÓN!H260)</f>
        <v/>
      </c>
      <c r="J260" s="205" t="str">
        <f>IF(ISNA(IF(A260&lt;&gt;"",VLOOKUP(A260,'1CONTRATO2'!$A$311:$F$863,5,FALSE),"")),"",IF(A260&lt;&gt;"",VLOOKUP(A260,'1CONTRATO2'!$A$311:$F$863,5,FALSE),""))</f>
        <v/>
      </c>
      <c r="K260" s="204" t="str">
        <f>IF(ISNA(IF(OR(F260="DESCANSA",J260="DESCANSA"),"-----",IF(C260&lt;&gt;"",IF(VLOOKUP(F260,INICIO!$C$7:$D$30,2,FALSE)&lt;&gt;"",VLOOKUP(F260,INICIO!$C$7:$D$30,2,FALSE),""),""))),"",IF(OR(F260="DESCANSA",J260="DESCANSA"),"-----",IF(C260&lt;&gt;"",IF(VLOOKUP(F260,INICIO!$C$7:$D$30,2,FALSE)&lt;&gt;"",VLOOKUP(F260,INICIO!$C$7:$D$30,2,FALSE),""),"")))</f>
        <v/>
      </c>
      <c r="L260" s="203" t="str">
        <f>IF(ISNA(IF(A260&lt;&gt;"",VLOOKUP(A260,'1CONTRATO2'!$A$311:$G$863,7,FALSE),"")),"",IF(A260&lt;&gt;"",VLOOKUP(A260,'1CONTRATO2'!$A$311:$G$863,7,FALSE),""))</f>
        <v/>
      </c>
      <c r="M260" s="201" t="str">
        <f t="shared" si="15"/>
        <v>-</v>
      </c>
      <c r="N260" s="302" t="str">
        <f t="shared" si="17"/>
        <v/>
      </c>
      <c r="O260" s="314" t="str">
        <f>IF(PROGRAMACIÓN!C260="", "", PROGRAMACIÓN!C260)</f>
        <v/>
      </c>
      <c r="P260" s="303" t="str">
        <f t="shared" si="18"/>
        <v/>
      </c>
      <c r="Q260" s="303" t="str">
        <f t="shared" si="19"/>
        <v/>
      </c>
    </row>
    <row r="261" spans="1:17" ht="18" customHeight="1" x14ac:dyDescent="0.35">
      <c r="A261" s="203">
        <f t="shared" si="16"/>
        <v>254</v>
      </c>
      <c r="B261" s="210" t="str">
        <f>IF(ISNA(IF(A261&lt;&gt;"",VLOOKUP(A261,'1CONTRATO2'!$A$311:$F$863,2,FALSE),"")),"",IF(A261&lt;&gt;"",VLOOKUP(A261,'1CONTRATO2'!$A$311:$F$863,2,FALSE),""))</f>
        <v/>
      </c>
      <c r="C261" s="210" t="str">
        <f>IF(ISNA(IF(A261&lt;&gt;"",VLOOKUP(A261,'1CONTRATO2'!$A$311:$F$863,6,FALSE),"")),"",IF(A261&lt;&gt;"",VLOOKUP(A261,'1CONTRATO2'!$A$311:$F$863,6,FALSE),""))</f>
        <v/>
      </c>
      <c r="D261" s="209"/>
      <c r="E261" s="208"/>
      <c r="F261" s="207" t="str">
        <f>IF(ISNA(IF(A261&lt;&gt;"",VLOOKUP(A261,'1CONTRATO2'!$A$311:$F$863,4,FALSE),"")),"",IF(A261&lt;&gt;"",VLOOKUP(A261,'1CONTRATO2'!$A$311:$F$863,4,FALSE),""))</f>
        <v/>
      </c>
      <c r="G261" s="206" t="str">
        <f>IF(PROGRAMACIÓN!F261="","",PROGRAMACIÓN!F261)</f>
        <v/>
      </c>
      <c r="H261" s="206" t="str">
        <f>IF(PROGRAMACIÓN!G261="","",PROGRAMACIÓN!G261)</f>
        <v/>
      </c>
      <c r="I261" s="206" t="str">
        <f>IF(PROGRAMACIÓN!H261="","",PROGRAMACIÓN!H261)</f>
        <v/>
      </c>
      <c r="J261" s="205" t="str">
        <f>IF(ISNA(IF(A261&lt;&gt;"",VLOOKUP(A261,'1CONTRATO2'!$A$311:$F$863,5,FALSE),"")),"",IF(A261&lt;&gt;"",VLOOKUP(A261,'1CONTRATO2'!$A$311:$F$863,5,FALSE),""))</f>
        <v/>
      </c>
      <c r="K261" s="204" t="str">
        <f>IF(ISNA(IF(OR(F261="DESCANSA",J261="DESCANSA"),"-----",IF(C261&lt;&gt;"",IF(VLOOKUP(F261,INICIO!$C$7:$D$30,2,FALSE)&lt;&gt;"",VLOOKUP(F261,INICIO!$C$7:$D$30,2,FALSE),""),""))),"",IF(OR(F261="DESCANSA",J261="DESCANSA"),"-----",IF(C261&lt;&gt;"",IF(VLOOKUP(F261,INICIO!$C$7:$D$30,2,FALSE)&lt;&gt;"",VLOOKUP(F261,INICIO!$C$7:$D$30,2,FALSE),""),"")))</f>
        <v/>
      </c>
      <c r="L261" s="203" t="str">
        <f>IF(ISNA(IF(A261&lt;&gt;"",VLOOKUP(A261,'1CONTRATO2'!$A$311:$G$863,7,FALSE),"")),"",IF(A261&lt;&gt;"",VLOOKUP(A261,'1CONTRATO2'!$A$311:$G$863,7,FALSE),""))</f>
        <v/>
      </c>
      <c r="M261" s="201" t="str">
        <f t="shared" si="15"/>
        <v>-</v>
      </c>
      <c r="N261" s="302" t="str">
        <f t="shared" si="17"/>
        <v/>
      </c>
      <c r="O261" s="314" t="str">
        <f>IF(PROGRAMACIÓN!C261="", "", PROGRAMACIÓN!C261)</f>
        <v/>
      </c>
      <c r="P261" s="303" t="str">
        <f t="shared" si="18"/>
        <v/>
      </c>
      <c r="Q261" s="303" t="str">
        <f t="shared" si="19"/>
        <v/>
      </c>
    </row>
    <row r="262" spans="1:17" ht="18" customHeight="1" x14ac:dyDescent="0.35">
      <c r="A262" s="203">
        <f t="shared" si="16"/>
        <v>255</v>
      </c>
      <c r="B262" s="210" t="str">
        <f>IF(ISNA(IF(A262&lt;&gt;"",VLOOKUP(A262,'1CONTRATO2'!$A$311:$F$863,2,FALSE),"")),"",IF(A262&lt;&gt;"",VLOOKUP(A262,'1CONTRATO2'!$A$311:$F$863,2,FALSE),""))</f>
        <v/>
      </c>
      <c r="C262" s="210" t="str">
        <f>IF(ISNA(IF(A262&lt;&gt;"",VLOOKUP(A262,'1CONTRATO2'!$A$311:$F$863,6,FALSE),"")),"",IF(A262&lt;&gt;"",VLOOKUP(A262,'1CONTRATO2'!$A$311:$F$863,6,FALSE),""))</f>
        <v/>
      </c>
      <c r="D262" s="209"/>
      <c r="E262" s="208"/>
      <c r="F262" s="207" t="str">
        <f>IF(ISNA(IF(A262&lt;&gt;"",VLOOKUP(A262,'1CONTRATO2'!$A$311:$F$863,4,FALSE),"")),"",IF(A262&lt;&gt;"",VLOOKUP(A262,'1CONTRATO2'!$A$311:$F$863,4,FALSE),""))</f>
        <v/>
      </c>
      <c r="G262" s="206" t="str">
        <f>IF(PROGRAMACIÓN!F262="","",PROGRAMACIÓN!F262)</f>
        <v/>
      </c>
      <c r="H262" s="206" t="str">
        <f>IF(PROGRAMACIÓN!G262="","",PROGRAMACIÓN!G262)</f>
        <v/>
      </c>
      <c r="I262" s="206" t="str">
        <f>IF(PROGRAMACIÓN!H262="","",PROGRAMACIÓN!H262)</f>
        <v/>
      </c>
      <c r="J262" s="205" t="str">
        <f>IF(ISNA(IF(A262&lt;&gt;"",VLOOKUP(A262,'1CONTRATO2'!$A$311:$F$863,5,FALSE),"")),"",IF(A262&lt;&gt;"",VLOOKUP(A262,'1CONTRATO2'!$A$311:$F$863,5,FALSE),""))</f>
        <v/>
      </c>
      <c r="K262" s="204" t="str">
        <f>IF(ISNA(IF(OR(F262="DESCANSA",J262="DESCANSA"),"-----",IF(C262&lt;&gt;"",IF(VLOOKUP(F262,INICIO!$C$7:$D$30,2,FALSE)&lt;&gt;"",VLOOKUP(F262,INICIO!$C$7:$D$30,2,FALSE),""),""))),"",IF(OR(F262="DESCANSA",J262="DESCANSA"),"-----",IF(C262&lt;&gt;"",IF(VLOOKUP(F262,INICIO!$C$7:$D$30,2,FALSE)&lt;&gt;"",VLOOKUP(F262,INICIO!$C$7:$D$30,2,FALSE),""),"")))</f>
        <v/>
      </c>
      <c r="L262" s="203" t="str">
        <f>IF(ISNA(IF(A262&lt;&gt;"",VLOOKUP(A262,'1CONTRATO2'!$A$311:$G$863,7,FALSE),"")),"",IF(A262&lt;&gt;"",VLOOKUP(A262,'1CONTRATO2'!$A$311:$G$863,7,FALSE),""))</f>
        <v/>
      </c>
      <c r="M262" s="201" t="str">
        <f t="shared" si="15"/>
        <v>-</v>
      </c>
      <c r="N262" s="302" t="str">
        <f t="shared" si="17"/>
        <v/>
      </c>
      <c r="O262" s="314" t="str">
        <f>IF(PROGRAMACIÓN!C262="", "", PROGRAMACIÓN!C262)</f>
        <v/>
      </c>
      <c r="P262" s="303" t="str">
        <f t="shared" si="18"/>
        <v/>
      </c>
      <c r="Q262" s="303" t="str">
        <f t="shared" si="19"/>
        <v/>
      </c>
    </row>
    <row r="263" spans="1:17" ht="18" customHeight="1" x14ac:dyDescent="0.35">
      <c r="A263" s="203">
        <f t="shared" si="16"/>
        <v>256</v>
      </c>
      <c r="B263" s="210" t="str">
        <f>IF(ISNA(IF(A263&lt;&gt;"",VLOOKUP(A263,'1CONTRATO2'!$A$311:$F$863,2,FALSE),"")),"",IF(A263&lt;&gt;"",VLOOKUP(A263,'1CONTRATO2'!$A$311:$F$863,2,FALSE),""))</f>
        <v/>
      </c>
      <c r="C263" s="210" t="str">
        <f>IF(ISNA(IF(A263&lt;&gt;"",VLOOKUP(A263,'1CONTRATO2'!$A$311:$F$863,6,FALSE),"")),"",IF(A263&lt;&gt;"",VLOOKUP(A263,'1CONTRATO2'!$A$311:$F$863,6,FALSE),""))</f>
        <v/>
      </c>
      <c r="D263" s="209"/>
      <c r="E263" s="208"/>
      <c r="F263" s="207" t="str">
        <f>IF(ISNA(IF(A263&lt;&gt;"",VLOOKUP(A263,'1CONTRATO2'!$A$311:$F$863,4,FALSE),"")),"",IF(A263&lt;&gt;"",VLOOKUP(A263,'1CONTRATO2'!$A$311:$F$863,4,FALSE),""))</f>
        <v/>
      </c>
      <c r="G263" s="206" t="str">
        <f>IF(PROGRAMACIÓN!F263="","",PROGRAMACIÓN!F263)</f>
        <v/>
      </c>
      <c r="H263" s="206" t="str">
        <f>IF(PROGRAMACIÓN!G263="","",PROGRAMACIÓN!G263)</f>
        <v/>
      </c>
      <c r="I263" s="206" t="str">
        <f>IF(PROGRAMACIÓN!H263="","",PROGRAMACIÓN!H263)</f>
        <v/>
      </c>
      <c r="J263" s="205" t="str">
        <f>IF(ISNA(IF(A263&lt;&gt;"",VLOOKUP(A263,'1CONTRATO2'!$A$311:$F$863,5,FALSE),"")),"",IF(A263&lt;&gt;"",VLOOKUP(A263,'1CONTRATO2'!$A$311:$F$863,5,FALSE),""))</f>
        <v/>
      </c>
      <c r="K263" s="204" t="str">
        <f>IF(ISNA(IF(OR(F263="DESCANSA",J263="DESCANSA"),"-----",IF(C263&lt;&gt;"",IF(VLOOKUP(F263,INICIO!$C$7:$D$30,2,FALSE)&lt;&gt;"",VLOOKUP(F263,INICIO!$C$7:$D$30,2,FALSE),""),""))),"",IF(OR(F263="DESCANSA",J263="DESCANSA"),"-----",IF(C263&lt;&gt;"",IF(VLOOKUP(F263,INICIO!$C$7:$D$30,2,FALSE)&lt;&gt;"",VLOOKUP(F263,INICIO!$C$7:$D$30,2,FALSE),""),"")))</f>
        <v/>
      </c>
      <c r="L263" s="203" t="str">
        <f>IF(ISNA(IF(A263&lt;&gt;"",VLOOKUP(A263,'1CONTRATO2'!$A$311:$G$863,7,FALSE),"")),"",IF(A263&lt;&gt;"",VLOOKUP(A263,'1CONTRATO2'!$A$311:$G$863,7,FALSE),""))</f>
        <v/>
      </c>
      <c r="M263" s="201" t="str">
        <f t="shared" si="15"/>
        <v>-</v>
      </c>
      <c r="N263" s="302" t="str">
        <f t="shared" si="17"/>
        <v/>
      </c>
      <c r="O263" s="314" t="str">
        <f>IF(PROGRAMACIÓN!C263="", "", PROGRAMACIÓN!C263)</f>
        <v/>
      </c>
      <c r="P263" s="303" t="str">
        <f t="shared" si="18"/>
        <v/>
      </c>
      <c r="Q263" s="303" t="str">
        <f t="shared" si="19"/>
        <v/>
      </c>
    </row>
    <row r="264" spans="1:17" ht="18" customHeight="1" x14ac:dyDescent="0.35">
      <c r="A264" s="203">
        <f t="shared" si="16"/>
        <v>257</v>
      </c>
      <c r="B264" s="210" t="str">
        <f>IF(ISNA(IF(A264&lt;&gt;"",VLOOKUP(A264,'1CONTRATO2'!$A$311:$F$863,2,FALSE),"")),"",IF(A264&lt;&gt;"",VLOOKUP(A264,'1CONTRATO2'!$A$311:$F$863,2,FALSE),""))</f>
        <v/>
      </c>
      <c r="C264" s="210" t="str">
        <f>IF(ISNA(IF(A264&lt;&gt;"",VLOOKUP(A264,'1CONTRATO2'!$A$311:$F$863,6,FALSE),"")),"",IF(A264&lt;&gt;"",VLOOKUP(A264,'1CONTRATO2'!$A$311:$F$863,6,FALSE),""))</f>
        <v/>
      </c>
      <c r="D264" s="209"/>
      <c r="E264" s="208"/>
      <c r="F264" s="207" t="str">
        <f>IF(ISNA(IF(A264&lt;&gt;"",VLOOKUP(A264,'1CONTRATO2'!$A$311:$F$863,4,FALSE),"")),"",IF(A264&lt;&gt;"",VLOOKUP(A264,'1CONTRATO2'!$A$311:$F$863,4,FALSE),""))</f>
        <v/>
      </c>
      <c r="G264" s="206" t="str">
        <f>IF(PROGRAMACIÓN!F264="","",PROGRAMACIÓN!F264)</f>
        <v/>
      </c>
      <c r="H264" s="206" t="str">
        <f>IF(PROGRAMACIÓN!G264="","",PROGRAMACIÓN!G264)</f>
        <v/>
      </c>
      <c r="I264" s="206" t="str">
        <f>IF(PROGRAMACIÓN!H264="","",PROGRAMACIÓN!H264)</f>
        <v/>
      </c>
      <c r="J264" s="205" t="str">
        <f>IF(ISNA(IF(A264&lt;&gt;"",VLOOKUP(A264,'1CONTRATO2'!$A$311:$F$863,5,FALSE),"")),"",IF(A264&lt;&gt;"",VLOOKUP(A264,'1CONTRATO2'!$A$311:$F$863,5,FALSE),""))</f>
        <v/>
      </c>
      <c r="K264" s="204" t="str">
        <f>IF(ISNA(IF(OR(F264="DESCANSA",J264="DESCANSA"),"-----",IF(C264&lt;&gt;"",IF(VLOOKUP(F264,INICIO!$C$7:$D$30,2,FALSE)&lt;&gt;"",VLOOKUP(F264,INICIO!$C$7:$D$30,2,FALSE),""),""))),"",IF(OR(F264="DESCANSA",J264="DESCANSA"),"-----",IF(C264&lt;&gt;"",IF(VLOOKUP(F264,INICIO!$C$7:$D$30,2,FALSE)&lt;&gt;"",VLOOKUP(F264,INICIO!$C$7:$D$30,2,FALSE),""),"")))</f>
        <v/>
      </c>
      <c r="L264" s="203" t="str">
        <f>IF(ISNA(IF(A264&lt;&gt;"",VLOOKUP(A264,'1CONTRATO2'!$A$311:$G$863,7,FALSE),"")),"",IF(A264&lt;&gt;"",VLOOKUP(A264,'1CONTRATO2'!$A$311:$G$863,7,FALSE),""))</f>
        <v/>
      </c>
      <c r="M264" s="201" t="str">
        <f t="shared" ref="M264:M327" si="20">IF(OR(K264="DESCANSA",K264="-----"),"","-")</f>
        <v>-</v>
      </c>
      <c r="N264" s="302" t="str">
        <f t="shared" si="17"/>
        <v/>
      </c>
      <c r="O264" s="314" t="str">
        <f>IF(PROGRAMACIÓN!C264="", "", PROGRAMACIÓN!C264)</f>
        <v/>
      </c>
      <c r="P264" s="303" t="str">
        <f t="shared" si="18"/>
        <v/>
      </c>
      <c r="Q264" s="303" t="str">
        <f t="shared" si="19"/>
        <v/>
      </c>
    </row>
    <row r="265" spans="1:17" ht="18" customHeight="1" x14ac:dyDescent="0.35">
      <c r="A265" s="203">
        <f t="shared" ref="A265:A328" si="21">A264+1</f>
        <v>258</v>
      </c>
      <c r="B265" s="210" t="str">
        <f>IF(ISNA(IF(A265&lt;&gt;"",VLOOKUP(A265,'1CONTRATO2'!$A$311:$F$863,2,FALSE),"")),"",IF(A265&lt;&gt;"",VLOOKUP(A265,'1CONTRATO2'!$A$311:$F$863,2,FALSE),""))</f>
        <v/>
      </c>
      <c r="C265" s="210" t="str">
        <f>IF(ISNA(IF(A265&lt;&gt;"",VLOOKUP(A265,'1CONTRATO2'!$A$311:$F$863,6,FALSE),"")),"",IF(A265&lt;&gt;"",VLOOKUP(A265,'1CONTRATO2'!$A$311:$F$863,6,FALSE),""))</f>
        <v/>
      </c>
      <c r="D265" s="209"/>
      <c r="E265" s="208"/>
      <c r="F265" s="207" t="str">
        <f>IF(ISNA(IF(A265&lt;&gt;"",VLOOKUP(A265,'1CONTRATO2'!$A$311:$F$863,4,FALSE),"")),"",IF(A265&lt;&gt;"",VLOOKUP(A265,'1CONTRATO2'!$A$311:$F$863,4,FALSE),""))</f>
        <v/>
      </c>
      <c r="G265" s="206" t="str">
        <f>IF(PROGRAMACIÓN!F265="","",PROGRAMACIÓN!F265)</f>
        <v/>
      </c>
      <c r="H265" s="206" t="str">
        <f>IF(PROGRAMACIÓN!G265="","",PROGRAMACIÓN!G265)</f>
        <v/>
      </c>
      <c r="I265" s="206" t="str">
        <f>IF(PROGRAMACIÓN!H265="","",PROGRAMACIÓN!H265)</f>
        <v/>
      </c>
      <c r="J265" s="205" t="str">
        <f>IF(ISNA(IF(A265&lt;&gt;"",VLOOKUP(A265,'1CONTRATO2'!$A$311:$F$863,5,FALSE),"")),"",IF(A265&lt;&gt;"",VLOOKUP(A265,'1CONTRATO2'!$A$311:$F$863,5,FALSE),""))</f>
        <v/>
      </c>
      <c r="K265" s="204" t="str">
        <f>IF(ISNA(IF(OR(F265="DESCANSA",J265="DESCANSA"),"-----",IF(C265&lt;&gt;"",IF(VLOOKUP(F265,INICIO!$C$7:$D$30,2,FALSE)&lt;&gt;"",VLOOKUP(F265,INICIO!$C$7:$D$30,2,FALSE),""),""))),"",IF(OR(F265="DESCANSA",J265="DESCANSA"),"-----",IF(C265&lt;&gt;"",IF(VLOOKUP(F265,INICIO!$C$7:$D$30,2,FALSE)&lt;&gt;"",VLOOKUP(F265,INICIO!$C$7:$D$30,2,FALSE),""),"")))</f>
        <v/>
      </c>
      <c r="L265" s="203" t="str">
        <f>IF(ISNA(IF(A265&lt;&gt;"",VLOOKUP(A265,'1CONTRATO2'!$A$311:$G$863,7,FALSE),"")),"",IF(A265&lt;&gt;"",VLOOKUP(A265,'1CONTRATO2'!$A$311:$G$863,7,FALSE),""))</f>
        <v/>
      </c>
      <c r="M265" s="201" t="str">
        <f t="shared" si="20"/>
        <v>-</v>
      </c>
      <c r="N265" s="302" t="str">
        <f t="shared" ref="N265:N328" si="22">CONCATENATE(F265,J265,L265)</f>
        <v/>
      </c>
      <c r="O265" s="314" t="str">
        <f>IF(PROGRAMACIÓN!C265="", "", PROGRAMACIÓN!C265)</f>
        <v/>
      </c>
      <c r="P265" s="303" t="str">
        <f t="shared" ref="P265:P328" si="23">G265</f>
        <v/>
      </c>
      <c r="Q265" s="303" t="str">
        <f t="shared" ref="Q265:Q328" si="24">H265</f>
        <v/>
      </c>
    </row>
    <row r="266" spans="1:17" ht="18" customHeight="1" x14ac:dyDescent="0.35">
      <c r="A266" s="203">
        <f t="shared" si="21"/>
        <v>259</v>
      </c>
      <c r="B266" s="210" t="str">
        <f>IF(ISNA(IF(A266&lt;&gt;"",VLOOKUP(A266,'1CONTRATO2'!$A$311:$F$863,2,FALSE),"")),"",IF(A266&lt;&gt;"",VLOOKUP(A266,'1CONTRATO2'!$A$311:$F$863,2,FALSE),""))</f>
        <v/>
      </c>
      <c r="C266" s="210" t="str">
        <f>IF(ISNA(IF(A266&lt;&gt;"",VLOOKUP(A266,'1CONTRATO2'!$A$311:$F$863,6,FALSE),"")),"",IF(A266&lt;&gt;"",VLOOKUP(A266,'1CONTRATO2'!$A$311:$F$863,6,FALSE),""))</f>
        <v/>
      </c>
      <c r="D266" s="209"/>
      <c r="E266" s="208"/>
      <c r="F266" s="207" t="str">
        <f>IF(ISNA(IF(A266&lt;&gt;"",VLOOKUP(A266,'1CONTRATO2'!$A$311:$F$863,4,FALSE),"")),"",IF(A266&lt;&gt;"",VLOOKUP(A266,'1CONTRATO2'!$A$311:$F$863,4,FALSE),""))</f>
        <v/>
      </c>
      <c r="G266" s="206" t="str">
        <f>IF(PROGRAMACIÓN!F266="","",PROGRAMACIÓN!F266)</f>
        <v/>
      </c>
      <c r="H266" s="206" t="str">
        <f>IF(PROGRAMACIÓN!G266="","",PROGRAMACIÓN!G266)</f>
        <v/>
      </c>
      <c r="I266" s="206" t="str">
        <f>IF(PROGRAMACIÓN!H266="","",PROGRAMACIÓN!H266)</f>
        <v/>
      </c>
      <c r="J266" s="205" t="str">
        <f>IF(ISNA(IF(A266&lt;&gt;"",VLOOKUP(A266,'1CONTRATO2'!$A$311:$F$863,5,FALSE),"")),"",IF(A266&lt;&gt;"",VLOOKUP(A266,'1CONTRATO2'!$A$311:$F$863,5,FALSE),""))</f>
        <v/>
      </c>
      <c r="K266" s="204" t="str">
        <f>IF(ISNA(IF(OR(F266="DESCANSA",J266="DESCANSA"),"-----",IF(C266&lt;&gt;"",IF(VLOOKUP(F266,INICIO!$C$7:$D$30,2,FALSE)&lt;&gt;"",VLOOKUP(F266,INICIO!$C$7:$D$30,2,FALSE),""),""))),"",IF(OR(F266="DESCANSA",J266="DESCANSA"),"-----",IF(C266&lt;&gt;"",IF(VLOOKUP(F266,INICIO!$C$7:$D$30,2,FALSE)&lt;&gt;"",VLOOKUP(F266,INICIO!$C$7:$D$30,2,FALSE),""),"")))</f>
        <v/>
      </c>
      <c r="L266" s="203" t="str">
        <f>IF(ISNA(IF(A266&lt;&gt;"",VLOOKUP(A266,'1CONTRATO2'!$A$311:$G$863,7,FALSE),"")),"",IF(A266&lt;&gt;"",VLOOKUP(A266,'1CONTRATO2'!$A$311:$G$863,7,FALSE),""))</f>
        <v/>
      </c>
      <c r="M266" s="201" t="str">
        <f t="shared" si="20"/>
        <v>-</v>
      </c>
      <c r="N266" s="302" t="str">
        <f t="shared" si="22"/>
        <v/>
      </c>
      <c r="O266" s="314" t="str">
        <f>IF(PROGRAMACIÓN!C266="", "", PROGRAMACIÓN!C266)</f>
        <v/>
      </c>
      <c r="P266" s="303" t="str">
        <f t="shared" si="23"/>
        <v/>
      </c>
      <c r="Q266" s="303" t="str">
        <f t="shared" si="24"/>
        <v/>
      </c>
    </row>
    <row r="267" spans="1:17" ht="18" customHeight="1" x14ac:dyDescent="0.35">
      <c r="A267" s="203">
        <f t="shared" si="21"/>
        <v>260</v>
      </c>
      <c r="B267" s="210" t="str">
        <f>IF(ISNA(IF(A267&lt;&gt;"",VLOOKUP(A267,'1CONTRATO2'!$A$311:$F$863,2,FALSE),"")),"",IF(A267&lt;&gt;"",VLOOKUP(A267,'1CONTRATO2'!$A$311:$F$863,2,FALSE),""))</f>
        <v/>
      </c>
      <c r="C267" s="210" t="str">
        <f>IF(ISNA(IF(A267&lt;&gt;"",VLOOKUP(A267,'1CONTRATO2'!$A$311:$F$863,6,FALSE),"")),"",IF(A267&lt;&gt;"",VLOOKUP(A267,'1CONTRATO2'!$A$311:$F$863,6,FALSE),""))</f>
        <v/>
      </c>
      <c r="D267" s="209"/>
      <c r="E267" s="208"/>
      <c r="F267" s="207" t="str">
        <f>IF(ISNA(IF(A267&lt;&gt;"",VLOOKUP(A267,'1CONTRATO2'!$A$311:$F$863,4,FALSE),"")),"",IF(A267&lt;&gt;"",VLOOKUP(A267,'1CONTRATO2'!$A$311:$F$863,4,FALSE),""))</f>
        <v/>
      </c>
      <c r="G267" s="206" t="str">
        <f>IF(PROGRAMACIÓN!F267="","",PROGRAMACIÓN!F267)</f>
        <v/>
      </c>
      <c r="H267" s="206" t="str">
        <f>IF(PROGRAMACIÓN!G267="","",PROGRAMACIÓN!G267)</f>
        <v/>
      </c>
      <c r="I267" s="206" t="str">
        <f>IF(PROGRAMACIÓN!H267="","",PROGRAMACIÓN!H267)</f>
        <v/>
      </c>
      <c r="J267" s="205" t="str">
        <f>IF(ISNA(IF(A267&lt;&gt;"",VLOOKUP(A267,'1CONTRATO2'!$A$311:$F$863,5,FALSE),"")),"",IF(A267&lt;&gt;"",VLOOKUP(A267,'1CONTRATO2'!$A$311:$F$863,5,FALSE),""))</f>
        <v/>
      </c>
      <c r="K267" s="204" t="str">
        <f>IF(ISNA(IF(OR(F267="DESCANSA",J267="DESCANSA"),"-----",IF(C267&lt;&gt;"",IF(VLOOKUP(F267,INICIO!$C$7:$D$30,2,FALSE)&lt;&gt;"",VLOOKUP(F267,INICIO!$C$7:$D$30,2,FALSE),""),""))),"",IF(OR(F267="DESCANSA",J267="DESCANSA"),"-----",IF(C267&lt;&gt;"",IF(VLOOKUP(F267,INICIO!$C$7:$D$30,2,FALSE)&lt;&gt;"",VLOOKUP(F267,INICIO!$C$7:$D$30,2,FALSE),""),"")))</f>
        <v/>
      </c>
      <c r="L267" s="203" t="str">
        <f>IF(ISNA(IF(A267&lt;&gt;"",VLOOKUP(A267,'1CONTRATO2'!$A$311:$G$863,7,FALSE),"")),"",IF(A267&lt;&gt;"",VLOOKUP(A267,'1CONTRATO2'!$A$311:$G$863,7,FALSE),""))</f>
        <v/>
      </c>
      <c r="M267" s="201" t="str">
        <f t="shared" si="20"/>
        <v>-</v>
      </c>
      <c r="N267" s="302" t="str">
        <f t="shared" si="22"/>
        <v/>
      </c>
      <c r="O267" s="314" t="str">
        <f>IF(PROGRAMACIÓN!C267="", "", PROGRAMACIÓN!C267)</f>
        <v/>
      </c>
      <c r="P267" s="303" t="str">
        <f t="shared" si="23"/>
        <v/>
      </c>
      <c r="Q267" s="303" t="str">
        <f t="shared" si="24"/>
        <v/>
      </c>
    </row>
    <row r="268" spans="1:17" ht="18" customHeight="1" x14ac:dyDescent="0.35">
      <c r="A268" s="203">
        <f t="shared" si="21"/>
        <v>261</v>
      </c>
      <c r="B268" s="210" t="str">
        <f>IF(ISNA(IF(A268&lt;&gt;"",VLOOKUP(A268,'1CONTRATO2'!$A$311:$F$863,2,FALSE),"")),"",IF(A268&lt;&gt;"",VLOOKUP(A268,'1CONTRATO2'!$A$311:$F$863,2,FALSE),""))</f>
        <v/>
      </c>
      <c r="C268" s="210" t="str">
        <f>IF(ISNA(IF(A268&lt;&gt;"",VLOOKUP(A268,'1CONTRATO2'!$A$311:$F$863,6,FALSE),"")),"",IF(A268&lt;&gt;"",VLOOKUP(A268,'1CONTRATO2'!$A$311:$F$863,6,FALSE),""))</f>
        <v/>
      </c>
      <c r="D268" s="209"/>
      <c r="E268" s="208"/>
      <c r="F268" s="207" t="str">
        <f>IF(ISNA(IF(A268&lt;&gt;"",VLOOKUP(A268,'1CONTRATO2'!$A$311:$F$863,4,FALSE),"")),"",IF(A268&lt;&gt;"",VLOOKUP(A268,'1CONTRATO2'!$A$311:$F$863,4,FALSE),""))</f>
        <v/>
      </c>
      <c r="G268" s="206" t="str">
        <f>IF(PROGRAMACIÓN!F268="","",PROGRAMACIÓN!F268)</f>
        <v/>
      </c>
      <c r="H268" s="206" t="str">
        <f>IF(PROGRAMACIÓN!G268="","",PROGRAMACIÓN!G268)</f>
        <v/>
      </c>
      <c r="I268" s="206" t="str">
        <f>IF(PROGRAMACIÓN!H268="","",PROGRAMACIÓN!H268)</f>
        <v/>
      </c>
      <c r="J268" s="205" t="str">
        <f>IF(ISNA(IF(A268&lt;&gt;"",VLOOKUP(A268,'1CONTRATO2'!$A$311:$F$863,5,FALSE),"")),"",IF(A268&lt;&gt;"",VLOOKUP(A268,'1CONTRATO2'!$A$311:$F$863,5,FALSE),""))</f>
        <v/>
      </c>
      <c r="K268" s="204" t="str">
        <f>IF(ISNA(IF(OR(F268="DESCANSA",J268="DESCANSA"),"-----",IF(C268&lt;&gt;"",IF(VLOOKUP(F268,INICIO!$C$7:$D$30,2,FALSE)&lt;&gt;"",VLOOKUP(F268,INICIO!$C$7:$D$30,2,FALSE),""),""))),"",IF(OR(F268="DESCANSA",J268="DESCANSA"),"-----",IF(C268&lt;&gt;"",IF(VLOOKUP(F268,INICIO!$C$7:$D$30,2,FALSE)&lt;&gt;"",VLOOKUP(F268,INICIO!$C$7:$D$30,2,FALSE),""),"")))</f>
        <v/>
      </c>
      <c r="L268" s="203" t="str">
        <f>IF(ISNA(IF(A268&lt;&gt;"",VLOOKUP(A268,'1CONTRATO2'!$A$311:$G$863,7,FALSE),"")),"",IF(A268&lt;&gt;"",VLOOKUP(A268,'1CONTRATO2'!$A$311:$G$863,7,FALSE),""))</f>
        <v/>
      </c>
      <c r="M268" s="201" t="str">
        <f t="shared" si="20"/>
        <v>-</v>
      </c>
      <c r="N268" s="302" t="str">
        <f t="shared" si="22"/>
        <v/>
      </c>
      <c r="O268" s="314" t="str">
        <f>IF(PROGRAMACIÓN!C268="", "", PROGRAMACIÓN!C268)</f>
        <v/>
      </c>
      <c r="P268" s="303" t="str">
        <f t="shared" si="23"/>
        <v/>
      </c>
      <c r="Q268" s="303" t="str">
        <f t="shared" si="24"/>
        <v/>
      </c>
    </row>
    <row r="269" spans="1:17" ht="18" customHeight="1" x14ac:dyDescent="0.35">
      <c r="A269" s="203">
        <f t="shared" si="21"/>
        <v>262</v>
      </c>
      <c r="B269" s="210" t="str">
        <f>IF(ISNA(IF(A269&lt;&gt;"",VLOOKUP(A269,'1CONTRATO2'!$A$311:$F$863,2,FALSE),"")),"",IF(A269&lt;&gt;"",VLOOKUP(A269,'1CONTRATO2'!$A$311:$F$863,2,FALSE),""))</f>
        <v/>
      </c>
      <c r="C269" s="210" t="str">
        <f>IF(ISNA(IF(A269&lt;&gt;"",VLOOKUP(A269,'1CONTRATO2'!$A$311:$F$863,6,FALSE),"")),"",IF(A269&lt;&gt;"",VLOOKUP(A269,'1CONTRATO2'!$A$311:$F$863,6,FALSE),""))</f>
        <v/>
      </c>
      <c r="D269" s="209"/>
      <c r="E269" s="208"/>
      <c r="F269" s="207" t="str">
        <f>IF(ISNA(IF(A269&lt;&gt;"",VLOOKUP(A269,'1CONTRATO2'!$A$311:$F$863,4,FALSE),"")),"",IF(A269&lt;&gt;"",VLOOKUP(A269,'1CONTRATO2'!$A$311:$F$863,4,FALSE),""))</f>
        <v/>
      </c>
      <c r="G269" s="206" t="str">
        <f>IF(PROGRAMACIÓN!F269="","",PROGRAMACIÓN!F269)</f>
        <v/>
      </c>
      <c r="H269" s="206" t="str">
        <f>IF(PROGRAMACIÓN!G269="","",PROGRAMACIÓN!G269)</f>
        <v/>
      </c>
      <c r="I269" s="206" t="str">
        <f>IF(PROGRAMACIÓN!H269="","",PROGRAMACIÓN!H269)</f>
        <v/>
      </c>
      <c r="J269" s="205" t="str">
        <f>IF(ISNA(IF(A269&lt;&gt;"",VLOOKUP(A269,'1CONTRATO2'!$A$311:$F$863,5,FALSE),"")),"",IF(A269&lt;&gt;"",VLOOKUP(A269,'1CONTRATO2'!$A$311:$F$863,5,FALSE),""))</f>
        <v/>
      </c>
      <c r="K269" s="204" t="str">
        <f>IF(ISNA(IF(OR(F269="DESCANSA",J269="DESCANSA"),"-----",IF(C269&lt;&gt;"",IF(VLOOKUP(F269,INICIO!$C$7:$D$30,2,FALSE)&lt;&gt;"",VLOOKUP(F269,INICIO!$C$7:$D$30,2,FALSE),""),""))),"",IF(OR(F269="DESCANSA",J269="DESCANSA"),"-----",IF(C269&lt;&gt;"",IF(VLOOKUP(F269,INICIO!$C$7:$D$30,2,FALSE)&lt;&gt;"",VLOOKUP(F269,INICIO!$C$7:$D$30,2,FALSE),""),"")))</f>
        <v/>
      </c>
      <c r="L269" s="203" t="str">
        <f>IF(ISNA(IF(A269&lt;&gt;"",VLOOKUP(A269,'1CONTRATO2'!$A$311:$G$863,7,FALSE),"")),"",IF(A269&lt;&gt;"",VLOOKUP(A269,'1CONTRATO2'!$A$311:$G$863,7,FALSE),""))</f>
        <v/>
      </c>
      <c r="M269" s="201" t="str">
        <f t="shared" si="20"/>
        <v>-</v>
      </c>
      <c r="N269" s="302" t="str">
        <f t="shared" si="22"/>
        <v/>
      </c>
      <c r="O269" s="314" t="str">
        <f>IF(PROGRAMACIÓN!C269="", "", PROGRAMACIÓN!C269)</f>
        <v/>
      </c>
      <c r="P269" s="303" t="str">
        <f t="shared" si="23"/>
        <v/>
      </c>
      <c r="Q269" s="303" t="str">
        <f t="shared" si="24"/>
        <v/>
      </c>
    </row>
    <row r="270" spans="1:17" ht="18" customHeight="1" x14ac:dyDescent="0.35">
      <c r="A270" s="203">
        <f t="shared" si="21"/>
        <v>263</v>
      </c>
      <c r="B270" s="210" t="str">
        <f>IF(ISNA(IF(A270&lt;&gt;"",VLOOKUP(A270,'1CONTRATO2'!$A$311:$F$863,2,FALSE),"")),"",IF(A270&lt;&gt;"",VLOOKUP(A270,'1CONTRATO2'!$A$311:$F$863,2,FALSE),""))</f>
        <v/>
      </c>
      <c r="C270" s="210" t="str">
        <f>IF(ISNA(IF(A270&lt;&gt;"",VLOOKUP(A270,'1CONTRATO2'!$A$311:$F$863,6,FALSE),"")),"",IF(A270&lt;&gt;"",VLOOKUP(A270,'1CONTRATO2'!$A$311:$F$863,6,FALSE),""))</f>
        <v/>
      </c>
      <c r="D270" s="209"/>
      <c r="E270" s="208"/>
      <c r="F270" s="207" t="str">
        <f>IF(ISNA(IF(A270&lt;&gt;"",VLOOKUP(A270,'1CONTRATO2'!$A$311:$F$863,4,FALSE),"")),"",IF(A270&lt;&gt;"",VLOOKUP(A270,'1CONTRATO2'!$A$311:$F$863,4,FALSE),""))</f>
        <v/>
      </c>
      <c r="G270" s="206" t="str">
        <f>IF(PROGRAMACIÓN!F270="","",PROGRAMACIÓN!F270)</f>
        <v/>
      </c>
      <c r="H270" s="206" t="str">
        <f>IF(PROGRAMACIÓN!G270="","",PROGRAMACIÓN!G270)</f>
        <v/>
      </c>
      <c r="I270" s="206" t="str">
        <f>IF(PROGRAMACIÓN!H270="","",PROGRAMACIÓN!H270)</f>
        <v/>
      </c>
      <c r="J270" s="205" t="str">
        <f>IF(ISNA(IF(A270&lt;&gt;"",VLOOKUP(A270,'1CONTRATO2'!$A$311:$F$863,5,FALSE),"")),"",IF(A270&lt;&gt;"",VLOOKUP(A270,'1CONTRATO2'!$A$311:$F$863,5,FALSE),""))</f>
        <v/>
      </c>
      <c r="K270" s="204" t="str">
        <f>IF(ISNA(IF(OR(F270="DESCANSA",J270="DESCANSA"),"-----",IF(C270&lt;&gt;"",IF(VLOOKUP(F270,INICIO!$C$7:$D$30,2,FALSE)&lt;&gt;"",VLOOKUP(F270,INICIO!$C$7:$D$30,2,FALSE),""),""))),"",IF(OR(F270="DESCANSA",J270="DESCANSA"),"-----",IF(C270&lt;&gt;"",IF(VLOOKUP(F270,INICIO!$C$7:$D$30,2,FALSE)&lt;&gt;"",VLOOKUP(F270,INICIO!$C$7:$D$30,2,FALSE),""),"")))</f>
        <v/>
      </c>
      <c r="L270" s="203" t="str">
        <f>IF(ISNA(IF(A270&lt;&gt;"",VLOOKUP(A270,'1CONTRATO2'!$A$311:$G$863,7,FALSE),"")),"",IF(A270&lt;&gt;"",VLOOKUP(A270,'1CONTRATO2'!$A$311:$G$863,7,FALSE),""))</f>
        <v/>
      </c>
      <c r="M270" s="201" t="str">
        <f t="shared" si="20"/>
        <v>-</v>
      </c>
      <c r="N270" s="302" t="str">
        <f t="shared" si="22"/>
        <v/>
      </c>
      <c r="O270" s="314" t="str">
        <f>IF(PROGRAMACIÓN!C270="", "", PROGRAMACIÓN!C270)</f>
        <v/>
      </c>
      <c r="P270" s="303" t="str">
        <f t="shared" si="23"/>
        <v/>
      </c>
      <c r="Q270" s="303" t="str">
        <f t="shared" si="24"/>
        <v/>
      </c>
    </row>
    <row r="271" spans="1:17" ht="18" customHeight="1" x14ac:dyDescent="0.35">
      <c r="A271" s="203">
        <f t="shared" si="21"/>
        <v>264</v>
      </c>
      <c r="B271" s="210" t="str">
        <f>IF(ISNA(IF(A271&lt;&gt;"",VLOOKUP(A271,'1CONTRATO2'!$A$311:$F$863,2,FALSE),"")),"",IF(A271&lt;&gt;"",VLOOKUP(A271,'1CONTRATO2'!$A$311:$F$863,2,FALSE),""))</f>
        <v/>
      </c>
      <c r="C271" s="210" t="str">
        <f>IF(ISNA(IF(A271&lt;&gt;"",VLOOKUP(A271,'1CONTRATO2'!$A$311:$F$863,6,FALSE),"")),"",IF(A271&lt;&gt;"",VLOOKUP(A271,'1CONTRATO2'!$A$311:$F$863,6,FALSE),""))</f>
        <v/>
      </c>
      <c r="D271" s="209"/>
      <c r="E271" s="208"/>
      <c r="F271" s="207" t="str">
        <f>IF(ISNA(IF(A271&lt;&gt;"",VLOOKUP(A271,'1CONTRATO2'!$A$311:$F$863,4,FALSE),"")),"",IF(A271&lt;&gt;"",VLOOKUP(A271,'1CONTRATO2'!$A$311:$F$863,4,FALSE),""))</f>
        <v/>
      </c>
      <c r="G271" s="206" t="str">
        <f>IF(PROGRAMACIÓN!F271="","",PROGRAMACIÓN!F271)</f>
        <v/>
      </c>
      <c r="H271" s="206" t="str">
        <f>IF(PROGRAMACIÓN!G271="","",PROGRAMACIÓN!G271)</f>
        <v/>
      </c>
      <c r="I271" s="206" t="str">
        <f>IF(PROGRAMACIÓN!H271="","",PROGRAMACIÓN!H271)</f>
        <v/>
      </c>
      <c r="J271" s="205" t="str">
        <f>IF(ISNA(IF(A271&lt;&gt;"",VLOOKUP(A271,'1CONTRATO2'!$A$311:$F$863,5,FALSE),"")),"",IF(A271&lt;&gt;"",VLOOKUP(A271,'1CONTRATO2'!$A$311:$F$863,5,FALSE),""))</f>
        <v/>
      </c>
      <c r="K271" s="204" t="str">
        <f>IF(ISNA(IF(OR(F271="DESCANSA",J271="DESCANSA"),"-----",IF(C271&lt;&gt;"",IF(VLOOKUP(F271,INICIO!$C$7:$D$30,2,FALSE)&lt;&gt;"",VLOOKUP(F271,INICIO!$C$7:$D$30,2,FALSE),""),""))),"",IF(OR(F271="DESCANSA",J271="DESCANSA"),"-----",IF(C271&lt;&gt;"",IF(VLOOKUP(F271,INICIO!$C$7:$D$30,2,FALSE)&lt;&gt;"",VLOOKUP(F271,INICIO!$C$7:$D$30,2,FALSE),""),"")))</f>
        <v/>
      </c>
      <c r="L271" s="203" t="str">
        <f>IF(ISNA(IF(A271&lt;&gt;"",VLOOKUP(A271,'1CONTRATO2'!$A$311:$G$863,7,FALSE),"")),"",IF(A271&lt;&gt;"",VLOOKUP(A271,'1CONTRATO2'!$A$311:$G$863,7,FALSE),""))</f>
        <v/>
      </c>
      <c r="M271" s="201" t="str">
        <f t="shared" si="20"/>
        <v>-</v>
      </c>
      <c r="N271" s="302" t="str">
        <f t="shared" si="22"/>
        <v/>
      </c>
      <c r="O271" s="314" t="str">
        <f>IF(PROGRAMACIÓN!C271="", "", PROGRAMACIÓN!C271)</f>
        <v/>
      </c>
      <c r="P271" s="303" t="str">
        <f t="shared" si="23"/>
        <v/>
      </c>
      <c r="Q271" s="303" t="str">
        <f t="shared" si="24"/>
        <v/>
      </c>
    </row>
    <row r="272" spans="1:17" ht="18" customHeight="1" x14ac:dyDescent="0.35">
      <c r="A272" s="203">
        <f t="shared" si="21"/>
        <v>265</v>
      </c>
      <c r="B272" s="210" t="str">
        <f>IF(ISNA(IF(A272&lt;&gt;"",VLOOKUP(A272,'1CONTRATO2'!$A$311:$F$863,2,FALSE),"")),"",IF(A272&lt;&gt;"",VLOOKUP(A272,'1CONTRATO2'!$A$311:$F$863,2,FALSE),""))</f>
        <v/>
      </c>
      <c r="C272" s="210" t="str">
        <f>IF(ISNA(IF(A272&lt;&gt;"",VLOOKUP(A272,'1CONTRATO2'!$A$311:$F$863,6,FALSE),"")),"",IF(A272&lt;&gt;"",VLOOKUP(A272,'1CONTRATO2'!$A$311:$F$863,6,FALSE),""))</f>
        <v/>
      </c>
      <c r="D272" s="209"/>
      <c r="E272" s="208"/>
      <c r="F272" s="207" t="str">
        <f>IF(ISNA(IF(A272&lt;&gt;"",VLOOKUP(A272,'1CONTRATO2'!$A$311:$F$863,4,FALSE),"")),"",IF(A272&lt;&gt;"",VLOOKUP(A272,'1CONTRATO2'!$A$311:$F$863,4,FALSE),""))</f>
        <v/>
      </c>
      <c r="G272" s="206" t="str">
        <f>IF(PROGRAMACIÓN!F272="","",PROGRAMACIÓN!F272)</f>
        <v/>
      </c>
      <c r="H272" s="206" t="str">
        <f>IF(PROGRAMACIÓN!G272="","",PROGRAMACIÓN!G272)</f>
        <v/>
      </c>
      <c r="I272" s="206" t="str">
        <f>IF(PROGRAMACIÓN!H272="","",PROGRAMACIÓN!H272)</f>
        <v/>
      </c>
      <c r="J272" s="205" t="str">
        <f>IF(ISNA(IF(A272&lt;&gt;"",VLOOKUP(A272,'1CONTRATO2'!$A$311:$F$863,5,FALSE),"")),"",IF(A272&lt;&gt;"",VLOOKUP(A272,'1CONTRATO2'!$A$311:$F$863,5,FALSE),""))</f>
        <v/>
      </c>
      <c r="K272" s="204" t="str">
        <f>IF(ISNA(IF(OR(F272="DESCANSA",J272="DESCANSA"),"-----",IF(C272&lt;&gt;"",IF(VLOOKUP(F272,INICIO!$C$7:$D$30,2,FALSE)&lt;&gt;"",VLOOKUP(F272,INICIO!$C$7:$D$30,2,FALSE),""),""))),"",IF(OR(F272="DESCANSA",J272="DESCANSA"),"-----",IF(C272&lt;&gt;"",IF(VLOOKUP(F272,INICIO!$C$7:$D$30,2,FALSE)&lt;&gt;"",VLOOKUP(F272,INICIO!$C$7:$D$30,2,FALSE),""),"")))</f>
        <v/>
      </c>
      <c r="L272" s="203" t="str">
        <f>IF(ISNA(IF(A272&lt;&gt;"",VLOOKUP(A272,'1CONTRATO2'!$A$311:$G$863,7,FALSE),"")),"",IF(A272&lt;&gt;"",VLOOKUP(A272,'1CONTRATO2'!$A$311:$G$863,7,FALSE),""))</f>
        <v/>
      </c>
      <c r="M272" s="201" t="str">
        <f t="shared" si="20"/>
        <v>-</v>
      </c>
      <c r="N272" s="302" t="str">
        <f t="shared" si="22"/>
        <v/>
      </c>
      <c r="O272" s="314" t="str">
        <f>IF(PROGRAMACIÓN!C272="", "", PROGRAMACIÓN!C272)</f>
        <v/>
      </c>
      <c r="P272" s="303" t="str">
        <f t="shared" si="23"/>
        <v/>
      </c>
      <c r="Q272" s="303" t="str">
        <f t="shared" si="24"/>
        <v/>
      </c>
    </row>
    <row r="273" spans="1:17" ht="18" customHeight="1" x14ac:dyDescent="0.35">
      <c r="A273" s="203">
        <f t="shared" si="21"/>
        <v>266</v>
      </c>
      <c r="B273" s="210" t="str">
        <f>IF(ISNA(IF(A273&lt;&gt;"",VLOOKUP(A273,'1CONTRATO2'!$A$311:$F$863,2,FALSE),"")),"",IF(A273&lt;&gt;"",VLOOKUP(A273,'1CONTRATO2'!$A$311:$F$863,2,FALSE),""))</f>
        <v/>
      </c>
      <c r="C273" s="210" t="str">
        <f>IF(ISNA(IF(A273&lt;&gt;"",VLOOKUP(A273,'1CONTRATO2'!$A$311:$F$863,6,FALSE),"")),"",IF(A273&lt;&gt;"",VLOOKUP(A273,'1CONTRATO2'!$A$311:$F$863,6,FALSE),""))</f>
        <v/>
      </c>
      <c r="D273" s="209"/>
      <c r="E273" s="208"/>
      <c r="F273" s="207" t="str">
        <f>IF(ISNA(IF(A273&lt;&gt;"",VLOOKUP(A273,'1CONTRATO2'!$A$311:$F$863,4,FALSE),"")),"",IF(A273&lt;&gt;"",VLOOKUP(A273,'1CONTRATO2'!$A$311:$F$863,4,FALSE),""))</f>
        <v/>
      </c>
      <c r="G273" s="206" t="str">
        <f>IF(PROGRAMACIÓN!F273="","",PROGRAMACIÓN!F273)</f>
        <v/>
      </c>
      <c r="H273" s="206" t="str">
        <f>IF(PROGRAMACIÓN!G273="","",PROGRAMACIÓN!G273)</f>
        <v/>
      </c>
      <c r="I273" s="206" t="str">
        <f>IF(PROGRAMACIÓN!H273="","",PROGRAMACIÓN!H273)</f>
        <v/>
      </c>
      <c r="J273" s="205" t="str">
        <f>IF(ISNA(IF(A273&lt;&gt;"",VLOOKUP(A273,'1CONTRATO2'!$A$311:$F$863,5,FALSE),"")),"",IF(A273&lt;&gt;"",VLOOKUP(A273,'1CONTRATO2'!$A$311:$F$863,5,FALSE),""))</f>
        <v/>
      </c>
      <c r="K273" s="204" t="str">
        <f>IF(ISNA(IF(OR(F273="DESCANSA",J273="DESCANSA"),"-----",IF(C273&lt;&gt;"",IF(VLOOKUP(F273,INICIO!$C$7:$D$30,2,FALSE)&lt;&gt;"",VLOOKUP(F273,INICIO!$C$7:$D$30,2,FALSE),""),""))),"",IF(OR(F273="DESCANSA",J273="DESCANSA"),"-----",IF(C273&lt;&gt;"",IF(VLOOKUP(F273,INICIO!$C$7:$D$30,2,FALSE)&lt;&gt;"",VLOOKUP(F273,INICIO!$C$7:$D$30,2,FALSE),""),"")))</f>
        <v/>
      </c>
      <c r="L273" s="203" t="str">
        <f>IF(ISNA(IF(A273&lt;&gt;"",VLOOKUP(A273,'1CONTRATO2'!$A$311:$G$863,7,FALSE),"")),"",IF(A273&lt;&gt;"",VLOOKUP(A273,'1CONTRATO2'!$A$311:$G$863,7,FALSE),""))</f>
        <v/>
      </c>
      <c r="M273" s="201" t="str">
        <f t="shared" si="20"/>
        <v>-</v>
      </c>
      <c r="N273" s="302" t="str">
        <f t="shared" si="22"/>
        <v/>
      </c>
      <c r="O273" s="314" t="str">
        <f>IF(PROGRAMACIÓN!C273="", "", PROGRAMACIÓN!C273)</f>
        <v/>
      </c>
      <c r="P273" s="303" t="str">
        <f t="shared" si="23"/>
        <v/>
      </c>
      <c r="Q273" s="303" t="str">
        <f t="shared" si="24"/>
        <v/>
      </c>
    </row>
    <row r="274" spans="1:17" ht="18" customHeight="1" x14ac:dyDescent="0.35">
      <c r="A274" s="203">
        <f t="shared" si="21"/>
        <v>267</v>
      </c>
      <c r="B274" s="210" t="str">
        <f>IF(ISNA(IF(A274&lt;&gt;"",VLOOKUP(A274,'1CONTRATO2'!$A$311:$F$863,2,FALSE),"")),"",IF(A274&lt;&gt;"",VLOOKUP(A274,'1CONTRATO2'!$A$311:$F$863,2,FALSE),""))</f>
        <v/>
      </c>
      <c r="C274" s="210" t="str">
        <f>IF(ISNA(IF(A274&lt;&gt;"",VLOOKUP(A274,'1CONTRATO2'!$A$311:$F$863,6,FALSE),"")),"",IF(A274&lt;&gt;"",VLOOKUP(A274,'1CONTRATO2'!$A$311:$F$863,6,FALSE),""))</f>
        <v/>
      </c>
      <c r="D274" s="209"/>
      <c r="E274" s="208"/>
      <c r="F274" s="207" t="str">
        <f>IF(ISNA(IF(A274&lt;&gt;"",VLOOKUP(A274,'1CONTRATO2'!$A$311:$F$863,4,FALSE),"")),"",IF(A274&lt;&gt;"",VLOOKUP(A274,'1CONTRATO2'!$A$311:$F$863,4,FALSE),""))</f>
        <v/>
      </c>
      <c r="G274" s="206" t="str">
        <f>IF(PROGRAMACIÓN!F274="","",PROGRAMACIÓN!F274)</f>
        <v/>
      </c>
      <c r="H274" s="206" t="str">
        <f>IF(PROGRAMACIÓN!G274="","",PROGRAMACIÓN!G274)</f>
        <v/>
      </c>
      <c r="I274" s="206" t="str">
        <f>IF(PROGRAMACIÓN!H274="","",PROGRAMACIÓN!H274)</f>
        <v/>
      </c>
      <c r="J274" s="205" t="str">
        <f>IF(ISNA(IF(A274&lt;&gt;"",VLOOKUP(A274,'1CONTRATO2'!$A$311:$F$863,5,FALSE),"")),"",IF(A274&lt;&gt;"",VLOOKUP(A274,'1CONTRATO2'!$A$311:$F$863,5,FALSE),""))</f>
        <v/>
      </c>
      <c r="K274" s="204" t="str">
        <f>IF(ISNA(IF(OR(F274="DESCANSA",J274="DESCANSA"),"-----",IF(C274&lt;&gt;"",IF(VLOOKUP(F274,INICIO!$C$7:$D$30,2,FALSE)&lt;&gt;"",VLOOKUP(F274,INICIO!$C$7:$D$30,2,FALSE),""),""))),"",IF(OR(F274="DESCANSA",J274="DESCANSA"),"-----",IF(C274&lt;&gt;"",IF(VLOOKUP(F274,INICIO!$C$7:$D$30,2,FALSE)&lt;&gt;"",VLOOKUP(F274,INICIO!$C$7:$D$30,2,FALSE),""),"")))</f>
        <v/>
      </c>
      <c r="L274" s="203" t="str">
        <f>IF(ISNA(IF(A274&lt;&gt;"",VLOOKUP(A274,'1CONTRATO2'!$A$311:$G$863,7,FALSE),"")),"",IF(A274&lt;&gt;"",VLOOKUP(A274,'1CONTRATO2'!$A$311:$G$863,7,FALSE),""))</f>
        <v/>
      </c>
      <c r="M274" s="201" t="str">
        <f t="shared" si="20"/>
        <v>-</v>
      </c>
      <c r="N274" s="302" t="str">
        <f t="shared" si="22"/>
        <v/>
      </c>
      <c r="O274" s="314" t="str">
        <f>IF(PROGRAMACIÓN!C274="", "", PROGRAMACIÓN!C274)</f>
        <v/>
      </c>
      <c r="P274" s="303" t="str">
        <f t="shared" si="23"/>
        <v/>
      </c>
      <c r="Q274" s="303" t="str">
        <f t="shared" si="24"/>
        <v/>
      </c>
    </row>
    <row r="275" spans="1:17" ht="18" customHeight="1" x14ac:dyDescent="0.35">
      <c r="A275" s="203">
        <f t="shared" si="21"/>
        <v>268</v>
      </c>
      <c r="B275" s="210" t="str">
        <f>IF(ISNA(IF(A275&lt;&gt;"",VLOOKUP(A275,'1CONTRATO2'!$A$311:$F$863,2,FALSE),"")),"",IF(A275&lt;&gt;"",VLOOKUP(A275,'1CONTRATO2'!$A$311:$F$863,2,FALSE),""))</f>
        <v/>
      </c>
      <c r="C275" s="210" t="str">
        <f>IF(ISNA(IF(A275&lt;&gt;"",VLOOKUP(A275,'1CONTRATO2'!$A$311:$F$863,6,FALSE),"")),"",IF(A275&lt;&gt;"",VLOOKUP(A275,'1CONTRATO2'!$A$311:$F$863,6,FALSE),""))</f>
        <v/>
      </c>
      <c r="D275" s="209"/>
      <c r="E275" s="208"/>
      <c r="F275" s="207" t="str">
        <f>IF(ISNA(IF(A275&lt;&gt;"",VLOOKUP(A275,'1CONTRATO2'!$A$311:$F$863,4,FALSE),"")),"",IF(A275&lt;&gt;"",VLOOKUP(A275,'1CONTRATO2'!$A$311:$F$863,4,FALSE),""))</f>
        <v/>
      </c>
      <c r="G275" s="206" t="str">
        <f>IF(PROGRAMACIÓN!F275="","",PROGRAMACIÓN!F275)</f>
        <v/>
      </c>
      <c r="H275" s="206" t="str">
        <f>IF(PROGRAMACIÓN!G275="","",PROGRAMACIÓN!G275)</f>
        <v/>
      </c>
      <c r="I275" s="206" t="str">
        <f>IF(PROGRAMACIÓN!H275="","",PROGRAMACIÓN!H275)</f>
        <v/>
      </c>
      <c r="J275" s="205" t="str">
        <f>IF(ISNA(IF(A275&lt;&gt;"",VLOOKUP(A275,'1CONTRATO2'!$A$311:$F$863,5,FALSE),"")),"",IF(A275&lt;&gt;"",VLOOKUP(A275,'1CONTRATO2'!$A$311:$F$863,5,FALSE),""))</f>
        <v/>
      </c>
      <c r="K275" s="204" t="str">
        <f>IF(ISNA(IF(OR(F275="DESCANSA",J275="DESCANSA"),"-----",IF(C275&lt;&gt;"",IF(VLOOKUP(F275,INICIO!$C$7:$D$30,2,FALSE)&lt;&gt;"",VLOOKUP(F275,INICIO!$C$7:$D$30,2,FALSE),""),""))),"",IF(OR(F275="DESCANSA",J275="DESCANSA"),"-----",IF(C275&lt;&gt;"",IF(VLOOKUP(F275,INICIO!$C$7:$D$30,2,FALSE)&lt;&gt;"",VLOOKUP(F275,INICIO!$C$7:$D$30,2,FALSE),""),"")))</f>
        <v/>
      </c>
      <c r="L275" s="203" t="str">
        <f>IF(ISNA(IF(A275&lt;&gt;"",VLOOKUP(A275,'1CONTRATO2'!$A$311:$G$863,7,FALSE),"")),"",IF(A275&lt;&gt;"",VLOOKUP(A275,'1CONTRATO2'!$A$311:$G$863,7,FALSE),""))</f>
        <v/>
      </c>
      <c r="M275" s="201" t="str">
        <f t="shared" si="20"/>
        <v>-</v>
      </c>
      <c r="N275" s="302" t="str">
        <f t="shared" si="22"/>
        <v/>
      </c>
      <c r="O275" s="314" t="str">
        <f>IF(PROGRAMACIÓN!C275="", "", PROGRAMACIÓN!C275)</f>
        <v/>
      </c>
      <c r="P275" s="303" t="str">
        <f t="shared" si="23"/>
        <v/>
      </c>
      <c r="Q275" s="303" t="str">
        <f t="shared" si="24"/>
        <v/>
      </c>
    </row>
    <row r="276" spans="1:17" ht="18" customHeight="1" x14ac:dyDescent="0.35">
      <c r="A276" s="203">
        <f t="shared" si="21"/>
        <v>269</v>
      </c>
      <c r="B276" s="210" t="str">
        <f>IF(ISNA(IF(A276&lt;&gt;"",VLOOKUP(A276,'1CONTRATO2'!$A$311:$F$863,2,FALSE),"")),"",IF(A276&lt;&gt;"",VLOOKUP(A276,'1CONTRATO2'!$A$311:$F$863,2,FALSE),""))</f>
        <v/>
      </c>
      <c r="C276" s="210" t="str">
        <f>IF(ISNA(IF(A276&lt;&gt;"",VLOOKUP(A276,'1CONTRATO2'!$A$311:$F$863,6,FALSE),"")),"",IF(A276&lt;&gt;"",VLOOKUP(A276,'1CONTRATO2'!$A$311:$F$863,6,FALSE),""))</f>
        <v/>
      </c>
      <c r="D276" s="209"/>
      <c r="E276" s="208"/>
      <c r="F276" s="207" t="str">
        <f>IF(ISNA(IF(A276&lt;&gt;"",VLOOKUP(A276,'1CONTRATO2'!$A$311:$F$863,4,FALSE),"")),"",IF(A276&lt;&gt;"",VLOOKUP(A276,'1CONTRATO2'!$A$311:$F$863,4,FALSE),""))</f>
        <v/>
      </c>
      <c r="G276" s="206" t="str">
        <f>IF(PROGRAMACIÓN!F276="","",PROGRAMACIÓN!F276)</f>
        <v/>
      </c>
      <c r="H276" s="206" t="str">
        <f>IF(PROGRAMACIÓN!G276="","",PROGRAMACIÓN!G276)</f>
        <v/>
      </c>
      <c r="I276" s="206" t="str">
        <f>IF(PROGRAMACIÓN!H276="","",PROGRAMACIÓN!H276)</f>
        <v/>
      </c>
      <c r="J276" s="205" t="str">
        <f>IF(ISNA(IF(A276&lt;&gt;"",VLOOKUP(A276,'1CONTRATO2'!$A$311:$F$863,5,FALSE),"")),"",IF(A276&lt;&gt;"",VLOOKUP(A276,'1CONTRATO2'!$A$311:$F$863,5,FALSE),""))</f>
        <v/>
      </c>
      <c r="K276" s="204" t="str">
        <f>IF(ISNA(IF(OR(F276="DESCANSA",J276="DESCANSA"),"-----",IF(C276&lt;&gt;"",IF(VLOOKUP(F276,INICIO!$C$7:$D$30,2,FALSE)&lt;&gt;"",VLOOKUP(F276,INICIO!$C$7:$D$30,2,FALSE),""),""))),"",IF(OR(F276="DESCANSA",J276="DESCANSA"),"-----",IF(C276&lt;&gt;"",IF(VLOOKUP(F276,INICIO!$C$7:$D$30,2,FALSE)&lt;&gt;"",VLOOKUP(F276,INICIO!$C$7:$D$30,2,FALSE),""),"")))</f>
        <v/>
      </c>
      <c r="L276" s="203" t="str">
        <f>IF(ISNA(IF(A276&lt;&gt;"",VLOOKUP(A276,'1CONTRATO2'!$A$311:$G$863,7,FALSE),"")),"",IF(A276&lt;&gt;"",VLOOKUP(A276,'1CONTRATO2'!$A$311:$G$863,7,FALSE),""))</f>
        <v/>
      </c>
      <c r="M276" s="201" t="str">
        <f t="shared" si="20"/>
        <v>-</v>
      </c>
      <c r="N276" s="302" t="str">
        <f t="shared" si="22"/>
        <v/>
      </c>
      <c r="O276" s="314" t="str">
        <f>IF(PROGRAMACIÓN!C276="", "", PROGRAMACIÓN!C276)</f>
        <v/>
      </c>
      <c r="P276" s="303" t="str">
        <f t="shared" si="23"/>
        <v/>
      </c>
      <c r="Q276" s="303" t="str">
        <f t="shared" si="24"/>
        <v/>
      </c>
    </row>
    <row r="277" spans="1:17" ht="18" customHeight="1" x14ac:dyDescent="0.35">
      <c r="A277" s="203">
        <f t="shared" si="21"/>
        <v>270</v>
      </c>
      <c r="B277" s="210" t="str">
        <f>IF(ISNA(IF(A277&lt;&gt;"",VLOOKUP(A277,'1CONTRATO2'!$A$311:$F$863,2,FALSE),"")),"",IF(A277&lt;&gt;"",VLOOKUP(A277,'1CONTRATO2'!$A$311:$F$863,2,FALSE),""))</f>
        <v/>
      </c>
      <c r="C277" s="210" t="str">
        <f>IF(ISNA(IF(A277&lt;&gt;"",VLOOKUP(A277,'1CONTRATO2'!$A$311:$F$863,6,FALSE),"")),"",IF(A277&lt;&gt;"",VLOOKUP(A277,'1CONTRATO2'!$A$311:$F$863,6,FALSE),""))</f>
        <v/>
      </c>
      <c r="D277" s="209"/>
      <c r="E277" s="208"/>
      <c r="F277" s="207" t="str">
        <f>IF(ISNA(IF(A277&lt;&gt;"",VLOOKUP(A277,'1CONTRATO2'!$A$311:$F$863,4,FALSE),"")),"",IF(A277&lt;&gt;"",VLOOKUP(A277,'1CONTRATO2'!$A$311:$F$863,4,FALSE),""))</f>
        <v/>
      </c>
      <c r="G277" s="206" t="str">
        <f>IF(PROGRAMACIÓN!F277="","",PROGRAMACIÓN!F277)</f>
        <v/>
      </c>
      <c r="H277" s="206" t="str">
        <f>IF(PROGRAMACIÓN!G277="","",PROGRAMACIÓN!G277)</f>
        <v/>
      </c>
      <c r="I277" s="206" t="str">
        <f>IF(PROGRAMACIÓN!H277="","",PROGRAMACIÓN!H277)</f>
        <v/>
      </c>
      <c r="J277" s="205" t="str">
        <f>IF(ISNA(IF(A277&lt;&gt;"",VLOOKUP(A277,'1CONTRATO2'!$A$311:$F$863,5,FALSE),"")),"",IF(A277&lt;&gt;"",VLOOKUP(A277,'1CONTRATO2'!$A$311:$F$863,5,FALSE),""))</f>
        <v/>
      </c>
      <c r="K277" s="204" t="str">
        <f>IF(ISNA(IF(OR(F277="DESCANSA",J277="DESCANSA"),"-----",IF(C277&lt;&gt;"",IF(VLOOKUP(F277,INICIO!$C$7:$D$30,2,FALSE)&lt;&gt;"",VLOOKUP(F277,INICIO!$C$7:$D$30,2,FALSE),""),""))),"",IF(OR(F277="DESCANSA",J277="DESCANSA"),"-----",IF(C277&lt;&gt;"",IF(VLOOKUP(F277,INICIO!$C$7:$D$30,2,FALSE)&lt;&gt;"",VLOOKUP(F277,INICIO!$C$7:$D$30,2,FALSE),""),"")))</f>
        <v/>
      </c>
      <c r="L277" s="203" t="str">
        <f>IF(ISNA(IF(A277&lt;&gt;"",VLOOKUP(A277,'1CONTRATO2'!$A$311:$G$863,7,FALSE),"")),"",IF(A277&lt;&gt;"",VLOOKUP(A277,'1CONTRATO2'!$A$311:$G$863,7,FALSE),""))</f>
        <v/>
      </c>
      <c r="M277" s="201" t="str">
        <f t="shared" si="20"/>
        <v>-</v>
      </c>
      <c r="N277" s="302" t="str">
        <f t="shared" si="22"/>
        <v/>
      </c>
      <c r="O277" s="314" t="str">
        <f>IF(PROGRAMACIÓN!C277="", "", PROGRAMACIÓN!C277)</f>
        <v/>
      </c>
      <c r="P277" s="303" t="str">
        <f t="shared" si="23"/>
        <v/>
      </c>
      <c r="Q277" s="303" t="str">
        <f t="shared" si="24"/>
        <v/>
      </c>
    </row>
    <row r="278" spans="1:17" ht="18" customHeight="1" x14ac:dyDescent="0.35">
      <c r="A278" s="203">
        <f t="shared" si="21"/>
        <v>271</v>
      </c>
      <c r="B278" s="210" t="str">
        <f>IF(ISNA(IF(A278&lt;&gt;"",VLOOKUP(A278,'1CONTRATO2'!$A$311:$F$863,2,FALSE),"")),"",IF(A278&lt;&gt;"",VLOOKUP(A278,'1CONTRATO2'!$A$311:$F$863,2,FALSE),""))</f>
        <v/>
      </c>
      <c r="C278" s="210" t="str">
        <f>IF(ISNA(IF(A278&lt;&gt;"",VLOOKUP(A278,'1CONTRATO2'!$A$311:$F$863,6,FALSE),"")),"",IF(A278&lt;&gt;"",VLOOKUP(A278,'1CONTRATO2'!$A$311:$F$863,6,FALSE),""))</f>
        <v/>
      </c>
      <c r="D278" s="209"/>
      <c r="E278" s="208"/>
      <c r="F278" s="207" t="str">
        <f>IF(ISNA(IF(A278&lt;&gt;"",VLOOKUP(A278,'1CONTRATO2'!$A$311:$F$863,4,FALSE),"")),"",IF(A278&lt;&gt;"",VLOOKUP(A278,'1CONTRATO2'!$A$311:$F$863,4,FALSE),""))</f>
        <v/>
      </c>
      <c r="G278" s="206" t="str">
        <f>IF(PROGRAMACIÓN!F278="","",PROGRAMACIÓN!F278)</f>
        <v/>
      </c>
      <c r="H278" s="206" t="str">
        <f>IF(PROGRAMACIÓN!G278="","",PROGRAMACIÓN!G278)</f>
        <v/>
      </c>
      <c r="I278" s="206" t="str">
        <f>IF(PROGRAMACIÓN!H278="","",PROGRAMACIÓN!H278)</f>
        <v/>
      </c>
      <c r="J278" s="205" t="str">
        <f>IF(ISNA(IF(A278&lt;&gt;"",VLOOKUP(A278,'1CONTRATO2'!$A$311:$F$863,5,FALSE),"")),"",IF(A278&lt;&gt;"",VLOOKUP(A278,'1CONTRATO2'!$A$311:$F$863,5,FALSE),""))</f>
        <v/>
      </c>
      <c r="K278" s="204" t="str">
        <f>IF(ISNA(IF(OR(F278="DESCANSA",J278="DESCANSA"),"-----",IF(C278&lt;&gt;"",IF(VLOOKUP(F278,INICIO!$C$7:$D$30,2,FALSE)&lt;&gt;"",VLOOKUP(F278,INICIO!$C$7:$D$30,2,FALSE),""),""))),"",IF(OR(F278="DESCANSA",J278="DESCANSA"),"-----",IF(C278&lt;&gt;"",IF(VLOOKUP(F278,INICIO!$C$7:$D$30,2,FALSE)&lt;&gt;"",VLOOKUP(F278,INICIO!$C$7:$D$30,2,FALSE),""),"")))</f>
        <v/>
      </c>
      <c r="L278" s="203" t="str">
        <f>IF(ISNA(IF(A278&lt;&gt;"",VLOOKUP(A278,'1CONTRATO2'!$A$311:$G$863,7,FALSE),"")),"",IF(A278&lt;&gt;"",VLOOKUP(A278,'1CONTRATO2'!$A$311:$G$863,7,FALSE),""))</f>
        <v/>
      </c>
      <c r="M278" s="201" t="str">
        <f t="shared" si="20"/>
        <v>-</v>
      </c>
      <c r="N278" s="302" t="str">
        <f t="shared" si="22"/>
        <v/>
      </c>
      <c r="O278" s="314" t="str">
        <f>IF(PROGRAMACIÓN!C278="", "", PROGRAMACIÓN!C278)</f>
        <v/>
      </c>
      <c r="P278" s="303" t="str">
        <f t="shared" si="23"/>
        <v/>
      </c>
      <c r="Q278" s="303" t="str">
        <f t="shared" si="24"/>
        <v/>
      </c>
    </row>
    <row r="279" spans="1:17" ht="18" customHeight="1" x14ac:dyDescent="0.35">
      <c r="A279" s="203">
        <f t="shared" si="21"/>
        <v>272</v>
      </c>
      <c r="B279" s="210" t="str">
        <f>IF(ISNA(IF(A279&lt;&gt;"",VLOOKUP(A279,'1CONTRATO2'!$A$311:$F$863,2,FALSE),"")),"",IF(A279&lt;&gt;"",VLOOKUP(A279,'1CONTRATO2'!$A$311:$F$863,2,FALSE),""))</f>
        <v/>
      </c>
      <c r="C279" s="210" t="str">
        <f>IF(ISNA(IF(A279&lt;&gt;"",VLOOKUP(A279,'1CONTRATO2'!$A$311:$F$863,6,FALSE),"")),"",IF(A279&lt;&gt;"",VLOOKUP(A279,'1CONTRATO2'!$A$311:$F$863,6,FALSE),""))</f>
        <v/>
      </c>
      <c r="D279" s="209"/>
      <c r="E279" s="208"/>
      <c r="F279" s="207" t="str">
        <f>IF(ISNA(IF(A279&lt;&gt;"",VLOOKUP(A279,'1CONTRATO2'!$A$311:$F$863,4,FALSE),"")),"",IF(A279&lt;&gt;"",VLOOKUP(A279,'1CONTRATO2'!$A$311:$F$863,4,FALSE),""))</f>
        <v/>
      </c>
      <c r="G279" s="206" t="str">
        <f>IF(PROGRAMACIÓN!F279="","",PROGRAMACIÓN!F279)</f>
        <v/>
      </c>
      <c r="H279" s="206" t="str">
        <f>IF(PROGRAMACIÓN!G279="","",PROGRAMACIÓN!G279)</f>
        <v/>
      </c>
      <c r="I279" s="206" t="str">
        <f>IF(PROGRAMACIÓN!H279="","",PROGRAMACIÓN!H279)</f>
        <v/>
      </c>
      <c r="J279" s="205" t="str">
        <f>IF(ISNA(IF(A279&lt;&gt;"",VLOOKUP(A279,'1CONTRATO2'!$A$311:$F$863,5,FALSE),"")),"",IF(A279&lt;&gt;"",VLOOKUP(A279,'1CONTRATO2'!$A$311:$F$863,5,FALSE),""))</f>
        <v/>
      </c>
      <c r="K279" s="204" t="str">
        <f>IF(ISNA(IF(OR(F279="DESCANSA",J279="DESCANSA"),"-----",IF(C279&lt;&gt;"",IF(VLOOKUP(F279,INICIO!$C$7:$D$30,2,FALSE)&lt;&gt;"",VLOOKUP(F279,INICIO!$C$7:$D$30,2,FALSE),""),""))),"",IF(OR(F279="DESCANSA",J279="DESCANSA"),"-----",IF(C279&lt;&gt;"",IF(VLOOKUP(F279,INICIO!$C$7:$D$30,2,FALSE)&lt;&gt;"",VLOOKUP(F279,INICIO!$C$7:$D$30,2,FALSE),""),"")))</f>
        <v/>
      </c>
      <c r="L279" s="203" t="str">
        <f>IF(ISNA(IF(A279&lt;&gt;"",VLOOKUP(A279,'1CONTRATO2'!$A$311:$G$863,7,FALSE),"")),"",IF(A279&lt;&gt;"",VLOOKUP(A279,'1CONTRATO2'!$A$311:$G$863,7,FALSE),""))</f>
        <v/>
      </c>
      <c r="M279" s="201" t="str">
        <f t="shared" si="20"/>
        <v>-</v>
      </c>
      <c r="N279" s="302" t="str">
        <f t="shared" si="22"/>
        <v/>
      </c>
      <c r="O279" s="314" t="str">
        <f>IF(PROGRAMACIÓN!C279="", "", PROGRAMACIÓN!C279)</f>
        <v/>
      </c>
      <c r="P279" s="303" t="str">
        <f t="shared" si="23"/>
        <v/>
      </c>
      <c r="Q279" s="303" t="str">
        <f t="shared" si="24"/>
        <v/>
      </c>
    </row>
    <row r="280" spans="1:17" ht="18" customHeight="1" x14ac:dyDescent="0.35">
      <c r="A280" s="203">
        <f t="shared" si="21"/>
        <v>273</v>
      </c>
      <c r="B280" s="210" t="str">
        <f>IF(ISNA(IF(A280&lt;&gt;"",VLOOKUP(A280,'1CONTRATO2'!$A$311:$F$863,2,FALSE),"")),"",IF(A280&lt;&gt;"",VLOOKUP(A280,'1CONTRATO2'!$A$311:$F$863,2,FALSE),""))</f>
        <v/>
      </c>
      <c r="C280" s="210" t="str">
        <f>IF(ISNA(IF(A280&lt;&gt;"",VLOOKUP(A280,'1CONTRATO2'!$A$311:$F$863,6,FALSE),"")),"",IF(A280&lt;&gt;"",VLOOKUP(A280,'1CONTRATO2'!$A$311:$F$863,6,FALSE),""))</f>
        <v/>
      </c>
      <c r="D280" s="209"/>
      <c r="E280" s="208"/>
      <c r="F280" s="207" t="str">
        <f>IF(ISNA(IF(A280&lt;&gt;"",VLOOKUP(A280,'1CONTRATO2'!$A$311:$F$863,4,FALSE),"")),"",IF(A280&lt;&gt;"",VLOOKUP(A280,'1CONTRATO2'!$A$311:$F$863,4,FALSE),""))</f>
        <v/>
      </c>
      <c r="G280" s="206" t="str">
        <f>IF(PROGRAMACIÓN!F280="","",PROGRAMACIÓN!F280)</f>
        <v/>
      </c>
      <c r="H280" s="206" t="str">
        <f>IF(PROGRAMACIÓN!G280="","",PROGRAMACIÓN!G280)</f>
        <v/>
      </c>
      <c r="I280" s="206" t="str">
        <f>IF(PROGRAMACIÓN!H280="","",PROGRAMACIÓN!H280)</f>
        <v/>
      </c>
      <c r="J280" s="205" t="str">
        <f>IF(ISNA(IF(A280&lt;&gt;"",VLOOKUP(A280,'1CONTRATO2'!$A$311:$F$863,5,FALSE),"")),"",IF(A280&lt;&gt;"",VLOOKUP(A280,'1CONTRATO2'!$A$311:$F$863,5,FALSE),""))</f>
        <v/>
      </c>
      <c r="K280" s="204" t="str">
        <f>IF(ISNA(IF(OR(F280="DESCANSA",J280="DESCANSA"),"-----",IF(C280&lt;&gt;"",IF(VLOOKUP(F280,INICIO!$C$7:$D$30,2,FALSE)&lt;&gt;"",VLOOKUP(F280,INICIO!$C$7:$D$30,2,FALSE),""),""))),"",IF(OR(F280="DESCANSA",J280="DESCANSA"),"-----",IF(C280&lt;&gt;"",IF(VLOOKUP(F280,INICIO!$C$7:$D$30,2,FALSE)&lt;&gt;"",VLOOKUP(F280,INICIO!$C$7:$D$30,2,FALSE),""),"")))</f>
        <v/>
      </c>
      <c r="L280" s="203" t="str">
        <f>IF(ISNA(IF(A280&lt;&gt;"",VLOOKUP(A280,'1CONTRATO2'!$A$311:$G$863,7,FALSE),"")),"",IF(A280&lt;&gt;"",VLOOKUP(A280,'1CONTRATO2'!$A$311:$G$863,7,FALSE),""))</f>
        <v/>
      </c>
      <c r="M280" s="201" t="str">
        <f t="shared" si="20"/>
        <v>-</v>
      </c>
      <c r="N280" s="302" t="str">
        <f t="shared" si="22"/>
        <v/>
      </c>
      <c r="O280" s="314" t="str">
        <f>IF(PROGRAMACIÓN!C280="", "", PROGRAMACIÓN!C280)</f>
        <v/>
      </c>
      <c r="P280" s="303" t="str">
        <f t="shared" si="23"/>
        <v/>
      </c>
      <c r="Q280" s="303" t="str">
        <f t="shared" si="24"/>
        <v/>
      </c>
    </row>
    <row r="281" spans="1:17" ht="18" customHeight="1" x14ac:dyDescent="0.35">
      <c r="A281" s="203">
        <f t="shared" si="21"/>
        <v>274</v>
      </c>
      <c r="B281" s="210" t="str">
        <f>IF(ISNA(IF(A281&lt;&gt;"",VLOOKUP(A281,'1CONTRATO2'!$A$311:$F$863,2,FALSE),"")),"",IF(A281&lt;&gt;"",VLOOKUP(A281,'1CONTRATO2'!$A$311:$F$863,2,FALSE),""))</f>
        <v/>
      </c>
      <c r="C281" s="210" t="str">
        <f>IF(ISNA(IF(A281&lt;&gt;"",VLOOKUP(A281,'1CONTRATO2'!$A$311:$F$863,6,FALSE),"")),"",IF(A281&lt;&gt;"",VLOOKUP(A281,'1CONTRATO2'!$A$311:$F$863,6,FALSE),""))</f>
        <v/>
      </c>
      <c r="D281" s="209"/>
      <c r="E281" s="208"/>
      <c r="F281" s="207" t="str">
        <f>IF(ISNA(IF(A281&lt;&gt;"",VLOOKUP(A281,'1CONTRATO2'!$A$311:$F$863,4,FALSE),"")),"",IF(A281&lt;&gt;"",VLOOKUP(A281,'1CONTRATO2'!$A$311:$F$863,4,FALSE),""))</f>
        <v/>
      </c>
      <c r="G281" s="206" t="str">
        <f>IF(PROGRAMACIÓN!F281="","",PROGRAMACIÓN!F281)</f>
        <v/>
      </c>
      <c r="H281" s="206" t="str">
        <f>IF(PROGRAMACIÓN!G281="","",PROGRAMACIÓN!G281)</f>
        <v/>
      </c>
      <c r="I281" s="206" t="str">
        <f>IF(PROGRAMACIÓN!H281="","",PROGRAMACIÓN!H281)</f>
        <v/>
      </c>
      <c r="J281" s="205" t="str">
        <f>IF(ISNA(IF(A281&lt;&gt;"",VLOOKUP(A281,'1CONTRATO2'!$A$311:$F$863,5,FALSE),"")),"",IF(A281&lt;&gt;"",VLOOKUP(A281,'1CONTRATO2'!$A$311:$F$863,5,FALSE),""))</f>
        <v/>
      </c>
      <c r="K281" s="204" t="str">
        <f>IF(ISNA(IF(OR(F281="DESCANSA",J281="DESCANSA"),"-----",IF(C281&lt;&gt;"",IF(VLOOKUP(F281,INICIO!$C$7:$D$30,2,FALSE)&lt;&gt;"",VLOOKUP(F281,INICIO!$C$7:$D$30,2,FALSE),""),""))),"",IF(OR(F281="DESCANSA",J281="DESCANSA"),"-----",IF(C281&lt;&gt;"",IF(VLOOKUP(F281,INICIO!$C$7:$D$30,2,FALSE)&lt;&gt;"",VLOOKUP(F281,INICIO!$C$7:$D$30,2,FALSE),""),"")))</f>
        <v/>
      </c>
      <c r="L281" s="203" t="str">
        <f>IF(ISNA(IF(A281&lt;&gt;"",VLOOKUP(A281,'1CONTRATO2'!$A$311:$G$863,7,FALSE),"")),"",IF(A281&lt;&gt;"",VLOOKUP(A281,'1CONTRATO2'!$A$311:$G$863,7,FALSE),""))</f>
        <v/>
      </c>
      <c r="M281" s="201" t="str">
        <f t="shared" si="20"/>
        <v>-</v>
      </c>
      <c r="N281" s="302" t="str">
        <f t="shared" si="22"/>
        <v/>
      </c>
      <c r="O281" s="314" t="str">
        <f>IF(PROGRAMACIÓN!C281="", "", PROGRAMACIÓN!C281)</f>
        <v/>
      </c>
      <c r="P281" s="303" t="str">
        <f t="shared" si="23"/>
        <v/>
      </c>
      <c r="Q281" s="303" t="str">
        <f t="shared" si="24"/>
        <v/>
      </c>
    </row>
    <row r="282" spans="1:17" ht="18" customHeight="1" x14ac:dyDescent="0.35">
      <c r="A282" s="203">
        <f t="shared" si="21"/>
        <v>275</v>
      </c>
      <c r="B282" s="210" t="str">
        <f>IF(ISNA(IF(A282&lt;&gt;"",VLOOKUP(A282,'1CONTRATO2'!$A$311:$F$863,2,FALSE),"")),"",IF(A282&lt;&gt;"",VLOOKUP(A282,'1CONTRATO2'!$A$311:$F$863,2,FALSE),""))</f>
        <v/>
      </c>
      <c r="C282" s="210" t="str">
        <f>IF(ISNA(IF(A282&lt;&gt;"",VLOOKUP(A282,'1CONTRATO2'!$A$311:$F$863,6,FALSE),"")),"",IF(A282&lt;&gt;"",VLOOKUP(A282,'1CONTRATO2'!$A$311:$F$863,6,FALSE),""))</f>
        <v/>
      </c>
      <c r="D282" s="209"/>
      <c r="E282" s="208"/>
      <c r="F282" s="207" t="str">
        <f>IF(ISNA(IF(A282&lt;&gt;"",VLOOKUP(A282,'1CONTRATO2'!$A$311:$F$863,4,FALSE),"")),"",IF(A282&lt;&gt;"",VLOOKUP(A282,'1CONTRATO2'!$A$311:$F$863,4,FALSE),""))</f>
        <v/>
      </c>
      <c r="G282" s="206" t="str">
        <f>IF(PROGRAMACIÓN!F282="","",PROGRAMACIÓN!F282)</f>
        <v/>
      </c>
      <c r="H282" s="206" t="str">
        <f>IF(PROGRAMACIÓN!G282="","",PROGRAMACIÓN!G282)</f>
        <v/>
      </c>
      <c r="I282" s="206" t="str">
        <f>IF(PROGRAMACIÓN!H282="","",PROGRAMACIÓN!H282)</f>
        <v/>
      </c>
      <c r="J282" s="205" t="str">
        <f>IF(ISNA(IF(A282&lt;&gt;"",VLOOKUP(A282,'1CONTRATO2'!$A$311:$F$863,5,FALSE),"")),"",IF(A282&lt;&gt;"",VLOOKUP(A282,'1CONTRATO2'!$A$311:$F$863,5,FALSE),""))</f>
        <v/>
      </c>
      <c r="K282" s="204" t="str">
        <f>IF(ISNA(IF(OR(F282="DESCANSA",J282="DESCANSA"),"-----",IF(C282&lt;&gt;"",IF(VLOOKUP(F282,INICIO!$C$7:$D$30,2,FALSE)&lt;&gt;"",VLOOKUP(F282,INICIO!$C$7:$D$30,2,FALSE),""),""))),"",IF(OR(F282="DESCANSA",J282="DESCANSA"),"-----",IF(C282&lt;&gt;"",IF(VLOOKUP(F282,INICIO!$C$7:$D$30,2,FALSE)&lt;&gt;"",VLOOKUP(F282,INICIO!$C$7:$D$30,2,FALSE),""),"")))</f>
        <v/>
      </c>
      <c r="L282" s="203" t="str">
        <f>IF(ISNA(IF(A282&lt;&gt;"",VLOOKUP(A282,'1CONTRATO2'!$A$311:$G$863,7,FALSE),"")),"",IF(A282&lt;&gt;"",VLOOKUP(A282,'1CONTRATO2'!$A$311:$G$863,7,FALSE),""))</f>
        <v/>
      </c>
      <c r="M282" s="201" t="str">
        <f t="shared" si="20"/>
        <v>-</v>
      </c>
      <c r="N282" s="302" t="str">
        <f t="shared" si="22"/>
        <v/>
      </c>
      <c r="O282" s="314" t="str">
        <f>IF(PROGRAMACIÓN!C282="", "", PROGRAMACIÓN!C282)</f>
        <v/>
      </c>
      <c r="P282" s="303" t="str">
        <f t="shared" si="23"/>
        <v/>
      </c>
      <c r="Q282" s="303" t="str">
        <f t="shared" si="24"/>
        <v/>
      </c>
    </row>
    <row r="283" spans="1:17" ht="18" customHeight="1" x14ac:dyDescent="0.35">
      <c r="A283" s="203">
        <f t="shared" si="21"/>
        <v>276</v>
      </c>
      <c r="B283" s="210" t="str">
        <f>IF(ISNA(IF(A283&lt;&gt;"",VLOOKUP(A283,'1CONTRATO2'!$A$311:$F$863,2,FALSE),"")),"",IF(A283&lt;&gt;"",VLOOKUP(A283,'1CONTRATO2'!$A$311:$F$863,2,FALSE),""))</f>
        <v/>
      </c>
      <c r="C283" s="210" t="str">
        <f>IF(ISNA(IF(A283&lt;&gt;"",VLOOKUP(A283,'1CONTRATO2'!$A$311:$F$863,6,FALSE),"")),"",IF(A283&lt;&gt;"",VLOOKUP(A283,'1CONTRATO2'!$A$311:$F$863,6,FALSE),""))</f>
        <v/>
      </c>
      <c r="D283" s="209"/>
      <c r="E283" s="208"/>
      <c r="F283" s="207" t="str">
        <f>IF(ISNA(IF(A283&lt;&gt;"",VLOOKUP(A283,'1CONTRATO2'!$A$311:$F$863,4,FALSE),"")),"",IF(A283&lt;&gt;"",VLOOKUP(A283,'1CONTRATO2'!$A$311:$F$863,4,FALSE),""))</f>
        <v/>
      </c>
      <c r="G283" s="206" t="str">
        <f>IF(PROGRAMACIÓN!F283="","",PROGRAMACIÓN!F283)</f>
        <v/>
      </c>
      <c r="H283" s="206" t="str">
        <f>IF(PROGRAMACIÓN!G283="","",PROGRAMACIÓN!G283)</f>
        <v/>
      </c>
      <c r="I283" s="206" t="str">
        <f>IF(PROGRAMACIÓN!H283="","",PROGRAMACIÓN!H283)</f>
        <v/>
      </c>
      <c r="J283" s="205" t="str">
        <f>IF(ISNA(IF(A283&lt;&gt;"",VLOOKUP(A283,'1CONTRATO2'!$A$311:$F$863,5,FALSE),"")),"",IF(A283&lt;&gt;"",VLOOKUP(A283,'1CONTRATO2'!$A$311:$F$863,5,FALSE),""))</f>
        <v/>
      </c>
      <c r="K283" s="204" t="str">
        <f>IF(ISNA(IF(OR(F283="DESCANSA",J283="DESCANSA"),"-----",IF(C283&lt;&gt;"",IF(VLOOKUP(F283,INICIO!$C$7:$D$30,2,FALSE)&lt;&gt;"",VLOOKUP(F283,INICIO!$C$7:$D$30,2,FALSE),""),""))),"",IF(OR(F283="DESCANSA",J283="DESCANSA"),"-----",IF(C283&lt;&gt;"",IF(VLOOKUP(F283,INICIO!$C$7:$D$30,2,FALSE)&lt;&gt;"",VLOOKUP(F283,INICIO!$C$7:$D$30,2,FALSE),""),"")))</f>
        <v/>
      </c>
      <c r="L283" s="203" t="str">
        <f>IF(ISNA(IF(A283&lt;&gt;"",VLOOKUP(A283,'1CONTRATO2'!$A$311:$G$863,7,FALSE),"")),"",IF(A283&lt;&gt;"",VLOOKUP(A283,'1CONTRATO2'!$A$311:$G$863,7,FALSE),""))</f>
        <v/>
      </c>
      <c r="M283" s="201" t="str">
        <f t="shared" si="20"/>
        <v>-</v>
      </c>
      <c r="N283" s="302" t="str">
        <f t="shared" si="22"/>
        <v/>
      </c>
      <c r="O283" s="314" t="str">
        <f>IF(PROGRAMACIÓN!C283="", "", PROGRAMACIÓN!C283)</f>
        <v/>
      </c>
      <c r="P283" s="303" t="str">
        <f t="shared" si="23"/>
        <v/>
      </c>
      <c r="Q283" s="303" t="str">
        <f t="shared" si="24"/>
        <v/>
      </c>
    </row>
    <row r="284" spans="1:17" ht="18" customHeight="1" x14ac:dyDescent="0.35">
      <c r="A284" s="203">
        <f t="shared" si="21"/>
        <v>277</v>
      </c>
      <c r="B284" s="210" t="str">
        <f>IF(ISNA(IF(A284&lt;&gt;"",VLOOKUP(A284,'1CONTRATO2'!$A$311:$F$863,2,FALSE),"")),"",IF(A284&lt;&gt;"",VLOOKUP(A284,'1CONTRATO2'!$A$311:$F$863,2,FALSE),""))</f>
        <v/>
      </c>
      <c r="C284" s="210" t="str">
        <f>IF(ISNA(IF(A284&lt;&gt;"",VLOOKUP(A284,'1CONTRATO2'!$A$311:$F$863,6,FALSE),"")),"",IF(A284&lt;&gt;"",VLOOKUP(A284,'1CONTRATO2'!$A$311:$F$863,6,FALSE),""))</f>
        <v/>
      </c>
      <c r="D284" s="209"/>
      <c r="E284" s="208"/>
      <c r="F284" s="207" t="str">
        <f>IF(ISNA(IF(A284&lt;&gt;"",VLOOKUP(A284,'1CONTRATO2'!$A$311:$F$863,4,FALSE),"")),"",IF(A284&lt;&gt;"",VLOOKUP(A284,'1CONTRATO2'!$A$311:$F$863,4,FALSE),""))</f>
        <v/>
      </c>
      <c r="G284" s="206" t="str">
        <f>IF(PROGRAMACIÓN!F284="","",PROGRAMACIÓN!F284)</f>
        <v/>
      </c>
      <c r="H284" s="206" t="str">
        <f>IF(PROGRAMACIÓN!G284="","",PROGRAMACIÓN!G284)</f>
        <v/>
      </c>
      <c r="I284" s="206" t="str">
        <f>IF(PROGRAMACIÓN!H284="","",PROGRAMACIÓN!H284)</f>
        <v/>
      </c>
      <c r="J284" s="205" t="str">
        <f>IF(ISNA(IF(A284&lt;&gt;"",VLOOKUP(A284,'1CONTRATO2'!$A$311:$F$863,5,FALSE),"")),"",IF(A284&lt;&gt;"",VLOOKUP(A284,'1CONTRATO2'!$A$311:$F$863,5,FALSE),""))</f>
        <v/>
      </c>
      <c r="K284" s="204" t="str">
        <f>IF(ISNA(IF(OR(F284="DESCANSA",J284="DESCANSA"),"-----",IF(C284&lt;&gt;"",IF(VLOOKUP(F284,INICIO!$C$7:$D$30,2,FALSE)&lt;&gt;"",VLOOKUP(F284,INICIO!$C$7:$D$30,2,FALSE),""),""))),"",IF(OR(F284="DESCANSA",J284="DESCANSA"),"-----",IF(C284&lt;&gt;"",IF(VLOOKUP(F284,INICIO!$C$7:$D$30,2,FALSE)&lt;&gt;"",VLOOKUP(F284,INICIO!$C$7:$D$30,2,FALSE),""),"")))</f>
        <v/>
      </c>
      <c r="L284" s="203" t="str">
        <f>IF(ISNA(IF(A284&lt;&gt;"",VLOOKUP(A284,'1CONTRATO2'!$A$311:$G$863,7,FALSE),"")),"",IF(A284&lt;&gt;"",VLOOKUP(A284,'1CONTRATO2'!$A$311:$G$863,7,FALSE),""))</f>
        <v/>
      </c>
      <c r="M284" s="201" t="str">
        <f t="shared" si="20"/>
        <v>-</v>
      </c>
      <c r="N284" s="302" t="str">
        <f t="shared" si="22"/>
        <v/>
      </c>
      <c r="O284" s="314" t="str">
        <f>IF(PROGRAMACIÓN!C284="", "", PROGRAMACIÓN!C284)</f>
        <v/>
      </c>
      <c r="P284" s="303" t="str">
        <f t="shared" si="23"/>
        <v/>
      </c>
      <c r="Q284" s="303" t="str">
        <f t="shared" si="24"/>
        <v/>
      </c>
    </row>
    <row r="285" spans="1:17" ht="18" customHeight="1" x14ac:dyDescent="0.35">
      <c r="A285" s="203">
        <f t="shared" si="21"/>
        <v>278</v>
      </c>
      <c r="B285" s="210" t="str">
        <f>IF(ISNA(IF(A285&lt;&gt;"",VLOOKUP(A285,'1CONTRATO2'!$A$311:$F$863,2,FALSE),"")),"",IF(A285&lt;&gt;"",VLOOKUP(A285,'1CONTRATO2'!$A$311:$F$863,2,FALSE),""))</f>
        <v/>
      </c>
      <c r="C285" s="210" t="str">
        <f>IF(ISNA(IF(A285&lt;&gt;"",VLOOKUP(A285,'1CONTRATO2'!$A$311:$F$863,6,FALSE),"")),"",IF(A285&lt;&gt;"",VLOOKUP(A285,'1CONTRATO2'!$A$311:$F$863,6,FALSE),""))</f>
        <v/>
      </c>
      <c r="D285" s="209"/>
      <c r="E285" s="208"/>
      <c r="F285" s="207" t="str">
        <f>IF(ISNA(IF(A285&lt;&gt;"",VLOOKUP(A285,'1CONTRATO2'!$A$311:$F$863,4,FALSE),"")),"",IF(A285&lt;&gt;"",VLOOKUP(A285,'1CONTRATO2'!$A$311:$F$863,4,FALSE),""))</f>
        <v/>
      </c>
      <c r="G285" s="206" t="str">
        <f>IF(PROGRAMACIÓN!F285="","",PROGRAMACIÓN!F285)</f>
        <v/>
      </c>
      <c r="H285" s="206" t="str">
        <f>IF(PROGRAMACIÓN!G285="","",PROGRAMACIÓN!G285)</f>
        <v/>
      </c>
      <c r="I285" s="206" t="str">
        <f>IF(PROGRAMACIÓN!H285="","",PROGRAMACIÓN!H285)</f>
        <v/>
      </c>
      <c r="J285" s="205" t="str">
        <f>IF(ISNA(IF(A285&lt;&gt;"",VLOOKUP(A285,'1CONTRATO2'!$A$311:$F$863,5,FALSE),"")),"",IF(A285&lt;&gt;"",VLOOKUP(A285,'1CONTRATO2'!$A$311:$F$863,5,FALSE),""))</f>
        <v/>
      </c>
      <c r="K285" s="204" t="str">
        <f>IF(ISNA(IF(OR(F285="DESCANSA",J285="DESCANSA"),"-----",IF(C285&lt;&gt;"",IF(VLOOKUP(F285,INICIO!$C$7:$D$30,2,FALSE)&lt;&gt;"",VLOOKUP(F285,INICIO!$C$7:$D$30,2,FALSE),""),""))),"",IF(OR(F285="DESCANSA",J285="DESCANSA"),"-----",IF(C285&lt;&gt;"",IF(VLOOKUP(F285,INICIO!$C$7:$D$30,2,FALSE)&lt;&gt;"",VLOOKUP(F285,INICIO!$C$7:$D$30,2,FALSE),""),"")))</f>
        <v/>
      </c>
      <c r="L285" s="203" t="str">
        <f>IF(ISNA(IF(A285&lt;&gt;"",VLOOKUP(A285,'1CONTRATO2'!$A$311:$G$863,7,FALSE),"")),"",IF(A285&lt;&gt;"",VLOOKUP(A285,'1CONTRATO2'!$A$311:$G$863,7,FALSE),""))</f>
        <v/>
      </c>
      <c r="M285" s="201" t="str">
        <f t="shared" si="20"/>
        <v>-</v>
      </c>
      <c r="N285" s="302" t="str">
        <f t="shared" si="22"/>
        <v/>
      </c>
      <c r="O285" s="314" t="str">
        <f>IF(PROGRAMACIÓN!C285="", "", PROGRAMACIÓN!C285)</f>
        <v/>
      </c>
      <c r="P285" s="303" t="str">
        <f t="shared" si="23"/>
        <v/>
      </c>
      <c r="Q285" s="303" t="str">
        <f t="shared" si="24"/>
        <v/>
      </c>
    </row>
    <row r="286" spans="1:17" ht="18" customHeight="1" x14ac:dyDescent="0.35">
      <c r="A286" s="203">
        <f t="shared" si="21"/>
        <v>279</v>
      </c>
      <c r="B286" s="210" t="str">
        <f>IF(ISNA(IF(A286&lt;&gt;"",VLOOKUP(A286,'1CONTRATO2'!$A$311:$F$863,2,FALSE),"")),"",IF(A286&lt;&gt;"",VLOOKUP(A286,'1CONTRATO2'!$A$311:$F$863,2,FALSE),""))</f>
        <v/>
      </c>
      <c r="C286" s="210" t="str">
        <f>IF(ISNA(IF(A286&lt;&gt;"",VLOOKUP(A286,'1CONTRATO2'!$A$311:$F$863,6,FALSE),"")),"",IF(A286&lt;&gt;"",VLOOKUP(A286,'1CONTRATO2'!$A$311:$F$863,6,FALSE),""))</f>
        <v/>
      </c>
      <c r="D286" s="209"/>
      <c r="E286" s="208"/>
      <c r="F286" s="207" t="str">
        <f>IF(ISNA(IF(A286&lt;&gt;"",VLOOKUP(A286,'1CONTRATO2'!$A$311:$F$863,4,FALSE),"")),"",IF(A286&lt;&gt;"",VLOOKUP(A286,'1CONTRATO2'!$A$311:$F$863,4,FALSE),""))</f>
        <v/>
      </c>
      <c r="G286" s="206" t="str">
        <f>IF(PROGRAMACIÓN!F286="","",PROGRAMACIÓN!F286)</f>
        <v/>
      </c>
      <c r="H286" s="206" t="str">
        <f>IF(PROGRAMACIÓN!G286="","",PROGRAMACIÓN!G286)</f>
        <v/>
      </c>
      <c r="I286" s="206" t="str">
        <f>IF(PROGRAMACIÓN!H286="","",PROGRAMACIÓN!H286)</f>
        <v/>
      </c>
      <c r="J286" s="205" t="str">
        <f>IF(ISNA(IF(A286&lt;&gt;"",VLOOKUP(A286,'1CONTRATO2'!$A$311:$F$863,5,FALSE),"")),"",IF(A286&lt;&gt;"",VLOOKUP(A286,'1CONTRATO2'!$A$311:$F$863,5,FALSE),""))</f>
        <v/>
      </c>
      <c r="K286" s="204" t="str">
        <f>IF(ISNA(IF(OR(F286="DESCANSA",J286="DESCANSA"),"-----",IF(C286&lt;&gt;"",IF(VLOOKUP(F286,INICIO!$C$7:$D$30,2,FALSE)&lt;&gt;"",VLOOKUP(F286,INICIO!$C$7:$D$30,2,FALSE),""),""))),"",IF(OR(F286="DESCANSA",J286="DESCANSA"),"-----",IF(C286&lt;&gt;"",IF(VLOOKUP(F286,INICIO!$C$7:$D$30,2,FALSE)&lt;&gt;"",VLOOKUP(F286,INICIO!$C$7:$D$30,2,FALSE),""),"")))</f>
        <v/>
      </c>
      <c r="L286" s="203" t="str">
        <f>IF(ISNA(IF(A286&lt;&gt;"",VLOOKUP(A286,'1CONTRATO2'!$A$311:$G$863,7,FALSE),"")),"",IF(A286&lt;&gt;"",VLOOKUP(A286,'1CONTRATO2'!$A$311:$G$863,7,FALSE),""))</f>
        <v/>
      </c>
      <c r="M286" s="201" t="str">
        <f t="shared" si="20"/>
        <v>-</v>
      </c>
      <c r="N286" s="302" t="str">
        <f t="shared" si="22"/>
        <v/>
      </c>
      <c r="O286" s="314" t="str">
        <f>IF(PROGRAMACIÓN!C286="", "", PROGRAMACIÓN!C286)</f>
        <v/>
      </c>
      <c r="P286" s="303" t="str">
        <f t="shared" si="23"/>
        <v/>
      </c>
      <c r="Q286" s="303" t="str">
        <f t="shared" si="24"/>
        <v/>
      </c>
    </row>
    <row r="287" spans="1:17" ht="18" customHeight="1" x14ac:dyDescent="0.35">
      <c r="A287" s="203">
        <f t="shared" si="21"/>
        <v>280</v>
      </c>
      <c r="B287" s="210" t="str">
        <f>IF(ISNA(IF(A287&lt;&gt;"",VLOOKUP(A287,'1CONTRATO2'!$A$311:$F$863,2,FALSE),"")),"",IF(A287&lt;&gt;"",VLOOKUP(A287,'1CONTRATO2'!$A$311:$F$863,2,FALSE),""))</f>
        <v/>
      </c>
      <c r="C287" s="210" t="str">
        <f>IF(ISNA(IF(A287&lt;&gt;"",VLOOKUP(A287,'1CONTRATO2'!$A$311:$F$863,6,FALSE),"")),"",IF(A287&lt;&gt;"",VLOOKUP(A287,'1CONTRATO2'!$A$311:$F$863,6,FALSE),""))</f>
        <v/>
      </c>
      <c r="D287" s="209"/>
      <c r="E287" s="208"/>
      <c r="F287" s="207" t="str">
        <f>IF(ISNA(IF(A287&lt;&gt;"",VLOOKUP(A287,'1CONTRATO2'!$A$311:$F$863,4,FALSE),"")),"",IF(A287&lt;&gt;"",VLOOKUP(A287,'1CONTRATO2'!$A$311:$F$863,4,FALSE),""))</f>
        <v/>
      </c>
      <c r="G287" s="206" t="str">
        <f>IF(PROGRAMACIÓN!F287="","",PROGRAMACIÓN!F287)</f>
        <v/>
      </c>
      <c r="H287" s="206" t="str">
        <f>IF(PROGRAMACIÓN!G287="","",PROGRAMACIÓN!G287)</f>
        <v/>
      </c>
      <c r="I287" s="206" t="str">
        <f>IF(PROGRAMACIÓN!H287="","",PROGRAMACIÓN!H287)</f>
        <v/>
      </c>
      <c r="J287" s="205" t="str">
        <f>IF(ISNA(IF(A287&lt;&gt;"",VLOOKUP(A287,'1CONTRATO2'!$A$311:$F$863,5,FALSE),"")),"",IF(A287&lt;&gt;"",VLOOKUP(A287,'1CONTRATO2'!$A$311:$F$863,5,FALSE),""))</f>
        <v/>
      </c>
      <c r="K287" s="204" t="str">
        <f>IF(ISNA(IF(OR(F287="DESCANSA",J287="DESCANSA"),"-----",IF(C287&lt;&gt;"",IF(VLOOKUP(F287,INICIO!$C$7:$D$30,2,FALSE)&lt;&gt;"",VLOOKUP(F287,INICIO!$C$7:$D$30,2,FALSE),""),""))),"",IF(OR(F287="DESCANSA",J287="DESCANSA"),"-----",IF(C287&lt;&gt;"",IF(VLOOKUP(F287,INICIO!$C$7:$D$30,2,FALSE)&lt;&gt;"",VLOOKUP(F287,INICIO!$C$7:$D$30,2,FALSE),""),"")))</f>
        <v/>
      </c>
      <c r="L287" s="203" t="str">
        <f>IF(ISNA(IF(A287&lt;&gt;"",VLOOKUP(A287,'1CONTRATO2'!$A$311:$G$863,7,FALSE),"")),"",IF(A287&lt;&gt;"",VLOOKUP(A287,'1CONTRATO2'!$A$311:$G$863,7,FALSE),""))</f>
        <v/>
      </c>
      <c r="M287" s="201" t="str">
        <f t="shared" si="20"/>
        <v>-</v>
      </c>
      <c r="N287" s="302" t="str">
        <f t="shared" si="22"/>
        <v/>
      </c>
      <c r="O287" s="314" t="str">
        <f>IF(PROGRAMACIÓN!C287="", "", PROGRAMACIÓN!C287)</f>
        <v/>
      </c>
      <c r="P287" s="303" t="str">
        <f t="shared" si="23"/>
        <v/>
      </c>
      <c r="Q287" s="303" t="str">
        <f t="shared" si="24"/>
        <v/>
      </c>
    </row>
    <row r="288" spans="1:17" ht="18" customHeight="1" x14ac:dyDescent="0.35">
      <c r="A288" s="203">
        <f t="shared" si="21"/>
        <v>281</v>
      </c>
      <c r="B288" s="210" t="str">
        <f>IF(ISNA(IF(A288&lt;&gt;"",VLOOKUP(A288,'1CONTRATO2'!$A$311:$F$863,2,FALSE),"")),"",IF(A288&lt;&gt;"",VLOOKUP(A288,'1CONTRATO2'!$A$311:$F$863,2,FALSE),""))</f>
        <v/>
      </c>
      <c r="C288" s="210" t="str">
        <f>IF(ISNA(IF(A288&lt;&gt;"",VLOOKUP(A288,'1CONTRATO2'!$A$311:$F$863,6,FALSE),"")),"",IF(A288&lt;&gt;"",VLOOKUP(A288,'1CONTRATO2'!$A$311:$F$863,6,FALSE),""))</f>
        <v/>
      </c>
      <c r="D288" s="209"/>
      <c r="E288" s="208"/>
      <c r="F288" s="207" t="str">
        <f>IF(ISNA(IF(A288&lt;&gt;"",VLOOKUP(A288,'1CONTRATO2'!$A$311:$F$863,4,FALSE),"")),"",IF(A288&lt;&gt;"",VLOOKUP(A288,'1CONTRATO2'!$A$311:$F$863,4,FALSE),""))</f>
        <v/>
      </c>
      <c r="G288" s="206" t="str">
        <f>IF(PROGRAMACIÓN!F288="","",PROGRAMACIÓN!F288)</f>
        <v/>
      </c>
      <c r="H288" s="206" t="str">
        <f>IF(PROGRAMACIÓN!G288="","",PROGRAMACIÓN!G288)</f>
        <v/>
      </c>
      <c r="I288" s="206" t="str">
        <f>IF(PROGRAMACIÓN!H288="","",PROGRAMACIÓN!H288)</f>
        <v/>
      </c>
      <c r="J288" s="205" t="str">
        <f>IF(ISNA(IF(A288&lt;&gt;"",VLOOKUP(A288,'1CONTRATO2'!$A$311:$F$863,5,FALSE),"")),"",IF(A288&lt;&gt;"",VLOOKUP(A288,'1CONTRATO2'!$A$311:$F$863,5,FALSE),""))</f>
        <v/>
      </c>
      <c r="K288" s="204" t="str">
        <f>IF(ISNA(IF(OR(F288="DESCANSA",J288="DESCANSA"),"-----",IF(C288&lt;&gt;"",IF(VLOOKUP(F288,INICIO!$C$7:$D$30,2,FALSE)&lt;&gt;"",VLOOKUP(F288,INICIO!$C$7:$D$30,2,FALSE),""),""))),"",IF(OR(F288="DESCANSA",J288="DESCANSA"),"-----",IF(C288&lt;&gt;"",IF(VLOOKUP(F288,INICIO!$C$7:$D$30,2,FALSE)&lt;&gt;"",VLOOKUP(F288,INICIO!$C$7:$D$30,2,FALSE),""),"")))</f>
        <v/>
      </c>
      <c r="L288" s="203" t="str">
        <f>IF(ISNA(IF(A288&lt;&gt;"",VLOOKUP(A288,'1CONTRATO2'!$A$311:$G$863,7,FALSE),"")),"",IF(A288&lt;&gt;"",VLOOKUP(A288,'1CONTRATO2'!$A$311:$G$863,7,FALSE),""))</f>
        <v/>
      </c>
      <c r="M288" s="201" t="str">
        <f t="shared" si="20"/>
        <v>-</v>
      </c>
      <c r="N288" s="302" t="str">
        <f t="shared" si="22"/>
        <v/>
      </c>
      <c r="O288" s="314" t="str">
        <f>IF(PROGRAMACIÓN!C288="", "", PROGRAMACIÓN!C288)</f>
        <v/>
      </c>
      <c r="P288" s="303" t="str">
        <f t="shared" si="23"/>
        <v/>
      </c>
      <c r="Q288" s="303" t="str">
        <f t="shared" si="24"/>
        <v/>
      </c>
    </row>
    <row r="289" spans="1:17" ht="18" customHeight="1" x14ac:dyDescent="0.35">
      <c r="A289" s="203">
        <f t="shared" si="21"/>
        <v>282</v>
      </c>
      <c r="B289" s="210" t="str">
        <f>IF(ISNA(IF(A289&lt;&gt;"",VLOOKUP(A289,'1CONTRATO2'!$A$311:$F$863,2,FALSE),"")),"",IF(A289&lt;&gt;"",VLOOKUP(A289,'1CONTRATO2'!$A$311:$F$863,2,FALSE),""))</f>
        <v/>
      </c>
      <c r="C289" s="210" t="str">
        <f>IF(ISNA(IF(A289&lt;&gt;"",VLOOKUP(A289,'1CONTRATO2'!$A$311:$F$863,6,FALSE),"")),"",IF(A289&lt;&gt;"",VLOOKUP(A289,'1CONTRATO2'!$A$311:$F$863,6,FALSE),""))</f>
        <v/>
      </c>
      <c r="D289" s="209"/>
      <c r="E289" s="208"/>
      <c r="F289" s="207" t="str">
        <f>IF(ISNA(IF(A289&lt;&gt;"",VLOOKUP(A289,'1CONTRATO2'!$A$311:$F$863,4,FALSE),"")),"",IF(A289&lt;&gt;"",VLOOKUP(A289,'1CONTRATO2'!$A$311:$F$863,4,FALSE),""))</f>
        <v/>
      </c>
      <c r="G289" s="206" t="str">
        <f>IF(PROGRAMACIÓN!F289="","",PROGRAMACIÓN!F289)</f>
        <v/>
      </c>
      <c r="H289" s="206" t="str">
        <f>IF(PROGRAMACIÓN!G289="","",PROGRAMACIÓN!G289)</f>
        <v/>
      </c>
      <c r="I289" s="206" t="str">
        <f>IF(PROGRAMACIÓN!H289="","",PROGRAMACIÓN!H289)</f>
        <v/>
      </c>
      <c r="J289" s="205" t="str">
        <f>IF(ISNA(IF(A289&lt;&gt;"",VLOOKUP(A289,'1CONTRATO2'!$A$311:$F$863,5,FALSE),"")),"",IF(A289&lt;&gt;"",VLOOKUP(A289,'1CONTRATO2'!$A$311:$F$863,5,FALSE),""))</f>
        <v/>
      </c>
      <c r="K289" s="204" t="str">
        <f>IF(ISNA(IF(OR(F289="DESCANSA",J289="DESCANSA"),"-----",IF(C289&lt;&gt;"",IF(VLOOKUP(F289,INICIO!$C$7:$D$30,2,FALSE)&lt;&gt;"",VLOOKUP(F289,INICIO!$C$7:$D$30,2,FALSE),""),""))),"",IF(OR(F289="DESCANSA",J289="DESCANSA"),"-----",IF(C289&lt;&gt;"",IF(VLOOKUP(F289,INICIO!$C$7:$D$30,2,FALSE)&lt;&gt;"",VLOOKUP(F289,INICIO!$C$7:$D$30,2,FALSE),""),"")))</f>
        <v/>
      </c>
      <c r="L289" s="203" t="str">
        <f>IF(ISNA(IF(A289&lt;&gt;"",VLOOKUP(A289,'1CONTRATO2'!$A$311:$G$863,7,FALSE),"")),"",IF(A289&lt;&gt;"",VLOOKUP(A289,'1CONTRATO2'!$A$311:$G$863,7,FALSE),""))</f>
        <v/>
      </c>
      <c r="M289" s="201" t="str">
        <f t="shared" si="20"/>
        <v>-</v>
      </c>
      <c r="N289" s="302" t="str">
        <f t="shared" si="22"/>
        <v/>
      </c>
      <c r="O289" s="314" t="str">
        <f>IF(PROGRAMACIÓN!C289="", "", PROGRAMACIÓN!C289)</f>
        <v/>
      </c>
      <c r="P289" s="303" t="str">
        <f t="shared" si="23"/>
        <v/>
      </c>
      <c r="Q289" s="303" t="str">
        <f t="shared" si="24"/>
        <v/>
      </c>
    </row>
    <row r="290" spans="1:17" ht="18" customHeight="1" x14ac:dyDescent="0.35">
      <c r="A290" s="203">
        <f t="shared" si="21"/>
        <v>283</v>
      </c>
      <c r="B290" s="210" t="str">
        <f>IF(ISNA(IF(A290&lt;&gt;"",VLOOKUP(A290,'1CONTRATO2'!$A$311:$F$863,2,FALSE),"")),"",IF(A290&lt;&gt;"",VLOOKUP(A290,'1CONTRATO2'!$A$311:$F$863,2,FALSE),""))</f>
        <v/>
      </c>
      <c r="C290" s="210" t="str">
        <f>IF(ISNA(IF(A290&lt;&gt;"",VLOOKUP(A290,'1CONTRATO2'!$A$311:$F$863,6,FALSE),"")),"",IF(A290&lt;&gt;"",VLOOKUP(A290,'1CONTRATO2'!$A$311:$F$863,6,FALSE),""))</f>
        <v/>
      </c>
      <c r="D290" s="209"/>
      <c r="E290" s="208"/>
      <c r="F290" s="207" t="str">
        <f>IF(ISNA(IF(A290&lt;&gt;"",VLOOKUP(A290,'1CONTRATO2'!$A$311:$F$863,4,FALSE),"")),"",IF(A290&lt;&gt;"",VLOOKUP(A290,'1CONTRATO2'!$A$311:$F$863,4,FALSE),""))</f>
        <v/>
      </c>
      <c r="G290" s="206" t="str">
        <f>IF(PROGRAMACIÓN!F290="","",PROGRAMACIÓN!F290)</f>
        <v/>
      </c>
      <c r="H290" s="206" t="str">
        <f>IF(PROGRAMACIÓN!G290="","",PROGRAMACIÓN!G290)</f>
        <v/>
      </c>
      <c r="I290" s="206" t="str">
        <f>IF(PROGRAMACIÓN!H290="","",PROGRAMACIÓN!H290)</f>
        <v/>
      </c>
      <c r="J290" s="205" t="str">
        <f>IF(ISNA(IF(A290&lt;&gt;"",VLOOKUP(A290,'1CONTRATO2'!$A$311:$F$863,5,FALSE),"")),"",IF(A290&lt;&gt;"",VLOOKUP(A290,'1CONTRATO2'!$A$311:$F$863,5,FALSE),""))</f>
        <v/>
      </c>
      <c r="K290" s="204" t="str">
        <f>IF(ISNA(IF(OR(F290="DESCANSA",J290="DESCANSA"),"-----",IF(C290&lt;&gt;"",IF(VLOOKUP(F290,INICIO!$C$7:$D$30,2,FALSE)&lt;&gt;"",VLOOKUP(F290,INICIO!$C$7:$D$30,2,FALSE),""),""))),"",IF(OR(F290="DESCANSA",J290="DESCANSA"),"-----",IF(C290&lt;&gt;"",IF(VLOOKUP(F290,INICIO!$C$7:$D$30,2,FALSE)&lt;&gt;"",VLOOKUP(F290,INICIO!$C$7:$D$30,2,FALSE),""),"")))</f>
        <v/>
      </c>
      <c r="L290" s="203" t="str">
        <f>IF(ISNA(IF(A290&lt;&gt;"",VLOOKUP(A290,'1CONTRATO2'!$A$311:$G$863,7,FALSE),"")),"",IF(A290&lt;&gt;"",VLOOKUP(A290,'1CONTRATO2'!$A$311:$G$863,7,FALSE),""))</f>
        <v/>
      </c>
      <c r="M290" s="201" t="str">
        <f t="shared" si="20"/>
        <v>-</v>
      </c>
      <c r="N290" s="302" t="str">
        <f t="shared" si="22"/>
        <v/>
      </c>
      <c r="O290" s="314" t="str">
        <f>IF(PROGRAMACIÓN!C290="", "", PROGRAMACIÓN!C290)</f>
        <v/>
      </c>
      <c r="P290" s="303" t="str">
        <f t="shared" si="23"/>
        <v/>
      </c>
      <c r="Q290" s="303" t="str">
        <f t="shared" si="24"/>
        <v/>
      </c>
    </row>
    <row r="291" spans="1:17" ht="18" customHeight="1" x14ac:dyDescent="0.35">
      <c r="A291" s="203">
        <f t="shared" si="21"/>
        <v>284</v>
      </c>
      <c r="B291" s="210" t="str">
        <f>IF(ISNA(IF(A291&lt;&gt;"",VLOOKUP(A291,'1CONTRATO2'!$A$311:$F$863,2,FALSE),"")),"",IF(A291&lt;&gt;"",VLOOKUP(A291,'1CONTRATO2'!$A$311:$F$863,2,FALSE),""))</f>
        <v/>
      </c>
      <c r="C291" s="210" t="str">
        <f>IF(ISNA(IF(A291&lt;&gt;"",VLOOKUP(A291,'1CONTRATO2'!$A$311:$F$863,6,FALSE),"")),"",IF(A291&lt;&gt;"",VLOOKUP(A291,'1CONTRATO2'!$A$311:$F$863,6,FALSE),""))</f>
        <v/>
      </c>
      <c r="D291" s="209"/>
      <c r="E291" s="208"/>
      <c r="F291" s="207" t="str">
        <f>IF(ISNA(IF(A291&lt;&gt;"",VLOOKUP(A291,'1CONTRATO2'!$A$311:$F$863,4,FALSE),"")),"",IF(A291&lt;&gt;"",VLOOKUP(A291,'1CONTRATO2'!$A$311:$F$863,4,FALSE),""))</f>
        <v/>
      </c>
      <c r="G291" s="206" t="str">
        <f>IF(PROGRAMACIÓN!F291="","",PROGRAMACIÓN!F291)</f>
        <v/>
      </c>
      <c r="H291" s="206" t="str">
        <f>IF(PROGRAMACIÓN!G291="","",PROGRAMACIÓN!G291)</f>
        <v/>
      </c>
      <c r="I291" s="206" t="str">
        <f>IF(PROGRAMACIÓN!H291="","",PROGRAMACIÓN!H291)</f>
        <v/>
      </c>
      <c r="J291" s="205" t="str">
        <f>IF(ISNA(IF(A291&lt;&gt;"",VLOOKUP(A291,'1CONTRATO2'!$A$311:$F$863,5,FALSE),"")),"",IF(A291&lt;&gt;"",VLOOKUP(A291,'1CONTRATO2'!$A$311:$F$863,5,FALSE),""))</f>
        <v/>
      </c>
      <c r="K291" s="204" t="str">
        <f>IF(ISNA(IF(OR(F291="DESCANSA",J291="DESCANSA"),"-----",IF(C291&lt;&gt;"",IF(VLOOKUP(F291,INICIO!$C$7:$D$30,2,FALSE)&lt;&gt;"",VLOOKUP(F291,INICIO!$C$7:$D$30,2,FALSE),""),""))),"",IF(OR(F291="DESCANSA",J291="DESCANSA"),"-----",IF(C291&lt;&gt;"",IF(VLOOKUP(F291,INICIO!$C$7:$D$30,2,FALSE)&lt;&gt;"",VLOOKUP(F291,INICIO!$C$7:$D$30,2,FALSE),""),"")))</f>
        <v/>
      </c>
      <c r="L291" s="203" t="str">
        <f>IF(ISNA(IF(A291&lt;&gt;"",VLOOKUP(A291,'1CONTRATO2'!$A$311:$G$863,7,FALSE),"")),"",IF(A291&lt;&gt;"",VLOOKUP(A291,'1CONTRATO2'!$A$311:$G$863,7,FALSE),""))</f>
        <v/>
      </c>
      <c r="M291" s="201" t="str">
        <f t="shared" si="20"/>
        <v>-</v>
      </c>
      <c r="N291" s="302" t="str">
        <f t="shared" si="22"/>
        <v/>
      </c>
      <c r="O291" s="314" t="str">
        <f>IF(PROGRAMACIÓN!C291="", "", PROGRAMACIÓN!C291)</f>
        <v/>
      </c>
      <c r="P291" s="303" t="str">
        <f t="shared" si="23"/>
        <v/>
      </c>
      <c r="Q291" s="303" t="str">
        <f t="shared" si="24"/>
        <v/>
      </c>
    </row>
    <row r="292" spans="1:17" ht="18" customHeight="1" x14ac:dyDescent="0.35">
      <c r="A292" s="203">
        <f t="shared" si="21"/>
        <v>285</v>
      </c>
      <c r="B292" s="210" t="str">
        <f>IF(ISNA(IF(A292&lt;&gt;"",VLOOKUP(A292,'1CONTRATO2'!$A$311:$F$863,2,FALSE),"")),"",IF(A292&lt;&gt;"",VLOOKUP(A292,'1CONTRATO2'!$A$311:$F$863,2,FALSE),""))</f>
        <v/>
      </c>
      <c r="C292" s="210" t="str">
        <f>IF(ISNA(IF(A292&lt;&gt;"",VLOOKUP(A292,'1CONTRATO2'!$A$311:$F$863,6,FALSE),"")),"",IF(A292&lt;&gt;"",VLOOKUP(A292,'1CONTRATO2'!$A$311:$F$863,6,FALSE),""))</f>
        <v/>
      </c>
      <c r="D292" s="209"/>
      <c r="E292" s="208"/>
      <c r="F292" s="207" t="str">
        <f>IF(ISNA(IF(A292&lt;&gt;"",VLOOKUP(A292,'1CONTRATO2'!$A$311:$F$863,4,FALSE),"")),"",IF(A292&lt;&gt;"",VLOOKUP(A292,'1CONTRATO2'!$A$311:$F$863,4,FALSE),""))</f>
        <v/>
      </c>
      <c r="G292" s="206" t="str">
        <f>IF(PROGRAMACIÓN!F292="","",PROGRAMACIÓN!F292)</f>
        <v/>
      </c>
      <c r="H292" s="206" t="str">
        <f>IF(PROGRAMACIÓN!G292="","",PROGRAMACIÓN!G292)</f>
        <v/>
      </c>
      <c r="I292" s="206" t="str">
        <f>IF(PROGRAMACIÓN!H292="","",PROGRAMACIÓN!H292)</f>
        <v/>
      </c>
      <c r="J292" s="205" t="str">
        <f>IF(ISNA(IF(A292&lt;&gt;"",VLOOKUP(A292,'1CONTRATO2'!$A$311:$F$863,5,FALSE),"")),"",IF(A292&lt;&gt;"",VLOOKUP(A292,'1CONTRATO2'!$A$311:$F$863,5,FALSE),""))</f>
        <v/>
      </c>
      <c r="K292" s="204" t="str">
        <f>IF(ISNA(IF(OR(F292="DESCANSA",J292="DESCANSA"),"-----",IF(C292&lt;&gt;"",IF(VLOOKUP(F292,INICIO!$C$7:$D$30,2,FALSE)&lt;&gt;"",VLOOKUP(F292,INICIO!$C$7:$D$30,2,FALSE),""),""))),"",IF(OR(F292="DESCANSA",J292="DESCANSA"),"-----",IF(C292&lt;&gt;"",IF(VLOOKUP(F292,INICIO!$C$7:$D$30,2,FALSE)&lt;&gt;"",VLOOKUP(F292,INICIO!$C$7:$D$30,2,FALSE),""),"")))</f>
        <v/>
      </c>
      <c r="L292" s="203" t="str">
        <f>IF(ISNA(IF(A292&lt;&gt;"",VLOOKUP(A292,'1CONTRATO2'!$A$311:$G$863,7,FALSE),"")),"",IF(A292&lt;&gt;"",VLOOKUP(A292,'1CONTRATO2'!$A$311:$G$863,7,FALSE),""))</f>
        <v/>
      </c>
      <c r="M292" s="201" t="str">
        <f t="shared" si="20"/>
        <v>-</v>
      </c>
      <c r="N292" s="302" t="str">
        <f t="shared" si="22"/>
        <v/>
      </c>
      <c r="O292" s="314" t="str">
        <f>IF(PROGRAMACIÓN!C292="", "", PROGRAMACIÓN!C292)</f>
        <v/>
      </c>
      <c r="P292" s="303" t="str">
        <f t="shared" si="23"/>
        <v/>
      </c>
      <c r="Q292" s="303" t="str">
        <f t="shared" si="24"/>
        <v/>
      </c>
    </row>
    <row r="293" spans="1:17" ht="18" customHeight="1" x14ac:dyDescent="0.35">
      <c r="A293" s="203">
        <f t="shared" si="21"/>
        <v>286</v>
      </c>
      <c r="B293" s="210" t="str">
        <f>IF(ISNA(IF(A293&lt;&gt;"",VLOOKUP(A293,'1CONTRATO2'!$A$311:$F$863,2,FALSE),"")),"",IF(A293&lt;&gt;"",VLOOKUP(A293,'1CONTRATO2'!$A$311:$F$863,2,FALSE),""))</f>
        <v/>
      </c>
      <c r="C293" s="210" t="str">
        <f>IF(ISNA(IF(A293&lt;&gt;"",VLOOKUP(A293,'1CONTRATO2'!$A$311:$F$863,6,FALSE),"")),"",IF(A293&lt;&gt;"",VLOOKUP(A293,'1CONTRATO2'!$A$311:$F$863,6,FALSE),""))</f>
        <v/>
      </c>
      <c r="D293" s="209"/>
      <c r="E293" s="208"/>
      <c r="F293" s="207" t="str">
        <f>IF(ISNA(IF(A293&lt;&gt;"",VLOOKUP(A293,'1CONTRATO2'!$A$311:$F$863,4,FALSE),"")),"",IF(A293&lt;&gt;"",VLOOKUP(A293,'1CONTRATO2'!$A$311:$F$863,4,FALSE),""))</f>
        <v/>
      </c>
      <c r="G293" s="206" t="str">
        <f>IF(PROGRAMACIÓN!F293="","",PROGRAMACIÓN!F293)</f>
        <v/>
      </c>
      <c r="H293" s="206" t="str">
        <f>IF(PROGRAMACIÓN!G293="","",PROGRAMACIÓN!G293)</f>
        <v/>
      </c>
      <c r="I293" s="206" t="str">
        <f>IF(PROGRAMACIÓN!H293="","",PROGRAMACIÓN!H293)</f>
        <v/>
      </c>
      <c r="J293" s="205" t="str">
        <f>IF(ISNA(IF(A293&lt;&gt;"",VLOOKUP(A293,'1CONTRATO2'!$A$311:$F$863,5,FALSE),"")),"",IF(A293&lt;&gt;"",VLOOKUP(A293,'1CONTRATO2'!$A$311:$F$863,5,FALSE),""))</f>
        <v/>
      </c>
      <c r="K293" s="204" t="str">
        <f>IF(ISNA(IF(OR(F293="DESCANSA",J293="DESCANSA"),"-----",IF(C293&lt;&gt;"",IF(VLOOKUP(F293,INICIO!$C$7:$D$30,2,FALSE)&lt;&gt;"",VLOOKUP(F293,INICIO!$C$7:$D$30,2,FALSE),""),""))),"",IF(OR(F293="DESCANSA",J293="DESCANSA"),"-----",IF(C293&lt;&gt;"",IF(VLOOKUP(F293,INICIO!$C$7:$D$30,2,FALSE)&lt;&gt;"",VLOOKUP(F293,INICIO!$C$7:$D$30,2,FALSE),""),"")))</f>
        <v/>
      </c>
      <c r="L293" s="203" t="str">
        <f>IF(ISNA(IF(A293&lt;&gt;"",VLOOKUP(A293,'1CONTRATO2'!$A$311:$G$863,7,FALSE),"")),"",IF(A293&lt;&gt;"",VLOOKUP(A293,'1CONTRATO2'!$A$311:$G$863,7,FALSE),""))</f>
        <v/>
      </c>
      <c r="M293" s="201" t="str">
        <f t="shared" si="20"/>
        <v>-</v>
      </c>
      <c r="N293" s="302" t="str">
        <f t="shared" si="22"/>
        <v/>
      </c>
      <c r="O293" s="314" t="str">
        <f>IF(PROGRAMACIÓN!C293="", "", PROGRAMACIÓN!C293)</f>
        <v/>
      </c>
      <c r="P293" s="303" t="str">
        <f t="shared" si="23"/>
        <v/>
      </c>
      <c r="Q293" s="303" t="str">
        <f t="shared" si="24"/>
        <v/>
      </c>
    </row>
    <row r="294" spans="1:17" ht="18" customHeight="1" x14ac:dyDescent="0.35">
      <c r="A294" s="203">
        <f t="shared" si="21"/>
        <v>287</v>
      </c>
      <c r="B294" s="210" t="str">
        <f>IF(ISNA(IF(A294&lt;&gt;"",VLOOKUP(A294,'1CONTRATO2'!$A$311:$F$863,2,FALSE),"")),"",IF(A294&lt;&gt;"",VLOOKUP(A294,'1CONTRATO2'!$A$311:$F$863,2,FALSE),""))</f>
        <v/>
      </c>
      <c r="C294" s="210" t="str">
        <f>IF(ISNA(IF(A294&lt;&gt;"",VLOOKUP(A294,'1CONTRATO2'!$A$311:$F$863,6,FALSE),"")),"",IF(A294&lt;&gt;"",VLOOKUP(A294,'1CONTRATO2'!$A$311:$F$863,6,FALSE),""))</f>
        <v/>
      </c>
      <c r="D294" s="209"/>
      <c r="E294" s="208"/>
      <c r="F294" s="207" t="str">
        <f>IF(ISNA(IF(A294&lt;&gt;"",VLOOKUP(A294,'1CONTRATO2'!$A$311:$F$863,4,FALSE),"")),"",IF(A294&lt;&gt;"",VLOOKUP(A294,'1CONTRATO2'!$A$311:$F$863,4,FALSE),""))</f>
        <v/>
      </c>
      <c r="G294" s="206" t="str">
        <f>IF(PROGRAMACIÓN!F294="","",PROGRAMACIÓN!F294)</f>
        <v/>
      </c>
      <c r="H294" s="206" t="str">
        <f>IF(PROGRAMACIÓN!G294="","",PROGRAMACIÓN!G294)</f>
        <v/>
      </c>
      <c r="I294" s="206" t="str">
        <f>IF(PROGRAMACIÓN!H294="","",PROGRAMACIÓN!H294)</f>
        <v/>
      </c>
      <c r="J294" s="205" t="str">
        <f>IF(ISNA(IF(A294&lt;&gt;"",VLOOKUP(A294,'1CONTRATO2'!$A$311:$F$863,5,FALSE),"")),"",IF(A294&lt;&gt;"",VLOOKUP(A294,'1CONTRATO2'!$A$311:$F$863,5,FALSE),""))</f>
        <v/>
      </c>
      <c r="K294" s="204" t="str">
        <f>IF(ISNA(IF(OR(F294="DESCANSA",J294="DESCANSA"),"-----",IF(C294&lt;&gt;"",IF(VLOOKUP(F294,INICIO!$C$7:$D$30,2,FALSE)&lt;&gt;"",VLOOKUP(F294,INICIO!$C$7:$D$30,2,FALSE),""),""))),"",IF(OR(F294="DESCANSA",J294="DESCANSA"),"-----",IF(C294&lt;&gt;"",IF(VLOOKUP(F294,INICIO!$C$7:$D$30,2,FALSE)&lt;&gt;"",VLOOKUP(F294,INICIO!$C$7:$D$30,2,FALSE),""),"")))</f>
        <v/>
      </c>
      <c r="L294" s="203" t="str">
        <f>IF(ISNA(IF(A294&lt;&gt;"",VLOOKUP(A294,'1CONTRATO2'!$A$311:$G$863,7,FALSE),"")),"",IF(A294&lt;&gt;"",VLOOKUP(A294,'1CONTRATO2'!$A$311:$G$863,7,FALSE),""))</f>
        <v/>
      </c>
      <c r="M294" s="201" t="str">
        <f t="shared" si="20"/>
        <v>-</v>
      </c>
      <c r="N294" s="302" t="str">
        <f t="shared" si="22"/>
        <v/>
      </c>
      <c r="O294" s="314" t="str">
        <f>IF(PROGRAMACIÓN!C294="", "", PROGRAMACIÓN!C294)</f>
        <v/>
      </c>
      <c r="P294" s="303" t="str">
        <f t="shared" si="23"/>
        <v/>
      </c>
      <c r="Q294" s="303" t="str">
        <f t="shared" si="24"/>
        <v/>
      </c>
    </row>
    <row r="295" spans="1:17" ht="18" customHeight="1" x14ac:dyDescent="0.35">
      <c r="A295" s="203">
        <f t="shared" si="21"/>
        <v>288</v>
      </c>
      <c r="B295" s="210" t="str">
        <f>IF(ISNA(IF(A295&lt;&gt;"",VLOOKUP(A295,'1CONTRATO2'!$A$311:$F$863,2,FALSE),"")),"",IF(A295&lt;&gt;"",VLOOKUP(A295,'1CONTRATO2'!$A$311:$F$863,2,FALSE),""))</f>
        <v/>
      </c>
      <c r="C295" s="210" t="str">
        <f>IF(ISNA(IF(A295&lt;&gt;"",VLOOKUP(A295,'1CONTRATO2'!$A$311:$F$863,6,FALSE),"")),"",IF(A295&lt;&gt;"",VLOOKUP(A295,'1CONTRATO2'!$A$311:$F$863,6,FALSE),""))</f>
        <v/>
      </c>
      <c r="D295" s="209"/>
      <c r="E295" s="208"/>
      <c r="F295" s="207" t="str">
        <f>IF(ISNA(IF(A295&lt;&gt;"",VLOOKUP(A295,'1CONTRATO2'!$A$311:$F$863,4,FALSE),"")),"",IF(A295&lt;&gt;"",VLOOKUP(A295,'1CONTRATO2'!$A$311:$F$863,4,FALSE),""))</f>
        <v/>
      </c>
      <c r="G295" s="206" t="str">
        <f>IF(PROGRAMACIÓN!F295="","",PROGRAMACIÓN!F295)</f>
        <v/>
      </c>
      <c r="H295" s="206" t="str">
        <f>IF(PROGRAMACIÓN!G295="","",PROGRAMACIÓN!G295)</f>
        <v/>
      </c>
      <c r="I295" s="206" t="str">
        <f>IF(PROGRAMACIÓN!H295="","",PROGRAMACIÓN!H295)</f>
        <v/>
      </c>
      <c r="J295" s="205" t="str">
        <f>IF(ISNA(IF(A295&lt;&gt;"",VLOOKUP(A295,'1CONTRATO2'!$A$311:$F$863,5,FALSE),"")),"",IF(A295&lt;&gt;"",VLOOKUP(A295,'1CONTRATO2'!$A$311:$F$863,5,FALSE),""))</f>
        <v/>
      </c>
      <c r="K295" s="204" t="str">
        <f>IF(ISNA(IF(OR(F295="DESCANSA",J295="DESCANSA"),"-----",IF(C295&lt;&gt;"",IF(VLOOKUP(F295,INICIO!$C$7:$D$30,2,FALSE)&lt;&gt;"",VLOOKUP(F295,INICIO!$C$7:$D$30,2,FALSE),""),""))),"",IF(OR(F295="DESCANSA",J295="DESCANSA"),"-----",IF(C295&lt;&gt;"",IF(VLOOKUP(F295,INICIO!$C$7:$D$30,2,FALSE)&lt;&gt;"",VLOOKUP(F295,INICIO!$C$7:$D$30,2,FALSE),""),"")))</f>
        <v/>
      </c>
      <c r="L295" s="203" t="str">
        <f>IF(ISNA(IF(A295&lt;&gt;"",VLOOKUP(A295,'1CONTRATO2'!$A$311:$G$863,7,FALSE),"")),"",IF(A295&lt;&gt;"",VLOOKUP(A295,'1CONTRATO2'!$A$311:$G$863,7,FALSE),""))</f>
        <v/>
      </c>
      <c r="M295" s="201" t="str">
        <f t="shared" si="20"/>
        <v>-</v>
      </c>
      <c r="N295" s="302" t="str">
        <f t="shared" si="22"/>
        <v/>
      </c>
      <c r="O295" s="314" t="str">
        <f>IF(PROGRAMACIÓN!C295="", "", PROGRAMACIÓN!C295)</f>
        <v/>
      </c>
      <c r="P295" s="303" t="str">
        <f t="shared" si="23"/>
        <v/>
      </c>
      <c r="Q295" s="303" t="str">
        <f t="shared" si="24"/>
        <v/>
      </c>
    </row>
    <row r="296" spans="1:17" ht="18" customHeight="1" x14ac:dyDescent="0.35">
      <c r="A296" s="203">
        <f t="shared" si="21"/>
        <v>289</v>
      </c>
      <c r="B296" s="210" t="str">
        <f>IF(ISNA(IF(A296&lt;&gt;"",VLOOKUP(A296,'1CONTRATO2'!$A$311:$F$863,2,FALSE),"")),"",IF(A296&lt;&gt;"",VLOOKUP(A296,'1CONTRATO2'!$A$311:$F$863,2,FALSE),""))</f>
        <v/>
      </c>
      <c r="C296" s="210" t="str">
        <f>IF(ISNA(IF(A296&lt;&gt;"",VLOOKUP(A296,'1CONTRATO2'!$A$311:$F$863,6,FALSE),"")),"",IF(A296&lt;&gt;"",VLOOKUP(A296,'1CONTRATO2'!$A$311:$F$863,6,FALSE),""))</f>
        <v/>
      </c>
      <c r="D296" s="209"/>
      <c r="E296" s="208"/>
      <c r="F296" s="207" t="str">
        <f>IF(ISNA(IF(A296&lt;&gt;"",VLOOKUP(A296,'1CONTRATO2'!$A$311:$F$863,4,FALSE),"")),"",IF(A296&lt;&gt;"",VLOOKUP(A296,'1CONTRATO2'!$A$311:$F$863,4,FALSE),""))</f>
        <v/>
      </c>
      <c r="G296" s="206" t="str">
        <f>IF(PROGRAMACIÓN!F296="","",PROGRAMACIÓN!F296)</f>
        <v/>
      </c>
      <c r="H296" s="206" t="str">
        <f>IF(PROGRAMACIÓN!G296="","",PROGRAMACIÓN!G296)</f>
        <v/>
      </c>
      <c r="I296" s="206" t="str">
        <f>IF(PROGRAMACIÓN!H296="","",PROGRAMACIÓN!H296)</f>
        <v/>
      </c>
      <c r="J296" s="205" t="str">
        <f>IF(ISNA(IF(A296&lt;&gt;"",VLOOKUP(A296,'1CONTRATO2'!$A$311:$F$863,5,FALSE),"")),"",IF(A296&lt;&gt;"",VLOOKUP(A296,'1CONTRATO2'!$A$311:$F$863,5,FALSE),""))</f>
        <v/>
      </c>
      <c r="K296" s="204" t="str">
        <f>IF(ISNA(IF(OR(F296="DESCANSA",J296="DESCANSA"),"-----",IF(C296&lt;&gt;"",IF(VLOOKUP(F296,INICIO!$C$7:$D$30,2,FALSE)&lt;&gt;"",VLOOKUP(F296,INICIO!$C$7:$D$30,2,FALSE),""),""))),"",IF(OR(F296="DESCANSA",J296="DESCANSA"),"-----",IF(C296&lt;&gt;"",IF(VLOOKUP(F296,INICIO!$C$7:$D$30,2,FALSE)&lt;&gt;"",VLOOKUP(F296,INICIO!$C$7:$D$30,2,FALSE),""),"")))</f>
        <v/>
      </c>
      <c r="L296" s="203" t="str">
        <f>IF(ISNA(IF(A296&lt;&gt;"",VLOOKUP(A296,'1CONTRATO2'!$A$311:$G$863,7,FALSE),"")),"",IF(A296&lt;&gt;"",VLOOKUP(A296,'1CONTRATO2'!$A$311:$G$863,7,FALSE),""))</f>
        <v/>
      </c>
      <c r="M296" s="201" t="str">
        <f t="shared" si="20"/>
        <v>-</v>
      </c>
      <c r="N296" s="302" t="str">
        <f t="shared" si="22"/>
        <v/>
      </c>
      <c r="O296" s="314" t="str">
        <f>IF(PROGRAMACIÓN!C296="", "", PROGRAMACIÓN!C296)</f>
        <v/>
      </c>
      <c r="P296" s="303" t="str">
        <f t="shared" si="23"/>
        <v/>
      </c>
      <c r="Q296" s="303" t="str">
        <f t="shared" si="24"/>
        <v/>
      </c>
    </row>
    <row r="297" spans="1:17" ht="18" customHeight="1" x14ac:dyDescent="0.35">
      <c r="A297" s="203">
        <f t="shared" si="21"/>
        <v>290</v>
      </c>
      <c r="B297" s="210" t="str">
        <f>IF(ISNA(IF(A297&lt;&gt;"",VLOOKUP(A297,'1CONTRATO2'!$A$311:$F$863,2,FALSE),"")),"",IF(A297&lt;&gt;"",VLOOKUP(A297,'1CONTRATO2'!$A$311:$F$863,2,FALSE),""))</f>
        <v/>
      </c>
      <c r="C297" s="210" t="str">
        <f>IF(ISNA(IF(A297&lt;&gt;"",VLOOKUP(A297,'1CONTRATO2'!$A$311:$F$863,6,FALSE),"")),"",IF(A297&lt;&gt;"",VLOOKUP(A297,'1CONTRATO2'!$A$311:$F$863,6,FALSE),""))</f>
        <v/>
      </c>
      <c r="D297" s="209"/>
      <c r="E297" s="208"/>
      <c r="F297" s="207" t="str">
        <f>IF(ISNA(IF(A297&lt;&gt;"",VLOOKUP(A297,'1CONTRATO2'!$A$311:$F$863,4,FALSE),"")),"",IF(A297&lt;&gt;"",VLOOKUP(A297,'1CONTRATO2'!$A$311:$F$863,4,FALSE),""))</f>
        <v/>
      </c>
      <c r="G297" s="206" t="str">
        <f>IF(PROGRAMACIÓN!F297="","",PROGRAMACIÓN!F297)</f>
        <v/>
      </c>
      <c r="H297" s="206" t="str">
        <f>IF(PROGRAMACIÓN!G297="","",PROGRAMACIÓN!G297)</f>
        <v/>
      </c>
      <c r="I297" s="206" t="str">
        <f>IF(PROGRAMACIÓN!H297="","",PROGRAMACIÓN!H297)</f>
        <v/>
      </c>
      <c r="J297" s="205" t="str">
        <f>IF(ISNA(IF(A297&lt;&gt;"",VLOOKUP(A297,'1CONTRATO2'!$A$311:$F$863,5,FALSE),"")),"",IF(A297&lt;&gt;"",VLOOKUP(A297,'1CONTRATO2'!$A$311:$F$863,5,FALSE),""))</f>
        <v/>
      </c>
      <c r="K297" s="204" t="str">
        <f>IF(ISNA(IF(OR(F297="DESCANSA",J297="DESCANSA"),"-----",IF(C297&lt;&gt;"",IF(VLOOKUP(F297,INICIO!$C$7:$D$30,2,FALSE)&lt;&gt;"",VLOOKUP(F297,INICIO!$C$7:$D$30,2,FALSE),""),""))),"",IF(OR(F297="DESCANSA",J297="DESCANSA"),"-----",IF(C297&lt;&gt;"",IF(VLOOKUP(F297,INICIO!$C$7:$D$30,2,FALSE)&lt;&gt;"",VLOOKUP(F297,INICIO!$C$7:$D$30,2,FALSE),""),"")))</f>
        <v/>
      </c>
      <c r="L297" s="203" t="str">
        <f>IF(ISNA(IF(A297&lt;&gt;"",VLOOKUP(A297,'1CONTRATO2'!$A$311:$G$863,7,FALSE),"")),"",IF(A297&lt;&gt;"",VLOOKUP(A297,'1CONTRATO2'!$A$311:$G$863,7,FALSE),""))</f>
        <v/>
      </c>
      <c r="M297" s="201" t="str">
        <f t="shared" si="20"/>
        <v>-</v>
      </c>
      <c r="N297" s="302" t="str">
        <f t="shared" si="22"/>
        <v/>
      </c>
      <c r="O297" s="314" t="str">
        <f>IF(PROGRAMACIÓN!C297="", "", PROGRAMACIÓN!C297)</f>
        <v/>
      </c>
      <c r="P297" s="303" t="str">
        <f t="shared" si="23"/>
        <v/>
      </c>
      <c r="Q297" s="303" t="str">
        <f t="shared" si="24"/>
        <v/>
      </c>
    </row>
    <row r="298" spans="1:17" ht="18" customHeight="1" x14ac:dyDescent="0.35">
      <c r="A298" s="203">
        <f t="shared" si="21"/>
        <v>291</v>
      </c>
      <c r="B298" s="210" t="str">
        <f>IF(ISNA(IF(A298&lt;&gt;"",VLOOKUP(A298,'1CONTRATO2'!$A$311:$F$863,2,FALSE),"")),"",IF(A298&lt;&gt;"",VLOOKUP(A298,'1CONTRATO2'!$A$311:$F$863,2,FALSE),""))</f>
        <v/>
      </c>
      <c r="C298" s="210" t="str">
        <f>IF(ISNA(IF(A298&lt;&gt;"",VLOOKUP(A298,'1CONTRATO2'!$A$311:$F$863,6,FALSE),"")),"",IF(A298&lt;&gt;"",VLOOKUP(A298,'1CONTRATO2'!$A$311:$F$863,6,FALSE),""))</f>
        <v/>
      </c>
      <c r="D298" s="209"/>
      <c r="E298" s="208"/>
      <c r="F298" s="207" t="str">
        <f>IF(ISNA(IF(A298&lt;&gt;"",VLOOKUP(A298,'1CONTRATO2'!$A$311:$F$863,4,FALSE),"")),"",IF(A298&lt;&gt;"",VLOOKUP(A298,'1CONTRATO2'!$A$311:$F$863,4,FALSE),""))</f>
        <v/>
      </c>
      <c r="G298" s="206" t="str">
        <f>IF(PROGRAMACIÓN!F298="","",PROGRAMACIÓN!F298)</f>
        <v/>
      </c>
      <c r="H298" s="206" t="str">
        <f>IF(PROGRAMACIÓN!G298="","",PROGRAMACIÓN!G298)</f>
        <v/>
      </c>
      <c r="I298" s="206" t="str">
        <f>IF(PROGRAMACIÓN!H298="","",PROGRAMACIÓN!H298)</f>
        <v/>
      </c>
      <c r="J298" s="205" t="str">
        <f>IF(ISNA(IF(A298&lt;&gt;"",VLOOKUP(A298,'1CONTRATO2'!$A$311:$F$863,5,FALSE),"")),"",IF(A298&lt;&gt;"",VLOOKUP(A298,'1CONTRATO2'!$A$311:$F$863,5,FALSE),""))</f>
        <v/>
      </c>
      <c r="K298" s="204" t="str">
        <f>IF(ISNA(IF(OR(F298="DESCANSA",J298="DESCANSA"),"-----",IF(C298&lt;&gt;"",IF(VLOOKUP(F298,INICIO!$C$7:$D$30,2,FALSE)&lt;&gt;"",VLOOKUP(F298,INICIO!$C$7:$D$30,2,FALSE),""),""))),"",IF(OR(F298="DESCANSA",J298="DESCANSA"),"-----",IF(C298&lt;&gt;"",IF(VLOOKUP(F298,INICIO!$C$7:$D$30,2,FALSE)&lt;&gt;"",VLOOKUP(F298,INICIO!$C$7:$D$30,2,FALSE),""),"")))</f>
        <v/>
      </c>
      <c r="L298" s="203" t="str">
        <f>IF(ISNA(IF(A298&lt;&gt;"",VLOOKUP(A298,'1CONTRATO2'!$A$311:$G$863,7,FALSE),"")),"",IF(A298&lt;&gt;"",VLOOKUP(A298,'1CONTRATO2'!$A$311:$G$863,7,FALSE),""))</f>
        <v/>
      </c>
      <c r="M298" s="201" t="str">
        <f t="shared" si="20"/>
        <v>-</v>
      </c>
      <c r="N298" s="302" t="str">
        <f t="shared" si="22"/>
        <v/>
      </c>
      <c r="O298" s="314" t="str">
        <f>IF(PROGRAMACIÓN!C298="", "", PROGRAMACIÓN!C298)</f>
        <v/>
      </c>
      <c r="P298" s="303" t="str">
        <f t="shared" si="23"/>
        <v/>
      </c>
      <c r="Q298" s="303" t="str">
        <f t="shared" si="24"/>
        <v/>
      </c>
    </row>
    <row r="299" spans="1:17" ht="18" customHeight="1" x14ac:dyDescent="0.35">
      <c r="A299" s="203">
        <f t="shared" si="21"/>
        <v>292</v>
      </c>
      <c r="B299" s="210" t="str">
        <f>IF(ISNA(IF(A299&lt;&gt;"",VLOOKUP(A299,'1CONTRATO2'!$A$311:$F$863,2,FALSE),"")),"",IF(A299&lt;&gt;"",VLOOKUP(A299,'1CONTRATO2'!$A$311:$F$863,2,FALSE),""))</f>
        <v/>
      </c>
      <c r="C299" s="210" t="str">
        <f>IF(ISNA(IF(A299&lt;&gt;"",VLOOKUP(A299,'1CONTRATO2'!$A$311:$F$863,6,FALSE),"")),"",IF(A299&lt;&gt;"",VLOOKUP(A299,'1CONTRATO2'!$A$311:$F$863,6,FALSE),""))</f>
        <v/>
      </c>
      <c r="D299" s="209"/>
      <c r="E299" s="208"/>
      <c r="F299" s="207" t="str">
        <f>IF(ISNA(IF(A299&lt;&gt;"",VLOOKUP(A299,'1CONTRATO2'!$A$311:$F$863,4,FALSE),"")),"",IF(A299&lt;&gt;"",VLOOKUP(A299,'1CONTRATO2'!$A$311:$F$863,4,FALSE),""))</f>
        <v/>
      </c>
      <c r="G299" s="206" t="str">
        <f>IF(PROGRAMACIÓN!F299="","",PROGRAMACIÓN!F299)</f>
        <v/>
      </c>
      <c r="H299" s="206" t="str">
        <f>IF(PROGRAMACIÓN!G299="","",PROGRAMACIÓN!G299)</f>
        <v/>
      </c>
      <c r="I299" s="206" t="str">
        <f>IF(PROGRAMACIÓN!H299="","",PROGRAMACIÓN!H299)</f>
        <v/>
      </c>
      <c r="J299" s="205" t="str">
        <f>IF(ISNA(IF(A299&lt;&gt;"",VLOOKUP(A299,'1CONTRATO2'!$A$311:$F$863,5,FALSE),"")),"",IF(A299&lt;&gt;"",VLOOKUP(A299,'1CONTRATO2'!$A$311:$F$863,5,FALSE),""))</f>
        <v/>
      </c>
      <c r="K299" s="204" t="str">
        <f>IF(ISNA(IF(OR(F299="DESCANSA",J299="DESCANSA"),"-----",IF(C299&lt;&gt;"",IF(VLOOKUP(F299,INICIO!$C$7:$D$30,2,FALSE)&lt;&gt;"",VLOOKUP(F299,INICIO!$C$7:$D$30,2,FALSE),""),""))),"",IF(OR(F299="DESCANSA",J299="DESCANSA"),"-----",IF(C299&lt;&gt;"",IF(VLOOKUP(F299,INICIO!$C$7:$D$30,2,FALSE)&lt;&gt;"",VLOOKUP(F299,INICIO!$C$7:$D$30,2,FALSE),""),"")))</f>
        <v/>
      </c>
      <c r="L299" s="203" t="str">
        <f>IF(ISNA(IF(A299&lt;&gt;"",VLOOKUP(A299,'1CONTRATO2'!$A$311:$G$863,7,FALSE),"")),"",IF(A299&lt;&gt;"",VLOOKUP(A299,'1CONTRATO2'!$A$311:$G$863,7,FALSE),""))</f>
        <v/>
      </c>
      <c r="M299" s="201" t="str">
        <f t="shared" si="20"/>
        <v>-</v>
      </c>
      <c r="N299" s="302" t="str">
        <f t="shared" si="22"/>
        <v/>
      </c>
      <c r="O299" s="314" t="str">
        <f>IF(PROGRAMACIÓN!C299="", "", PROGRAMACIÓN!C299)</f>
        <v/>
      </c>
      <c r="P299" s="303" t="str">
        <f t="shared" si="23"/>
        <v/>
      </c>
      <c r="Q299" s="303" t="str">
        <f t="shared" si="24"/>
        <v/>
      </c>
    </row>
    <row r="300" spans="1:17" ht="18" customHeight="1" x14ac:dyDescent="0.35">
      <c r="A300" s="203">
        <f t="shared" si="21"/>
        <v>293</v>
      </c>
      <c r="B300" s="210" t="str">
        <f>IF(ISNA(IF(A300&lt;&gt;"",VLOOKUP(A300,'1CONTRATO2'!$A$311:$F$863,2,FALSE),"")),"",IF(A300&lt;&gt;"",VLOOKUP(A300,'1CONTRATO2'!$A$311:$F$863,2,FALSE),""))</f>
        <v/>
      </c>
      <c r="C300" s="210" t="str">
        <f>IF(ISNA(IF(A300&lt;&gt;"",VLOOKUP(A300,'1CONTRATO2'!$A$311:$F$863,6,FALSE),"")),"",IF(A300&lt;&gt;"",VLOOKUP(A300,'1CONTRATO2'!$A$311:$F$863,6,FALSE),""))</f>
        <v/>
      </c>
      <c r="D300" s="209"/>
      <c r="E300" s="208"/>
      <c r="F300" s="207" t="str">
        <f>IF(ISNA(IF(A300&lt;&gt;"",VLOOKUP(A300,'1CONTRATO2'!$A$311:$F$863,4,FALSE),"")),"",IF(A300&lt;&gt;"",VLOOKUP(A300,'1CONTRATO2'!$A$311:$F$863,4,FALSE),""))</f>
        <v/>
      </c>
      <c r="G300" s="206" t="str">
        <f>IF(PROGRAMACIÓN!F300="","",PROGRAMACIÓN!F300)</f>
        <v/>
      </c>
      <c r="H300" s="206" t="str">
        <f>IF(PROGRAMACIÓN!G300="","",PROGRAMACIÓN!G300)</f>
        <v/>
      </c>
      <c r="I300" s="206" t="str">
        <f>IF(PROGRAMACIÓN!H300="","",PROGRAMACIÓN!H300)</f>
        <v/>
      </c>
      <c r="J300" s="205" t="str">
        <f>IF(ISNA(IF(A300&lt;&gt;"",VLOOKUP(A300,'1CONTRATO2'!$A$311:$F$863,5,FALSE),"")),"",IF(A300&lt;&gt;"",VLOOKUP(A300,'1CONTRATO2'!$A$311:$F$863,5,FALSE),""))</f>
        <v/>
      </c>
      <c r="K300" s="204" t="str">
        <f>IF(ISNA(IF(OR(F300="DESCANSA",J300="DESCANSA"),"-----",IF(C300&lt;&gt;"",IF(VLOOKUP(F300,INICIO!$C$7:$D$30,2,FALSE)&lt;&gt;"",VLOOKUP(F300,INICIO!$C$7:$D$30,2,FALSE),""),""))),"",IF(OR(F300="DESCANSA",J300="DESCANSA"),"-----",IF(C300&lt;&gt;"",IF(VLOOKUP(F300,INICIO!$C$7:$D$30,2,FALSE)&lt;&gt;"",VLOOKUP(F300,INICIO!$C$7:$D$30,2,FALSE),""),"")))</f>
        <v/>
      </c>
      <c r="L300" s="203" t="str">
        <f>IF(ISNA(IF(A300&lt;&gt;"",VLOOKUP(A300,'1CONTRATO2'!$A$311:$G$863,7,FALSE),"")),"",IF(A300&lt;&gt;"",VLOOKUP(A300,'1CONTRATO2'!$A$311:$G$863,7,FALSE),""))</f>
        <v/>
      </c>
      <c r="M300" s="201" t="str">
        <f t="shared" si="20"/>
        <v>-</v>
      </c>
      <c r="N300" s="302" t="str">
        <f t="shared" si="22"/>
        <v/>
      </c>
      <c r="O300" s="314" t="str">
        <f>IF(PROGRAMACIÓN!C300="", "", PROGRAMACIÓN!C300)</f>
        <v/>
      </c>
      <c r="P300" s="303" t="str">
        <f t="shared" si="23"/>
        <v/>
      </c>
      <c r="Q300" s="303" t="str">
        <f t="shared" si="24"/>
        <v/>
      </c>
    </row>
    <row r="301" spans="1:17" ht="18" customHeight="1" x14ac:dyDescent="0.35">
      <c r="A301" s="203">
        <f t="shared" si="21"/>
        <v>294</v>
      </c>
      <c r="B301" s="210" t="str">
        <f>IF(ISNA(IF(A301&lt;&gt;"",VLOOKUP(A301,'1CONTRATO2'!$A$311:$F$863,2,FALSE),"")),"",IF(A301&lt;&gt;"",VLOOKUP(A301,'1CONTRATO2'!$A$311:$F$863,2,FALSE),""))</f>
        <v/>
      </c>
      <c r="C301" s="210" t="str">
        <f>IF(ISNA(IF(A301&lt;&gt;"",VLOOKUP(A301,'1CONTRATO2'!$A$311:$F$863,6,FALSE),"")),"",IF(A301&lt;&gt;"",VLOOKUP(A301,'1CONTRATO2'!$A$311:$F$863,6,FALSE),""))</f>
        <v/>
      </c>
      <c r="D301" s="209"/>
      <c r="E301" s="208"/>
      <c r="F301" s="207" t="str">
        <f>IF(ISNA(IF(A301&lt;&gt;"",VLOOKUP(A301,'1CONTRATO2'!$A$311:$F$863,4,FALSE),"")),"",IF(A301&lt;&gt;"",VLOOKUP(A301,'1CONTRATO2'!$A$311:$F$863,4,FALSE),""))</f>
        <v/>
      </c>
      <c r="G301" s="206" t="str">
        <f>IF(PROGRAMACIÓN!F301="","",PROGRAMACIÓN!F301)</f>
        <v/>
      </c>
      <c r="H301" s="206" t="str">
        <f>IF(PROGRAMACIÓN!G301="","",PROGRAMACIÓN!G301)</f>
        <v/>
      </c>
      <c r="I301" s="206" t="str">
        <f>IF(PROGRAMACIÓN!H301="","",PROGRAMACIÓN!H301)</f>
        <v/>
      </c>
      <c r="J301" s="205" t="str">
        <f>IF(ISNA(IF(A301&lt;&gt;"",VLOOKUP(A301,'1CONTRATO2'!$A$311:$F$863,5,FALSE),"")),"",IF(A301&lt;&gt;"",VLOOKUP(A301,'1CONTRATO2'!$A$311:$F$863,5,FALSE),""))</f>
        <v/>
      </c>
      <c r="K301" s="204" t="str">
        <f>IF(ISNA(IF(OR(F301="DESCANSA",J301="DESCANSA"),"-----",IF(C301&lt;&gt;"",IF(VLOOKUP(F301,INICIO!$C$7:$D$30,2,FALSE)&lt;&gt;"",VLOOKUP(F301,INICIO!$C$7:$D$30,2,FALSE),""),""))),"",IF(OR(F301="DESCANSA",J301="DESCANSA"),"-----",IF(C301&lt;&gt;"",IF(VLOOKUP(F301,INICIO!$C$7:$D$30,2,FALSE)&lt;&gt;"",VLOOKUP(F301,INICIO!$C$7:$D$30,2,FALSE),""),"")))</f>
        <v/>
      </c>
      <c r="L301" s="203" t="str">
        <f>IF(ISNA(IF(A301&lt;&gt;"",VLOOKUP(A301,'1CONTRATO2'!$A$311:$G$863,7,FALSE),"")),"",IF(A301&lt;&gt;"",VLOOKUP(A301,'1CONTRATO2'!$A$311:$G$863,7,FALSE),""))</f>
        <v/>
      </c>
      <c r="M301" s="201" t="str">
        <f t="shared" si="20"/>
        <v>-</v>
      </c>
      <c r="N301" s="302" t="str">
        <f t="shared" si="22"/>
        <v/>
      </c>
      <c r="O301" s="314" t="str">
        <f>IF(PROGRAMACIÓN!C301="", "", PROGRAMACIÓN!C301)</f>
        <v/>
      </c>
      <c r="P301" s="303" t="str">
        <f t="shared" si="23"/>
        <v/>
      </c>
      <c r="Q301" s="303" t="str">
        <f t="shared" si="24"/>
        <v/>
      </c>
    </row>
    <row r="302" spans="1:17" ht="18" customHeight="1" x14ac:dyDescent="0.35">
      <c r="A302" s="203">
        <f t="shared" si="21"/>
        <v>295</v>
      </c>
      <c r="B302" s="210" t="str">
        <f>IF(ISNA(IF(A302&lt;&gt;"",VLOOKUP(A302,'1CONTRATO2'!$A$311:$F$863,2,FALSE),"")),"",IF(A302&lt;&gt;"",VLOOKUP(A302,'1CONTRATO2'!$A$311:$F$863,2,FALSE),""))</f>
        <v/>
      </c>
      <c r="C302" s="210" t="str">
        <f>IF(ISNA(IF(A302&lt;&gt;"",VLOOKUP(A302,'1CONTRATO2'!$A$311:$F$863,6,FALSE),"")),"",IF(A302&lt;&gt;"",VLOOKUP(A302,'1CONTRATO2'!$A$311:$F$863,6,FALSE),""))</f>
        <v/>
      </c>
      <c r="D302" s="209"/>
      <c r="E302" s="208"/>
      <c r="F302" s="207" t="str">
        <f>IF(ISNA(IF(A302&lt;&gt;"",VLOOKUP(A302,'1CONTRATO2'!$A$311:$F$863,4,FALSE),"")),"",IF(A302&lt;&gt;"",VLOOKUP(A302,'1CONTRATO2'!$A$311:$F$863,4,FALSE),""))</f>
        <v/>
      </c>
      <c r="G302" s="206" t="str">
        <f>IF(PROGRAMACIÓN!F302="","",PROGRAMACIÓN!F302)</f>
        <v/>
      </c>
      <c r="H302" s="206" t="str">
        <f>IF(PROGRAMACIÓN!G302="","",PROGRAMACIÓN!G302)</f>
        <v/>
      </c>
      <c r="I302" s="206" t="str">
        <f>IF(PROGRAMACIÓN!H302="","",PROGRAMACIÓN!H302)</f>
        <v/>
      </c>
      <c r="J302" s="205" t="str">
        <f>IF(ISNA(IF(A302&lt;&gt;"",VLOOKUP(A302,'1CONTRATO2'!$A$311:$F$863,5,FALSE),"")),"",IF(A302&lt;&gt;"",VLOOKUP(A302,'1CONTRATO2'!$A$311:$F$863,5,FALSE),""))</f>
        <v/>
      </c>
      <c r="K302" s="204" t="str">
        <f>IF(ISNA(IF(OR(F302="DESCANSA",J302="DESCANSA"),"-----",IF(C302&lt;&gt;"",IF(VLOOKUP(F302,INICIO!$C$7:$D$30,2,FALSE)&lt;&gt;"",VLOOKUP(F302,INICIO!$C$7:$D$30,2,FALSE),""),""))),"",IF(OR(F302="DESCANSA",J302="DESCANSA"),"-----",IF(C302&lt;&gt;"",IF(VLOOKUP(F302,INICIO!$C$7:$D$30,2,FALSE)&lt;&gt;"",VLOOKUP(F302,INICIO!$C$7:$D$30,2,FALSE),""),"")))</f>
        <v/>
      </c>
      <c r="L302" s="203" t="str">
        <f>IF(ISNA(IF(A302&lt;&gt;"",VLOOKUP(A302,'1CONTRATO2'!$A$311:$G$863,7,FALSE),"")),"",IF(A302&lt;&gt;"",VLOOKUP(A302,'1CONTRATO2'!$A$311:$G$863,7,FALSE),""))</f>
        <v/>
      </c>
      <c r="M302" s="201" t="str">
        <f t="shared" si="20"/>
        <v>-</v>
      </c>
      <c r="N302" s="302" t="str">
        <f t="shared" si="22"/>
        <v/>
      </c>
      <c r="O302" s="314" t="str">
        <f>IF(PROGRAMACIÓN!C302="", "", PROGRAMACIÓN!C302)</f>
        <v/>
      </c>
      <c r="P302" s="303" t="str">
        <f t="shared" si="23"/>
        <v/>
      </c>
      <c r="Q302" s="303" t="str">
        <f t="shared" si="24"/>
        <v/>
      </c>
    </row>
    <row r="303" spans="1:17" ht="18" customHeight="1" x14ac:dyDescent="0.35">
      <c r="A303" s="203">
        <f t="shared" si="21"/>
        <v>296</v>
      </c>
      <c r="B303" s="210" t="str">
        <f>IF(ISNA(IF(A303&lt;&gt;"",VLOOKUP(A303,'1CONTRATO2'!$A$311:$F$863,2,FALSE),"")),"",IF(A303&lt;&gt;"",VLOOKUP(A303,'1CONTRATO2'!$A$311:$F$863,2,FALSE),""))</f>
        <v/>
      </c>
      <c r="C303" s="210" t="str">
        <f>IF(ISNA(IF(A303&lt;&gt;"",VLOOKUP(A303,'1CONTRATO2'!$A$311:$F$863,6,FALSE),"")),"",IF(A303&lt;&gt;"",VLOOKUP(A303,'1CONTRATO2'!$A$311:$F$863,6,FALSE),""))</f>
        <v/>
      </c>
      <c r="D303" s="209"/>
      <c r="E303" s="208"/>
      <c r="F303" s="207" t="str">
        <f>IF(ISNA(IF(A303&lt;&gt;"",VLOOKUP(A303,'1CONTRATO2'!$A$311:$F$863,4,FALSE),"")),"",IF(A303&lt;&gt;"",VLOOKUP(A303,'1CONTRATO2'!$A$311:$F$863,4,FALSE),""))</f>
        <v/>
      </c>
      <c r="G303" s="206" t="str">
        <f>IF(PROGRAMACIÓN!F303="","",PROGRAMACIÓN!F303)</f>
        <v/>
      </c>
      <c r="H303" s="206" t="str">
        <f>IF(PROGRAMACIÓN!G303="","",PROGRAMACIÓN!G303)</f>
        <v/>
      </c>
      <c r="I303" s="206" t="str">
        <f>IF(PROGRAMACIÓN!H303="","",PROGRAMACIÓN!H303)</f>
        <v/>
      </c>
      <c r="J303" s="205" t="str">
        <f>IF(ISNA(IF(A303&lt;&gt;"",VLOOKUP(A303,'1CONTRATO2'!$A$311:$F$863,5,FALSE),"")),"",IF(A303&lt;&gt;"",VLOOKUP(A303,'1CONTRATO2'!$A$311:$F$863,5,FALSE),""))</f>
        <v/>
      </c>
      <c r="K303" s="204" t="str">
        <f>IF(ISNA(IF(OR(F303="DESCANSA",J303="DESCANSA"),"-----",IF(C303&lt;&gt;"",IF(VLOOKUP(F303,INICIO!$C$7:$D$30,2,FALSE)&lt;&gt;"",VLOOKUP(F303,INICIO!$C$7:$D$30,2,FALSE),""),""))),"",IF(OR(F303="DESCANSA",J303="DESCANSA"),"-----",IF(C303&lt;&gt;"",IF(VLOOKUP(F303,INICIO!$C$7:$D$30,2,FALSE)&lt;&gt;"",VLOOKUP(F303,INICIO!$C$7:$D$30,2,FALSE),""),"")))</f>
        <v/>
      </c>
      <c r="L303" s="203" t="str">
        <f>IF(ISNA(IF(A303&lt;&gt;"",VLOOKUP(A303,'1CONTRATO2'!$A$311:$G$863,7,FALSE),"")),"",IF(A303&lt;&gt;"",VLOOKUP(A303,'1CONTRATO2'!$A$311:$G$863,7,FALSE),""))</f>
        <v/>
      </c>
      <c r="M303" s="201" t="str">
        <f t="shared" si="20"/>
        <v>-</v>
      </c>
      <c r="N303" s="302" t="str">
        <f t="shared" si="22"/>
        <v/>
      </c>
      <c r="O303" s="314" t="str">
        <f>IF(PROGRAMACIÓN!C303="", "", PROGRAMACIÓN!C303)</f>
        <v/>
      </c>
      <c r="P303" s="303" t="str">
        <f t="shared" si="23"/>
        <v/>
      </c>
      <c r="Q303" s="303" t="str">
        <f t="shared" si="24"/>
        <v/>
      </c>
    </row>
    <row r="304" spans="1:17" ht="18" customHeight="1" x14ac:dyDescent="0.35">
      <c r="A304" s="203">
        <f t="shared" si="21"/>
        <v>297</v>
      </c>
      <c r="B304" s="210" t="str">
        <f>IF(ISNA(IF(A304&lt;&gt;"",VLOOKUP(A304,'1CONTRATO2'!$A$311:$F$863,2,FALSE),"")),"",IF(A304&lt;&gt;"",VLOOKUP(A304,'1CONTRATO2'!$A$311:$F$863,2,FALSE),""))</f>
        <v/>
      </c>
      <c r="C304" s="210" t="str">
        <f>IF(ISNA(IF(A304&lt;&gt;"",VLOOKUP(A304,'1CONTRATO2'!$A$311:$F$863,6,FALSE),"")),"",IF(A304&lt;&gt;"",VLOOKUP(A304,'1CONTRATO2'!$A$311:$F$863,6,FALSE),""))</f>
        <v/>
      </c>
      <c r="D304" s="209"/>
      <c r="E304" s="208"/>
      <c r="F304" s="207" t="str">
        <f>IF(ISNA(IF(A304&lt;&gt;"",VLOOKUP(A304,'1CONTRATO2'!$A$311:$F$863,4,FALSE),"")),"",IF(A304&lt;&gt;"",VLOOKUP(A304,'1CONTRATO2'!$A$311:$F$863,4,FALSE),""))</f>
        <v/>
      </c>
      <c r="G304" s="206" t="str">
        <f>IF(PROGRAMACIÓN!F304="","",PROGRAMACIÓN!F304)</f>
        <v/>
      </c>
      <c r="H304" s="206" t="str">
        <f>IF(PROGRAMACIÓN!G304="","",PROGRAMACIÓN!G304)</f>
        <v/>
      </c>
      <c r="I304" s="206" t="str">
        <f>IF(PROGRAMACIÓN!H304="","",PROGRAMACIÓN!H304)</f>
        <v/>
      </c>
      <c r="J304" s="205" t="str">
        <f>IF(ISNA(IF(A304&lt;&gt;"",VLOOKUP(A304,'1CONTRATO2'!$A$311:$F$863,5,FALSE),"")),"",IF(A304&lt;&gt;"",VLOOKUP(A304,'1CONTRATO2'!$A$311:$F$863,5,FALSE),""))</f>
        <v/>
      </c>
      <c r="K304" s="204" t="str">
        <f>IF(ISNA(IF(OR(F304="DESCANSA",J304="DESCANSA"),"-----",IF(C304&lt;&gt;"",IF(VLOOKUP(F304,INICIO!$C$7:$D$30,2,FALSE)&lt;&gt;"",VLOOKUP(F304,INICIO!$C$7:$D$30,2,FALSE),""),""))),"",IF(OR(F304="DESCANSA",J304="DESCANSA"),"-----",IF(C304&lt;&gt;"",IF(VLOOKUP(F304,INICIO!$C$7:$D$30,2,FALSE)&lt;&gt;"",VLOOKUP(F304,INICIO!$C$7:$D$30,2,FALSE),""),"")))</f>
        <v/>
      </c>
      <c r="L304" s="203" t="str">
        <f>IF(ISNA(IF(A304&lt;&gt;"",VLOOKUP(A304,'1CONTRATO2'!$A$311:$G$863,7,FALSE),"")),"",IF(A304&lt;&gt;"",VLOOKUP(A304,'1CONTRATO2'!$A$311:$G$863,7,FALSE),""))</f>
        <v/>
      </c>
      <c r="M304" s="201" t="str">
        <f t="shared" si="20"/>
        <v>-</v>
      </c>
      <c r="N304" s="302" t="str">
        <f t="shared" si="22"/>
        <v/>
      </c>
      <c r="O304" s="314" t="str">
        <f>IF(PROGRAMACIÓN!C304="", "", PROGRAMACIÓN!C304)</f>
        <v/>
      </c>
      <c r="P304" s="303" t="str">
        <f t="shared" si="23"/>
        <v/>
      </c>
      <c r="Q304" s="303" t="str">
        <f t="shared" si="24"/>
        <v/>
      </c>
    </row>
    <row r="305" spans="1:17" ht="18" customHeight="1" x14ac:dyDescent="0.35">
      <c r="A305" s="203">
        <f t="shared" si="21"/>
        <v>298</v>
      </c>
      <c r="B305" s="210" t="str">
        <f>IF(ISNA(IF(A305&lt;&gt;"",VLOOKUP(A305,'1CONTRATO2'!$A$311:$F$863,2,FALSE),"")),"",IF(A305&lt;&gt;"",VLOOKUP(A305,'1CONTRATO2'!$A$311:$F$863,2,FALSE),""))</f>
        <v/>
      </c>
      <c r="C305" s="210" t="str">
        <f>IF(ISNA(IF(A305&lt;&gt;"",VLOOKUP(A305,'1CONTRATO2'!$A$311:$F$863,6,FALSE),"")),"",IF(A305&lt;&gt;"",VLOOKUP(A305,'1CONTRATO2'!$A$311:$F$863,6,FALSE),""))</f>
        <v/>
      </c>
      <c r="D305" s="209"/>
      <c r="E305" s="208"/>
      <c r="F305" s="207" t="str">
        <f>IF(ISNA(IF(A305&lt;&gt;"",VLOOKUP(A305,'1CONTRATO2'!$A$311:$F$863,4,FALSE),"")),"",IF(A305&lt;&gt;"",VLOOKUP(A305,'1CONTRATO2'!$A$311:$F$863,4,FALSE),""))</f>
        <v/>
      </c>
      <c r="G305" s="206" t="str">
        <f>IF(PROGRAMACIÓN!F305="","",PROGRAMACIÓN!F305)</f>
        <v/>
      </c>
      <c r="H305" s="206" t="str">
        <f>IF(PROGRAMACIÓN!G305="","",PROGRAMACIÓN!G305)</f>
        <v/>
      </c>
      <c r="I305" s="206" t="str">
        <f>IF(PROGRAMACIÓN!H305="","",PROGRAMACIÓN!H305)</f>
        <v/>
      </c>
      <c r="J305" s="205" t="str">
        <f>IF(ISNA(IF(A305&lt;&gt;"",VLOOKUP(A305,'1CONTRATO2'!$A$311:$F$863,5,FALSE),"")),"",IF(A305&lt;&gt;"",VLOOKUP(A305,'1CONTRATO2'!$A$311:$F$863,5,FALSE),""))</f>
        <v/>
      </c>
      <c r="K305" s="204" t="str">
        <f>IF(ISNA(IF(OR(F305="DESCANSA",J305="DESCANSA"),"-----",IF(C305&lt;&gt;"",IF(VLOOKUP(F305,INICIO!$C$7:$D$30,2,FALSE)&lt;&gt;"",VLOOKUP(F305,INICIO!$C$7:$D$30,2,FALSE),""),""))),"",IF(OR(F305="DESCANSA",J305="DESCANSA"),"-----",IF(C305&lt;&gt;"",IF(VLOOKUP(F305,INICIO!$C$7:$D$30,2,FALSE)&lt;&gt;"",VLOOKUP(F305,INICIO!$C$7:$D$30,2,FALSE),""),"")))</f>
        <v/>
      </c>
      <c r="L305" s="203" t="str">
        <f>IF(ISNA(IF(A305&lt;&gt;"",VLOOKUP(A305,'1CONTRATO2'!$A$311:$G$863,7,FALSE),"")),"",IF(A305&lt;&gt;"",VLOOKUP(A305,'1CONTRATO2'!$A$311:$G$863,7,FALSE),""))</f>
        <v/>
      </c>
      <c r="M305" s="201" t="str">
        <f t="shared" si="20"/>
        <v>-</v>
      </c>
      <c r="N305" s="302" t="str">
        <f t="shared" si="22"/>
        <v/>
      </c>
      <c r="O305" s="314" t="str">
        <f>IF(PROGRAMACIÓN!C305="", "", PROGRAMACIÓN!C305)</f>
        <v/>
      </c>
      <c r="P305" s="303" t="str">
        <f t="shared" si="23"/>
        <v/>
      </c>
      <c r="Q305" s="303" t="str">
        <f t="shared" si="24"/>
        <v/>
      </c>
    </row>
    <row r="306" spans="1:17" ht="18" customHeight="1" x14ac:dyDescent="0.35">
      <c r="A306" s="203">
        <f t="shared" si="21"/>
        <v>299</v>
      </c>
      <c r="B306" s="210" t="str">
        <f>IF(ISNA(IF(A306&lt;&gt;"",VLOOKUP(A306,'1CONTRATO2'!$A$311:$F$863,2,FALSE),"")),"",IF(A306&lt;&gt;"",VLOOKUP(A306,'1CONTRATO2'!$A$311:$F$863,2,FALSE),""))</f>
        <v/>
      </c>
      <c r="C306" s="210" t="str">
        <f>IF(ISNA(IF(A306&lt;&gt;"",VLOOKUP(A306,'1CONTRATO2'!$A$311:$F$863,6,FALSE),"")),"",IF(A306&lt;&gt;"",VLOOKUP(A306,'1CONTRATO2'!$A$311:$F$863,6,FALSE),""))</f>
        <v/>
      </c>
      <c r="D306" s="209"/>
      <c r="E306" s="208"/>
      <c r="F306" s="207" t="str">
        <f>IF(ISNA(IF(A306&lt;&gt;"",VLOOKUP(A306,'1CONTRATO2'!$A$311:$F$863,4,FALSE),"")),"",IF(A306&lt;&gt;"",VLOOKUP(A306,'1CONTRATO2'!$A$311:$F$863,4,FALSE),""))</f>
        <v/>
      </c>
      <c r="G306" s="206" t="str">
        <f>IF(PROGRAMACIÓN!F306="","",PROGRAMACIÓN!F306)</f>
        <v/>
      </c>
      <c r="H306" s="206" t="str">
        <f>IF(PROGRAMACIÓN!G306="","",PROGRAMACIÓN!G306)</f>
        <v/>
      </c>
      <c r="I306" s="206" t="str">
        <f>IF(PROGRAMACIÓN!H306="","",PROGRAMACIÓN!H306)</f>
        <v/>
      </c>
      <c r="J306" s="205" t="str">
        <f>IF(ISNA(IF(A306&lt;&gt;"",VLOOKUP(A306,'1CONTRATO2'!$A$311:$F$863,5,FALSE),"")),"",IF(A306&lt;&gt;"",VLOOKUP(A306,'1CONTRATO2'!$A$311:$F$863,5,FALSE),""))</f>
        <v/>
      </c>
      <c r="K306" s="204" t="str">
        <f>IF(ISNA(IF(OR(F306="DESCANSA",J306="DESCANSA"),"-----",IF(C306&lt;&gt;"",IF(VLOOKUP(F306,INICIO!$C$7:$D$30,2,FALSE)&lt;&gt;"",VLOOKUP(F306,INICIO!$C$7:$D$30,2,FALSE),""),""))),"",IF(OR(F306="DESCANSA",J306="DESCANSA"),"-----",IF(C306&lt;&gt;"",IF(VLOOKUP(F306,INICIO!$C$7:$D$30,2,FALSE)&lt;&gt;"",VLOOKUP(F306,INICIO!$C$7:$D$30,2,FALSE),""),"")))</f>
        <v/>
      </c>
      <c r="L306" s="203" t="str">
        <f>IF(ISNA(IF(A306&lt;&gt;"",VLOOKUP(A306,'1CONTRATO2'!$A$311:$G$863,7,FALSE),"")),"",IF(A306&lt;&gt;"",VLOOKUP(A306,'1CONTRATO2'!$A$311:$G$863,7,FALSE),""))</f>
        <v/>
      </c>
      <c r="M306" s="201" t="str">
        <f t="shared" si="20"/>
        <v>-</v>
      </c>
      <c r="N306" s="302" t="str">
        <f t="shared" si="22"/>
        <v/>
      </c>
      <c r="O306" s="314" t="str">
        <f>IF(PROGRAMACIÓN!C306="", "", PROGRAMACIÓN!C306)</f>
        <v/>
      </c>
      <c r="P306" s="303" t="str">
        <f t="shared" si="23"/>
        <v/>
      </c>
      <c r="Q306" s="303" t="str">
        <f t="shared" si="24"/>
        <v/>
      </c>
    </row>
    <row r="307" spans="1:17" ht="18" customHeight="1" x14ac:dyDescent="0.35">
      <c r="A307" s="203">
        <f t="shared" si="21"/>
        <v>300</v>
      </c>
      <c r="B307" s="210" t="str">
        <f>IF(ISNA(IF(A307&lt;&gt;"",VLOOKUP(A307,'1CONTRATO2'!$A$311:$F$863,2,FALSE),"")),"",IF(A307&lt;&gt;"",VLOOKUP(A307,'1CONTRATO2'!$A$311:$F$863,2,FALSE),""))</f>
        <v/>
      </c>
      <c r="C307" s="210" t="str">
        <f>IF(ISNA(IF(A307&lt;&gt;"",VLOOKUP(A307,'1CONTRATO2'!$A$311:$F$863,6,FALSE),"")),"",IF(A307&lt;&gt;"",VLOOKUP(A307,'1CONTRATO2'!$A$311:$F$863,6,FALSE),""))</f>
        <v/>
      </c>
      <c r="D307" s="209"/>
      <c r="E307" s="208"/>
      <c r="F307" s="207" t="str">
        <f>IF(ISNA(IF(A307&lt;&gt;"",VLOOKUP(A307,'1CONTRATO2'!$A$311:$F$863,4,FALSE),"")),"",IF(A307&lt;&gt;"",VLOOKUP(A307,'1CONTRATO2'!$A$311:$F$863,4,FALSE),""))</f>
        <v/>
      </c>
      <c r="G307" s="206" t="str">
        <f>IF(PROGRAMACIÓN!F307="","",PROGRAMACIÓN!F307)</f>
        <v/>
      </c>
      <c r="H307" s="206" t="str">
        <f>IF(PROGRAMACIÓN!G307="","",PROGRAMACIÓN!G307)</f>
        <v/>
      </c>
      <c r="I307" s="206" t="str">
        <f>IF(PROGRAMACIÓN!H307="","",PROGRAMACIÓN!H307)</f>
        <v/>
      </c>
      <c r="J307" s="205" t="str">
        <f>IF(ISNA(IF(A307&lt;&gt;"",VLOOKUP(A307,'1CONTRATO2'!$A$311:$F$863,5,FALSE),"")),"",IF(A307&lt;&gt;"",VLOOKUP(A307,'1CONTRATO2'!$A$311:$F$863,5,FALSE),""))</f>
        <v/>
      </c>
      <c r="K307" s="204" t="str">
        <f>IF(ISNA(IF(OR(F307="DESCANSA",J307="DESCANSA"),"-----",IF(C307&lt;&gt;"",IF(VLOOKUP(F307,INICIO!$C$7:$D$30,2,FALSE)&lt;&gt;"",VLOOKUP(F307,INICIO!$C$7:$D$30,2,FALSE),""),""))),"",IF(OR(F307="DESCANSA",J307="DESCANSA"),"-----",IF(C307&lt;&gt;"",IF(VLOOKUP(F307,INICIO!$C$7:$D$30,2,FALSE)&lt;&gt;"",VLOOKUP(F307,INICIO!$C$7:$D$30,2,FALSE),""),"")))</f>
        <v/>
      </c>
      <c r="L307" s="203" t="str">
        <f>IF(ISNA(IF(A307&lt;&gt;"",VLOOKUP(A307,'1CONTRATO2'!$A$311:$G$863,7,FALSE),"")),"",IF(A307&lt;&gt;"",VLOOKUP(A307,'1CONTRATO2'!$A$311:$G$863,7,FALSE),""))</f>
        <v/>
      </c>
      <c r="M307" s="201" t="str">
        <f t="shared" si="20"/>
        <v>-</v>
      </c>
      <c r="N307" s="302" t="str">
        <f t="shared" si="22"/>
        <v/>
      </c>
      <c r="O307" s="314" t="str">
        <f>IF(PROGRAMACIÓN!C307="", "", PROGRAMACIÓN!C307)</f>
        <v/>
      </c>
      <c r="P307" s="303" t="str">
        <f t="shared" si="23"/>
        <v/>
      </c>
      <c r="Q307" s="303" t="str">
        <f t="shared" si="24"/>
        <v/>
      </c>
    </row>
    <row r="308" spans="1:17" ht="18" customHeight="1" x14ac:dyDescent="0.35">
      <c r="A308" s="203">
        <f t="shared" si="21"/>
        <v>301</v>
      </c>
      <c r="B308" s="210" t="str">
        <f>IF(ISNA(IF(A308&lt;&gt;"",VLOOKUP(A308,'1CONTRATO2'!$A$311:$F$863,2,FALSE),"")),"",IF(A308&lt;&gt;"",VLOOKUP(A308,'1CONTRATO2'!$A$311:$F$863,2,FALSE),""))</f>
        <v/>
      </c>
      <c r="C308" s="210" t="str">
        <f>IF(ISNA(IF(A308&lt;&gt;"",VLOOKUP(A308,'1CONTRATO2'!$A$311:$F$863,6,FALSE),"")),"",IF(A308&lt;&gt;"",VLOOKUP(A308,'1CONTRATO2'!$A$311:$F$863,6,FALSE),""))</f>
        <v/>
      </c>
      <c r="D308" s="209"/>
      <c r="E308" s="208"/>
      <c r="F308" s="207" t="str">
        <f>IF(ISNA(IF(A308&lt;&gt;"",VLOOKUP(A308,'1CONTRATO2'!$A$311:$F$863,4,FALSE),"")),"",IF(A308&lt;&gt;"",VLOOKUP(A308,'1CONTRATO2'!$A$311:$F$863,4,FALSE),""))</f>
        <v/>
      </c>
      <c r="G308" s="206" t="str">
        <f>IF(PROGRAMACIÓN!F308="","",PROGRAMACIÓN!F308)</f>
        <v/>
      </c>
      <c r="H308" s="206" t="str">
        <f>IF(PROGRAMACIÓN!G308="","",PROGRAMACIÓN!G308)</f>
        <v/>
      </c>
      <c r="I308" s="206" t="str">
        <f>IF(PROGRAMACIÓN!H308="","",PROGRAMACIÓN!H308)</f>
        <v/>
      </c>
      <c r="J308" s="205" t="str">
        <f>IF(ISNA(IF(A308&lt;&gt;"",VLOOKUP(A308,'1CONTRATO2'!$A$311:$F$863,5,FALSE),"")),"",IF(A308&lt;&gt;"",VLOOKUP(A308,'1CONTRATO2'!$A$311:$F$863,5,FALSE),""))</f>
        <v/>
      </c>
      <c r="K308" s="204" t="str">
        <f>IF(ISNA(IF(OR(F308="DESCANSA",J308="DESCANSA"),"-----",IF(C308&lt;&gt;"",IF(VLOOKUP(F308,INICIO!$C$7:$D$30,2,FALSE)&lt;&gt;"",VLOOKUP(F308,INICIO!$C$7:$D$30,2,FALSE),""),""))),"",IF(OR(F308="DESCANSA",J308="DESCANSA"),"-----",IF(C308&lt;&gt;"",IF(VLOOKUP(F308,INICIO!$C$7:$D$30,2,FALSE)&lt;&gt;"",VLOOKUP(F308,INICIO!$C$7:$D$30,2,FALSE),""),"")))</f>
        <v/>
      </c>
      <c r="L308" s="203" t="str">
        <f>IF(ISNA(IF(A308&lt;&gt;"",VLOOKUP(A308,'1CONTRATO2'!$A$311:$G$863,7,FALSE),"")),"",IF(A308&lt;&gt;"",VLOOKUP(A308,'1CONTRATO2'!$A$311:$G$863,7,FALSE),""))</f>
        <v/>
      </c>
      <c r="M308" s="201" t="str">
        <f t="shared" si="20"/>
        <v>-</v>
      </c>
      <c r="N308" s="302" t="str">
        <f t="shared" si="22"/>
        <v/>
      </c>
      <c r="O308" s="314" t="str">
        <f>IF(PROGRAMACIÓN!C308="", "", PROGRAMACIÓN!C308)</f>
        <v/>
      </c>
      <c r="P308" s="303" t="str">
        <f t="shared" si="23"/>
        <v/>
      </c>
      <c r="Q308" s="303" t="str">
        <f t="shared" si="24"/>
        <v/>
      </c>
    </row>
    <row r="309" spans="1:17" ht="18" customHeight="1" x14ac:dyDescent="0.35">
      <c r="A309" s="203">
        <f t="shared" si="21"/>
        <v>302</v>
      </c>
      <c r="B309" s="210" t="str">
        <f>IF(ISNA(IF(A309&lt;&gt;"",VLOOKUP(A309,'1CONTRATO2'!$A$311:$F$863,2,FALSE),"")),"",IF(A309&lt;&gt;"",VLOOKUP(A309,'1CONTRATO2'!$A$311:$F$863,2,FALSE),""))</f>
        <v/>
      </c>
      <c r="C309" s="210" t="str">
        <f>IF(ISNA(IF(A309&lt;&gt;"",VLOOKUP(A309,'1CONTRATO2'!$A$311:$F$863,6,FALSE),"")),"",IF(A309&lt;&gt;"",VLOOKUP(A309,'1CONTRATO2'!$A$311:$F$863,6,FALSE),""))</f>
        <v/>
      </c>
      <c r="D309" s="209"/>
      <c r="E309" s="208"/>
      <c r="F309" s="207" t="str">
        <f>IF(ISNA(IF(A309&lt;&gt;"",VLOOKUP(A309,'1CONTRATO2'!$A$311:$F$863,4,FALSE),"")),"",IF(A309&lt;&gt;"",VLOOKUP(A309,'1CONTRATO2'!$A$311:$F$863,4,FALSE),""))</f>
        <v/>
      </c>
      <c r="G309" s="206" t="str">
        <f>IF(PROGRAMACIÓN!F309="","",PROGRAMACIÓN!F309)</f>
        <v/>
      </c>
      <c r="H309" s="206" t="str">
        <f>IF(PROGRAMACIÓN!G309="","",PROGRAMACIÓN!G309)</f>
        <v/>
      </c>
      <c r="I309" s="206" t="str">
        <f>IF(PROGRAMACIÓN!H309="","",PROGRAMACIÓN!H309)</f>
        <v/>
      </c>
      <c r="J309" s="205" t="str">
        <f>IF(ISNA(IF(A309&lt;&gt;"",VLOOKUP(A309,'1CONTRATO2'!$A$311:$F$863,5,FALSE),"")),"",IF(A309&lt;&gt;"",VLOOKUP(A309,'1CONTRATO2'!$A$311:$F$863,5,FALSE),""))</f>
        <v/>
      </c>
      <c r="K309" s="204" t="str">
        <f>IF(ISNA(IF(OR(F309="DESCANSA",J309="DESCANSA"),"-----",IF(C309&lt;&gt;"",IF(VLOOKUP(F309,INICIO!$C$7:$D$30,2,FALSE)&lt;&gt;"",VLOOKUP(F309,INICIO!$C$7:$D$30,2,FALSE),""),""))),"",IF(OR(F309="DESCANSA",J309="DESCANSA"),"-----",IF(C309&lt;&gt;"",IF(VLOOKUP(F309,INICIO!$C$7:$D$30,2,FALSE)&lt;&gt;"",VLOOKUP(F309,INICIO!$C$7:$D$30,2,FALSE),""),"")))</f>
        <v/>
      </c>
      <c r="L309" s="203" t="str">
        <f>IF(ISNA(IF(A309&lt;&gt;"",VLOOKUP(A309,'1CONTRATO2'!$A$311:$G$863,7,FALSE),"")),"",IF(A309&lt;&gt;"",VLOOKUP(A309,'1CONTRATO2'!$A$311:$G$863,7,FALSE),""))</f>
        <v/>
      </c>
      <c r="M309" s="201" t="str">
        <f t="shared" si="20"/>
        <v>-</v>
      </c>
      <c r="N309" s="302" t="str">
        <f t="shared" si="22"/>
        <v/>
      </c>
      <c r="O309" s="314" t="str">
        <f>IF(PROGRAMACIÓN!C309="", "", PROGRAMACIÓN!C309)</f>
        <v/>
      </c>
      <c r="P309" s="303" t="str">
        <f t="shared" si="23"/>
        <v/>
      </c>
      <c r="Q309" s="303" t="str">
        <f t="shared" si="24"/>
        <v/>
      </c>
    </row>
    <row r="310" spans="1:17" ht="18" customHeight="1" x14ac:dyDescent="0.35">
      <c r="A310" s="203">
        <f t="shared" si="21"/>
        <v>303</v>
      </c>
      <c r="B310" s="210" t="str">
        <f>IF(ISNA(IF(A310&lt;&gt;"",VLOOKUP(A310,'1CONTRATO2'!$A$311:$F$863,2,FALSE),"")),"",IF(A310&lt;&gt;"",VLOOKUP(A310,'1CONTRATO2'!$A$311:$F$863,2,FALSE),""))</f>
        <v/>
      </c>
      <c r="C310" s="210" t="str">
        <f>IF(ISNA(IF(A310&lt;&gt;"",VLOOKUP(A310,'1CONTRATO2'!$A$311:$F$863,6,FALSE),"")),"",IF(A310&lt;&gt;"",VLOOKUP(A310,'1CONTRATO2'!$A$311:$F$863,6,FALSE),""))</f>
        <v/>
      </c>
      <c r="D310" s="209"/>
      <c r="E310" s="208"/>
      <c r="F310" s="207" t="str">
        <f>IF(ISNA(IF(A310&lt;&gt;"",VLOOKUP(A310,'1CONTRATO2'!$A$311:$F$863,4,FALSE),"")),"",IF(A310&lt;&gt;"",VLOOKUP(A310,'1CONTRATO2'!$A$311:$F$863,4,FALSE),""))</f>
        <v/>
      </c>
      <c r="G310" s="206" t="str">
        <f>IF(PROGRAMACIÓN!F310="","",PROGRAMACIÓN!F310)</f>
        <v/>
      </c>
      <c r="H310" s="206" t="str">
        <f>IF(PROGRAMACIÓN!G310="","",PROGRAMACIÓN!G310)</f>
        <v/>
      </c>
      <c r="I310" s="206" t="str">
        <f>IF(PROGRAMACIÓN!H310="","",PROGRAMACIÓN!H310)</f>
        <v/>
      </c>
      <c r="J310" s="205" t="str">
        <f>IF(ISNA(IF(A310&lt;&gt;"",VLOOKUP(A310,'1CONTRATO2'!$A$311:$F$863,5,FALSE),"")),"",IF(A310&lt;&gt;"",VLOOKUP(A310,'1CONTRATO2'!$A$311:$F$863,5,FALSE),""))</f>
        <v/>
      </c>
      <c r="K310" s="204" t="str">
        <f>IF(ISNA(IF(OR(F310="DESCANSA",J310="DESCANSA"),"-----",IF(C310&lt;&gt;"",IF(VLOOKUP(F310,INICIO!$C$7:$D$30,2,FALSE)&lt;&gt;"",VLOOKUP(F310,INICIO!$C$7:$D$30,2,FALSE),""),""))),"",IF(OR(F310="DESCANSA",J310="DESCANSA"),"-----",IF(C310&lt;&gt;"",IF(VLOOKUP(F310,INICIO!$C$7:$D$30,2,FALSE)&lt;&gt;"",VLOOKUP(F310,INICIO!$C$7:$D$30,2,FALSE),""),"")))</f>
        <v/>
      </c>
      <c r="L310" s="203" t="str">
        <f>IF(ISNA(IF(A310&lt;&gt;"",VLOOKUP(A310,'1CONTRATO2'!$A$311:$G$863,7,FALSE),"")),"",IF(A310&lt;&gt;"",VLOOKUP(A310,'1CONTRATO2'!$A$311:$G$863,7,FALSE),""))</f>
        <v/>
      </c>
      <c r="M310" s="201" t="str">
        <f t="shared" si="20"/>
        <v>-</v>
      </c>
      <c r="N310" s="302" t="str">
        <f t="shared" si="22"/>
        <v/>
      </c>
      <c r="O310" s="314" t="str">
        <f>IF(PROGRAMACIÓN!C310="", "", PROGRAMACIÓN!C310)</f>
        <v/>
      </c>
      <c r="P310" s="303" t="str">
        <f t="shared" si="23"/>
        <v/>
      </c>
      <c r="Q310" s="303" t="str">
        <f t="shared" si="24"/>
        <v/>
      </c>
    </row>
    <row r="311" spans="1:17" ht="18" customHeight="1" x14ac:dyDescent="0.35">
      <c r="A311" s="203">
        <f t="shared" si="21"/>
        <v>304</v>
      </c>
      <c r="B311" s="210" t="str">
        <f>IF(ISNA(IF(A311&lt;&gt;"",VLOOKUP(A311,'1CONTRATO2'!$A$311:$F$863,2,FALSE),"")),"",IF(A311&lt;&gt;"",VLOOKUP(A311,'1CONTRATO2'!$A$311:$F$863,2,FALSE),""))</f>
        <v/>
      </c>
      <c r="C311" s="210" t="str">
        <f>IF(ISNA(IF(A311&lt;&gt;"",VLOOKUP(A311,'1CONTRATO2'!$A$311:$F$863,6,FALSE),"")),"",IF(A311&lt;&gt;"",VLOOKUP(A311,'1CONTRATO2'!$A$311:$F$863,6,FALSE),""))</f>
        <v/>
      </c>
      <c r="D311" s="209"/>
      <c r="E311" s="208"/>
      <c r="F311" s="207" t="str">
        <f>IF(ISNA(IF(A311&lt;&gt;"",VLOOKUP(A311,'1CONTRATO2'!$A$311:$F$863,4,FALSE),"")),"",IF(A311&lt;&gt;"",VLOOKUP(A311,'1CONTRATO2'!$A$311:$F$863,4,FALSE),""))</f>
        <v/>
      </c>
      <c r="G311" s="206" t="str">
        <f>IF(PROGRAMACIÓN!F311="","",PROGRAMACIÓN!F311)</f>
        <v/>
      </c>
      <c r="H311" s="206" t="str">
        <f>IF(PROGRAMACIÓN!G311="","",PROGRAMACIÓN!G311)</f>
        <v/>
      </c>
      <c r="I311" s="206" t="str">
        <f>IF(PROGRAMACIÓN!H311="","",PROGRAMACIÓN!H311)</f>
        <v/>
      </c>
      <c r="J311" s="205" t="str">
        <f>IF(ISNA(IF(A311&lt;&gt;"",VLOOKUP(A311,'1CONTRATO2'!$A$311:$F$863,5,FALSE),"")),"",IF(A311&lt;&gt;"",VLOOKUP(A311,'1CONTRATO2'!$A$311:$F$863,5,FALSE),""))</f>
        <v/>
      </c>
      <c r="K311" s="204" t="str">
        <f>IF(ISNA(IF(OR(F311="DESCANSA",J311="DESCANSA"),"-----",IF(C311&lt;&gt;"",IF(VLOOKUP(F311,INICIO!$C$7:$D$30,2,FALSE)&lt;&gt;"",VLOOKUP(F311,INICIO!$C$7:$D$30,2,FALSE),""),""))),"",IF(OR(F311="DESCANSA",J311="DESCANSA"),"-----",IF(C311&lt;&gt;"",IF(VLOOKUP(F311,INICIO!$C$7:$D$30,2,FALSE)&lt;&gt;"",VLOOKUP(F311,INICIO!$C$7:$D$30,2,FALSE),""),"")))</f>
        <v/>
      </c>
      <c r="L311" s="203" t="str">
        <f>IF(ISNA(IF(A311&lt;&gt;"",VLOOKUP(A311,'1CONTRATO2'!$A$311:$G$863,7,FALSE),"")),"",IF(A311&lt;&gt;"",VLOOKUP(A311,'1CONTRATO2'!$A$311:$G$863,7,FALSE),""))</f>
        <v/>
      </c>
      <c r="M311" s="201" t="str">
        <f t="shared" si="20"/>
        <v>-</v>
      </c>
      <c r="N311" s="302" t="str">
        <f t="shared" si="22"/>
        <v/>
      </c>
      <c r="O311" s="314" t="str">
        <f>IF(PROGRAMACIÓN!C311="", "", PROGRAMACIÓN!C311)</f>
        <v/>
      </c>
      <c r="P311" s="303" t="str">
        <f t="shared" si="23"/>
        <v/>
      </c>
      <c r="Q311" s="303" t="str">
        <f t="shared" si="24"/>
        <v/>
      </c>
    </row>
    <row r="312" spans="1:17" ht="18" customHeight="1" x14ac:dyDescent="0.35">
      <c r="A312" s="203">
        <f t="shared" si="21"/>
        <v>305</v>
      </c>
      <c r="B312" s="210" t="str">
        <f>IF(ISNA(IF(A312&lt;&gt;"",VLOOKUP(A312,'1CONTRATO2'!$A$311:$F$863,2,FALSE),"")),"",IF(A312&lt;&gt;"",VLOOKUP(A312,'1CONTRATO2'!$A$311:$F$863,2,FALSE),""))</f>
        <v/>
      </c>
      <c r="C312" s="210" t="str">
        <f>IF(ISNA(IF(A312&lt;&gt;"",VLOOKUP(A312,'1CONTRATO2'!$A$311:$F$863,6,FALSE),"")),"",IF(A312&lt;&gt;"",VLOOKUP(A312,'1CONTRATO2'!$A$311:$F$863,6,FALSE),""))</f>
        <v/>
      </c>
      <c r="D312" s="209"/>
      <c r="E312" s="208"/>
      <c r="F312" s="207" t="str">
        <f>IF(ISNA(IF(A312&lt;&gt;"",VLOOKUP(A312,'1CONTRATO2'!$A$311:$F$863,4,FALSE),"")),"",IF(A312&lt;&gt;"",VLOOKUP(A312,'1CONTRATO2'!$A$311:$F$863,4,FALSE),""))</f>
        <v/>
      </c>
      <c r="G312" s="206" t="str">
        <f>IF(PROGRAMACIÓN!F312="","",PROGRAMACIÓN!F312)</f>
        <v/>
      </c>
      <c r="H312" s="206" t="str">
        <f>IF(PROGRAMACIÓN!G312="","",PROGRAMACIÓN!G312)</f>
        <v/>
      </c>
      <c r="I312" s="206" t="str">
        <f>IF(PROGRAMACIÓN!H312="","",PROGRAMACIÓN!H312)</f>
        <v/>
      </c>
      <c r="J312" s="205" t="str">
        <f>IF(ISNA(IF(A312&lt;&gt;"",VLOOKUP(A312,'1CONTRATO2'!$A$311:$F$863,5,FALSE),"")),"",IF(A312&lt;&gt;"",VLOOKUP(A312,'1CONTRATO2'!$A$311:$F$863,5,FALSE),""))</f>
        <v/>
      </c>
      <c r="K312" s="204" t="str">
        <f>IF(ISNA(IF(OR(F312="DESCANSA",J312="DESCANSA"),"-----",IF(C312&lt;&gt;"",IF(VLOOKUP(F312,INICIO!$C$7:$D$30,2,FALSE)&lt;&gt;"",VLOOKUP(F312,INICIO!$C$7:$D$30,2,FALSE),""),""))),"",IF(OR(F312="DESCANSA",J312="DESCANSA"),"-----",IF(C312&lt;&gt;"",IF(VLOOKUP(F312,INICIO!$C$7:$D$30,2,FALSE)&lt;&gt;"",VLOOKUP(F312,INICIO!$C$7:$D$30,2,FALSE),""),"")))</f>
        <v/>
      </c>
      <c r="L312" s="203" t="str">
        <f>IF(ISNA(IF(A312&lt;&gt;"",VLOOKUP(A312,'1CONTRATO2'!$A$311:$G$863,7,FALSE),"")),"",IF(A312&lt;&gt;"",VLOOKUP(A312,'1CONTRATO2'!$A$311:$G$863,7,FALSE),""))</f>
        <v/>
      </c>
      <c r="M312" s="201" t="str">
        <f t="shared" si="20"/>
        <v>-</v>
      </c>
      <c r="N312" s="302" t="str">
        <f t="shared" si="22"/>
        <v/>
      </c>
      <c r="O312" s="314" t="str">
        <f>IF(PROGRAMACIÓN!C312="", "", PROGRAMACIÓN!C312)</f>
        <v/>
      </c>
      <c r="P312" s="303" t="str">
        <f t="shared" si="23"/>
        <v/>
      </c>
      <c r="Q312" s="303" t="str">
        <f t="shared" si="24"/>
        <v/>
      </c>
    </row>
    <row r="313" spans="1:17" ht="18" customHeight="1" x14ac:dyDescent="0.35">
      <c r="A313" s="203">
        <f t="shared" si="21"/>
        <v>306</v>
      </c>
      <c r="B313" s="210" t="str">
        <f>IF(ISNA(IF(A313&lt;&gt;"",VLOOKUP(A313,'1CONTRATO2'!$A$311:$F$863,2,FALSE),"")),"",IF(A313&lt;&gt;"",VLOOKUP(A313,'1CONTRATO2'!$A$311:$F$863,2,FALSE),""))</f>
        <v/>
      </c>
      <c r="C313" s="210" t="str">
        <f>IF(ISNA(IF(A313&lt;&gt;"",VLOOKUP(A313,'1CONTRATO2'!$A$311:$F$863,6,FALSE),"")),"",IF(A313&lt;&gt;"",VLOOKUP(A313,'1CONTRATO2'!$A$311:$F$863,6,FALSE),""))</f>
        <v/>
      </c>
      <c r="D313" s="209"/>
      <c r="E313" s="208"/>
      <c r="F313" s="207" t="str">
        <f>IF(ISNA(IF(A313&lt;&gt;"",VLOOKUP(A313,'1CONTRATO2'!$A$311:$F$863,4,FALSE),"")),"",IF(A313&lt;&gt;"",VLOOKUP(A313,'1CONTRATO2'!$A$311:$F$863,4,FALSE),""))</f>
        <v/>
      </c>
      <c r="G313" s="206" t="str">
        <f>IF(PROGRAMACIÓN!F313="","",PROGRAMACIÓN!F313)</f>
        <v/>
      </c>
      <c r="H313" s="206" t="str">
        <f>IF(PROGRAMACIÓN!G313="","",PROGRAMACIÓN!G313)</f>
        <v/>
      </c>
      <c r="I313" s="206" t="str">
        <f>IF(PROGRAMACIÓN!H313="","",PROGRAMACIÓN!H313)</f>
        <v/>
      </c>
      <c r="J313" s="205" t="str">
        <f>IF(ISNA(IF(A313&lt;&gt;"",VLOOKUP(A313,'1CONTRATO2'!$A$311:$F$863,5,FALSE),"")),"",IF(A313&lt;&gt;"",VLOOKUP(A313,'1CONTRATO2'!$A$311:$F$863,5,FALSE),""))</f>
        <v/>
      </c>
      <c r="K313" s="204" t="str">
        <f>IF(ISNA(IF(OR(F313="DESCANSA",J313="DESCANSA"),"-----",IF(C313&lt;&gt;"",IF(VLOOKUP(F313,INICIO!$C$7:$D$30,2,FALSE)&lt;&gt;"",VLOOKUP(F313,INICIO!$C$7:$D$30,2,FALSE),""),""))),"",IF(OR(F313="DESCANSA",J313="DESCANSA"),"-----",IF(C313&lt;&gt;"",IF(VLOOKUP(F313,INICIO!$C$7:$D$30,2,FALSE)&lt;&gt;"",VLOOKUP(F313,INICIO!$C$7:$D$30,2,FALSE),""),"")))</f>
        <v/>
      </c>
      <c r="L313" s="203" t="str">
        <f>IF(ISNA(IF(A313&lt;&gt;"",VLOOKUP(A313,'1CONTRATO2'!$A$311:$G$863,7,FALSE),"")),"",IF(A313&lt;&gt;"",VLOOKUP(A313,'1CONTRATO2'!$A$311:$G$863,7,FALSE),""))</f>
        <v/>
      </c>
      <c r="M313" s="201" t="str">
        <f t="shared" si="20"/>
        <v>-</v>
      </c>
      <c r="N313" s="302" t="str">
        <f t="shared" si="22"/>
        <v/>
      </c>
      <c r="O313" s="314" t="str">
        <f>IF(PROGRAMACIÓN!C313="", "", PROGRAMACIÓN!C313)</f>
        <v/>
      </c>
      <c r="P313" s="303" t="str">
        <f t="shared" si="23"/>
        <v/>
      </c>
      <c r="Q313" s="303" t="str">
        <f t="shared" si="24"/>
        <v/>
      </c>
    </row>
    <row r="314" spans="1:17" ht="18" customHeight="1" x14ac:dyDescent="0.35">
      <c r="A314" s="203">
        <f t="shared" si="21"/>
        <v>307</v>
      </c>
      <c r="B314" s="210" t="str">
        <f>IF(ISNA(IF(A314&lt;&gt;"",VLOOKUP(A314,'1CONTRATO2'!$A$311:$F$863,2,FALSE),"")),"",IF(A314&lt;&gt;"",VLOOKUP(A314,'1CONTRATO2'!$A$311:$F$863,2,FALSE),""))</f>
        <v/>
      </c>
      <c r="C314" s="210" t="str">
        <f>IF(ISNA(IF(A314&lt;&gt;"",VLOOKUP(A314,'1CONTRATO2'!$A$311:$F$863,6,FALSE),"")),"",IF(A314&lt;&gt;"",VLOOKUP(A314,'1CONTRATO2'!$A$311:$F$863,6,FALSE),""))</f>
        <v/>
      </c>
      <c r="D314" s="209"/>
      <c r="E314" s="208"/>
      <c r="F314" s="207" t="str">
        <f>IF(ISNA(IF(A314&lt;&gt;"",VLOOKUP(A314,'1CONTRATO2'!$A$311:$F$863,4,FALSE),"")),"",IF(A314&lt;&gt;"",VLOOKUP(A314,'1CONTRATO2'!$A$311:$F$863,4,FALSE),""))</f>
        <v/>
      </c>
      <c r="G314" s="206" t="str">
        <f>IF(PROGRAMACIÓN!F314="","",PROGRAMACIÓN!F314)</f>
        <v/>
      </c>
      <c r="H314" s="206" t="str">
        <f>IF(PROGRAMACIÓN!G314="","",PROGRAMACIÓN!G314)</f>
        <v/>
      </c>
      <c r="I314" s="206" t="str">
        <f>IF(PROGRAMACIÓN!H314="","",PROGRAMACIÓN!H314)</f>
        <v/>
      </c>
      <c r="J314" s="205" t="str">
        <f>IF(ISNA(IF(A314&lt;&gt;"",VLOOKUP(A314,'1CONTRATO2'!$A$311:$F$863,5,FALSE),"")),"",IF(A314&lt;&gt;"",VLOOKUP(A314,'1CONTRATO2'!$A$311:$F$863,5,FALSE),""))</f>
        <v/>
      </c>
      <c r="K314" s="204" t="str">
        <f>IF(ISNA(IF(OR(F314="DESCANSA",J314="DESCANSA"),"-----",IF(C314&lt;&gt;"",IF(VLOOKUP(F314,INICIO!$C$7:$D$30,2,FALSE)&lt;&gt;"",VLOOKUP(F314,INICIO!$C$7:$D$30,2,FALSE),""),""))),"",IF(OR(F314="DESCANSA",J314="DESCANSA"),"-----",IF(C314&lt;&gt;"",IF(VLOOKUP(F314,INICIO!$C$7:$D$30,2,FALSE)&lt;&gt;"",VLOOKUP(F314,INICIO!$C$7:$D$30,2,FALSE),""),"")))</f>
        <v/>
      </c>
      <c r="L314" s="203" t="str">
        <f>IF(ISNA(IF(A314&lt;&gt;"",VLOOKUP(A314,'1CONTRATO2'!$A$311:$G$863,7,FALSE),"")),"",IF(A314&lt;&gt;"",VLOOKUP(A314,'1CONTRATO2'!$A$311:$G$863,7,FALSE),""))</f>
        <v/>
      </c>
      <c r="M314" s="201" t="str">
        <f t="shared" si="20"/>
        <v>-</v>
      </c>
      <c r="N314" s="302" t="str">
        <f t="shared" si="22"/>
        <v/>
      </c>
      <c r="O314" s="314" t="str">
        <f>IF(PROGRAMACIÓN!C314="", "", PROGRAMACIÓN!C314)</f>
        <v/>
      </c>
      <c r="P314" s="303" t="str">
        <f t="shared" si="23"/>
        <v/>
      </c>
      <c r="Q314" s="303" t="str">
        <f t="shared" si="24"/>
        <v/>
      </c>
    </row>
    <row r="315" spans="1:17" ht="18" customHeight="1" x14ac:dyDescent="0.35">
      <c r="A315" s="203">
        <f t="shared" si="21"/>
        <v>308</v>
      </c>
      <c r="B315" s="210" t="str">
        <f>IF(ISNA(IF(A315&lt;&gt;"",VLOOKUP(A315,'1CONTRATO2'!$A$311:$F$863,2,FALSE),"")),"",IF(A315&lt;&gt;"",VLOOKUP(A315,'1CONTRATO2'!$A$311:$F$863,2,FALSE),""))</f>
        <v/>
      </c>
      <c r="C315" s="210" t="str">
        <f>IF(ISNA(IF(A315&lt;&gt;"",VLOOKUP(A315,'1CONTRATO2'!$A$311:$F$863,6,FALSE),"")),"",IF(A315&lt;&gt;"",VLOOKUP(A315,'1CONTRATO2'!$A$311:$F$863,6,FALSE),""))</f>
        <v/>
      </c>
      <c r="D315" s="209"/>
      <c r="E315" s="208"/>
      <c r="F315" s="207" t="str">
        <f>IF(ISNA(IF(A315&lt;&gt;"",VLOOKUP(A315,'1CONTRATO2'!$A$311:$F$863,4,FALSE),"")),"",IF(A315&lt;&gt;"",VLOOKUP(A315,'1CONTRATO2'!$A$311:$F$863,4,FALSE),""))</f>
        <v/>
      </c>
      <c r="G315" s="206" t="str">
        <f>IF(PROGRAMACIÓN!F315="","",PROGRAMACIÓN!F315)</f>
        <v/>
      </c>
      <c r="H315" s="206" t="str">
        <f>IF(PROGRAMACIÓN!G315="","",PROGRAMACIÓN!G315)</f>
        <v/>
      </c>
      <c r="I315" s="206" t="str">
        <f>IF(PROGRAMACIÓN!H315="","",PROGRAMACIÓN!H315)</f>
        <v/>
      </c>
      <c r="J315" s="205" t="str">
        <f>IF(ISNA(IF(A315&lt;&gt;"",VLOOKUP(A315,'1CONTRATO2'!$A$311:$F$863,5,FALSE),"")),"",IF(A315&lt;&gt;"",VLOOKUP(A315,'1CONTRATO2'!$A$311:$F$863,5,FALSE),""))</f>
        <v/>
      </c>
      <c r="K315" s="204" t="str">
        <f>IF(ISNA(IF(OR(F315="DESCANSA",J315="DESCANSA"),"-----",IF(C315&lt;&gt;"",IF(VLOOKUP(F315,INICIO!$C$7:$D$30,2,FALSE)&lt;&gt;"",VLOOKUP(F315,INICIO!$C$7:$D$30,2,FALSE),""),""))),"",IF(OR(F315="DESCANSA",J315="DESCANSA"),"-----",IF(C315&lt;&gt;"",IF(VLOOKUP(F315,INICIO!$C$7:$D$30,2,FALSE)&lt;&gt;"",VLOOKUP(F315,INICIO!$C$7:$D$30,2,FALSE),""),"")))</f>
        <v/>
      </c>
      <c r="L315" s="203" t="str">
        <f>IF(ISNA(IF(A315&lt;&gt;"",VLOOKUP(A315,'1CONTRATO2'!$A$311:$G$863,7,FALSE),"")),"",IF(A315&lt;&gt;"",VLOOKUP(A315,'1CONTRATO2'!$A$311:$G$863,7,FALSE),""))</f>
        <v/>
      </c>
      <c r="M315" s="201" t="str">
        <f t="shared" si="20"/>
        <v>-</v>
      </c>
      <c r="N315" s="302" t="str">
        <f t="shared" si="22"/>
        <v/>
      </c>
      <c r="O315" s="314" t="str">
        <f>IF(PROGRAMACIÓN!C315="", "", PROGRAMACIÓN!C315)</f>
        <v/>
      </c>
      <c r="P315" s="303" t="str">
        <f t="shared" si="23"/>
        <v/>
      </c>
      <c r="Q315" s="303" t="str">
        <f t="shared" si="24"/>
        <v/>
      </c>
    </row>
    <row r="316" spans="1:17" ht="18" customHeight="1" x14ac:dyDescent="0.35">
      <c r="A316" s="203">
        <f t="shared" si="21"/>
        <v>309</v>
      </c>
      <c r="B316" s="210" t="str">
        <f>IF(ISNA(IF(A316&lt;&gt;"",VLOOKUP(A316,'1CONTRATO2'!$A$311:$F$863,2,FALSE),"")),"",IF(A316&lt;&gt;"",VLOOKUP(A316,'1CONTRATO2'!$A$311:$F$863,2,FALSE),""))</f>
        <v/>
      </c>
      <c r="C316" s="210" t="str">
        <f>IF(ISNA(IF(A316&lt;&gt;"",VLOOKUP(A316,'1CONTRATO2'!$A$311:$F$863,6,FALSE),"")),"",IF(A316&lt;&gt;"",VLOOKUP(A316,'1CONTRATO2'!$A$311:$F$863,6,FALSE),""))</f>
        <v/>
      </c>
      <c r="D316" s="209"/>
      <c r="E316" s="208"/>
      <c r="F316" s="207" t="str">
        <f>IF(ISNA(IF(A316&lt;&gt;"",VLOOKUP(A316,'1CONTRATO2'!$A$311:$F$863,4,FALSE),"")),"",IF(A316&lt;&gt;"",VLOOKUP(A316,'1CONTRATO2'!$A$311:$F$863,4,FALSE),""))</f>
        <v/>
      </c>
      <c r="G316" s="206" t="str">
        <f>IF(PROGRAMACIÓN!F316="","",PROGRAMACIÓN!F316)</f>
        <v/>
      </c>
      <c r="H316" s="206" t="str">
        <f>IF(PROGRAMACIÓN!G316="","",PROGRAMACIÓN!G316)</f>
        <v/>
      </c>
      <c r="I316" s="206" t="str">
        <f>IF(PROGRAMACIÓN!H316="","",PROGRAMACIÓN!H316)</f>
        <v/>
      </c>
      <c r="J316" s="205" t="str">
        <f>IF(ISNA(IF(A316&lt;&gt;"",VLOOKUP(A316,'1CONTRATO2'!$A$311:$F$863,5,FALSE),"")),"",IF(A316&lt;&gt;"",VLOOKUP(A316,'1CONTRATO2'!$A$311:$F$863,5,FALSE),""))</f>
        <v/>
      </c>
      <c r="K316" s="204" t="str">
        <f>IF(ISNA(IF(OR(F316="DESCANSA",J316="DESCANSA"),"-----",IF(C316&lt;&gt;"",IF(VLOOKUP(F316,INICIO!$C$7:$D$30,2,FALSE)&lt;&gt;"",VLOOKUP(F316,INICIO!$C$7:$D$30,2,FALSE),""),""))),"",IF(OR(F316="DESCANSA",J316="DESCANSA"),"-----",IF(C316&lt;&gt;"",IF(VLOOKUP(F316,INICIO!$C$7:$D$30,2,FALSE)&lt;&gt;"",VLOOKUP(F316,INICIO!$C$7:$D$30,2,FALSE),""),"")))</f>
        <v/>
      </c>
      <c r="L316" s="203" t="str">
        <f>IF(ISNA(IF(A316&lt;&gt;"",VLOOKUP(A316,'1CONTRATO2'!$A$311:$G$863,7,FALSE),"")),"",IF(A316&lt;&gt;"",VLOOKUP(A316,'1CONTRATO2'!$A$311:$G$863,7,FALSE),""))</f>
        <v/>
      </c>
      <c r="M316" s="201" t="str">
        <f t="shared" si="20"/>
        <v>-</v>
      </c>
      <c r="N316" s="302" t="str">
        <f t="shared" si="22"/>
        <v/>
      </c>
      <c r="O316" s="314" t="str">
        <f>IF(PROGRAMACIÓN!C316="", "", PROGRAMACIÓN!C316)</f>
        <v/>
      </c>
      <c r="P316" s="303" t="str">
        <f t="shared" si="23"/>
        <v/>
      </c>
      <c r="Q316" s="303" t="str">
        <f t="shared" si="24"/>
        <v/>
      </c>
    </row>
    <row r="317" spans="1:17" ht="18" customHeight="1" x14ac:dyDescent="0.35">
      <c r="A317" s="203">
        <f t="shared" si="21"/>
        <v>310</v>
      </c>
      <c r="B317" s="210" t="str">
        <f>IF(ISNA(IF(A317&lt;&gt;"",VLOOKUP(A317,'1CONTRATO2'!$A$311:$F$863,2,FALSE),"")),"",IF(A317&lt;&gt;"",VLOOKUP(A317,'1CONTRATO2'!$A$311:$F$863,2,FALSE),""))</f>
        <v/>
      </c>
      <c r="C317" s="210" t="str">
        <f>IF(ISNA(IF(A317&lt;&gt;"",VLOOKUP(A317,'1CONTRATO2'!$A$311:$F$863,6,FALSE),"")),"",IF(A317&lt;&gt;"",VLOOKUP(A317,'1CONTRATO2'!$A$311:$F$863,6,FALSE),""))</f>
        <v/>
      </c>
      <c r="D317" s="209"/>
      <c r="E317" s="208"/>
      <c r="F317" s="207" t="str">
        <f>IF(ISNA(IF(A317&lt;&gt;"",VLOOKUP(A317,'1CONTRATO2'!$A$311:$F$863,4,FALSE),"")),"",IF(A317&lt;&gt;"",VLOOKUP(A317,'1CONTRATO2'!$A$311:$F$863,4,FALSE),""))</f>
        <v/>
      </c>
      <c r="G317" s="206" t="str">
        <f>IF(PROGRAMACIÓN!F317="","",PROGRAMACIÓN!F317)</f>
        <v/>
      </c>
      <c r="H317" s="206" t="str">
        <f>IF(PROGRAMACIÓN!G317="","",PROGRAMACIÓN!G317)</f>
        <v/>
      </c>
      <c r="I317" s="206" t="str">
        <f>IF(PROGRAMACIÓN!H317="","",PROGRAMACIÓN!H317)</f>
        <v/>
      </c>
      <c r="J317" s="205" t="str">
        <f>IF(ISNA(IF(A317&lt;&gt;"",VLOOKUP(A317,'1CONTRATO2'!$A$311:$F$863,5,FALSE),"")),"",IF(A317&lt;&gt;"",VLOOKUP(A317,'1CONTRATO2'!$A$311:$F$863,5,FALSE),""))</f>
        <v/>
      </c>
      <c r="K317" s="204" t="str">
        <f>IF(ISNA(IF(OR(F317="DESCANSA",J317="DESCANSA"),"-----",IF(C317&lt;&gt;"",IF(VLOOKUP(F317,INICIO!$C$7:$D$30,2,FALSE)&lt;&gt;"",VLOOKUP(F317,INICIO!$C$7:$D$30,2,FALSE),""),""))),"",IF(OR(F317="DESCANSA",J317="DESCANSA"),"-----",IF(C317&lt;&gt;"",IF(VLOOKUP(F317,INICIO!$C$7:$D$30,2,FALSE)&lt;&gt;"",VLOOKUP(F317,INICIO!$C$7:$D$30,2,FALSE),""),"")))</f>
        <v/>
      </c>
      <c r="L317" s="203" t="str">
        <f>IF(ISNA(IF(A317&lt;&gt;"",VLOOKUP(A317,'1CONTRATO2'!$A$311:$G$863,7,FALSE),"")),"",IF(A317&lt;&gt;"",VLOOKUP(A317,'1CONTRATO2'!$A$311:$G$863,7,FALSE),""))</f>
        <v/>
      </c>
      <c r="M317" s="201" t="str">
        <f t="shared" si="20"/>
        <v>-</v>
      </c>
      <c r="N317" s="302" t="str">
        <f t="shared" si="22"/>
        <v/>
      </c>
      <c r="O317" s="314" t="str">
        <f>IF(PROGRAMACIÓN!C317="", "", PROGRAMACIÓN!C317)</f>
        <v/>
      </c>
      <c r="P317" s="303" t="str">
        <f t="shared" si="23"/>
        <v/>
      </c>
      <c r="Q317" s="303" t="str">
        <f t="shared" si="24"/>
        <v/>
      </c>
    </row>
    <row r="318" spans="1:17" ht="18" customHeight="1" x14ac:dyDescent="0.35">
      <c r="A318" s="203">
        <f t="shared" si="21"/>
        <v>311</v>
      </c>
      <c r="B318" s="210" t="str">
        <f>IF(ISNA(IF(A318&lt;&gt;"",VLOOKUP(A318,'1CONTRATO2'!$A$311:$F$863,2,FALSE),"")),"",IF(A318&lt;&gt;"",VLOOKUP(A318,'1CONTRATO2'!$A$311:$F$863,2,FALSE),""))</f>
        <v/>
      </c>
      <c r="C318" s="210" t="str">
        <f>IF(ISNA(IF(A318&lt;&gt;"",VLOOKUP(A318,'1CONTRATO2'!$A$311:$F$863,6,FALSE),"")),"",IF(A318&lt;&gt;"",VLOOKUP(A318,'1CONTRATO2'!$A$311:$F$863,6,FALSE),""))</f>
        <v/>
      </c>
      <c r="D318" s="209"/>
      <c r="E318" s="208"/>
      <c r="F318" s="207" t="str">
        <f>IF(ISNA(IF(A318&lt;&gt;"",VLOOKUP(A318,'1CONTRATO2'!$A$311:$F$863,4,FALSE),"")),"",IF(A318&lt;&gt;"",VLOOKUP(A318,'1CONTRATO2'!$A$311:$F$863,4,FALSE),""))</f>
        <v/>
      </c>
      <c r="G318" s="206" t="str">
        <f>IF(PROGRAMACIÓN!F318="","",PROGRAMACIÓN!F318)</f>
        <v/>
      </c>
      <c r="H318" s="206" t="str">
        <f>IF(PROGRAMACIÓN!G318="","",PROGRAMACIÓN!G318)</f>
        <v/>
      </c>
      <c r="I318" s="206" t="str">
        <f>IF(PROGRAMACIÓN!H318="","",PROGRAMACIÓN!H318)</f>
        <v/>
      </c>
      <c r="J318" s="205" t="str">
        <f>IF(ISNA(IF(A318&lt;&gt;"",VLOOKUP(A318,'1CONTRATO2'!$A$311:$F$863,5,FALSE),"")),"",IF(A318&lt;&gt;"",VLOOKUP(A318,'1CONTRATO2'!$A$311:$F$863,5,FALSE),""))</f>
        <v/>
      </c>
      <c r="K318" s="204" t="str">
        <f>IF(ISNA(IF(OR(F318="DESCANSA",J318="DESCANSA"),"-----",IF(C318&lt;&gt;"",IF(VLOOKUP(F318,INICIO!$C$7:$D$30,2,FALSE)&lt;&gt;"",VLOOKUP(F318,INICIO!$C$7:$D$30,2,FALSE),""),""))),"",IF(OR(F318="DESCANSA",J318="DESCANSA"),"-----",IF(C318&lt;&gt;"",IF(VLOOKUP(F318,INICIO!$C$7:$D$30,2,FALSE)&lt;&gt;"",VLOOKUP(F318,INICIO!$C$7:$D$30,2,FALSE),""),"")))</f>
        <v/>
      </c>
      <c r="L318" s="203" t="str">
        <f>IF(ISNA(IF(A318&lt;&gt;"",VLOOKUP(A318,'1CONTRATO2'!$A$311:$G$863,7,FALSE),"")),"",IF(A318&lt;&gt;"",VLOOKUP(A318,'1CONTRATO2'!$A$311:$G$863,7,FALSE),""))</f>
        <v/>
      </c>
      <c r="M318" s="201" t="str">
        <f t="shared" si="20"/>
        <v>-</v>
      </c>
      <c r="N318" s="302" t="str">
        <f t="shared" si="22"/>
        <v/>
      </c>
      <c r="O318" s="314" t="str">
        <f>IF(PROGRAMACIÓN!C318="", "", PROGRAMACIÓN!C318)</f>
        <v/>
      </c>
      <c r="P318" s="303" t="str">
        <f t="shared" si="23"/>
        <v/>
      </c>
      <c r="Q318" s="303" t="str">
        <f t="shared" si="24"/>
        <v/>
      </c>
    </row>
    <row r="319" spans="1:17" ht="18" customHeight="1" x14ac:dyDescent="0.35">
      <c r="A319" s="203">
        <f t="shared" si="21"/>
        <v>312</v>
      </c>
      <c r="B319" s="210" t="str">
        <f>IF(ISNA(IF(A319&lt;&gt;"",VLOOKUP(A319,'1CONTRATO2'!$A$311:$F$863,2,FALSE),"")),"",IF(A319&lt;&gt;"",VLOOKUP(A319,'1CONTRATO2'!$A$311:$F$863,2,FALSE),""))</f>
        <v/>
      </c>
      <c r="C319" s="210" t="str">
        <f>IF(ISNA(IF(A319&lt;&gt;"",VLOOKUP(A319,'1CONTRATO2'!$A$311:$F$863,6,FALSE),"")),"",IF(A319&lt;&gt;"",VLOOKUP(A319,'1CONTRATO2'!$A$311:$F$863,6,FALSE),""))</f>
        <v/>
      </c>
      <c r="D319" s="209"/>
      <c r="E319" s="208"/>
      <c r="F319" s="207" t="str">
        <f>IF(ISNA(IF(A319&lt;&gt;"",VLOOKUP(A319,'1CONTRATO2'!$A$311:$F$863,4,FALSE),"")),"",IF(A319&lt;&gt;"",VLOOKUP(A319,'1CONTRATO2'!$A$311:$F$863,4,FALSE),""))</f>
        <v/>
      </c>
      <c r="G319" s="206" t="str">
        <f>IF(PROGRAMACIÓN!F319="","",PROGRAMACIÓN!F319)</f>
        <v/>
      </c>
      <c r="H319" s="206" t="str">
        <f>IF(PROGRAMACIÓN!G319="","",PROGRAMACIÓN!G319)</f>
        <v/>
      </c>
      <c r="I319" s="206" t="str">
        <f>IF(PROGRAMACIÓN!H319="","",PROGRAMACIÓN!H319)</f>
        <v/>
      </c>
      <c r="J319" s="205" t="str">
        <f>IF(ISNA(IF(A319&lt;&gt;"",VLOOKUP(A319,'1CONTRATO2'!$A$311:$F$863,5,FALSE),"")),"",IF(A319&lt;&gt;"",VLOOKUP(A319,'1CONTRATO2'!$A$311:$F$863,5,FALSE),""))</f>
        <v/>
      </c>
      <c r="K319" s="204" t="str">
        <f>IF(ISNA(IF(OR(F319="DESCANSA",J319="DESCANSA"),"-----",IF(C319&lt;&gt;"",IF(VLOOKUP(F319,INICIO!$C$7:$D$30,2,FALSE)&lt;&gt;"",VLOOKUP(F319,INICIO!$C$7:$D$30,2,FALSE),""),""))),"",IF(OR(F319="DESCANSA",J319="DESCANSA"),"-----",IF(C319&lt;&gt;"",IF(VLOOKUP(F319,INICIO!$C$7:$D$30,2,FALSE)&lt;&gt;"",VLOOKUP(F319,INICIO!$C$7:$D$30,2,FALSE),""),"")))</f>
        <v/>
      </c>
      <c r="L319" s="203" t="str">
        <f>IF(ISNA(IF(A319&lt;&gt;"",VLOOKUP(A319,'1CONTRATO2'!$A$311:$G$863,7,FALSE),"")),"",IF(A319&lt;&gt;"",VLOOKUP(A319,'1CONTRATO2'!$A$311:$G$863,7,FALSE),""))</f>
        <v/>
      </c>
      <c r="M319" s="201" t="str">
        <f t="shared" si="20"/>
        <v>-</v>
      </c>
      <c r="N319" s="302" t="str">
        <f t="shared" si="22"/>
        <v/>
      </c>
      <c r="O319" s="314" t="str">
        <f>IF(PROGRAMACIÓN!C319="", "", PROGRAMACIÓN!C319)</f>
        <v/>
      </c>
      <c r="P319" s="303" t="str">
        <f t="shared" si="23"/>
        <v/>
      </c>
      <c r="Q319" s="303" t="str">
        <f t="shared" si="24"/>
        <v/>
      </c>
    </row>
    <row r="320" spans="1:17" ht="18" customHeight="1" x14ac:dyDescent="0.35">
      <c r="A320" s="203">
        <f t="shared" si="21"/>
        <v>313</v>
      </c>
      <c r="B320" s="210" t="str">
        <f>IF(ISNA(IF(A320&lt;&gt;"",VLOOKUP(A320,'1CONTRATO2'!$A$311:$F$863,2,FALSE),"")),"",IF(A320&lt;&gt;"",VLOOKUP(A320,'1CONTRATO2'!$A$311:$F$863,2,FALSE),""))</f>
        <v/>
      </c>
      <c r="C320" s="210" t="str">
        <f>IF(ISNA(IF(A320&lt;&gt;"",VLOOKUP(A320,'1CONTRATO2'!$A$311:$F$863,6,FALSE),"")),"",IF(A320&lt;&gt;"",VLOOKUP(A320,'1CONTRATO2'!$A$311:$F$863,6,FALSE),""))</f>
        <v/>
      </c>
      <c r="D320" s="209"/>
      <c r="E320" s="208"/>
      <c r="F320" s="207" t="str">
        <f>IF(ISNA(IF(A320&lt;&gt;"",VLOOKUP(A320,'1CONTRATO2'!$A$311:$F$863,4,FALSE),"")),"",IF(A320&lt;&gt;"",VLOOKUP(A320,'1CONTRATO2'!$A$311:$F$863,4,FALSE),""))</f>
        <v/>
      </c>
      <c r="G320" s="206" t="str">
        <f>IF(PROGRAMACIÓN!F320="","",PROGRAMACIÓN!F320)</f>
        <v/>
      </c>
      <c r="H320" s="206" t="str">
        <f>IF(PROGRAMACIÓN!G320="","",PROGRAMACIÓN!G320)</f>
        <v/>
      </c>
      <c r="I320" s="206" t="str">
        <f>IF(PROGRAMACIÓN!H320="","",PROGRAMACIÓN!H320)</f>
        <v/>
      </c>
      <c r="J320" s="205" t="str">
        <f>IF(ISNA(IF(A320&lt;&gt;"",VLOOKUP(A320,'1CONTRATO2'!$A$311:$F$863,5,FALSE),"")),"",IF(A320&lt;&gt;"",VLOOKUP(A320,'1CONTRATO2'!$A$311:$F$863,5,FALSE),""))</f>
        <v/>
      </c>
      <c r="K320" s="204" t="str">
        <f>IF(ISNA(IF(OR(F320="DESCANSA",J320="DESCANSA"),"-----",IF(C320&lt;&gt;"",IF(VLOOKUP(F320,INICIO!$C$7:$D$30,2,FALSE)&lt;&gt;"",VLOOKUP(F320,INICIO!$C$7:$D$30,2,FALSE),""),""))),"",IF(OR(F320="DESCANSA",J320="DESCANSA"),"-----",IF(C320&lt;&gt;"",IF(VLOOKUP(F320,INICIO!$C$7:$D$30,2,FALSE)&lt;&gt;"",VLOOKUP(F320,INICIO!$C$7:$D$30,2,FALSE),""),"")))</f>
        <v/>
      </c>
      <c r="L320" s="203" t="str">
        <f>IF(ISNA(IF(A320&lt;&gt;"",VLOOKUP(A320,'1CONTRATO2'!$A$311:$G$863,7,FALSE),"")),"",IF(A320&lt;&gt;"",VLOOKUP(A320,'1CONTRATO2'!$A$311:$G$863,7,FALSE),""))</f>
        <v/>
      </c>
      <c r="M320" s="201" t="str">
        <f t="shared" si="20"/>
        <v>-</v>
      </c>
      <c r="N320" s="302" t="str">
        <f t="shared" si="22"/>
        <v/>
      </c>
      <c r="O320" s="314" t="str">
        <f>IF(PROGRAMACIÓN!C320="", "", PROGRAMACIÓN!C320)</f>
        <v/>
      </c>
      <c r="P320" s="303" t="str">
        <f t="shared" si="23"/>
        <v/>
      </c>
      <c r="Q320" s="303" t="str">
        <f t="shared" si="24"/>
        <v/>
      </c>
    </row>
    <row r="321" spans="1:17" ht="18" customHeight="1" x14ac:dyDescent="0.35">
      <c r="A321" s="203">
        <f t="shared" si="21"/>
        <v>314</v>
      </c>
      <c r="B321" s="210" t="str">
        <f>IF(ISNA(IF(A321&lt;&gt;"",VLOOKUP(A321,'1CONTRATO2'!$A$311:$F$863,2,FALSE),"")),"",IF(A321&lt;&gt;"",VLOOKUP(A321,'1CONTRATO2'!$A$311:$F$863,2,FALSE),""))</f>
        <v/>
      </c>
      <c r="C321" s="210" t="str">
        <f>IF(ISNA(IF(A321&lt;&gt;"",VLOOKUP(A321,'1CONTRATO2'!$A$311:$F$863,6,FALSE),"")),"",IF(A321&lt;&gt;"",VLOOKUP(A321,'1CONTRATO2'!$A$311:$F$863,6,FALSE),""))</f>
        <v/>
      </c>
      <c r="D321" s="209"/>
      <c r="E321" s="208"/>
      <c r="F321" s="207" t="str">
        <f>IF(ISNA(IF(A321&lt;&gt;"",VLOOKUP(A321,'1CONTRATO2'!$A$311:$F$863,4,FALSE),"")),"",IF(A321&lt;&gt;"",VLOOKUP(A321,'1CONTRATO2'!$A$311:$F$863,4,FALSE),""))</f>
        <v/>
      </c>
      <c r="G321" s="206" t="str">
        <f>IF(PROGRAMACIÓN!F321="","",PROGRAMACIÓN!F321)</f>
        <v/>
      </c>
      <c r="H321" s="206" t="str">
        <f>IF(PROGRAMACIÓN!G321="","",PROGRAMACIÓN!G321)</f>
        <v/>
      </c>
      <c r="I321" s="206" t="str">
        <f>IF(PROGRAMACIÓN!H321="","",PROGRAMACIÓN!H321)</f>
        <v/>
      </c>
      <c r="J321" s="205" t="str">
        <f>IF(ISNA(IF(A321&lt;&gt;"",VLOOKUP(A321,'1CONTRATO2'!$A$311:$F$863,5,FALSE),"")),"",IF(A321&lt;&gt;"",VLOOKUP(A321,'1CONTRATO2'!$A$311:$F$863,5,FALSE),""))</f>
        <v/>
      </c>
      <c r="K321" s="204" t="str">
        <f>IF(ISNA(IF(OR(F321="DESCANSA",J321="DESCANSA"),"-----",IF(C321&lt;&gt;"",IF(VLOOKUP(F321,INICIO!$C$7:$D$30,2,FALSE)&lt;&gt;"",VLOOKUP(F321,INICIO!$C$7:$D$30,2,FALSE),""),""))),"",IF(OR(F321="DESCANSA",J321="DESCANSA"),"-----",IF(C321&lt;&gt;"",IF(VLOOKUP(F321,INICIO!$C$7:$D$30,2,FALSE)&lt;&gt;"",VLOOKUP(F321,INICIO!$C$7:$D$30,2,FALSE),""),"")))</f>
        <v/>
      </c>
      <c r="L321" s="203" t="str">
        <f>IF(ISNA(IF(A321&lt;&gt;"",VLOOKUP(A321,'1CONTRATO2'!$A$311:$G$863,7,FALSE),"")),"",IF(A321&lt;&gt;"",VLOOKUP(A321,'1CONTRATO2'!$A$311:$G$863,7,FALSE),""))</f>
        <v/>
      </c>
      <c r="M321" s="201" t="str">
        <f t="shared" si="20"/>
        <v>-</v>
      </c>
      <c r="N321" s="302" t="str">
        <f t="shared" si="22"/>
        <v/>
      </c>
      <c r="O321" s="314" t="str">
        <f>IF(PROGRAMACIÓN!C321="", "", PROGRAMACIÓN!C321)</f>
        <v/>
      </c>
      <c r="P321" s="303" t="str">
        <f t="shared" si="23"/>
        <v/>
      </c>
      <c r="Q321" s="303" t="str">
        <f t="shared" si="24"/>
        <v/>
      </c>
    </row>
    <row r="322" spans="1:17" ht="18" customHeight="1" x14ac:dyDescent="0.35">
      <c r="A322" s="203">
        <f t="shared" si="21"/>
        <v>315</v>
      </c>
      <c r="B322" s="210" t="str">
        <f>IF(ISNA(IF(A322&lt;&gt;"",VLOOKUP(A322,'1CONTRATO2'!$A$311:$F$863,2,FALSE),"")),"",IF(A322&lt;&gt;"",VLOOKUP(A322,'1CONTRATO2'!$A$311:$F$863,2,FALSE),""))</f>
        <v/>
      </c>
      <c r="C322" s="210" t="str">
        <f>IF(ISNA(IF(A322&lt;&gt;"",VLOOKUP(A322,'1CONTRATO2'!$A$311:$F$863,6,FALSE),"")),"",IF(A322&lt;&gt;"",VLOOKUP(A322,'1CONTRATO2'!$A$311:$F$863,6,FALSE),""))</f>
        <v/>
      </c>
      <c r="D322" s="209"/>
      <c r="E322" s="208"/>
      <c r="F322" s="207" t="str">
        <f>IF(ISNA(IF(A322&lt;&gt;"",VLOOKUP(A322,'1CONTRATO2'!$A$311:$F$863,4,FALSE),"")),"",IF(A322&lt;&gt;"",VLOOKUP(A322,'1CONTRATO2'!$A$311:$F$863,4,FALSE),""))</f>
        <v/>
      </c>
      <c r="G322" s="206" t="str">
        <f>IF(PROGRAMACIÓN!F322="","",PROGRAMACIÓN!F322)</f>
        <v/>
      </c>
      <c r="H322" s="206" t="str">
        <f>IF(PROGRAMACIÓN!G322="","",PROGRAMACIÓN!G322)</f>
        <v/>
      </c>
      <c r="I322" s="206" t="str">
        <f>IF(PROGRAMACIÓN!H322="","",PROGRAMACIÓN!H322)</f>
        <v/>
      </c>
      <c r="J322" s="205" t="str">
        <f>IF(ISNA(IF(A322&lt;&gt;"",VLOOKUP(A322,'1CONTRATO2'!$A$311:$F$863,5,FALSE),"")),"",IF(A322&lt;&gt;"",VLOOKUP(A322,'1CONTRATO2'!$A$311:$F$863,5,FALSE),""))</f>
        <v/>
      </c>
      <c r="K322" s="204" t="str">
        <f>IF(ISNA(IF(OR(F322="DESCANSA",J322="DESCANSA"),"-----",IF(C322&lt;&gt;"",IF(VLOOKUP(F322,INICIO!$C$7:$D$30,2,FALSE)&lt;&gt;"",VLOOKUP(F322,INICIO!$C$7:$D$30,2,FALSE),""),""))),"",IF(OR(F322="DESCANSA",J322="DESCANSA"),"-----",IF(C322&lt;&gt;"",IF(VLOOKUP(F322,INICIO!$C$7:$D$30,2,FALSE)&lt;&gt;"",VLOOKUP(F322,INICIO!$C$7:$D$30,2,FALSE),""),"")))</f>
        <v/>
      </c>
      <c r="L322" s="203" t="str">
        <f>IF(ISNA(IF(A322&lt;&gt;"",VLOOKUP(A322,'1CONTRATO2'!$A$311:$G$863,7,FALSE),"")),"",IF(A322&lt;&gt;"",VLOOKUP(A322,'1CONTRATO2'!$A$311:$G$863,7,FALSE),""))</f>
        <v/>
      </c>
      <c r="M322" s="201" t="str">
        <f t="shared" si="20"/>
        <v>-</v>
      </c>
      <c r="N322" s="302" t="str">
        <f t="shared" si="22"/>
        <v/>
      </c>
      <c r="O322" s="314" t="str">
        <f>IF(PROGRAMACIÓN!C322="", "", PROGRAMACIÓN!C322)</f>
        <v/>
      </c>
      <c r="P322" s="303" t="str">
        <f t="shared" si="23"/>
        <v/>
      </c>
      <c r="Q322" s="303" t="str">
        <f t="shared" si="24"/>
        <v/>
      </c>
    </row>
    <row r="323" spans="1:17" ht="18" customHeight="1" x14ac:dyDescent="0.35">
      <c r="A323" s="203">
        <f t="shared" si="21"/>
        <v>316</v>
      </c>
      <c r="B323" s="210" t="str">
        <f>IF(ISNA(IF(A323&lt;&gt;"",VLOOKUP(A323,'1CONTRATO2'!$A$311:$F$863,2,FALSE),"")),"",IF(A323&lt;&gt;"",VLOOKUP(A323,'1CONTRATO2'!$A$311:$F$863,2,FALSE),""))</f>
        <v/>
      </c>
      <c r="C323" s="210" t="str">
        <f>IF(ISNA(IF(A323&lt;&gt;"",VLOOKUP(A323,'1CONTRATO2'!$A$311:$F$863,6,FALSE),"")),"",IF(A323&lt;&gt;"",VLOOKUP(A323,'1CONTRATO2'!$A$311:$F$863,6,FALSE),""))</f>
        <v/>
      </c>
      <c r="D323" s="209"/>
      <c r="E323" s="208"/>
      <c r="F323" s="207" t="str">
        <f>IF(ISNA(IF(A323&lt;&gt;"",VLOOKUP(A323,'1CONTRATO2'!$A$311:$F$863,4,FALSE),"")),"",IF(A323&lt;&gt;"",VLOOKUP(A323,'1CONTRATO2'!$A$311:$F$863,4,FALSE),""))</f>
        <v/>
      </c>
      <c r="G323" s="206" t="str">
        <f>IF(PROGRAMACIÓN!F323="","",PROGRAMACIÓN!F323)</f>
        <v/>
      </c>
      <c r="H323" s="206" t="str">
        <f>IF(PROGRAMACIÓN!G323="","",PROGRAMACIÓN!G323)</f>
        <v/>
      </c>
      <c r="I323" s="206" t="str">
        <f>IF(PROGRAMACIÓN!H323="","",PROGRAMACIÓN!H323)</f>
        <v/>
      </c>
      <c r="J323" s="205" t="str">
        <f>IF(ISNA(IF(A323&lt;&gt;"",VLOOKUP(A323,'1CONTRATO2'!$A$311:$F$863,5,FALSE),"")),"",IF(A323&lt;&gt;"",VLOOKUP(A323,'1CONTRATO2'!$A$311:$F$863,5,FALSE),""))</f>
        <v/>
      </c>
      <c r="K323" s="204" t="str">
        <f>IF(ISNA(IF(OR(F323="DESCANSA",J323="DESCANSA"),"-----",IF(C323&lt;&gt;"",IF(VLOOKUP(F323,INICIO!$C$7:$D$30,2,FALSE)&lt;&gt;"",VLOOKUP(F323,INICIO!$C$7:$D$30,2,FALSE),""),""))),"",IF(OR(F323="DESCANSA",J323="DESCANSA"),"-----",IF(C323&lt;&gt;"",IF(VLOOKUP(F323,INICIO!$C$7:$D$30,2,FALSE)&lt;&gt;"",VLOOKUP(F323,INICIO!$C$7:$D$30,2,FALSE),""),"")))</f>
        <v/>
      </c>
      <c r="L323" s="203" t="str">
        <f>IF(ISNA(IF(A323&lt;&gt;"",VLOOKUP(A323,'1CONTRATO2'!$A$311:$G$863,7,FALSE),"")),"",IF(A323&lt;&gt;"",VLOOKUP(A323,'1CONTRATO2'!$A$311:$G$863,7,FALSE),""))</f>
        <v/>
      </c>
      <c r="M323" s="201" t="str">
        <f t="shared" si="20"/>
        <v>-</v>
      </c>
      <c r="N323" s="302" t="str">
        <f t="shared" si="22"/>
        <v/>
      </c>
      <c r="O323" s="314" t="str">
        <f>IF(PROGRAMACIÓN!C323="", "", PROGRAMACIÓN!C323)</f>
        <v/>
      </c>
      <c r="P323" s="303" t="str">
        <f t="shared" si="23"/>
        <v/>
      </c>
      <c r="Q323" s="303" t="str">
        <f t="shared" si="24"/>
        <v/>
      </c>
    </row>
    <row r="324" spans="1:17" ht="18" customHeight="1" x14ac:dyDescent="0.35">
      <c r="A324" s="203">
        <f t="shared" si="21"/>
        <v>317</v>
      </c>
      <c r="B324" s="210" t="str">
        <f>IF(ISNA(IF(A324&lt;&gt;"",VLOOKUP(A324,'1CONTRATO2'!$A$311:$F$863,2,FALSE),"")),"",IF(A324&lt;&gt;"",VLOOKUP(A324,'1CONTRATO2'!$A$311:$F$863,2,FALSE),""))</f>
        <v/>
      </c>
      <c r="C324" s="210" t="str">
        <f>IF(ISNA(IF(A324&lt;&gt;"",VLOOKUP(A324,'1CONTRATO2'!$A$311:$F$863,6,FALSE),"")),"",IF(A324&lt;&gt;"",VLOOKUP(A324,'1CONTRATO2'!$A$311:$F$863,6,FALSE),""))</f>
        <v/>
      </c>
      <c r="D324" s="209"/>
      <c r="E324" s="208"/>
      <c r="F324" s="207" t="str">
        <f>IF(ISNA(IF(A324&lt;&gt;"",VLOOKUP(A324,'1CONTRATO2'!$A$311:$F$863,4,FALSE),"")),"",IF(A324&lt;&gt;"",VLOOKUP(A324,'1CONTRATO2'!$A$311:$F$863,4,FALSE),""))</f>
        <v/>
      </c>
      <c r="G324" s="206" t="str">
        <f>IF(PROGRAMACIÓN!F324="","",PROGRAMACIÓN!F324)</f>
        <v/>
      </c>
      <c r="H324" s="206" t="str">
        <f>IF(PROGRAMACIÓN!G324="","",PROGRAMACIÓN!G324)</f>
        <v/>
      </c>
      <c r="I324" s="206" t="str">
        <f>IF(PROGRAMACIÓN!H324="","",PROGRAMACIÓN!H324)</f>
        <v/>
      </c>
      <c r="J324" s="205" t="str">
        <f>IF(ISNA(IF(A324&lt;&gt;"",VLOOKUP(A324,'1CONTRATO2'!$A$311:$F$863,5,FALSE),"")),"",IF(A324&lt;&gt;"",VLOOKUP(A324,'1CONTRATO2'!$A$311:$F$863,5,FALSE),""))</f>
        <v/>
      </c>
      <c r="K324" s="204" t="str">
        <f>IF(ISNA(IF(OR(F324="DESCANSA",J324="DESCANSA"),"-----",IF(C324&lt;&gt;"",IF(VLOOKUP(F324,INICIO!$C$7:$D$30,2,FALSE)&lt;&gt;"",VLOOKUP(F324,INICIO!$C$7:$D$30,2,FALSE),""),""))),"",IF(OR(F324="DESCANSA",J324="DESCANSA"),"-----",IF(C324&lt;&gt;"",IF(VLOOKUP(F324,INICIO!$C$7:$D$30,2,FALSE)&lt;&gt;"",VLOOKUP(F324,INICIO!$C$7:$D$30,2,FALSE),""),"")))</f>
        <v/>
      </c>
      <c r="L324" s="203" t="str">
        <f>IF(ISNA(IF(A324&lt;&gt;"",VLOOKUP(A324,'1CONTRATO2'!$A$311:$G$863,7,FALSE),"")),"",IF(A324&lt;&gt;"",VLOOKUP(A324,'1CONTRATO2'!$A$311:$G$863,7,FALSE),""))</f>
        <v/>
      </c>
      <c r="M324" s="201" t="str">
        <f t="shared" si="20"/>
        <v>-</v>
      </c>
      <c r="N324" s="302" t="str">
        <f t="shared" si="22"/>
        <v/>
      </c>
      <c r="O324" s="314" t="str">
        <f>IF(PROGRAMACIÓN!C324="", "", PROGRAMACIÓN!C324)</f>
        <v/>
      </c>
      <c r="P324" s="303" t="str">
        <f t="shared" si="23"/>
        <v/>
      </c>
      <c r="Q324" s="303" t="str">
        <f t="shared" si="24"/>
        <v/>
      </c>
    </row>
    <row r="325" spans="1:17" ht="18" customHeight="1" x14ac:dyDescent="0.35">
      <c r="A325" s="203">
        <f t="shared" si="21"/>
        <v>318</v>
      </c>
      <c r="B325" s="210" t="str">
        <f>IF(ISNA(IF(A325&lt;&gt;"",VLOOKUP(A325,'1CONTRATO2'!$A$311:$F$863,2,FALSE),"")),"",IF(A325&lt;&gt;"",VLOOKUP(A325,'1CONTRATO2'!$A$311:$F$863,2,FALSE),""))</f>
        <v/>
      </c>
      <c r="C325" s="210" t="str">
        <f>IF(ISNA(IF(A325&lt;&gt;"",VLOOKUP(A325,'1CONTRATO2'!$A$311:$F$863,6,FALSE),"")),"",IF(A325&lt;&gt;"",VLOOKUP(A325,'1CONTRATO2'!$A$311:$F$863,6,FALSE),""))</f>
        <v/>
      </c>
      <c r="D325" s="209"/>
      <c r="E325" s="208"/>
      <c r="F325" s="207" t="str">
        <f>IF(ISNA(IF(A325&lt;&gt;"",VLOOKUP(A325,'1CONTRATO2'!$A$311:$F$863,4,FALSE),"")),"",IF(A325&lt;&gt;"",VLOOKUP(A325,'1CONTRATO2'!$A$311:$F$863,4,FALSE),""))</f>
        <v/>
      </c>
      <c r="G325" s="206" t="str">
        <f>IF(PROGRAMACIÓN!F325="","",PROGRAMACIÓN!F325)</f>
        <v/>
      </c>
      <c r="H325" s="206" t="str">
        <f>IF(PROGRAMACIÓN!G325="","",PROGRAMACIÓN!G325)</f>
        <v/>
      </c>
      <c r="I325" s="206" t="str">
        <f>IF(PROGRAMACIÓN!H325="","",PROGRAMACIÓN!H325)</f>
        <v/>
      </c>
      <c r="J325" s="205" t="str">
        <f>IF(ISNA(IF(A325&lt;&gt;"",VLOOKUP(A325,'1CONTRATO2'!$A$311:$F$863,5,FALSE),"")),"",IF(A325&lt;&gt;"",VLOOKUP(A325,'1CONTRATO2'!$A$311:$F$863,5,FALSE),""))</f>
        <v/>
      </c>
      <c r="K325" s="204" t="str">
        <f>IF(ISNA(IF(OR(F325="DESCANSA",J325="DESCANSA"),"-----",IF(C325&lt;&gt;"",IF(VLOOKUP(F325,INICIO!$C$7:$D$30,2,FALSE)&lt;&gt;"",VLOOKUP(F325,INICIO!$C$7:$D$30,2,FALSE),""),""))),"",IF(OR(F325="DESCANSA",J325="DESCANSA"),"-----",IF(C325&lt;&gt;"",IF(VLOOKUP(F325,INICIO!$C$7:$D$30,2,FALSE)&lt;&gt;"",VLOOKUP(F325,INICIO!$C$7:$D$30,2,FALSE),""),"")))</f>
        <v/>
      </c>
      <c r="L325" s="203" t="str">
        <f>IF(ISNA(IF(A325&lt;&gt;"",VLOOKUP(A325,'1CONTRATO2'!$A$311:$G$863,7,FALSE),"")),"",IF(A325&lt;&gt;"",VLOOKUP(A325,'1CONTRATO2'!$A$311:$G$863,7,FALSE),""))</f>
        <v/>
      </c>
      <c r="M325" s="201" t="str">
        <f t="shared" si="20"/>
        <v>-</v>
      </c>
      <c r="N325" s="302" t="str">
        <f t="shared" si="22"/>
        <v/>
      </c>
      <c r="O325" s="314" t="str">
        <f>IF(PROGRAMACIÓN!C325="", "", PROGRAMACIÓN!C325)</f>
        <v/>
      </c>
      <c r="P325" s="303" t="str">
        <f t="shared" si="23"/>
        <v/>
      </c>
      <c r="Q325" s="303" t="str">
        <f t="shared" si="24"/>
        <v/>
      </c>
    </row>
    <row r="326" spans="1:17" ht="18" customHeight="1" x14ac:dyDescent="0.35">
      <c r="A326" s="203">
        <f t="shared" si="21"/>
        <v>319</v>
      </c>
      <c r="B326" s="210" t="str">
        <f>IF(ISNA(IF(A326&lt;&gt;"",VLOOKUP(A326,'1CONTRATO2'!$A$311:$F$863,2,FALSE),"")),"",IF(A326&lt;&gt;"",VLOOKUP(A326,'1CONTRATO2'!$A$311:$F$863,2,FALSE),""))</f>
        <v/>
      </c>
      <c r="C326" s="210" t="str">
        <f>IF(ISNA(IF(A326&lt;&gt;"",VLOOKUP(A326,'1CONTRATO2'!$A$311:$F$863,6,FALSE),"")),"",IF(A326&lt;&gt;"",VLOOKUP(A326,'1CONTRATO2'!$A$311:$F$863,6,FALSE),""))</f>
        <v/>
      </c>
      <c r="D326" s="209"/>
      <c r="E326" s="208"/>
      <c r="F326" s="207" t="str">
        <f>IF(ISNA(IF(A326&lt;&gt;"",VLOOKUP(A326,'1CONTRATO2'!$A$311:$F$863,4,FALSE),"")),"",IF(A326&lt;&gt;"",VLOOKUP(A326,'1CONTRATO2'!$A$311:$F$863,4,FALSE),""))</f>
        <v/>
      </c>
      <c r="G326" s="206" t="str">
        <f>IF(PROGRAMACIÓN!F326="","",PROGRAMACIÓN!F326)</f>
        <v/>
      </c>
      <c r="H326" s="206" t="str">
        <f>IF(PROGRAMACIÓN!G326="","",PROGRAMACIÓN!G326)</f>
        <v/>
      </c>
      <c r="I326" s="206" t="str">
        <f>IF(PROGRAMACIÓN!H326="","",PROGRAMACIÓN!H326)</f>
        <v/>
      </c>
      <c r="J326" s="205" t="str">
        <f>IF(ISNA(IF(A326&lt;&gt;"",VLOOKUP(A326,'1CONTRATO2'!$A$311:$F$863,5,FALSE),"")),"",IF(A326&lt;&gt;"",VLOOKUP(A326,'1CONTRATO2'!$A$311:$F$863,5,FALSE),""))</f>
        <v/>
      </c>
      <c r="K326" s="204" t="str">
        <f>IF(ISNA(IF(OR(F326="DESCANSA",J326="DESCANSA"),"-----",IF(C326&lt;&gt;"",IF(VLOOKUP(F326,INICIO!$C$7:$D$30,2,FALSE)&lt;&gt;"",VLOOKUP(F326,INICIO!$C$7:$D$30,2,FALSE),""),""))),"",IF(OR(F326="DESCANSA",J326="DESCANSA"),"-----",IF(C326&lt;&gt;"",IF(VLOOKUP(F326,INICIO!$C$7:$D$30,2,FALSE)&lt;&gt;"",VLOOKUP(F326,INICIO!$C$7:$D$30,2,FALSE),""),"")))</f>
        <v/>
      </c>
      <c r="L326" s="203" t="str">
        <f>IF(ISNA(IF(A326&lt;&gt;"",VLOOKUP(A326,'1CONTRATO2'!$A$311:$G$863,7,FALSE),"")),"",IF(A326&lt;&gt;"",VLOOKUP(A326,'1CONTRATO2'!$A$311:$G$863,7,FALSE),""))</f>
        <v/>
      </c>
      <c r="M326" s="201" t="str">
        <f t="shared" si="20"/>
        <v>-</v>
      </c>
      <c r="N326" s="302" t="str">
        <f t="shared" si="22"/>
        <v/>
      </c>
      <c r="O326" s="314" t="str">
        <f>IF(PROGRAMACIÓN!C326="", "", PROGRAMACIÓN!C326)</f>
        <v/>
      </c>
      <c r="P326" s="303" t="str">
        <f t="shared" si="23"/>
        <v/>
      </c>
      <c r="Q326" s="303" t="str">
        <f t="shared" si="24"/>
        <v/>
      </c>
    </row>
    <row r="327" spans="1:17" ht="18" customHeight="1" x14ac:dyDescent="0.35">
      <c r="A327" s="203">
        <f t="shared" si="21"/>
        <v>320</v>
      </c>
      <c r="B327" s="210" t="str">
        <f>IF(ISNA(IF(A327&lt;&gt;"",VLOOKUP(A327,'1CONTRATO2'!$A$311:$F$863,2,FALSE),"")),"",IF(A327&lt;&gt;"",VLOOKUP(A327,'1CONTRATO2'!$A$311:$F$863,2,FALSE),""))</f>
        <v/>
      </c>
      <c r="C327" s="210" t="str">
        <f>IF(ISNA(IF(A327&lt;&gt;"",VLOOKUP(A327,'1CONTRATO2'!$A$311:$F$863,6,FALSE),"")),"",IF(A327&lt;&gt;"",VLOOKUP(A327,'1CONTRATO2'!$A$311:$F$863,6,FALSE),""))</f>
        <v/>
      </c>
      <c r="D327" s="209"/>
      <c r="E327" s="208"/>
      <c r="F327" s="207" t="str">
        <f>IF(ISNA(IF(A327&lt;&gt;"",VLOOKUP(A327,'1CONTRATO2'!$A$311:$F$863,4,FALSE),"")),"",IF(A327&lt;&gt;"",VLOOKUP(A327,'1CONTRATO2'!$A$311:$F$863,4,FALSE),""))</f>
        <v/>
      </c>
      <c r="G327" s="206" t="str">
        <f>IF(PROGRAMACIÓN!F327="","",PROGRAMACIÓN!F327)</f>
        <v/>
      </c>
      <c r="H327" s="206" t="str">
        <f>IF(PROGRAMACIÓN!G327="","",PROGRAMACIÓN!G327)</f>
        <v/>
      </c>
      <c r="I327" s="206" t="str">
        <f>IF(PROGRAMACIÓN!H327="","",PROGRAMACIÓN!H327)</f>
        <v/>
      </c>
      <c r="J327" s="205" t="str">
        <f>IF(ISNA(IF(A327&lt;&gt;"",VLOOKUP(A327,'1CONTRATO2'!$A$311:$F$863,5,FALSE),"")),"",IF(A327&lt;&gt;"",VLOOKUP(A327,'1CONTRATO2'!$A$311:$F$863,5,FALSE),""))</f>
        <v/>
      </c>
      <c r="K327" s="204" t="str">
        <f>IF(ISNA(IF(OR(F327="DESCANSA",J327="DESCANSA"),"-----",IF(C327&lt;&gt;"",IF(VLOOKUP(F327,INICIO!$C$7:$D$30,2,FALSE)&lt;&gt;"",VLOOKUP(F327,INICIO!$C$7:$D$30,2,FALSE),""),""))),"",IF(OR(F327="DESCANSA",J327="DESCANSA"),"-----",IF(C327&lt;&gt;"",IF(VLOOKUP(F327,INICIO!$C$7:$D$30,2,FALSE)&lt;&gt;"",VLOOKUP(F327,INICIO!$C$7:$D$30,2,FALSE),""),"")))</f>
        <v/>
      </c>
      <c r="L327" s="203" t="str">
        <f>IF(ISNA(IF(A327&lt;&gt;"",VLOOKUP(A327,'1CONTRATO2'!$A$311:$G$863,7,FALSE),"")),"",IF(A327&lt;&gt;"",VLOOKUP(A327,'1CONTRATO2'!$A$311:$G$863,7,FALSE),""))</f>
        <v/>
      </c>
      <c r="M327" s="201" t="str">
        <f t="shared" si="20"/>
        <v>-</v>
      </c>
      <c r="N327" s="302" t="str">
        <f t="shared" si="22"/>
        <v/>
      </c>
      <c r="O327" s="314" t="str">
        <f>IF(PROGRAMACIÓN!C327="", "", PROGRAMACIÓN!C327)</f>
        <v/>
      </c>
      <c r="P327" s="303" t="str">
        <f t="shared" si="23"/>
        <v/>
      </c>
      <c r="Q327" s="303" t="str">
        <f t="shared" si="24"/>
        <v/>
      </c>
    </row>
    <row r="328" spans="1:17" ht="18" customHeight="1" x14ac:dyDescent="0.35">
      <c r="A328" s="203">
        <f t="shared" si="21"/>
        <v>321</v>
      </c>
      <c r="B328" s="210" t="str">
        <f>IF(ISNA(IF(A328&lt;&gt;"",VLOOKUP(A328,'1CONTRATO2'!$A$311:$F$863,2,FALSE),"")),"",IF(A328&lt;&gt;"",VLOOKUP(A328,'1CONTRATO2'!$A$311:$F$863,2,FALSE),""))</f>
        <v/>
      </c>
      <c r="C328" s="210" t="str">
        <f>IF(ISNA(IF(A328&lt;&gt;"",VLOOKUP(A328,'1CONTRATO2'!$A$311:$F$863,6,FALSE),"")),"",IF(A328&lt;&gt;"",VLOOKUP(A328,'1CONTRATO2'!$A$311:$F$863,6,FALSE),""))</f>
        <v/>
      </c>
      <c r="D328" s="209"/>
      <c r="E328" s="208"/>
      <c r="F328" s="207" t="str">
        <f>IF(ISNA(IF(A328&lt;&gt;"",VLOOKUP(A328,'1CONTRATO2'!$A$311:$F$863,4,FALSE),"")),"",IF(A328&lt;&gt;"",VLOOKUP(A328,'1CONTRATO2'!$A$311:$F$863,4,FALSE),""))</f>
        <v/>
      </c>
      <c r="G328" s="206" t="str">
        <f>IF(PROGRAMACIÓN!F328="","",PROGRAMACIÓN!F328)</f>
        <v/>
      </c>
      <c r="H328" s="206" t="str">
        <f>IF(PROGRAMACIÓN!G328="","",PROGRAMACIÓN!G328)</f>
        <v/>
      </c>
      <c r="I328" s="206" t="str">
        <f>IF(PROGRAMACIÓN!H328="","",PROGRAMACIÓN!H328)</f>
        <v/>
      </c>
      <c r="J328" s="205" t="str">
        <f>IF(ISNA(IF(A328&lt;&gt;"",VLOOKUP(A328,'1CONTRATO2'!$A$311:$F$863,5,FALSE),"")),"",IF(A328&lt;&gt;"",VLOOKUP(A328,'1CONTRATO2'!$A$311:$F$863,5,FALSE),""))</f>
        <v/>
      </c>
      <c r="K328" s="204" t="str">
        <f>IF(ISNA(IF(OR(F328="DESCANSA",J328="DESCANSA"),"-----",IF(C328&lt;&gt;"",IF(VLOOKUP(F328,INICIO!$C$7:$D$30,2,FALSE)&lt;&gt;"",VLOOKUP(F328,INICIO!$C$7:$D$30,2,FALSE),""),""))),"",IF(OR(F328="DESCANSA",J328="DESCANSA"),"-----",IF(C328&lt;&gt;"",IF(VLOOKUP(F328,INICIO!$C$7:$D$30,2,FALSE)&lt;&gt;"",VLOOKUP(F328,INICIO!$C$7:$D$30,2,FALSE),""),"")))</f>
        <v/>
      </c>
      <c r="L328" s="203" t="str">
        <f>IF(ISNA(IF(A328&lt;&gt;"",VLOOKUP(A328,'1CONTRATO2'!$A$311:$G$863,7,FALSE),"")),"",IF(A328&lt;&gt;"",VLOOKUP(A328,'1CONTRATO2'!$A$311:$G$863,7,FALSE),""))</f>
        <v/>
      </c>
      <c r="M328" s="201" t="str">
        <f t="shared" ref="M328:M391" si="25">IF(OR(K328="DESCANSA",K328="-----"),"","-")</f>
        <v>-</v>
      </c>
      <c r="N328" s="302" t="str">
        <f t="shared" si="22"/>
        <v/>
      </c>
      <c r="O328" s="314" t="str">
        <f>IF(PROGRAMACIÓN!C328="", "", PROGRAMACIÓN!C328)</f>
        <v/>
      </c>
      <c r="P328" s="303" t="str">
        <f t="shared" si="23"/>
        <v/>
      </c>
      <c r="Q328" s="303" t="str">
        <f t="shared" si="24"/>
        <v/>
      </c>
    </row>
    <row r="329" spans="1:17" ht="18" customHeight="1" x14ac:dyDescent="0.35">
      <c r="A329" s="203">
        <f t="shared" ref="A329:A392" si="26">A328+1</f>
        <v>322</v>
      </c>
      <c r="B329" s="210" t="str">
        <f>IF(ISNA(IF(A329&lt;&gt;"",VLOOKUP(A329,'1CONTRATO2'!$A$311:$F$863,2,FALSE),"")),"",IF(A329&lt;&gt;"",VLOOKUP(A329,'1CONTRATO2'!$A$311:$F$863,2,FALSE),""))</f>
        <v/>
      </c>
      <c r="C329" s="210" t="str">
        <f>IF(ISNA(IF(A329&lt;&gt;"",VLOOKUP(A329,'1CONTRATO2'!$A$311:$F$863,6,FALSE),"")),"",IF(A329&lt;&gt;"",VLOOKUP(A329,'1CONTRATO2'!$A$311:$F$863,6,FALSE),""))</f>
        <v/>
      </c>
      <c r="D329" s="209"/>
      <c r="E329" s="208"/>
      <c r="F329" s="207" t="str">
        <f>IF(ISNA(IF(A329&lt;&gt;"",VLOOKUP(A329,'1CONTRATO2'!$A$311:$F$863,4,FALSE),"")),"",IF(A329&lt;&gt;"",VLOOKUP(A329,'1CONTRATO2'!$A$311:$F$863,4,FALSE),""))</f>
        <v/>
      </c>
      <c r="G329" s="206" t="str">
        <f>IF(PROGRAMACIÓN!F329="","",PROGRAMACIÓN!F329)</f>
        <v/>
      </c>
      <c r="H329" s="206" t="str">
        <f>IF(PROGRAMACIÓN!G329="","",PROGRAMACIÓN!G329)</f>
        <v/>
      </c>
      <c r="I329" s="206" t="str">
        <f>IF(PROGRAMACIÓN!H329="","",PROGRAMACIÓN!H329)</f>
        <v/>
      </c>
      <c r="J329" s="205" t="str">
        <f>IF(ISNA(IF(A329&lt;&gt;"",VLOOKUP(A329,'1CONTRATO2'!$A$311:$F$863,5,FALSE),"")),"",IF(A329&lt;&gt;"",VLOOKUP(A329,'1CONTRATO2'!$A$311:$F$863,5,FALSE),""))</f>
        <v/>
      </c>
      <c r="K329" s="204" t="str">
        <f>IF(ISNA(IF(OR(F329="DESCANSA",J329="DESCANSA"),"-----",IF(C329&lt;&gt;"",IF(VLOOKUP(F329,INICIO!$C$7:$D$30,2,FALSE)&lt;&gt;"",VLOOKUP(F329,INICIO!$C$7:$D$30,2,FALSE),""),""))),"",IF(OR(F329="DESCANSA",J329="DESCANSA"),"-----",IF(C329&lt;&gt;"",IF(VLOOKUP(F329,INICIO!$C$7:$D$30,2,FALSE)&lt;&gt;"",VLOOKUP(F329,INICIO!$C$7:$D$30,2,FALSE),""),"")))</f>
        <v/>
      </c>
      <c r="L329" s="203" t="str">
        <f>IF(ISNA(IF(A329&lt;&gt;"",VLOOKUP(A329,'1CONTRATO2'!$A$311:$G$863,7,FALSE),"")),"",IF(A329&lt;&gt;"",VLOOKUP(A329,'1CONTRATO2'!$A$311:$G$863,7,FALSE),""))</f>
        <v/>
      </c>
      <c r="M329" s="201" t="str">
        <f t="shared" si="25"/>
        <v>-</v>
      </c>
      <c r="N329" s="302" t="str">
        <f t="shared" ref="N329:N392" si="27">CONCATENATE(F329,J329,L329)</f>
        <v/>
      </c>
      <c r="O329" s="314" t="str">
        <f>IF(PROGRAMACIÓN!C329="", "", PROGRAMACIÓN!C329)</f>
        <v/>
      </c>
      <c r="P329" s="303" t="str">
        <f t="shared" ref="P329:P392" si="28">G329</f>
        <v/>
      </c>
      <c r="Q329" s="303" t="str">
        <f t="shared" ref="Q329:Q392" si="29">H329</f>
        <v/>
      </c>
    </row>
    <row r="330" spans="1:17" ht="18" customHeight="1" x14ac:dyDescent="0.35">
      <c r="A330" s="203">
        <f t="shared" si="26"/>
        <v>323</v>
      </c>
      <c r="B330" s="210" t="str">
        <f>IF(ISNA(IF(A330&lt;&gt;"",VLOOKUP(A330,'1CONTRATO2'!$A$311:$F$863,2,FALSE),"")),"",IF(A330&lt;&gt;"",VLOOKUP(A330,'1CONTRATO2'!$A$311:$F$863,2,FALSE),""))</f>
        <v/>
      </c>
      <c r="C330" s="210" t="str">
        <f>IF(ISNA(IF(A330&lt;&gt;"",VLOOKUP(A330,'1CONTRATO2'!$A$311:$F$863,6,FALSE),"")),"",IF(A330&lt;&gt;"",VLOOKUP(A330,'1CONTRATO2'!$A$311:$F$863,6,FALSE),""))</f>
        <v/>
      </c>
      <c r="D330" s="209"/>
      <c r="E330" s="208"/>
      <c r="F330" s="207" t="str">
        <f>IF(ISNA(IF(A330&lt;&gt;"",VLOOKUP(A330,'1CONTRATO2'!$A$311:$F$863,4,FALSE),"")),"",IF(A330&lt;&gt;"",VLOOKUP(A330,'1CONTRATO2'!$A$311:$F$863,4,FALSE),""))</f>
        <v/>
      </c>
      <c r="G330" s="206" t="str">
        <f>IF(PROGRAMACIÓN!F330="","",PROGRAMACIÓN!F330)</f>
        <v/>
      </c>
      <c r="H330" s="206" t="str">
        <f>IF(PROGRAMACIÓN!G330="","",PROGRAMACIÓN!G330)</f>
        <v/>
      </c>
      <c r="I330" s="206" t="str">
        <f>IF(PROGRAMACIÓN!H330="","",PROGRAMACIÓN!H330)</f>
        <v/>
      </c>
      <c r="J330" s="205" t="str">
        <f>IF(ISNA(IF(A330&lt;&gt;"",VLOOKUP(A330,'1CONTRATO2'!$A$311:$F$863,5,FALSE),"")),"",IF(A330&lt;&gt;"",VLOOKUP(A330,'1CONTRATO2'!$A$311:$F$863,5,FALSE),""))</f>
        <v/>
      </c>
      <c r="K330" s="204" t="str">
        <f>IF(ISNA(IF(OR(F330="DESCANSA",J330="DESCANSA"),"-----",IF(C330&lt;&gt;"",IF(VLOOKUP(F330,INICIO!$C$7:$D$30,2,FALSE)&lt;&gt;"",VLOOKUP(F330,INICIO!$C$7:$D$30,2,FALSE),""),""))),"",IF(OR(F330="DESCANSA",J330="DESCANSA"),"-----",IF(C330&lt;&gt;"",IF(VLOOKUP(F330,INICIO!$C$7:$D$30,2,FALSE)&lt;&gt;"",VLOOKUP(F330,INICIO!$C$7:$D$30,2,FALSE),""),"")))</f>
        <v/>
      </c>
      <c r="L330" s="203" t="str">
        <f>IF(ISNA(IF(A330&lt;&gt;"",VLOOKUP(A330,'1CONTRATO2'!$A$311:$G$863,7,FALSE),"")),"",IF(A330&lt;&gt;"",VLOOKUP(A330,'1CONTRATO2'!$A$311:$G$863,7,FALSE),""))</f>
        <v/>
      </c>
      <c r="M330" s="201" t="str">
        <f t="shared" si="25"/>
        <v>-</v>
      </c>
      <c r="N330" s="302" t="str">
        <f t="shared" si="27"/>
        <v/>
      </c>
      <c r="O330" s="314" t="str">
        <f>IF(PROGRAMACIÓN!C330="", "", PROGRAMACIÓN!C330)</f>
        <v/>
      </c>
      <c r="P330" s="303" t="str">
        <f t="shared" si="28"/>
        <v/>
      </c>
      <c r="Q330" s="303" t="str">
        <f t="shared" si="29"/>
        <v/>
      </c>
    </row>
    <row r="331" spans="1:17" ht="18" customHeight="1" x14ac:dyDescent="0.35">
      <c r="A331" s="203">
        <f t="shared" si="26"/>
        <v>324</v>
      </c>
      <c r="B331" s="210" t="str">
        <f>IF(ISNA(IF(A331&lt;&gt;"",VLOOKUP(A331,'1CONTRATO2'!$A$311:$F$863,2,FALSE),"")),"",IF(A331&lt;&gt;"",VLOOKUP(A331,'1CONTRATO2'!$A$311:$F$863,2,FALSE),""))</f>
        <v/>
      </c>
      <c r="C331" s="210" t="str">
        <f>IF(ISNA(IF(A331&lt;&gt;"",VLOOKUP(A331,'1CONTRATO2'!$A$311:$F$863,6,FALSE),"")),"",IF(A331&lt;&gt;"",VLOOKUP(A331,'1CONTRATO2'!$A$311:$F$863,6,FALSE),""))</f>
        <v/>
      </c>
      <c r="D331" s="209"/>
      <c r="E331" s="208"/>
      <c r="F331" s="207" t="str">
        <f>IF(ISNA(IF(A331&lt;&gt;"",VLOOKUP(A331,'1CONTRATO2'!$A$311:$F$863,4,FALSE),"")),"",IF(A331&lt;&gt;"",VLOOKUP(A331,'1CONTRATO2'!$A$311:$F$863,4,FALSE),""))</f>
        <v/>
      </c>
      <c r="G331" s="206" t="str">
        <f>IF(PROGRAMACIÓN!F331="","",PROGRAMACIÓN!F331)</f>
        <v/>
      </c>
      <c r="H331" s="206" t="str">
        <f>IF(PROGRAMACIÓN!G331="","",PROGRAMACIÓN!G331)</f>
        <v/>
      </c>
      <c r="I331" s="206" t="str">
        <f>IF(PROGRAMACIÓN!H331="","",PROGRAMACIÓN!H331)</f>
        <v/>
      </c>
      <c r="J331" s="205" t="str">
        <f>IF(ISNA(IF(A331&lt;&gt;"",VLOOKUP(A331,'1CONTRATO2'!$A$311:$F$863,5,FALSE),"")),"",IF(A331&lt;&gt;"",VLOOKUP(A331,'1CONTRATO2'!$A$311:$F$863,5,FALSE),""))</f>
        <v/>
      </c>
      <c r="K331" s="204" t="str">
        <f>IF(ISNA(IF(OR(F331="DESCANSA",J331="DESCANSA"),"-----",IF(C331&lt;&gt;"",IF(VLOOKUP(F331,INICIO!$C$7:$D$30,2,FALSE)&lt;&gt;"",VLOOKUP(F331,INICIO!$C$7:$D$30,2,FALSE),""),""))),"",IF(OR(F331="DESCANSA",J331="DESCANSA"),"-----",IF(C331&lt;&gt;"",IF(VLOOKUP(F331,INICIO!$C$7:$D$30,2,FALSE)&lt;&gt;"",VLOOKUP(F331,INICIO!$C$7:$D$30,2,FALSE),""),"")))</f>
        <v/>
      </c>
      <c r="L331" s="203" t="str">
        <f>IF(ISNA(IF(A331&lt;&gt;"",VLOOKUP(A331,'1CONTRATO2'!$A$311:$G$863,7,FALSE),"")),"",IF(A331&lt;&gt;"",VLOOKUP(A331,'1CONTRATO2'!$A$311:$G$863,7,FALSE),""))</f>
        <v/>
      </c>
      <c r="M331" s="201" t="str">
        <f t="shared" si="25"/>
        <v>-</v>
      </c>
      <c r="N331" s="302" t="str">
        <f t="shared" si="27"/>
        <v/>
      </c>
      <c r="O331" s="314" t="str">
        <f>IF(PROGRAMACIÓN!C331="", "", PROGRAMACIÓN!C331)</f>
        <v/>
      </c>
      <c r="P331" s="303" t="str">
        <f t="shared" si="28"/>
        <v/>
      </c>
      <c r="Q331" s="303" t="str">
        <f t="shared" si="29"/>
        <v/>
      </c>
    </row>
    <row r="332" spans="1:17" ht="18" customHeight="1" x14ac:dyDescent="0.35">
      <c r="A332" s="203">
        <f t="shared" si="26"/>
        <v>325</v>
      </c>
      <c r="B332" s="210" t="str">
        <f>IF(ISNA(IF(A332&lt;&gt;"",VLOOKUP(A332,'1CONTRATO2'!$A$311:$F$863,2,FALSE),"")),"",IF(A332&lt;&gt;"",VLOOKUP(A332,'1CONTRATO2'!$A$311:$F$863,2,FALSE),""))</f>
        <v/>
      </c>
      <c r="C332" s="210" t="str">
        <f>IF(ISNA(IF(A332&lt;&gt;"",VLOOKUP(A332,'1CONTRATO2'!$A$311:$F$863,6,FALSE),"")),"",IF(A332&lt;&gt;"",VLOOKUP(A332,'1CONTRATO2'!$A$311:$F$863,6,FALSE),""))</f>
        <v/>
      </c>
      <c r="D332" s="209"/>
      <c r="E332" s="208"/>
      <c r="F332" s="207" t="str">
        <f>IF(ISNA(IF(A332&lt;&gt;"",VLOOKUP(A332,'1CONTRATO2'!$A$311:$F$863,4,FALSE),"")),"",IF(A332&lt;&gt;"",VLOOKUP(A332,'1CONTRATO2'!$A$311:$F$863,4,FALSE),""))</f>
        <v/>
      </c>
      <c r="G332" s="206" t="str">
        <f>IF(PROGRAMACIÓN!F332="","",PROGRAMACIÓN!F332)</f>
        <v/>
      </c>
      <c r="H332" s="206" t="str">
        <f>IF(PROGRAMACIÓN!G332="","",PROGRAMACIÓN!G332)</f>
        <v/>
      </c>
      <c r="I332" s="206" t="str">
        <f>IF(PROGRAMACIÓN!H332="","",PROGRAMACIÓN!H332)</f>
        <v/>
      </c>
      <c r="J332" s="205" t="str">
        <f>IF(ISNA(IF(A332&lt;&gt;"",VLOOKUP(A332,'1CONTRATO2'!$A$311:$F$863,5,FALSE),"")),"",IF(A332&lt;&gt;"",VLOOKUP(A332,'1CONTRATO2'!$A$311:$F$863,5,FALSE),""))</f>
        <v/>
      </c>
      <c r="K332" s="204" t="str">
        <f>IF(ISNA(IF(OR(F332="DESCANSA",J332="DESCANSA"),"-----",IF(C332&lt;&gt;"",IF(VLOOKUP(F332,INICIO!$C$7:$D$30,2,FALSE)&lt;&gt;"",VLOOKUP(F332,INICIO!$C$7:$D$30,2,FALSE),""),""))),"",IF(OR(F332="DESCANSA",J332="DESCANSA"),"-----",IF(C332&lt;&gt;"",IF(VLOOKUP(F332,INICIO!$C$7:$D$30,2,FALSE)&lt;&gt;"",VLOOKUP(F332,INICIO!$C$7:$D$30,2,FALSE),""),"")))</f>
        <v/>
      </c>
      <c r="L332" s="203" t="str">
        <f>IF(ISNA(IF(A332&lt;&gt;"",VLOOKUP(A332,'1CONTRATO2'!$A$311:$G$863,7,FALSE),"")),"",IF(A332&lt;&gt;"",VLOOKUP(A332,'1CONTRATO2'!$A$311:$G$863,7,FALSE),""))</f>
        <v/>
      </c>
      <c r="M332" s="201" t="str">
        <f t="shared" si="25"/>
        <v>-</v>
      </c>
      <c r="N332" s="302" t="str">
        <f t="shared" si="27"/>
        <v/>
      </c>
      <c r="O332" s="314" t="str">
        <f>IF(PROGRAMACIÓN!C332="", "", PROGRAMACIÓN!C332)</f>
        <v/>
      </c>
      <c r="P332" s="303" t="str">
        <f t="shared" si="28"/>
        <v/>
      </c>
      <c r="Q332" s="303" t="str">
        <f t="shared" si="29"/>
        <v/>
      </c>
    </row>
    <row r="333" spans="1:17" ht="18" customHeight="1" x14ac:dyDescent="0.35">
      <c r="A333" s="203">
        <f t="shared" si="26"/>
        <v>326</v>
      </c>
      <c r="B333" s="210" t="str">
        <f>IF(ISNA(IF(A333&lt;&gt;"",VLOOKUP(A333,'1CONTRATO2'!$A$311:$F$863,2,FALSE),"")),"",IF(A333&lt;&gt;"",VLOOKUP(A333,'1CONTRATO2'!$A$311:$F$863,2,FALSE),""))</f>
        <v/>
      </c>
      <c r="C333" s="210" t="str">
        <f>IF(ISNA(IF(A333&lt;&gt;"",VLOOKUP(A333,'1CONTRATO2'!$A$311:$F$863,6,FALSE),"")),"",IF(A333&lt;&gt;"",VLOOKUP(A333,'1CONTRATO2'!$A$311:$F$863,6,FALSE),""))</f>
        <v/>
      </c>
      <c r="D333" s="209"/>
      <c r="E333" s="208"/>
      <c r="F333" s="207" t="str">
        <f>IF(ISNA(IF(A333&lt;&gt;"",VLOOKUP(A333,'1CONTRATO2'!$A$311:$F$863,4,FALSE),"")),"",IF(A333&lt;&gt;"",VLOOKUP(A333,'1CONTRATO2'!$A$311:$F$863,4,FALSE),""))</f>
        <v/>
      </c>
      <c r="G333" s="206" t="str">
        <f>IF(PROGRAMACIÓN!F333="","",PROGRAMACIÓN!F333)</f>
        <v/>
      </c>
      <c r="H333" s="206" t="str">
        <f>IF(PROGRAMACIÓN!G333="","",PROGRAMACIÓN!G333)</f>
        <v/>
      </c>
      <c r="I333" s="206" t="str">
        <f>IF(PROGRAMACIÓN!H333="","",PROGRAMACIÓN!H333)</f>
        <v/>
      </c>
      <c r="J333" s="205" t="str">
        <f>IF(ISNA(IF(A333&lt;&gt;"",VLOOKUP(A333,'1CONTRATO2'!$A$311:$F$863,5,FALSE),"")),"",IF(A333&lt;&gt;"",VLOOKUP(A333,'1CONTRATO2'!$A$311:$F$863,5,FALSE),""))</f>
        <v/>
      </c>
      <c r="K333" s="204" t="str">
        <f>IF(ISNA(IF(OR(F333="DESCANSA",J333="DESCANSA"),"-----",IF(C333&lt;&gt;"",IF(VLOOKUP(F333,INICIO!$C$7:$D$30,2,FALSE)&lt;&gt;"",VLOOKUP(F333,INICIO!$C$7:$D$30,2,FALSE),""),""))),"",IF(OR(F333="DESCANSA",J333="DESCANSA"),"-----",IF(C333&lt;&gt;"",IF(VLOOKUP(F333,INICIO!$C$7:$D$30,2,FALSE)&lt;&gt;"",VLOOKUP(F333,INICIO!$C$7:$D$30,2,FALSE),""),"")))</f>
        <v/>
      </c>
      <c r="L333" s="203" t="str">
        <f>IF(ISNA(IF(A333&lt;&gt;"",VLOOKUP(A333,'1CONTRATO2'!$A$311:$G$863,7,FALSE),"")),"",IF(A333&lt;&gt;"",VLOOKUP(A333,'1CONTRATO2'!$A$311:$G$863,7,FALSE),""))</f>
        <v/>
      </c>
      <c r="M333" s="201" t="str">
        <f t="shared" si="25"/>
        <v>-</v>
      </c>
      <c r="N333" s="302" t="str">
        <f t="shared" si="27"/>
        <v/>
      </c>
      <c r="O333" s="314" t="str">
        <f>IF(PROGRAMACIÓN!C333="", "", PROGRAMACIÓN!C333)</f>
        <v/>
      </c>
      <c r="P333" s="303" t="str">
        <f t="shared" si="28"/>
        <v/>
      </c>
      <c r="Q333" s="303" t="str">
        <f t="shared" si="29"/>
        <v/>
      </c>
    </row>
    <row r="334" spans="1:17" ht="18" customHeight="1" x14ac:dyDescent="0.35">
      <c r="A334" s="203">
        <f t="shared" si="26"/>
        <v>327</v>
      </c>
      <c r="B334" s="210" t="str">
        <f>IF(ISNA(IF(A334&lt;&gt;"",VLOOKUP(A334,'1CONTRATO2'!$A$311:$F$863,2,FALSE),"")),"",IF(A334&lt;&gt;"",VLOOKUP(A334,'1CONTRATO2'!$A$311:$F$863,2,FALSE),""))</f>
        <v/>
      </c>
      <c r="C334" s="210" t="str">
        <f>IF(ISNA(IF(A334&lt;&gt;"",VLOOKUP(A334,'1CONTRATO2'!$A$311:$F$863,6,FALSE),"")),"",IF(A334&lt;&gt;"",VLOOKUP(A334,'1CONTRATO2'!$A$311:$F$863,6,FALSE),""))</f>
        <v/>
      </c>
      <c r="D334" s="209"/>
      <c r="E334" s="208"/>
      <c r="F334" s="207" t="str">
        <f>IF(ISNA(IF(A334&lt;&gt;"",VLOOKUP(A334,'1CONTRATO2'!$A$311:$F$863,4,FALSE),"")),"",IF(A334&lt;&gt;"",VLOOKUP(A334,'1CONTRATO2'!$A$311:$F$863,4,FALSE),""))</f>
        <v/>
      </c>
      <c r="G334" s="206" t="str">
        <f>IF(PROGRAMACIÓN!F334="","",PROGRAMACIÓN!F334)</f>
        <v/>
      </c>
      <c r="H334" s="206" t="str">
        <f>IF(PROGRAMACIÓN!G334="","",PROGRAMACIÓN!G334)</f>
        <v/>
      </c>
      <c r="I334" s="206" t="str">
        <f>IF(PROGRAMACIÓN!H334="","",PROGRAMACIÓN!H334)</f>
        <v/>
      </c>
      <c r="J334" s="205" t="str">
        <f>IF(ISNA(IF(A334&lt;&gt;"",VLOOKUP(A334,'1CONTRATO2'!$A$311:$F$863,5,FALSE),"")),"",IF(A334&lt;&gt;"",VLOOKUP(A334,'1CONTRATO2'!$A$311:$F$863,5,FALSE),""))</f>
        <v/>
      </c>
      <c r="K334" s="204" t="str">
        <f>IF(ISNA(IF(OR(F334="DESCANSA",J334="DESCANSA"),"-----",IF(C334&lt;&gt;"",IF(VLOOKUP(F334,INICIO!$C$7:$D$30,2,FALSE)&lt;&gt;"",VLOOKUP(F334,INICIO!$C$7:$D$30,2,FALSE),""),""))),"",IF(OR(F334="DESCANSA",J334="DESCANSA"),"-----",IF(C334&lt;&gt;"",IF(VLOOKUP(F334,INICIO!$C$7:$D$30,2,FALSE)&lt;&gt;"",VLOOKUP(F334,INICIO!$C$7:$D$30,2,FALSE),""),"")))</f>
        <v/>
      </c>
      <c r="L334" s="203" t="str">
        <f>IF(ISNA(IF(A334&lt;&gt;"",VLOOKUP(A334,'1CONTRATO2'!$A$311:$G$863,7,FALSE),"")),"",IF(A334&lt;&gt;"",VLOOKUP(A334,'1CONTRATO2'!$A$311:$G$863,7,FALSE),""))</f>
        <v/>
      </c>
      <c r="M334" s="201" t="str">
        <f t="shared" si="25"/>
        <v>-</v>
      </c>
      <c r="N334" s="302" t="str">
        <f t="shared" si="27"/>
        <v/>
      </c>
      <c r="O334" s="314" t="str">
        <f>IF(PROGRAMACIÓN!C334="", "", PROGRAMACIÓN!C334)</f>
        <v/>
      </c>
      <c r="P334" s="303" t="str">
        <f t="shared" si="28"/>
        <v/>
      </c>
      <c r="Q334" s="303" t="str">
        <f t="shared" si="29"/>
        <v/>
      </c>
    </row>
    <row r="335" spans="1:17" ht="18" customHeight="1" x14ac:dyDescent="0.35">
      <c r="A335" s="203">
        <f t="shared" si="26"/>
        <v>328</v>
      </c>
      <c r="B335" s="210" t="str">
        <f>IF(ISNA(IF(A335&lt;&gt;"",VLOOKUP(A335,'1CONTRATO2'!$A$311:$F$863,2,FALSE),"")),"",IF(A335&lt;&gt;"",VLOOKUP(A335,'1CONTRATO2'!$A$311:$F$863,2,FALSE),""))</f>
        <v/>
      </c>
      <c r="C335" s="210" t="str">
        <f>IF(ISNA(IF(A335&lt;&gt;"",VLOOKUP(A335,'1CONTRATO2'!$A$311:$F$863,6,FALSE),"")),"",IF(A335&lt;&gt;"",VLOOKUP(A335,'1CONTRATO2'!$A$311:$F$863,6,FALSE),""))</f>
        <v/>
      </c>
      <c r="D335" s="209"/>
      <c r="E335" s="208"/>
      <c r="F335" s="207" t="str">
        <f>IF(ISNA(IF(A335&lt;&gt;"",VLOOKUP(A335,'1CONTRATO2'!$A$311:$F$863,4,FALSE),"")),"",IF(A335&lt;&gt;"",VLOOKUP(A335,'1CONTRATO2'!$A$311:$F$863,4,FALSE),""))</f>
        <v/>
      </c>
      <c r="G335" s="206" t="str">
        <f>IF(PROGRAMACIÓN!F335="","",PROGRAMACIÓN!F335)</f>
        <v/>
      </c>
      <c r="H335" s="206" t="str">
        <f>IF(PROGRAMACIÓN!G335="","",PROGRAMACIÓN!G335)</f>
        <v/>
      </c>
      <c r="I335" s="206" t="str">
        <f>IF(PROGRAMACIÓN!H335="","",PROGRAMACIÓN!H335)</f>
        <v/>
      </c>
      <c r="J335" s="205" t="str">
        <f>IF(ISNA(IF(A335&lt;&gt;"",VLOOKUP(A335,'1CONTRATO2'!$A$311:$F$863,5,FALSE),"")),"",IF(A335&lt;&gt;"",VLOOKUP(A335,'1CONTRATO2'!$A$311:$F$863,5,FALSE),""))</f>
        <v/>
      </c>
      <c r="K335" s="204" t="str">
        <f>IF(ISNA(IF(OR(F335="DESCANSA",J335="DESCANSA"),"-----",IF(C335&lt;&gt;"",IF(VLOOKUP(F335,INICIO!$C$7:$D$30,2,FALSE)&lt;&gt;"",VLOOKUP(F335,INICIO!$C$7:$D$30,2,FALSE),""),""))),"",IF(OR(F335="DESCANSA",J335="DESCANSA"),"-----",IF(C335&lt;&gt;"",IF(VLOOKUP(F335,INICIO!$C$7:$D$30,2,FALSE)&lt;&gt;"",VLOOKUP(F335,INICIO!$C$7:$D$30,2,FALSE),""),"")))</f>
        <v/>
      </c>
      <c r="L335" s="203" t="str">
        <f>IF(ISNA(IF(A335&lt;&gt;"",VLOOKUP(A335,'1CONTRATO2'!$A$311:$G$863,7,FALSE),"")),"",IF(A335&lt;&gt;"",VLOOKUP(A335,'1CONTRATO2'!$A$311:$G$863,7,FALSE),""))</f>
        <v/>
      </c>
      <c r="M335" s="201" t="str">
        <f t="shared" si="25"/>
        <v>-</v>
      </c>
      <c r="N335" s="302" t="str">
        <f t="shared" si="27"/>
        <v/>
      </c>
      <c r="O335" s="314" t="str">
        <f>IF(PROGRAMACIÓN!C335="", "", PROGRAMACIÓN!C335)</f>
        <v/>
      </c>
      <c r="P335" s="303" t="str">
        <f t="shared" si="28"/>
        <v/>
      </c>
      <c r="Q335" s="303" t="str">
        <f t="shared" si="29"/>
        <v/>
      </c>
    </row>
    <row r="336" spans="1:17" ht="18" customHeight="1" x14ac:dyDescent="0.35">
      <c r="A336" s="203">
        <f t="shared" si="26"/>
        <v>329</v>
      </c>
      <c r="B336" s="210" t="str">
        <f>IF(ISNA(IF(A336&lt;&gt;"",VLOOKUP(A336,'1CONTRATO2'!$A$311:$F$863,2,FALSE),"")),"",IF(A336&lt;&gt;"",VLOOKUP(A336,'1CONTRATO2'!$A$311:$F$863,2,FALSE),""))</f>
        <v/>
      </c>
      <c r="C336" s="210" t="str">
        <f>IF(ISNA(IF(A336&lt;&gt;"",VLOOKUP(A336,'1CONTRATO2'!$A$311:$F$863,6,FALSE),"")),"",IF(A336&lt;&gt;"",VLOOKUP(A336,'1CONTRATO2'!$A$311:$F$863,6,FALSE),""))</f>
        <v/>
      </c>
      <c r="D336" s="209"/>
      <c r="E336" s="208"/>
      <c r="F336" s="207" t="str">
        <f>IF(ISNA(IF(A336&lt;&gt;"",VLOOKUP(A336,'1CONTRATO2'!$A$311:$F$863,4,FALSE),"")),"",IF(A336&lt;&gt;"",VLOOKUP(A336,'1CONTRATO2'!$A$311:$F$863,4,FALSE),""))</f>
        <v/>
      </c>
      <c r="G336" s="206" t="str">
        <f>IF(PROGRAMACIÓN!F336="","",PROGRAMACIÓN!F336)</f>
        <v/>
      </c>
      <c r="H336" s="206" t="str">
        <f>IF(PROGRAMACIÓN!G336="","",PROGRAMACIÓN!G336)</f>
        <v/>
      </c>
      <c r="I336" s="206" t="str">
        <f>IF(PROGRAMACIÓN!H336="","",PROGRAMACIÓN!H336)</f>
        <v/>
      </c>
      <c r="J336" s="205" t="str">
        <f>IF(ISNA(IF(A336&lt;&gt;"",VLOOKUP(A336,'1CONTRATO2'!$A$311:$F$863,5,FALSE),"")),"",IF(A336&lt;&gt;"",VLOOKUP(A336,'1CONTRATO2'!$A$311:$F$863,5,FALSE),""))</f>
        <v/>
      </c>
      <c r="K336" s="204" t="str">
        <f>IF(ISNA(IF(OR(F336="DESCANSA",J336="DESCANSA"),"-----",IF(C336&lt;&gt;"",IF(VLOOKUP(F336,INICIO!$C$7:$D$30,2,FALSE)&lt;&gt;"",VLOOKUP(F336,INICIO!$C$7:$D$30,2,FALSE),""),""))),"",IF(OR(F336="DESCANSA",J336="DESCANSA"),"-----",IF(C336&lt;&gt;"",IF(VLOOKUP(F336,INICIO!$C$7:$D$30,2,FALSE)&lt;&gt;"",VLOOKUP(F336,INICIO!$C$7:$D$30,2,FALSE),""),"")))</f>
        <v/>
      </c>
      <c r="L336" s="203" t="str">
        <f>IF(ISNA(IF(A336&lt;&gt;"",VLOOKUP(A336,'1CONTRATO2'!$A$311:$G$863,7,FALSE),"")),"",IF(A336&lt;&gt;"",VLOOKUP(A336,'1CONTRATO2'!$A$311:$G$863,7,FALSE),""))</f>
        <v/>
      </c>
      <c r="M336" s="201" t="str">
        <f t="shared" si="25"/>
        <v>-</v>
      </c>
      <c r="N336" s="302" t="str">
        <f t="shared" si="27"/>
        <v/>
      </c>
      <c r="O336" s="314" t="str">
        <f>IF(PROGRAMACIÓN!C336="", "", PROGRAMACIÓN!C336)</f>
        <v/>
      </c>
      <c r="P336" s="303" t="str">
        <f t="shared" si="28"/>
        <v/>
      </c>
      <c r="Q336" s="303" t="str">
        <f t="shared" si="29"/>
        <v/>
      </c>
    </row>
    <row r="337" spans="1:17" ht="18" customHeight="1" x14ac:dyDescent="0.35">
      <c r="A337" s="203">
        <f t="shared" si="26"/>
        <v>330</v>
      </c>
      <c r="B337" s="210" t="str">
        <f>IF(ISNA(IF(A337&lt;&gt;"",VLOOKUP(A337,'1CONTRATO2'!$A$311:$F$863,2,FALSE),"")),"",IF(A337&lt;&gt;"",VLOOKUP(A337,'1CONTRATO2'!$A$311:$F$863,2,FALSE),""))</f>
        <v/>
      </c>
      <c r="C337" s="210" t="str">
        <f>IF(ISNA(IF(A337&lt;&gt;"",VLOOKUP(A337,'1CONTRATO2'!$A$311:$F$863,6,FALSE),"")),"",IF(A337&lt;&gt;"",VLOOKUP(A337,'1CONTRATO2'!$A$311:$F$863,6,FALSE),""))</f>
        <v/>
      </c>
      <c r="D337" s="209"/>
      <c r="E337" s="208"/>
      <c r="F337" s="207" t="str">
        <f>IF(ISNA(IF(A337&lt;&gt;"",VLOOKUP(A337,'1CONTRATO2'!$A$311:$F$863,4,FALSE),"")),"",IF(A337&lt;&gt;"",VLOOKUP(A337,'1CONTRATO2'!$A$311:$F$863,4,FALSE),""))</f>
        <v/>
      </c>
      <c r="G337" s="206" t="str">
        <f>IF(PROGRAMACIÓN!F337="","",PROGRAMACIÓN!F337)</f>
        <v/>
      </c>
      <c r="H337" s="206" t="str">
        <f>IF(PROGRAMACIÓN!G337="","",PROGRAMACIÓN!G337)</f>
        <v/>
      </c>
      <c r="I337" s="206" t="str">
        <f>IF(PROGRAMACIÓN!H337="","",PROGRAMACIÓN!H337)</f>
        <v/>
      </c>
      <c r="J337" s="205" t="str">
        <f>IF(ISNA(IF(A337&lt;&gt;"",VLOOKUP(A337,'1CONTRATO2'!$A$311:$F$863,5,FALSE),"")),"",IF(A337&lt;&gt;"",VLOOKUP(A337,'1CONTRATO2'!$A$311:$F$863,5,FALSE),""))</f>
        <v/>
      </c>
      <c r="K337" s="204" t="str">
        <f>IF(ISNA(IF(OR(F337="DESCANSA",J337="DESCANSA"),"-----",IF(C337&lt;&gt;"",IF(VLOOKUP(F337,INICIO!$C$7:$D$30,2,FALSE)&lt;&gt;"",VLOOKUP(F337,INICIO!$C$7:$D$30,2,FALSE),""),""))),"",IF(OR(F337="DESCANSA",J337="DESCANSA"),"-----",IF(C337&lt;&gt;"",IF(VLOOKUP(F337,INICIO!$C$7:$D$30,2,FALSE)&lt;&gt;"",VLOOKUP(F337,INICIO!$C$7:$D$30,2,FALSE),""),"")))</f>
        <v/>
      </c>
      <c r="L337" s="203" t="str">
        <f>IF(ISNA(IF(A337&lt;&gt;"",VLOOKUP(A337,'1CONTRATO2'!$A$311:$G$863,7,FALSE),"")),"",IF(A337&lt;&gt;"",VLOOKUP(A337,'1CONTRATO2'!$A$311:$G$863,7,FALSE),""))</f>
        <v/>
      </c>
      <c r="M337" s="201" t="str">
        <f t="shared" si="25"/>
        <v>-</v>
      </c>
      <c r="N337" s="302" t="str">
        <f t="shared" si="27"/>
        <v/>
      </c>
      <c r="O337" s="314" t="str">
        <f>IF(PROGRAMACIÓN!C337="", "", PROGRAMACIÓN!C337)</f>
        <v/>
      </c>
      <c r="P337" s="303" t="str">
        <f t="shared" si="28"/>
        <v/>
      </c>
      <c r="Q337" s="303" t="str">
        <f t="shared" si="29"/>
        <v/>
      </c>
    </row>
    <row r="338" spans="1:17" ht="18" customHeight="1" x14ac:dyDescent="0.35">
      <c r="A338" s="203">
        <f t="shared" si="26"/>
        <v>331</v>
      </c>
      <c r="B338" s="210" t="str">
        <f>IF(ISNA(IF(A338&lt;&gt;"",VLOOKUP(A338,'1CONTRATO2'!$A$311:$F$863,2,FALSE),"")),"",IF(A338&lt;&gt;"",VLOOKUP(A338,'1CONTRATO2'!$A$311:$F$863,2,FALSE),""))</f>
        <v/>
      </c>
      <c r="C338" s="210" t="str">
        <f>IF(ISNA(IF(A338&lt;&gt;"",VLOOKUP(A338,'1CONTRATO2'!$A$311:$F$863,6,FALSE),"")),"",IF(A338&lt;&gt;"",VLOOKUP(A338,'1CONTRATO2'!$A$311:$F$863,6,FALSE),""))</f>
        <v/>
      </c>
      <c r="D338" s="209"/>
      <c r="E338" s="208"/>
      <c r="F338" s="207" t="str">
        <f>IF(ISNA(IF(A338&lt;&gt;"",VLOOKUP(A338,'1CONTRATO2'!$A$311:$F$863,4,FALSE),"")),"",IF(A338&lt;&gt;"",VLOOKUP(A338,'1CONTRATO2'!$A$311:$F$863,4,FALSE),""))</f>
        <v/>
      </c>
      <c r="G338" s="206" t="str">
        <f>IF(PROGRAMACIÓN!F338="","",PROGRAMACIÓN!F338)</f>
        <v/>
      </c>
      <c r="H338" s="206" t="str">
        <f>IF(PROGRAMACIÓN!G338="","",PROGRAMACIÓN!G338)</f>
        <v/>
      </c>
      <c r="I338" s="206" t="str">
        <f>IF(PROGRAMACIÓN!H338="","",PROGRAMACIÓN!H338)</f>
        <v/>
      </c>
      <c r="J338" s="205" t="str">
        <f>IF(ISNA(IF(A338&lt;&gt;"",VLOOKUP(A338,'1CONTRATO2'!$A$311:$F$863,5,FALSE),"")),"",IF(A338&lt;&gt;"",VLOOKUP(A338,'1CONTRATO2'!$A$311:$F$863,5,FALSE),""))</f>
        <v/>
      </c>
      <c r="K338" s="204" t="str">
        <f>IF(ISNA(IF(OR(F338="DESCANSA",J338="DESCANSA"),"-----",IF(C338&lt;&gt;"",IF(VLOOKUP(F338,INICIO!$C$7:$D$30,2,FALSE)&lt;&gt;"",VLOOKUP(F338,INICIO!$C$7:$D$30,2,FALSE),""),""))),"",IF(OR(F338="DESCANSA",J338="DESCANSA"),"-----",IF(C338&lt;&gt;"",IF(VLOOKUP(F338,INICIO!$C$7:$D$30,2,FALSE)&lt;&gt;"",VLOOKUP(F338,INICIO!$C$7:$D$30,2,FALSE),""),"")))</f>
        <v/>
      </c>
      <c r="L338" s="203" t="str">
        <f>IF(ISNA(IF(A338&lt;&gt;"",VLOOKUP(A338,'1CONTRATO2'!$A$311:$G$863,7,FALSE),"")),"",IF(A338&lt;&gt;"",VLOOKUP(A338,'1CONTRATO2'!$A$311:$G$863,7,FALSE),""))</f>
        <v/>
      </c>
      <c r="M338" s="201" t="str">
        <f t="shared" si="25"/>
        <v>-</v>
      </c>
      <c r="N338" s="302" t="str">
        <f t="shared" si="27"/>
        <v/>
      </c>
      <c r="O338" s="314" t="str">
        <f>IF(PROGRAMACIÓN!C338="", "", PROGRAMACIÓN!C338)</f>
        <v/>
      </c>
      <c r="P338" s="303" t="str">
        <f t="shared" si="28"/>
        <v/>
      </c>
      <c r="Q338" s="303" t="str">
        <f t="shared" si="29"/>
        <v/>
      </c>
    </row>
    <row r="339" spans="1:17" ht="18" customHeight="1" x14ac:dyDescent="0.35">
      <c r="A339" s="203">
        <f t="shared" si="26"/>
        <v>332</v>
      </c>
      <c r="B339" s="210" t="str">
        <f>IF(ISNA(IF(A339&lt;&gt;"",VLOOKUP(A339,'1CONTRATO2'!$A$311:$F$863,2,FALSE),"")),"",IF(A339&lt;&gt;"",VLOOKUP(A339,'1CONTRATO2'!$A$311:$F$863,2,FALSE),""))</f>
        <v/>
      </c>
      <c r="C339" s="210" t="str">
        <f>IF(ISNA(IF(A339&lt;&gt;"",VLOOKUP(A339,'1CONTRATO2'!$A$311:$F$863,6,FALSE),"")),"",IF(A339&lt;&gt;"",VLOOKUP(A339,'1CONTRATO2'!$A$311:$F$863,6,FALSE),""))</f>
        <v/>
      </c>
      <c r="D339" s="209"/>
      <c r="E339" s="208"/>
      <c r="F339" s="207" t="str">
        <f>IF(ISNA(IF(A339&lt;&gt;"",VLOOKUP(A339,'1CONTRATO2'!$A$311:$F$863,4,FALSE),"")),"",IF(A339&lt;&gt;"",VLOOKUP(A339,'1CONTRATO2'!$A$311:$F$863,4,FALSE),""))</f>
        <v/>
      </c>
      <c r="G339" s="206" t="str">
        <f>IF(PROGRAMACIÓN!F339="","",PROGRAMACIÓN!F339)</f>
        <v/>
      </c>
      <c r="H339" s="206" t="str">
        <f>IF(PROGRAMACIÓN!G339="","",PROGRAMACIÓN!G339)</f>
        <v/>
      </c>
      <c r="I339" s="206" t="str">
        <f>IF(PROGRAMACIÓN!H339="","",PROGRAMACIÓN!H339)</f>
        <v/>
      </c>
      <c r="J339" s="205" t="str">
        <f>IF(ISNA(IF(A339&lt;&gt;"",VLOOKUP(A339,'1CONTRATO2'!$A$311:$F$863,5,FALSE),"")),"",IF(A339&lt;&gt;"",VLOOKUP(A339,'1CONTRATO2'!$A$311:$F$863,5,FALSE),""))</f>
        <v/>
      </c>
      <c r="K339" s="204" t="str">
        <f>IF(ISNA(IF(OR(F339="DESCANSA",J339="DESCANSA"),"-----",IF(C339&lt;&gt;"",IF(VLOOKUP(F339,INICIO!$C$7:$D$30,2,FALSE)&lt;&gt;"",VLOOKUP(F339,INICIO!$C$7:$D$30,2,FALSE),""),""))),"",IF(OR(F339="DESCANSA",J339="DESCANSA"),"-----",IF(C339&lt;&gt;"",IF(VLOOKUP(F339,INICIO!$C$7:$D$30,2,FALSE)&lt;&gt;"",VLOOKUP(F339,INICIO!$C$7:$D$30,2,FALSE),""),"")))</f>
        <v/>
      </c>
      <c r="L339" s="203" t="str">
        <f>IF(ISNA(IF(A339&lt;&gt;"",VLOOKUP(A339,'1CONTRATO2'!$A$311:$G$863,7,FALSE),"")),"",IF(A339&lt;&gt;"",VLOOKUP(A339,'1CONTRATO2'!$A$311:$G$863,7,FALSE),""))</f>
        <v/>
      </c>
      <c r="M339" s="201" t="str">
        <f t="shared" si="25"/>
        <v>-</v>
      </c>
      <c r="N339" s="302" t="str">
        <f t="shared" si="27"/>
        <v/>
      </c>
      <c r="O339" s="314" t="str">
        <f>IF(PROGRAMACIÓN!C339="", "", PROGRAMACIÓN!C339)</f>
        <v/>
      </c>
      <c r="P339" s="303" t="str">
        <f t="shared" si="28"/>
        <v/>
      </c>
      <c r="Q339" s="303" t="str">
        <f t="shared" si="29"/>
        <v/>
      </c>
    </row>
    <row r="340" spans="1:17" ht="18" customHeight="1" x14ac:dyDescent="0.35">
      <c r="A340" s="203">
        <f t="shared" si="26"/>
        <v>333</v>
      </c>
      <c r="B340" s="210" t="str">
        <f>IF(ISNA(IF(A340&lt;&gt;"",VLOOKUP(A340,'1CONTRATO2'!$A$311:$F$863,2,FALSE),"")),"",IF(A340&lt;&gt;"",VLOOKUP(A340,'1CONTRATO2'!$A$311:$F$863,2,FALSE),""))</f>
        <v/>
      </c>
      <c r="C340" s="210" t="str">
        <f>IF(ISNA(IF(A340&lt;&gt;"",VLOOKUP(A340,'1CONTRATO2'!$A$311:$F$863,6,FALSE),"")),"",IF(A340&lt;&gt;"",VLOOKUP(A340,'1CONTRATO2'!$A$311:$F$863,6,FALSE),""))</f>
        <v/>
      </c>
      <c r="D340" s="209"/>
      <c r="E340" s="208"/>
      <c r="F340" s="207" t="str">
        <f>IF(ISNA(IF(A340&lt;&gt;"",VLOOKUP(A340,'1CONTRATO2'!$A$311:$F$863,4,FALSE),"")),"",IF(A340&lt;&gt;"",VLOOKUP(A340,'1CONTRATO2'!$A$311:$F$863,4,FALSE),""))</f>
        <v/>
      </c>
      <c r="G340" s="206" t="str">
        <f>IF(PROGRAMACIÓN!F340="","",PROGRAMACIÓN!F340)</f>
        <v/>
      </c>
      <c r="H340" s="206" t="str">
        <f>IF(PROGRAMACIÓN!G340="","",PROGRAMACIÓN!G340)</f>
        <v/>
      </c>
      <c r="I340" s="206" t="str">
        <f>IF(PROGRAMACIÓN!H340="","",PROGRAMACIÓN!H340)</f>
        <v/>
      </c>
      <c r="J340" s="205" t="str">
        <f>IF(ISNA(IF(A340&lt;&gt;"",VLOOKUP(A340,'1CONTRATO2'!$A$311:$F$863,5,FALSE),"")),"",IF(A340&lt;&gt;"",VLOOKUP(A340,'1CONTRATO2'!$A$311:$F$863,5,FALSE),""))</f>
        <v/>
      </c>
      <c r="K340" s="204" t="str">
        <f>IF(ISNA(IF(OR(F340="DESCANSA",J340="DESCANSA"),"-----",IF(C340&lt;&gt;"",IF(VLOOKUP(F340,INICIO!$C$7:$D$30,2,FALSE)&lt;&gt;"",VLOOKUP(F340,INICIO!$C$7:$D$30,2,FALSE),""),""))),"",IF(OR(F340="DESCANSA",J340="DESCANSA"),"-----",IF(C340&lt;&gt;"",IF(VLOOKUP(F340,INICIO!$C$7:$D$30,2,FALSE)&lt;&gt;"",VLOOKUP(F340,INICIO!$C$7:$D$30,2,FALSE),""),"")))</f>
        <v/>
      </c>
      <c r="L340" s="203" t="str">
        <f>IF(ISNA(IF(A340&lt;&gt;"",VLOOKUP(A340,'1CONTRATO2'!$A$311:$G$863,7,FALSE),"")),"",IF(A340&lt;&gt;"",VLOOKUP(A340,'1CONTRATO2'!$A$311:$G$863,7,FALSE),""))</f>
        <v/>
      </c>
      <c r="M340" s="201" t="str">
        <f t="shared" si="25"/>
        <v>-</v>
      </c>
      <c r="N340" s="302" t="str">
        <f t="shared" si="27"/>
        <v/>
      </c>
      <c r="O340" s="314" t="str">
        <f>IF(PROGRAMACIÓN!C340="", "", PROGRAMACIÓN!C340)</f>
        <v/>
      </c>
      <c r="P340" s="303" t="str">
        <f t="shared" si="28"/>
        <v/>
      </c>
      <c r="Q340" s="303" t="str">
        <f t="shared" si="29"/>
        <v/>
      </c>
    </row>
    <row r="341" spans="1:17" ht="18" customHeight="1" x14ac:dyDescent="0.35">
      <c r="A341" s="203">
        <f t="shared" si="26"/>
        <v>334</v>
      </c>
      <c r="B341" s="210" t="str">
        <f>IF(ISNA(IF(A341&lt;&gt;"",VLOOKUP(A341,'1CONTRATO2'!$A$311:$F$863,2,FALSE),"")),"",IF(A341&lt;&gt;"",VLOOKUP(A341,'1CONTRATO2'!$A$311:$F$863,2,FALSE),""))</f>
        <v/>
      </c>
      <c r="C341" s="210" t="str">
        <f>IF(ISNA(IF(A341&lt;&gt;"",VLOOKUP(A341,'1CONTRATO2'!$A$311:$F$863,6,FALSE),"")),"",IF(A341&lt;&gt;"",VLOOKUP(A341,'1CONTRATO2'!$A$311:$F$863,6,FALSE),""))</f>
        <v/>
      </c>
      <c r="D341" s="209"/>
      <c r="E341" s="208"/>
      <c r="F341" s="207" t="str">
        <f>IF(ISNA(IF(A341&lt;&gt;"",VLOOKUP(A341,'1CONTRATO2'!$A$311:$F$863,4,FALSE),"")),"",IF(A341&lt;&gt;"",VLOOKUP(A341,'1CONTRATO2'!$A$311:$F$863,4,FALSE),""))</f>
        <v/>
      </c>
      <c r="G341" s="206" t="str">
        <f>IF(PROGRAMACIÓN!F341="","",PROGRAMACIÓN!F341)</f>
        <v/>
      </c>
      <c r="H341" s="206" t="str">
        <f>IF(PROGRAMACIÓN!G341="","",PROGRAMACIÓN!G341)</f>
        <v/>
      </c>
      <c r="I341" s="206" t="str">
        <f>IF(PROGRAMACIÓN!H341="","",PROGRAMACIÓN!H341)</f>
        <v/>
      </c>
      <c r="J341" s="205" t="str">
        <f>IF(ISNA(IF(A341&lt;&gt;"",VLOOKUP(A341,'1CONTRATO2'!$A$311:$F$863,5,FALSE),"")),"",IF(A341&lt;&gt;"",VLOOKUP(A341,'1CONTRATO2'!$A$311:$F$863,5,FALSE),""))</f>
        <v/>
      </c>
      <c r="K341" s="204" t="str">
        <f>IF(ISNA(IF(OR(F341="DESCANSA",J341="DESCANSA"),"-----",IF(C341&lt;&gt;"",IF(VLOOKUP(F341,INICIO!$C$7:$D$30,2,FALSE)&lt;&gt;"",VLOOKUP(F341,INICIO!$C$7:$D$30,2,FALSE),""),""))),"",IF(OR(F341="DESCANSA",J341="DESCANSA"),"-----",IF(C341&lt;&gt;"",IF(VLOOKUP(F341,INICIO!$C$7:$D$30,2,FALSE)&lt;&gt;"",VLOOKUP(F341,INICIO!$C$7:$D$30,2,FALSE),""),"")))</f>
        <v/>
      </c>
      <c r="L341" s="203" t="str">
        <f>IF(ISNA(IF(A341&lt;&gt;"",VLOOKUP(A341,'1CONTRATO2'!$A$311:$G$863,7,FALSE),"")),"",IF(A341&lt;&gt;"",VLOOKUP(A341,'1CONTRATO2'!$A$311:$G$863,7,FALSE),""))</f>
        <v/>
      </c>
      <c r="M341" s="201" t="str">
        <f t="shared" si="25"/>
        <v>-</v>
      </c>
      <c r="N341" s="302" t="str">
        <f t="shared" si="27"/>
        <v/>
      </c>
      <c r="O341" s="314" t="str">
        <f>IF(PROGRAMACIÓN!C341="", "", PROGRAMACIÓN!C341)</f>
        <v/>
      </c>
      <c r="P341" s="303" t="str">
        <f t="shared" si="28"/>
        <v/>
      </c>
      <c r="Q341" s="303" t="str">
        <f t="shared" si="29"/>
        <v/>
      </c>
    </row>
    <row r="342" spans="1:17" ht="18" customHeight="1" x14ac:dyDescent="0.35">
      <c r="A342" s="203">
        <f t="shared" si="26"/>
        <v>335</v>
      </c>
      <c r="B342" s="210" t="str">
        <f>IF(ISNA(IF(A342&lt;&gt;"",VLOOKUP(A342,'1CONTRATO2'!$A$311:$F$863,2,FALSE),"")),"",IF(A342&lt;&gt;"",VLOOKUP(A342,'1CONTRATO2'!$A$311:$F$863,2,FALSE),""))</f>
        <v/>
      </c>
      <c r="C342" s="210" t="str">
        <f>IF(ISNA(IF(A342&lt;&gt;"",VLOOKUP(A342,'1CONTRATO2'!$A$311:$F$863,6,FALSE),"")),"",IF(A342&lt;&gt;"",VLOOKUP(A342,'1CONTRATO2'!$A$311:$F$863,6,FALSE),""))</f>
        <v/>
      </c>
      <c r="D342" s="209"/>
      <c r="E342" s="208"/>
      <c r="F342" s="207" t="str">
        <f>IF(ISNA(IF(A342&lt;&gt;"",VLOOKUP(A342,'1CONTRATO2'!$A$311:$F$863,4,FALSE),"")),"",IF(A342&lt;&gt;"",VLOOKUP(A342,'1CONTRATO2'!$A$311:$F$863,4,FALSE),""))</f>
        <v/>
      </c>
      <c r="G342" s="206" t="str">
        <f>IF(PROGRAMACIÓN!F342="","",PROGRAMACIÓN!F342)</f>
        <v/>
      </c>
      <c r="H342" s="206" t="str">
        <f>IF(PROGRAMACIÓN!G342="","",PROGRAMACIÓN!G342)</f>
        <v/>
      </c>
      <c r="I342" s="206" t="str">
        <f>IF(PROGRAMACIÓN!H342="","",PROGRAMACIÓN!H342)</f>
        <v/>
      </c>
      <c r="J342" s="205" t="str">
        <f>IF(ISNA(IF(A342&lt;&gt;"",VLOOKUP(A342,'1CONTRATO2'!$A$311:$F$863,5,FALSE),"")),"",IF(A342&lt;&gt;"",VLOOKUP(A342,'1CONTRATO2'!$A$311:$F$863,5,FALSE),""))</f>
        <v/>
      </c>
      <c r="K342" s="204" t="str">
        <f>IF(ISNA(IF(OR(F342="DESCANSA",J342="DESCANSA"),"-----",IF(C342&lt;&gt;"",IF(VLOOKUP(F342,INICIO!$C$7:$D$30,2,FALSE)&lt;&gt;"",VLOOKUP(F342,INICIO!$C$7:$D$30,2,FALSE),""),""))),"",IF(OR(F342="DESCANSA",J342="DESCANSA"),"-----",IF(C342&lt;&gt;"",IF(VLOOKUP(F342,INICIO!$C$7:$D$30,2,FALSE)&lt;&gt;"",VLOOKUP(F342,INICIO!$C$7:$D$30,2,FALSE),""),"")))</f>
        <v/>
      </c>
      <c r="L342" s="203" t="str">
        <f>IF(ISNA(IF(A342&lt;&gt;"",VLOOKUP(A342,'1CONTRATO2'!$A$311:$G$863,7,FALSE),"")),"",IF(A342&lt;&gt;"",VLOOKUP(A342,'1CONTRATO2'!$A$311:$G$863,7,FALSE),""))</f>
        <v/>
      </c>
      <c r="M342" s="201" t="str">
        <f t="shared" si="25"/>
        <v>-</v>
      </c>
      <c r="N342" s="302" t="str">
        <f t="shared" si="27"/>
        <v/>
      </c>
      <c r="O342" s="314" t="str">
        <f>IF(PROGRAMACIÓN!C342="", "", PROGRAMACIÓN!C342)</f>
        <v/>
      </c>
      <c r="P342" s="303" t="str">
        <f t="shared" si="28"/>
        <v/>
      </c>
      <c r="Q342" s="303" t="str">
        <f t="shared" si="29"/>
        <v/>
      </c>
    </row>
    <row r="343" spans="1:17" ht="18" customHeight="1" x14ac:dyDescent="0.35">
      <c r="A343" s="203">
        <f t="shared" si="26"/>
        <v>336</v>
      </c>
      <c r="B343" s="210" t="str">
        <f>IF(ISNA(IF(A343&lt;&gt;"",VLOOKUP(A343,'1CONTRATO2'!$A$311:$F$863,2,FALSE),"")),"",IF(A343&lt;&gt;"",VLOOKUP(A343,'1CONTRATO2'!$A$311:$F$863,2,FALSE),""))</f>
        <v/>
      </c>
      <c r="C343" s="210" t="str">
        <f>IF(ISNA(IF(A343&lt;&gt;"",VLOOKUP(A343,'1CONTRATO2'!$A$311:$F$863,6,FALSE),"")),"",IF(A343&lt;&gt;"",VLOOKUP(A343,'1CONTRATO2'!$A$311:$F$863,6,FALSE),""))</f>
        <v/>
      </c>
      <c r="D343" s="209"/>
      <c r="E343" s="208"/>
      <c r="F343" s="207" t="str">
        <f>IF(ISNA(IF(A343&lt;&gt;"",VLOOKUP(A343,'1CONTRATO2'!$A$311:$F$863,4,FALSE),"")),"",IF(A343&lt;&gt;"",VLOOKUP(A343,'1CONTRATO2'!$A$311:$F$863,4,FALSE),""))</f>
        <v/>
      </c>
      <c r="G343" s="206" t="str">
        <f>IF(PROGRAMACIÓN!F343="","",PROGRAMACIÓN!F343)</f>
        <v/>
      </c>
      <c r="H343" s="206" t="str">
        <f>IF(PROGRAMACIÓN!G343="","",PROGRAMACIÓN!G343)</f>
        <v/>
      </c>
      <c r="I343" s="206" t="str">
        <f>IF(PROGRAMACIÓN!H343="","",PROGRAMACIÓN!H343)</f>
        <v/>
      </c>
      <c r="J343" s="205" t="str">
        <f>IF(ISNA(IF(A343&lt;&gt;"",VLOOKUP(A343,'1CONTRATO2'!$A$311:$F$863,5,FALSE),"")),"",IF(A343&lt;&gt;"",VLOOKUP(A343,'1CONTRATO2'!$A$311:$F$863,5,FALSE),""))</f>
        <v/>
      </c>
      <c r="K343" s="204" t="str">
        <f>IF(ISNA(IF(OR(F343="DESCANSA",J343="DESCANSA"),"-----",IF(C343&lt;&gt;"",IF(VLOOKUP(F343,INICIO!$C$7:$D$30,2,FALSE)&lt;&gt;"",VLOOKUP(F343,INICIO!$C$7:$D$30,2,FALSE),""),""))),"",IF(OR(F343="DESCANSA",J343="DESCANSA"),"-----",IF(C343&lt;&gt;"",IF(VLOOKUP(F343,INICIO!$C$7:$D$30,2,FALSE)&lt;&gt;"",VLOOKUP(F343,INICIO!$C$7:$D$30,2,FALSE),""),"")))</f>
        <v/>
      </c>
      <c r="L343" s="203" t="str">
        <f>IF(ISNA(IF(A343&lt;&gt;"",VLOOKUP(A343,'1CONTRATO2'!$A$311:$G$863,7,FALSE),"")),"",IF(A343&lt;&gt;"",VLOOKUP(A343,'1CONTRATO2'!$A$311:$G$863,7,FALSE),""))</f>
        <v/>
      </c>
      <c r="M343" s="201" t="str">
        <f t="shared" si="25"/>
        <v>-</v>
      </c>
      <c r="N343" s="302" t="str">
        <f t="shared" si="27"/>
        <v/>
      </c>
      <c r="O343" s="314" t="str">
        <f>IF(PROGRAMACIÓN!C343="", "", PROGRAMACIÓN!C343)</f>
        <v/>
      </c>
      <c r="P343" s="303" t="str">
        <f t="shared" si="28"/>
        <v/>
      </c>
      <c r="Q343" s="303" t="str">
        <f t="shared" si="29"/>
        <v/>
      </c>
    </row>
    <row r="344" spans="1:17" ht="18" customHeight="1" x14ac:dyDescent="0.35">
      <c r="A344" s="203">
        <f t="shared" si="26"/>
        <v>337</v>
      </c>
      <c r="B344" s="210" t="str">
        <f>IF(ISNA(IF(A344&lt;&gt;"",VLOOKUP(A344,'1CONTRATO2'!$A$311:$F$863,2,FALSE),"")),"",IF(A344&lt;&gt;"",VLOOKUP(A344,'1CONTRATO2'!$A$311:$F$863,2,FALSE),""))</f>
        <v/>
      </c>
      <c r="C344" s="210" t="str">
        <f>IF(ISNA(IF(A344&lt;&gt;"",VLOOKUP(A344,'1CONTRATO2'!$A$311:$F$863,6,FALSE),"")),"",IF(A344&lt;&gt;"",VLOOKUP(A344,'1CONTRATO2'!$A$311:$F$863,6,FALSE),""))</f>
        <v/>
      </c>
      <c r="D344" s="209"/>
      <c r="E344" s="208"/>
      <c r="F344" s="207" t="str">
        <f>IF(ISNA(IF(A344&lt;&gt;"",VLOOKUP(A344,'1CONTRATO2'!$A$311:$F$863,4,FALSE),"")),"",IF(A344&lt;&gt;"",VLOOKUP(A344,'1CONTRATO2'!$A$311:$F$863,4,FALSE),""))</f>
        <v/>
      </c>
      <c r="G344" s="206" t="str">
        <f>IF(PROGRAMACIÓN!F344="","",PROGRAMACIÓN!F344)</f>
        <v/>
      </c>
      <c r="H344" s="206" t="str">
        <f>IF(PROGRAMACIÓN!G344="","",PROGRAMACIÓN!G344)</f>
        <v/>
      </c>
      <c r="I344" s="206" t="str">
        <f>IF(PROGRAMACIÓN!H344="","",PROGRAMACIÓN!H344)</f>
        <v/>
      </c>
      <c r="J344" s="205" t="str">
        <f>IF(ISNA(IF(A344&lt;&gt;"",VLOOKUP(A344,'1CONTRATO2'!$A$311:$F$863,5,FALSE),"")),"",IF(A344&lt;&gt;"",VLOOKUP(A344,'1CONTRATO2'!$A$311:$F$863,5,FALSE),""))</f>
        <v/>
      </c>
      <c r="K344" s="204" t="str">
        <f>IF(ISNA(IF(OR(F344="DESCANSA",J344="DESCANSA"),"-----",IF(C344&lt;&gt;"",IF(VLOOKUP(F344,INICIO!$C$7:$D$30,2,FALSE)&lt;&gt;"",VLOOKUP(F344,INICIO!$C$7:$D$30,2,FALSE),""),""))),"",IF(OR(F344="DESCANSA",J344="DESCANSA"),"-----",IF(C344&lt;&gt;"",IF(VLOOKUP(F344,INICIO!$C$7:$D$30,2,FALSE)&lt;&gt;"",VLOOKUP(F344,INICIO!$C$7:$D$30,2,FALSE),""),"")))</f>
        <v/>
      </c>
      <c r="L344" s="203" t="str">
        <f>IF(ISNA(IF(A344&lt;&gt;"",VLOOKUP(A344,'1CONTRATO2'!$A$311:$G$863,7,FALSE),"")),"",IF(A344&lt;&gt;"",VLOOKUP(A344,'1CONTRATO2'!$A$311:$G$863,7,FALSE),""))</f>
        <v/>
      </c>
      <c r="M344" s="201" t="str">
        <f t="shared" si="25"/>
        <v>-</v>
      </c>
      <c r="N344" s="302" t="str">
        <f t="shared" si="27"/>
        <v/>
      </c>
      <c r="O344" s="314" t="str">
        <f>IF(PROGRAMACIÓN!C344="", "", PROGRAMACIÓN!C344)</f>
        <v/>
      </c>
      <c r="P344" s="303" t="str">
        <f t="shared" si="28"/>
        <v/>
      </c>
      <c r="Q344" s="303" t="str">
        <f t="shared" si="29"/>
        <v/>
      </c>
    </row>
    <row r="345" spans="1:17" ht="18" customHeight="1" x14ac:dyDescent="0.35">
      <c r="A345" s="203">
        <f t="shared" si="26"/>
        <v>338</v>
      </c>
      <c r="B345" s="210" t="str">
        <f>IF(ISNA(IF(A345&lt;&gt;"",VLOOKUP(A345,'1CONTRATO2'!$A$311:$F$863,2,FALSE),"")),"",IF(A345&lt;&gt;"",VLOOKUP(A345,'1CONTRATO2'!$A$311:$F$863,2,FALSE),""))</f>
        <v/>
      </c>
      <c r="C345" s="210" t="str">
        <f>IF(ISNA(IF(A345&lt;&gt;"",VLOOKUP(A345,'1CONTRATO2'!$A$311:$F$863,6,FALSE),"")),"",IF(A345&lt;&gt;"",VLOOKUP(A345,'1CONTRATO2'!$A$311:$F$863,6,FALSE),""))</f>
        <v/>
      </c>
      <c r="D345" s="209"/>
      <c r="E345" s="208"/>
      <c r="F345" s="207" t="str">
        <f>IF(ISNA(IF(A345&lt;&gt;"",VLOOKUP(A345,'1CONTRATO2'!$A$311:$F$863,4,FALSE),"")),"",IF(A345&lt;&gt;"",VLOOKUP(A345,'1CONTRATO2'!$A$311:$F$863,4,FALSE),""))</f>
        <v/>
      </c>
      <c r="G345" s="206" t="str">
        <f>IF(PROGRAMACIÓN!F345="","",PROGRAMACIÓN!F345)</f>
        <v/>
      </c>
      <c r="H345" s="206" t="str">
        <f>IF(PROGRAMACIÓN!G345="","",PROGRAMACIÓN!G345)</f>
        <v/>
      </c>
      <c r="I345" s="206" t="str">
        <f>IF(PROGRAMACIÓN!H345="","",PROGRAMACIÓN!H345)</f>
        <v/>
      </c>
      <c r="J345" s="205" t="str">
        <f>IF(ISNA(IF(A345&lt;&gt;"",VLOOKUP(A345,'1CONTRATO2'!$A$311:$F$863,5,FALSE),"")),"",IF(A345&lt;&gt;"",VLOOKUP(A345,'1CONTRATO2'!$A$311:$F$863,5,FALSE),""))</f>
        <v/>
      </c>
      <c r="K345" s="204" t="str">
        <f>IF(ISNA(IF(OR(F345="DESCANSA",J345="DESCANSA"),"-----",IF(C345&lt;&gt;"",IF(VLOOKUP(F345,INICIO!$C$7:$D$30,2,FALSE)&lt;&gt;"",VLOOKUP(F345,INICIO!$C$7:$D$30,2,FALSE),""),""))),"",IF(OR(F345="DESCANSA",J345="DESCANSA"),"-----",IF(C345&lt;&gt;"",IF(VLOOKUP(F345,INICIO!$C$7:$D$30,2,FALSE)&lt;&gt;"",VLOOKUP(F345,INICIO!$C$7:$D$30,2,FALSE),""),"")))</f>
        <v/>
      </c>
      <c r="L345" s="203" t="str">
        <f>IF(ISNA(IF(A345&lt;&gt;"",VLOOKUP(A345,'1CONTRATO2'!$A$311:$G$863,7,FALSE),"")),"",IF(A345&lt;&gt;"",VLOOKUP(A345,'1CONTRATO2'!$A$311:$G$863,7,FALSE),""))</f>
        <v/>
      </c>
      <c r="M345" s="201" t="str">
        <f t="shared" si="25"/>
        <v>-</v>
      </c>
      <c r="N345" s="302" t="str">
        <f t="shared" si="27"/>
        <v/>
      </c>
      <c r="O345" s="314" t="str">
        <f>IF(PROGRAMACIÓN!C345="", "", PROGRAMACIÓN!C345)</f>
        <v/>
      </c>
      <c r="P345" s="303" t="str">
        <f t="shared" si="28"/>
        <v/>
      </c>
      <c r="Q345" s="303" t="str">
        <f t="shared" si="29"/>
        <v/>
      </c>
    </row>
    <row r="346" spans="1:17" ht="18" customHeight="1" x14ac:dyDescent="0.35">
      <c r="A346" s="203">
        <f t="shared" si="26"/>
        <v>339</v>
      </c>
      <c r="B346" s="210" t="str">
        <f>IF(ISNA(IF(A346&lt;&gt;"",VLOOKUP(A346,'1CONTRATO2'!$A$311:$F$863,2,FALSE),"")),"",IF(A346&lt;&gt;"",VLOOKUP(A346,'1CONTRATO2'!$A$311:$F$863,2,FALSE),""))</f>
        <v/>
      </c>
      <c r="C346" s="210" t="str">
        <f>IF(ISNA(IF(A346&lt;&gt;"",VLOOKUP(A346,'1CONTRATO2'!$A$311:$F$863,6,FALSE),"")),"",IF(A346&lt;&gt;"",VLOOKUP(A346,'1CONTRATO2'!$A$311:$F$863,6,FALSE),""))</f>
        <v/>
      </c>
      <c r="D346" s="209"/>
      <c r="E346" s="208"/>
      <c r="F346" s="207" t="str">
        <f>IF(ISNA(IF(A346&lt;&gt;"",VLOOKUP(A346,'1CONTRATO2'!$A$311:$F$863,4,FALSE),"")),"",IF(A346&lt;&gt;"",VLOOKUP(A346,'1CONTRATO2'!$A$311:$F$863,4,FALSE),""))</f>
        <v/>
      </c>
      <c r="G346" s="206" t="str">
        <f>IF(PROGRAMACIÓN!F346="","",PROGRAMACIÓN!F346)</f>
        <v/>
      </c>
      <c r="H346" s="206" t="str">
        <f>IF(PROGRAMACIÓN!G346="","",PROGRAMACIÓN!G346)</f>
        <v/>
      </c>
      <c r="I346" s="206" t="str">
        <f>IF(PROGRAMACIÓN!H346="","",PROGRAMACIÓN!H346)</f>
        <v/>
      </c>
      <c r="J346" s="205" t="str">
        <f>IF(ISNA(IF(A346&lt;&gt;"",VLOOKUP(A346,'1CONTRATO2'!$A$311:$F$863,5,FALSE),"")),"",IF(A346&lt;&gt;"",VLOOKUP(A346,'1CONTRATO2'!$A$311:$F$863,5,FALSE),""))</f>
        <v/>
      </c>
      <c r="K346" s="204" t="str">
        <f>IF(ISNA(IF(OR(F346="DESCANSA",J346="DESCANSA"),"-----",IF(C346&lt;&gt;"",IF(VLOOKUP(F346,INICIO!$C$7:$D$30,2,FALSE)&lt;&gt;"",VLOOKUP(F346,INICIO!$C$7:$D$30,2,FALSE),""),""))),"",IF(OR(F346="DESCANSA",J346="DESCANSA"),"-----",IF(C346&lt;&gt;"",IF(VLOOKUP(F346,INICIO!$C$7:$D$30,2,FALSE)&lt;&gt;"",VLOOKUP(F346,INICIO!$C$7:$D$30,2,FALSE),""),"")))</f>
        <v/>
      </c>
      <c r="L346" s="203" t="str">
        <f>IF(ISNA(IF(A346&lt;&gt;"",VLOOKUP(A346,'1CONTRATO2'!$A$311:$G$863,7,FALSE),"")),"",IF(A346&lt;&gt;"",VLOOKUP(A346,'1CONTRATO2'!$A$311:$G$863,7,FALSE),""))</f>
        <v/>
      </c>
      <c r="M346" s="201" t="str">
        <f t="shared" si="25"/>
        <v>-</v>
      </c>
      <c r="N346" s="302" t="str">
        <f t="shared" si="27"/>
        <v/>
      </c>
      <c r="O346" s="314" t="str">
        <f>IF(PROGRAMACIÓN!C346="", "", PROGRAMACIÓN!C346)</f>
        <v/>
      </c>
      <c r="P346" s="303" t="str">
        <f t="shared" si="28"/>
        <v/>
      </c>
      <c r="Q346" s="303" t="str">
        <f t="shared" si="29"/>
        <v/>
      </c>
    </row>
    <row r="347" spans="1:17" ht="18" customHeight="1" x14ac:dyDescent="0.35">
      <c r="A347" s="203">
        <f t="shared" si="26"/>
        <v>340</v>
      </c>
      <c r="B347" s="210" t="str">
        <f>IF(ISNA(IF(A347&lt;&gt;"",VLOOKUP(A347,'1CONTRATO2'!$A$311:$F$863,2,FALSE),"")),"",IF(A347&lt;&gt;"",VLOOKUP(A347,'1CONTRATO2'!$A$311:$F$863,2,FALSE),""))</f>
        <v/>
      </c>
      <c r="C347" s="210" t="str">
        <f>IF(ISNA(IF(A347&lt;&gt;"",VLOOKUP(A347,'1CONTRATO2'!$A$311:$F$863,6,FALSE),"")),"",IF(A347&lt;&gt;"",VLOOKUP(A347,'1CONTRATO2'!$A$311:$F$863,6,FALSE),""))</f>
        <v/>
      </c>
      <c r="D347" s="209"/>
      <c r="E347" s="208"/>
      <c r="F347" s="207" t="str">
        <f>IF(ISNA(IF(A347&lt;&gt;"",VLOOKUP(A347,'1CONTRATO2'!$A$311:$F$863,4,FALSE),"")),"",IF(A347&lt;&gt;"",VLOOKUP(A347,'1CONTRATO2'!$A$311:$F$863,4,FALSE),""))</f>
        <v/>
      </c>
      <c r="G347" s="206" t="str">
        <f>IF(PROGRAMACIÓN!F347="","",PROGRAMACIÓN!F347)</f>
        <v/>
      </c>
      <c r="H347" s="206" t="str">
        <f>IF(PROGRAMACIÓN!G347="","",PROGRAMACIÓN!G347)</f>
        <v/>
      </c>
      <c r="I347" s="206" t="str">
        <f>IF(PROGRAMACIÓN!H347="","",PROGRAMACIÓN!H347)</f>
        <v/>
      </c>
      <c r="J347" s="205" t="str">
        <f>IF(ISNA(IF(A347&lt;&gt;"",VLOOKUP(A347,'1CONTRATO2'!$A$311:$F$863,5,FALSE),"")),"",IF(A347&lt;&gt;"",VLOOKUP(A347,'1CONTRATO2'!$A$311:$F$863,5,FALSE),""))</f>
        <v/>
      </c>
      <c r="K347" s="204" t="str">
        <f>IF(ISNA(IF(OR(F347="DESCANSA",J347="DESCANSA"),"-----",IF(C347&lt;&gt;"",IF(VLOOKUP(F347,INICIO!$C$7:$D$30,2,FALSE)&lt;&gt;"",VLOOKUP(F347,INICIO!$C$7:$D$30,2,FALSE),""),""))),"",IF(OR(F347="DESCANSA",J347="DESCANSA"),"-----",IF(C347&lt;&gt;"",IF(VLOOKUP(F347,INICIO!$C$7:$D$30,2,FALSE)&lt;&gt;"",VLOOKUP(F347,INICIO!$C$7:$D$30,2,FALSE),""),"")))</f>
        <v/>
      </c>
      <c r="L347" s="203" t="str">
        <f>IF(ISNA(IF(A347&lt;&gt;"",VLOOKUP(A347,'1CONTRATO2'!$A$311:$G$863,7,FALSE),"")),"",IF(A347&lt;&gt;"",VLOOKUP(A347,'1CONTRATO2'!$A$311:$G$863,7,FALSE),""))</f>
        <v/>
      </c>
      <c r="M347" s="201" t="str">
        <f t="shared" si="25"/>
        <v>-</v>
      </c>
      <c r="N347" s="302" t="str">
        <f t="shared" si="27"/>
        <v/>
      </c>
      <c r="O347" s="314" t="str">
        <f>IF(PROGRAMACIÓN!C347="", "", PROGRAMACIÓN!C347)</f>
        <v/>
      </c>
      <c r="P347" s="303" t="str">
        <f t="shared" si="28"/>
        <v/>
      </c>
      <c r="Q347" s="303" t="str">
        <f t="shared" si="29"/>
        <v/>
      </c>
    </row>
    <row r="348" spans="1:17" ht="18" customHeight="1" x14ac:dyDescent="0.35">
      <c r="A348" s="203">
        <f t="shared" si="26"/>
        <v>341</v>
      </c>
      <c r="B348" s="210" t="str">
        <f>IF(ISNA(IF(A348&lt;&gt;"",VLOOKUP(A348,'1CONTRATO2'!$A$311:$F$863,2,FALSE),"")),"",IF(A348&lt;&gt;"",VLOOKUP(A348,'1CONTRATO2'!$A$311:$F$863,2,FALSE),""))</f>
        <v/>
      </c>
      <c r="C348" s="210" t="str">
        <f>IF(ISNA(IF(A348&lt;&gt;"",VLOOKUP(A348,'1CONTRATO2'!$A$311:$F$863,6,FALSE),"")),"",IF(A348&lt;&gt;"",VLOOKUP(A348,'1CONTRATO2'!$A$311:$F$863,6,FALSE),""))</f>
        <v/>
      </c>
      <c r="D348" s="209"/>
      <c r="E348" s="208"/>
      <c r="F348" s="207" t="str">
        <f>IF(ISNA(IF(A348&lt;&gt;"",VLOOKUP(A348,'1CONTRATO2'!$A$311:$F$863,4,FALSE),"")),"",IF(A348&lt;&gt;"",VLOOKUP(A348,'1CONTRATO2'!$A$311:$F$863,4,FALSE),""))</f>
        <v/>
      </c>
      <c r="G348" s="206" t="str">
        <f>IF(PROGRAMACIÓN!F348="","",PROGRAMACIÓN!F348)</f>
        <v/>
      </c>
      <c r="H348" s="206" t="str">
        <f>IF(PROGRAMACIÓN!G348="","",PROGRAMACIÓN!G348)</f>
        <v/>
      </c>
      <c r="I348" s="206" t="str">
        <f>IF(PROGRAMACIÓN!H348="","",PROGRAMACIÓN!H348)</f>
        <v/>
      </c>
      <c r="J348" s="205" t="str">
        <f>IF(ISNA(IF(A348&lt;&gt;"",VLOOKUP(A348,'1CONTRATO2'!$A$311:$F$863,5,FALSE),"")),"",IF(A348&lt;&gt;"",VLOOKUP(A348,'1CONTRATO2'!$A$311:$F$863,5,FALSE),""))</f>
        <v/>
      </c>
      <c r="K348" s="204" t="str">
        <f>IF(ISNA(IF(OR(F348="DESCANSA",J348="DESCANSA"),"-----",IF(C348&lt;&gt;"",IF(VLOOKUP(F348,INICIO!$C$7:$D$30,2,FALSE)&lt;&gt;"",VLOOKUP(F348,INICIO!$C$7:$D$30,2,FALSE),""),""))),"",IF(OR(F348="DESCANSA",J348="DESCANSA"),"-----",IF(C348&lt;&gt;"",IF(VLOOKUP(F348,INICIO!$C$7:$D$30,2,FALSE)&lt;&gt;"",VLOOKUP(F348,INICIO!$C$7:$D$30,2,FALSE),""),"")))</f>
        <v/>
      </c>
      <c r="L348" s="203" t="str">
        <f>IF(ISNA(IF(A348&lt;&gt;"",VLOOKUP(A348,'1CONTRATO2'!$A$311:$G$863,7,FALSE),"")),"",IF(A348&lt;&gt;"",VLOOKUP(A348,'1CONTRATO2'!$A$311:$G$863,7,FALSE),""))</f>
        <v/>
      </c>
      <c r="M348" s="201" t="str">
        <f t="shared" si="25"/>
        <v>-</v>
      </c>
      <c r="N348" s="302" t="str">
        <f t="shared" si="27"/>
        <v/>
      </c>
      <c r="O348" s="314" t="str">
        <f>IF(PROGRAMACIÓN!C348="", "", PROGRAMACIÓN!C348)</f>
        <v/>
      </c>
      <c r="P348" s="303" t="str">
        <f t="shared" si="28"/>
        <v/>
      </c>
      <c r="Q348" s="303" t="str">
        <f t="shared" si="29"/>
        <v/>
      </c>
    </row>
    <row r="349" spans="1:17" ht="18" customHeight="1" x14ac:dyDescent="0.35">
      <c r="A349" s="203">
        <f t="shared" si="26"/>
        <v>342</v>
      </c>
      <c r="B349" s="210" t="str">
        <f>IF(ISNA(IF(A349&lt;&gt;"",VLOOKUP(A349,'1CONTRATO2'!$A$311:$F$863,2,FALSE),"")),"",IF(A349&lt;&gt;"",VLOOKUP(A349,'1CONTRATO2'!$A$311:$F$863,2,FALSE),""))</f>
        <v/>
      </c>
      <c r="C349" s="210" t="str">
        <f>IF(ISNA(IF(A349&lt;&gt;"",VLOOKUP(A349,'1CONTRATO2'!$A$311:$F$863,6,FALSE),"")),"",IF(A349&lt;&gt;"",VLOOKUP(A349,'1CONTRATO2'!$A$311:$F$863,6,FALSE),""))</f>
        <v/>
      </c>
      <c r="D349" s="209"/>
      <c r="E349" s="208"/>
      <c r="F349" s="207" t="str">
        <f>IF(ISNA(IF(A349&lt;&gt;"",VLOOKUP(A349,'1CONTRATO2'!$A$311:$F$863,4,FALSE),"")),"",IF(A349&lt;&gt;"",VLOOKUP(A349,'1CONTRATO2'!$A$311:$F$863,4,FALSE),""))</f>
        <v/>
      </c>
      <c r="G349" s="206" t="str">
        <f>IF(PROGRAMACIÓN!F349="","",PROGRAMACIÓN!F349)</f>
        <v/>
      </c>
      <c r="H349" s="206" t="str">
        <f>IF(PROGRAMACIÓN!G349="","",PROGRAMACIÓN!G349)</f>
        <v/>
      </c>
      <c r="I349" s="206" t="str">
        <f>IF(PROGRAMACIÓN!H349="","",PROGRAMACIÓN!H349)</f>
        <v/>
      </c>
      <c r="J349" s="205" t="str">
        <f>IF(ISNA(IF(A349&lt;&gt;"",VLOOKUP(A349,'1CONTRATO2'!$A$311:$F$863,5,FALSE),"")),"",IF(A349&lt;&gt;"",VLOOKUP(A349,'1CONTRATO2'!$A$311:$F$863,5,FALSE),""))</f>
        <v/>
      </c>
      <c r="K349" s="204" t="str">
        <f>IF(ISNA(IF(OR(F349="DESCANSA",J349="DESCANSA"),"-----",IF(C349&lt;&gt;"",IF(VLOOKUP(F349,INICIO!$C$7:$D$30,2,FALSE)&lt;&gt;"",VLOOKUP(F349,INICIO!$C$7:$D$30,2,FALSE),""),""))),"",IF(OR(F349="DESCANSA",J349="DESCANSA"),"-----",IF(C349&lt;&gt;"",IF(VLOOKUP(F349,INICIO!$C$7:$D$30,2,FALSE)&lt;&gt;"",VLOOKUP(F349,INICIO!$C$7:$D$30,2,FALSE),""),"")))</f>
        <v/>
      </c>
      <c r="L349" s="203" t="str">
        <f>IF(ISNA(IF(A349&lt;&gt;"",VLOOKUP(A349,'1CONTRATO2'!$A$311:$G$863,7,FALSE),"")),"",IF(A349&lt;&gt;"",VLOOKUP(A349,'1CONTRATO2'!$A$311:$G$863,7,FALSE),""))</f>
        <v/>
      </c>
      <c r="M349" s="201" t="str">
        <f t="shared" si="25"/>
        <v>-</v>
      </c>
      <c r="N349" s="302" t="str">
        <f t="shared" si="27"/>
        <v/>
      </c>
      <c r="O349" s="314" t="str">
        <f>IF(PROGRAMACIÓN!C349="", "", PROGRAMACIÓN!C349)</f>
        <v/>
      </c>
      <c r="P349" s="303" t="str">
        <f t="shared" si="28"/>
        <v/>
      </c>
      <c r="Q349" s="303" t="str">
        <f t="shared" si="29"/>
        <v/>
      </c>
    </row>
    <row r="350" spans="1:17" ht="18" customHeight="1" x14ac:dyDescent="0.35">
      <c r="A350" s="203">
        <f t="shared" si="26"/>
        <v>343</v>
      </c>
      <c r="B350" s="210" t="str">
        <f>IF(ISNA(IF(A350&lt;&gt;"",VLOOKUP(A350,'1CONTRATO2'!$A$311:$F$863,2,FALSE),"")),"",IF(A350&lt;&gt;"",VLOOKUP(A350,'1CONTRATO2'!$A$311:$F$863,2,FALSE),""))</f>
        <v/>
      </c>
      <c r="C350" s="210" t="str">
        <f>IF(ISNA(IF(A350&lt;&gt;"",VLOOKUP(A350,'1CONTRATO2'!$A$311:$F$863,6,FALSE),"")),"",IF(A350&lt;&gt;"",VLOOKUP(A350,'1CONTRATO2'!$A$311:$F$863,6,FALSE),""))</f>
        <v/>
      </c>
      <c r="D350" s="209"/>
      <c r="E350" s="208"/>
      <c r="F350" s="207" t="str">
        <f>IF(ISNA(IF(A350&lt;&gt;"",VLOOKUP(A350,'1CONTRATO2'!$A$311:$F$863,4,FALSE),"")),"",IF(A350&lt;&gt;"",VLOOKUP(A350,'1CONTRATO2'!$A$311:$F$863,4,FALSE),""))</f>
        <v/>
      </c>
      <c r="G350" s="206" t="str">
        <f>IF(PROGRAMACIÓN!F350="","",PROGRAMACIÓN!F350)</f>
        <v/>
      </c>
      <c r="H350" s="206" t="str">
        <f>IF(PROGRAMACIÓN!G350="","",PROGRAMACIÓN!G350)</f>
        <v/>
      </c>
      <c r="I350" s="206" t="str">
        <f>IF(PROGRAMACIÓN!H350="","",PROGRAMACIÓN!H350)</f>
        <v/>
      </c>
      <c r="J350" s="205" t="str">
        <f>IF(ISNA(IF(A350&lt;&gt;"",VLOOKUP(A350,'1CONTRATO2'!$A$311:$F$863,5,FALSE),"")),"",IF(A350&lt;&gt;"",VLOOKUP(A350,'1CONTRATO2'!$A$311:$F$863,5,FALSE),""))</f>
        <v/>
      </c>
      <c r="K350" s="204" t="str">
        <f>IF(ISNA(IF(OR(F350="DESCANSA",J350="DESCANSA"),"-----",IF(C350&lt;&gt;"",IF(VLOOKUP(F350,INICIO!$C$7:$D$30,2,FALSE)&lt;&gt;"",VLOOKUP(F350,INICIO!$C$7:$D$30,2,FALSE),""),""))),"",IF(OR(F350="DESCANSA",J350="DESCANSA"),"-----",IF(C350&lt;&gt;"",IF(VLOOKUP(F350,INICIO!$C$7:$D$30,2,FALSE)&lt;&gt;"",VLOOKUP(F350,INICIO!$C$7:$D$30,2,FALSE),""),"")))</f>
        <v/>
      </c>
      <c r="L350" s="203" t="str">
        <f>IF(ISNA(IF(A350&lt;&gt;"",VLOOKUP(A350,'1CONTRATO2'!$A$311:$G$863,7,FALSE),"")),"",IF(A350&lt;&gt;"",VLOOKUP(A350,'1CONTRATO2'!$A$311:$G$863,7,FALSE),""))</f>
        <v/>
      </c>
      <c r="M350" s="201" t="str">
        <f t="shared" si="25"/>
        <v>-</v>
      </c>
      <c r="N350" s="302" t="str">
        <f t="shared" si="27"/>
        <v/>
      </c>
      <c r="O350" s="314" t="str">
        <f>IF(PROGRAMACIÓN!C350="", "", PROGRAMACIÓN!C350)</f>
        <v/>
      </c>
      <c r="P350" s="303" t="str">
        <f t="shared" si="28"/>
        <v/>
      </c>
      <c r="Q350" s="303" t="str">
        <f t="shared" si="29"/>
        <v/>
      </c>
    </row>
    <row r="351" spans="1:17" ht="18" customHeight="1" x14ac:dyDescent="0.35">
      <c r="A351" s="203">
        <f t="shared" si="26"/>
        <v>344</v>
      </c>
      <c r="B351" s="210" t="str">
        <f>IF(ISNA(IF(A351&lt;&gt;"",VLOOKUP(A351,'1CONTRATO2'!$A$311:$F$863,2,FALSE),"")),"",IF(A351&lt;&gt;"",VLOOKUP(A351,'1CONTRATO2'!$A$311:$F$863,2,FALSE),""))</f>
        <v/>
      </c>
      <c r="C351" s="210" t="str">
        <f>IF(ISNA(IF(A351&lt;&gt;"",VLOOKUP(A351,'1CONTRATO2'!$A$311:$F$863,6,FALSE),"")),"",IF(A351&lt;&gt;"",VLOOKUP(A351,'1CONTRATO2'!$A$311:$F$863,6,FALSE),""))</f>
        <v/>
      </c>
      <c r="D351" s="209"/>
      <c r="E351" s="208"/>
      <c r="F351" s="207" t="str">
        <f>IF(ISNA(IF(A351&lt;&gt;"",VLOOKUP(A351,'1CONTRATO2'!$A$311:$F$863,4,FALSE),"")),"",IF(A351&lt;&gt;"",VLOOKUP(A351,'1CONTRATO2'!$A$311:$F$863,4,FALSE),""))</f>
        <v/>
      </c>
      <c r="G351" s="206" t="str">
        <f>IF(PROGRAMACIÓN!F351="","",PROGRAMACIÓN!F351)</f>
        <v/>
      </c>
      <c r="H351" s="206" t="str">
        <f>IF(PROGRAMACIÓN!G351="","",PROGRAMACIÓN!G351)</f>
        <v/>
      </c>
      <c r="I351" s="206" t="str">
        <f>IF(PROGRAMACIÓN!H351="","",PROGRAMACIÓN!H351)</f>
        <v/>
      </c>
      <c r="J351" s="205" t="str">
        <f>IF(ISNA(IF(A351&lt;&gt;"",VLOOKUP(A351,'1CONTRATO2'!$A$311:$F$863,5,FALSE),"")),"",IF(A351&lt;&gt;"",VLOOKUP(A351,'1CONTRATO2'!$A$311:$F$863,5,FALSE),""))</f>
        <v/>
      </c>
      <c r="K351" s="204" t="str">
        <f>IF(ISNA(IF(OR(F351="DESCANSA",J351="DESCANSA"),"-----",IF(C351&lt;&gt;"",IF(VLOOKUP(F351,INICIO!$C$7:$D$30,2,FALSE)&lt;&gt;"",VLOOKUP(F351,INICIO!$C$7:$D$30,2,FALSE),""),""))),"",IF(OR(F351="DESCANSA",J351="DESCANSA"),"-----",IF(C351&lt;&gt;"",IF(VLOOKUP(F351,INICIO!$C$7:$D$30,2,FALSE)&lt;&gt;"",VLOOKUP(F351,INICIO!$C$7:$D$30,2,FALSE),""),"")))</f>
        <v/>
      </c>
      <c r="L351" s="203" t="str">
        <f>IF(ISNA(IF(A351&lt;&gt;"",VLOOKUP(A351,'1CONTRATO2'!$A$311:$G$863,7,FALSE),"")),"",IF(A351&lt;&gt;"",VLOOKUP(A351,'1CONTRATO2'!$A$311:$G$863,7,FALSE),""))</f>
        <v/>
      </c>
      <c r="M351" s="201" t="str">
        <f t="shared" si="25"/>
        <v>-</v>
      </c>
      <c r="N351" s="302" t="str">
        <f t="shared" si="27"/>
        <v/>
      </c>
      <c r="O351" s="314" t="str">
        <f>IF(PROGRAMACIÓN!C351="", "", PROGRAMACIÓN!C351)</f>
        <v/>
      </c>
      <c r="P351" s="303" t="str">
        <f t="shared" si="28"/>
        <v/>
      </c>
      <c r="Q351" s="303" t="str">
        <f t="shared" si="29"/>
        <v/>
      </c>
    </row>
    <row r="352" spans="1:17" ht="18" customHeight="1" x14ac:dyDescent="0.35">
      <c r="A352" s="203">
        <f t="shared" si="26"/>
        <v>345</v>
      </c>
      <c r="B352" s="210" t="str">
        <f>IF(ISNA(IF(A352&lt;&gt;"",VLOOKUP(A352,'1CONTRATO2'!$A$311:$F$863,2,FALSE),"")),"",IF(A352&lt;&gt;"",VLOOKUP(A352,'1CONTRATO2'!$A$311:$F$863,2,FALSE),""))</f>
        <v/>
      </c>
      <c r="C352" s="210" t="str">
        <f>IF(ISNA(IF(A352&lt;&gt;"",VLOOKUP(A352,'1CONTRATO2'!$A$311:$F$863,6,FALSE),"")),"",IF(A352&lt;&gt;"",VLOOKUP(A352,'1CONTRATO2'!$A$311:$F$863,6,FALSE),""))</f>
        <v/>
      </c>
      <c r="D352" s="209"/>
      <c r="E352" s="208"/>
      <c r="F352" s="207" t="str">
        <f>IF(ISNA(IF(A352&lt;&gt;"",VLOOKUP(A352,'1CONTRATO2'!$A$311:$F$863,4,FALSE),"")),"",IF(A352&lt;&gt;"",VLOOKUP(A352,'1CONTRATO2'!$A$311:$F$863,4,FALSE),""))</f>
        <v/>
      </c>
      <c r="G352" s="206" t="str">
        <f>IF(PROGRAMACIÓN!F352="","",PROGRAMACIÓN!F352)</f>
        <v/>
      </c>
      <c r="H352" s="206" t="str">
        <f>IF(PROGRAMACIÓN!G352="","",PROGRAMACIÓN!G352)</f>
        <v/>
      </c>
      <c r="I352" s="206" t="str">
        <f>IF(PROGRAMACIÓN!H352="","",PROGRAMACIÓN!H352)</f>
        <v/>
      </c>
      <c r="J352" s="205" t="str">
        <f>IF(ISNA(IF(A352&lt;&gt;"",VLOOKUP(A352,'1CONTRATO2'!$A$311:$F$863,5,FALSE),"")),"",IF(A352&lt;&gt;"",VLOOKUP(A352,'1CONTRATO2'!$A$311:$F$863,5,FALSE),""))</f>
        <v/>
      </c>
      <c r="K352" s="204" t="str">
        <f>IF(ISNA(IF(OR(F352="DESCANSA",J352="DESCANSA"),"-----",IF(C352&lt;&gt;"",IF(VLOOKUP(F352,INICIO!$C$7:$D$30,2,FALSE)&lt;&gt;"",VLOOKUP(F352,INICIO!$C$7:$D$30,2,FALSE),""),""))),"",IF(OR(F352="DESCANSA",J352="DESCANSA"),"-----",IF(C352&lt;&gt;"",IF(VLOOKUP(F352,INICIO!$C$7:$D$30,2,FALSE)&lt;&gt;"",VLOOKUP(F352,INICIO!$C$7:$D$30,2,FALSE),""),"")))</f>
        <v/>
      </c>
      <c r="L352" s="203" t="str">
        <f>IF(ISNA(IF(A352&lt;&gt;"",VLOOKUP(A352,'1CONTRATO2'!$A$311:$G$863,7,FALSE),"")),"",IF(A352&lt;&gt;"",VLOOKUP(A352,'1CONTRATO2'!$A$311:$G$863,7,FALSE),""))</f>
        <v/>
      </c>
      <c r="M352" s="201" t="str">
        <f t="shared" si="25"/>
        <v>-</v>
      </c>
      <c r="N352" s="302" t="str">
        <f t="shared" si="27"/>
        <v/>
      </c>
      <c r="O352" s="314" t="str">
        <f>IF(PROGRAMACIÓN!C352="", "", PROGRAMACIÓN!C352)</f>
        <v/>
      </c>
      <c r="P352" s="303" t="str">
        <f t="shared" si="28"/>
        <v/>
      </c>
      <c r="Q352" s="303" t="str">
        <f t="shared" si="29"/>
        <v/>
      </c>
    </row>
    <row r="353" spans="1:17" ht="18" customHeight="1" x14ac:dyDescent="0.35">
      <c r="A353" s="203">
        <f t="shared" si="26"/>
        <v>346</v>
      </c>
      <c r="B353" s="210" t="str">
        <f>IF(ISNA(IF(A353&lt;&gt;"",VLOOKUP(A353,'1CONTRATO2'!$A$311:$F$863,2,FALSE),"")),"",IF(A353&lt;&gt;"",VLOOKUP(A353,'1CONTRATO2'!$A$311:$F$863,2,FALSE),""))</f>
        <v/>
      </c>
      <c r="C353" s="210" t="str">
        <f>IF(ISNA(IF(A353&lt;&gt;"",VLOOKUP(A353,'1CONTRATO2'!$A$311:$F$863,6,FALSE),"")),"",IF(A353&lt;&gt;"",VLOOKUP(A353,'1CONTRATO2'!$A$311:$F$863,6,FALSE),""))</f>
        <v/>
      </c>
      <c r="D353" s="209"/>
      <c r="E353" s="208"/>
      <c r="F353" s="207" t="str">
        <f>IF(ISNA(IF(A353&lt;&gt;"",VLOOKUP(A353,'1CONTRATO2'!$A$311:$F$863,4,FALSE),"")),"",IF(A353&lt;&gt;"",VLOOKUP(A353,'1CONTRATO2'!$A$311:$F$863,4,FALSE),""))</f>
        <v/>
      </c>
      <c r="G353" s="206" t="str">
        <f>IF(PROGRAMACIÓN!F353="","",PROGRAMACIÓN!F353)</f>
        <v/>
      </c>
      <c r="H353" s="206" t="str">
        <f>IF(PROGRAMACIÓN!G353="","",PROGRAMACIÓN!G353)</f>
        <v/>
      </c>
      <c r="I353" s="206" t="str">
        <f>IF(PROGRAMACIÓN!H353="","",PROGRAMACIÓN!H353)</f>
        <v/>
      </c>
      <c r="J353" s="205" t="str">
        <f>IF(ISNA(IF(A353&lt;&gt;"",VLOOKUP(A353,'1CONTRATO2'!$A$311:$F$863,5,FALSE),"")),"",IF(A353&lt;&gt;"",VLOOKUP(A353,'1CONTRATO2'!$A$311:$F$863,5,FALSE),""))</f>
        <v/>
      </c>
      <c r="K353" s="204" t="str">
        <f>IF(ISNA(IF(OR(F353="DESCANSA",J353="DESCANSA"),"-----",IF(C353&lt;&gt;"",IF(VLOOKUP(F353,INICIO!$C$7:$D$30,2,FALSE)&lt;&gt;"",VLOOKUP(F353,INICIO!$C$7:$D$30,2,FALSE),""),""))),"",IF(OR(F353="DESCANSA",J353="DESCANSA"),"-----",IF(C353&lt;&gt;"",IF(VLOOKUP(F353,INICIO!$C$7:$D$30,2,FALSE)&lt;&gt;"",VLOOKUP(F353,INICIO!$C$7:$D$30,2,FALSE),""),"")))</f>
        <v/>
      </c>
      <c r="L353" s="203" t="str">
        <f>IF(ISNA(IF(A353&lt;&gt;"",VLOOKUP(A353,'1CONTRATO2'!$A$311:$G$863,7,FALSE),"")),"",IF(A353&lt;&gt;"",VLOOKUP(A353,'1CONTRATO2'!$A$311:$G$863,7,FALSE),""))</f>
        <v/>
      </c>
      <c r="M353" s="201" t="str">
        <f t="shared" si="25"/>
        <v>-</v>
      </c>
      <c r="N353" s="302" t="str">
        <f t="shared" si="27"/>
        <v/>
      </c>
      <c r="O353" s="314" t="str">
        <f>IF(PROGRAMACIÓN!C353="", "", PROGRAMACIÓN!C353)</f>
        <v/>
      </c>
      <c r="P353" s="303" t="str">
        <f t="shared" si="28"/>
        <v/>
      </c>
      <c r="Q353" s="303" t="str">
        <f t="shared" si="29"/>
        <v/>
      </c>
    </row>
    <row r="354" spans="1:17" ht="18" customHeight="1" x14ac:dyDescent="0.35">
      <c r="A354" s="203">
        <f t="shared" si="26"/>
        <v>347</v>
      </c>
      <c r="B354" s="210" t="str">
        <f>IF(ISNA(IF(A354&lt;&gt;"",VLOOKUP(A354,'1CONTRATO2'!$A$311:$F$863,2,FALSE),"")),"",IF(A354&lt;&gt;"",VLOOKUP(A354,'1CONTRATO2'!$A$311:$F$863,2,FALSE),""))</f>
        <v/>
      </c>
      <c r="C354" s="210" t="str">
        <f>IF(ISNA(IF(A354&lt;&gt;"",VLOOKUP(A354,'1CONTRATO2'!$A$311:$F$863,6,FALSE),"")),"",IF(A354&lt;&gt;"",VLOOKUP(A354,'1CONTRATO2'!$A$311:$F$863,6,FALSE),""))</f>
        <v/>
      </c>
      <c r="D354" s="209"/>
      <c r="E354" s="208"/>
      <c r="F354" s="207" t="str">
        <f>IF(ISNA(IF(A354&lt;&gt;"",VLOOKUP(A354,'1CONTRATO2'!$A$311:$F$863,4,FALSE),"")),"",IF(A354&lt;&gt;"",VLOOKUP(A354,'1CONTRATO2'!$A$311:$F$863,4,FALSE),""))</f>
        <v/>
      </c>
      <c r="G354" s="206" t="str">
        <f>IF(PROGRAMACIÓN!F354="","",PROGRAMACIÓN!F354)</f>
        <v/>
      </c>
      <c r="H354" s="206" t="str">
        <f>IF(PROGRAMACIÓN!G354="","",PROGRAMACIÓN!G354)</f>
        <v/>
      </c>
      <c r="I354" s="206" t="str">
        <f>IF(PROGRAMACIÓN!H354="","",PROGRAMACIÓN!H354)</f>
        <v/>
      </c>
      <c r="J354" s="205" t="str">
        <f>IF(ISNA(IF(A354&lt;&gt;"",VLOOKUP(A354,'1CONTRATO2'!$A$311:$F$863,5,FALSE),"")),"",IF(A354&lt;&gt;"",VLOOKUP(A354,'1CONTRATO2'!$A$311:$F$863,5,FALSE),""))</f>
        <v/>
      </c>
      <c r="K354" s="204" t="str">
        <f>IF(ISNA(IF(OR(F354="DESCANSA",J354="DESCANSA"),"-----",IF(C354&lt;&gt;"",IF(VLOOKUP(F354,INICIO!$C$7:$D$30,2,FALSE)&lt;&gt;"",VLOOKUP(F354,INICIO!$C$7:$D$30,2,FALSE),""),""))),"",IF(OR(F354="DESCANSA",J354="DESCANSA"),"-----",IF(C354&lt;&gt;"",IF(VLOOKUP(F354,INICIO!$C$7:$D$30,2,FALSE)&lt;&gt;"",VLOOKUP(F354,INICIO!$C$7:$D$30,2,FALSE),""),"")))</f>
        <v/>
      </c>
      <c r="L354" s="203" t="str">
        <f>IF(ISNA(IF(A354&lt;&gt;"",VLOOKUP(A354,'1CONTRATO2'!$A$311:$G$863,7,FALSE),"")),"",IF(A354&lt;&gt;"",VLOOKUP(A354,'1CONTRATO2'!$A$311:$G$863,7,FALSE),""))</f>
        <v/>
      </c>
      <c r="M354" s="201" t="str">
        <f t="shared" si="25"/>
        <v>-</v>
      </c>
      <c r="N354" s="302" t="str">
        <f t="shared" si="27"/>
        <v/>
      </c>
      <c r="O354" s="314" t="str">
        <f>IF(PROGRAMACIÓN!C354="", "", PROGRAMACIÓN!C354)</f>
        <v/>
      </c>
      <c r="P354" s="303" t="str">
        <f t="shared" si="28"/>
        <v/>
      </c>
      <c r="Q354" s="303" t="str">
        <f t="shared" si="29"/>
        <v/>
      </c>
    </row>
    <row r="355" spans="1:17" ht="18" customHeight="1" x14ac:dyDescent="0.35">
      <c r="A355" s="203">
        <f t="shared" si="26"/>
        <v>348</v>
      </c>
      <c r="B355" s="210" t="str">
        <f>IF(ISNA(IF(A355&lt;&gt;"",VLOOKUP(A355,'1CONTRATO2'!$A$311:$F$863,2,FALSE),"")),"",IF(A355&lt;&gt;"",VLOOKUP(A355,'1CONTRATO2'!$A$311:$F$863,2,FALSE),""))</f>
        <v/>
      </c>
      <c r="C355" s="210" t="str">
        <f>IF(ISNA(IF(A355&lt;&gt;"",VLOOKUP(A355,'1CONTRATO2'!$A$311:$F$863,6,FALSE),"")),"",IF(A355&lt;&gt;"",VLOOKUP(A355,'1CONTRATO2'!$A$311:$F$863,6,FALSE),""))</f>
        <v/>
      </c>
      <c r="D355" s="209"/>
      <c r="E355" s="208"/>
      <c r="F355" s="207" t="str">
        <f>IF(ISNA(IF(A355&lt;&gt;"",VLOOKUP(A355,'1CONTRATO2'!$A$311:$F$863,4,FALSE),"")),"",IF(A355&lt;&gt;"",VLOOKUP(A355,'1CONTRATO2'!$A$311:$F$863,4,FALSE),""))</f>
        <v/>
      </c>
      <c r="G355" s="206" t="str">
        <f>IF(PROGRAMACIÓN!F355="","",PROGRAMACIÓN!F355)</f>
        <v/>
      </c>
      <c r="H355" s="206" t="str">
        <f>IF(PROGRAMACIÓN!G355="","",PROGRAMACIÓN!G355)</f>
        <v/>
      </c>
      <c r="I355" s="206" t="str">
        <f>IF(PROGRAMACIÓN!H355="","",PROGRAMACIÓN!H355)</f>
        <v/>
      </c>
      <c r="J355" s="205" t="str">
        <f>IF(ISNA(IF(A355&lt;&gt;"",VLOOKUP(A355,'1CONTRATO2'!$A$311:$F$863,5,FALSE),"")),"",IF(A355&lt;&gt;"",VLOOKUP(A355,'1CONTRATO2'!$A$311:$F$863,5,FALSE),""))</f>
        <v/>
      </c>
      <c r="K355" s="204" t="str">
        <f>IF(ISNA(IF(OR(F355="DESCANSA",J355="DESCANSA"),"-----",IF(C355&lt;&gt;"",IF(VLOOKUP(F355,INICIO!$C$7:$D$30,2,FALSE)&lt;&gt;"",VLOOKUP(F355,INICIO!$C$7:$D$30,2,FALSE),""),""))),"",IF(OR(F355="DESCANSA",J355="DESCANSA"),"-----",IF(C355&lt;&gt;"",IF(VLOOKUP(F355,INICIO!$C$7:$D$30,2,FALSE)&lt;&gt;"",VLOOKUP(F355,INICIO!$C$7:$D$30,2,FALSE),""),"")))</f>
        <v/>
      </c>
      <c r="L355" s="203" t="str">
        <f>IF(ISNA(IF(A355&lt;&gt;"",VLOOKUP(A355,'1CONTRATO2'!$A$311:$G$863,7,FALSE),"")),"",IF(A355&lt;&gt;"",VLOOKUP(A355,'1CONTRATO2'!$A$311:$G$863,7,FALSE),""))</f>
        <v/>
      </c>
      <c r="M355" s="201" t="str">
        <f t="shared" si="25"/>
        <v>-</v>
      </c>
      <c r="N355" s="302" t="str">
        <f t="shared" si="27"/>
        <v/>
      </c>
      <c r="O355" s="314" t="str">
        <f>IF(PROGRAMACIÓN!C355="", "", PROGRAMACIÓN!C355)</f>
        <v/>
      </c>
      <c r="P355" s="303" t="str">
        <f t="shared" si="28"/>
        <v/>
      </c>
      <c r="Q355" s="303" t="str">
        <f t="shared" si="29"/>
        <v/>
      </c>
    </row>
    <row r="356" spans="1:17" ht="18" customHeight="1" x14ac:dyDescent="0.35">
      <c r="A356" s="203">
        <f t="shared" si="26"/>
        <v>349</v>
      </c>
      <c r="B356" s="210" t="str">
        <f>IF(ISNA(IF(A356&lt;&gt;"",VLOOKUP(A356,'1CONTRATO2'!$A$311:$F$863,2,FALSE),"")),"",IF(A356&lt;&gt;"",VLOOKUP(A356,'1CONTRATO2'!$A$311:$F$863,2,FALSE),""))</f>
        <v/>
      </c>
      <c r="C356" s="210" t="str">
        <f>IF(ISNA(IF(A356&lt;&gt;"",VLOOKUP(A356,'1CONTRATO2'!$A$311:$F$863,6,FALSE),"")),"",IF(A356&lt;&gt;"",VLOOKUP(A356,'1CONTRATO2'!$A$311:$F$863,6,FALSE),""))</f>
        <v/>
      </c>
      <c r="D356" s="209"/>
      <c r="E356" s="208"/>
      <c r="F356" s="207" t="str">
        <f>IF(ISNA(IF(A356&lt;&gt;"",VLOOKUP(A356,'1CONTRATO2'!$A$311:$F$863,4,FALSE),"")),"",IF(A356&lt;&gt;"",VLOOKUP(A356,'1CONTRATO2'!$A$311:$F$863,4,FALSE),""))</f>
        <v/>
      </c>
      <c r="G356" s="206" t="str">
        <f>IF(PROGRAMACIÓN!F356="","",PROGRAMACIÓN!F356)</f>
        <v/>
      </c>
      <c r="H356" s="206" t="str">
        <f>IF(PROGRAMACIÓN!G356="","",PROGRAMACIÓN!G356)</f>
        <v/>
      </c>
      <c r="I356" s="206" t="str">
        <f>IF(PROGRAMACIÓN!H356="","",PROGRAMACIÓN!H356)</f>
        <v/>
      </c>
      <c r="J356" s="205" t="str">
        <f>IF(ISNA(IF(A356&lt;&gt;"",VLOOKUP(A356,'1CONTRATO2'!$A$311:$F$863,5,FALSE),"")),"",IF(A356&lt;&gt;"",VLOOKUP(A356,'1CONTRATO2'!$A$311:$F$863,5,FALSE),""))</f>
        <v/>
      </c>
      <c r="K356" s="204" t="str">
        <f>IF(ISNA(IF(OR(F356="DESCANSA",J356="DESCANSA"),"-----",IF(C356&lt;&gt;"",IF(VLOOKUP(F356,INICIO!$C$7:$D$30,2,FALSE)&lt;&gt;"",VLOOKUP(F356,INICIO!$C$7:$D$30,2,FALSE),""),""))),"",IF(OR(F356="DESCANSA",J356="DESCANSA"),"-----",IF(C356&lt;&gt;"",IF(VLOOKUP(F356,INICIO!$C$7:$D$30,2,FALSE)&lt;&gt;"",VLOOKUP(F356,INICIO!$C$7:$D$30,2,FALSE),""),"")))</f>
        <v/>
      </c>
      <c r="L356" s="203" t="str">
        <f>IF(ISNA(IF(A356&lt;&gt;"",VLOOKUP(A356,'1CONTRATO2'!$A$311:$G$863,7,FALSE),"")),"",IF(A356&lt;&gt;"",VLOOKUP(A356,'1CONTRATO2'!$A$311:$G$863,7,FALSE),""))</f>
        <v/>
      </c>
      <c r="M356" s="201" t="str">
        <f t="shared" si="25"/>
        <v>-</v>
      </c>
      <c r="N356" s="302" t="str">
        <f t="shared" si="27"/>
        <v/>
      </c>
      <c r="O356" s="314" t="str">
        <f>IF(PROGRAMACIÓN!C356="", "", PROGRAMACIÓN!C356)</f>
        <v/>
      </c>
      <c r="P356" s="303" t="str">
        <f t="shared" si="28"/>
        <v/>
      </c>
      <c r="Q356" s="303" t="str">
        <f t="shared" si="29"/>
        <v/>
      </c>
    </row>
    <row r="357" spans="1:17" ht="18" customHeight="1" x14ac:dyDescent="0.35">
      <c r="A357" s="203">
        <f t="shared" si="26"/>
        <v>350</v>
      </c>
      <c r="B357" s="210" t="str">
        <f>IF(ISNA(IF(A357&lt;&gt;"",VLOOKUP(A357,'1CONTRATO2'!$A$311:$F$863,2,FALSE),"")),"",IF(A357&lt;&gt;"",VLOOKUP(A357,'1CONTRATO2'!$A$311:$F$863,2,FALSE),""))</f>
        <v/>
      </c>
      <c r="C357" s="210" t="str">
        <f>IF(ISNA(IF(A357&lt;&gt;"",VLOOKUP(A357,'1CONTRATO2'!$A$311:$F$863,6,FALSE),"")),"",IF(A357&lt;&gt;"",VLOOKUP(A357,'1CONTRATO2'!$A$311:$F$863,6,FALSE),""))</f>
        <v/>
      </c>
      <c r="D357" s="209"/>
      <c r="E357" s="208"/>
      <c r="F357" s="207" t="str">
        <f>IF(ISNA(IF(A357&lt;&gt;"",VLOOKUP(A357,'1CONTRATO2'!$A$311:$F$863,4,FALSE),"")),"",IF(A357&lt;&gt;"",VLOOKUP(A357,'1CONTRATO2'!$A$311:$F$863,4,FALSE),""))</f>
        <v/>
      </c>
      <c r="G357" s="206" t="str">
        <f>IF(PROGRAMACIÓN!F357="","",PROGRAMACIÓN!F357)</f>
        <v/>
      </c>
      <c r="H357" s="206" t="str">
        <f>IF(PROGRAMACIÓN!G357="","",PROGRAMACIÓN!G357)</f>
        <v/>
      </c>
      <c r="I357" s="206" t="str">
        <f>IF(PROGRAMACIÓN!H357="","",PROGRAMACIÓN!H357)</f>
        <v/>
      </c>
      <c r="J357" s="205" t="str">
        <f>IF(ISNA(IF(A357&lt;&gt;"",VLOOKUP(A357,'1CONTRATO2'!$A$311:$F$863,5,FALSE),"")),"",IF(A357&lt;&gt;"",VLOOKUP(A357,'1CONTRATO2'!$A$311:$F$863,5,FALSE),""))</f>
        <v/>
      </c>
      <c r="K357" s="204" t="str">
        <f>IF(ISNA(IF(OR(F357="DESCANSA",J357="DESCANSA"),"-----",IF(C357&lt;&gt;"",IF(VLOOKUP(F357,INICIO!$C$7:$D$30,2,FALSE)&lt;&gt;"",VLOOKUP(F357,INICIO!$C$7:$D$30,2,FALSE),""),""))),"",IF(OR(F357="DESCANSA",J357="DESCANSA"),"-----",IF(C357&lt;&gt;"",IF(VLOOKUP(F357,INICIO!$C$7:$D$30,2,FALSE)&lt;&gt;"",VLOOKUP(F357,INICIO!$C$7:$D$30,2,FALSE),""),"")))</f>
        <v/>
      </c>
      <c r="L357" s="203" t="str">
        <f>IF(ISNA(IF(A357&lt;&gt;"",VLOOKUP(A357,'1CONTRATO2'!$A$311:$G$863,7,FALSE),"")),"",IF(A357&lt;&gt;"",VLOOKUP(A357,'1CONTRATO2'!$A$311:$G$863,7,FALSE),""))</f>
        <v/>
      </c>
      <c r="M357" s="201" t="str">
        <f t="shared" si="25"/>
        <v>-</v>
      </c>
      <c r="N357" s="302" t="str">
        <f t="shared" si="27"/>
        <v/>
      </c>
      <c r="O357" s="314" t="str">
        <f>IF(PROGRAMACIÓN!C357="", "", PROGRAMACIÓN!C357)</f>
        <v/>
      </c>
      <c r="P357" s="303" t="str">
        <f t="shared" si="28"/>
        <v/>
      </c>
      <c r="Q357" s="303" t="str">
        <f t="shared" si="29"/>
        <v/>
      </c>
    </row>
    <row r="358" spans="1:17" ht="18" customHeight="1" x14ac:dyDescent="0.35">
      <c r="A358" s="203">
        <f t="shared" si="26"/>
        <v>351</v>
      </c>
      <c r="B358" s="210" t="str">
        <f>IF(ISNA(IF(A358&lt;&gt;"",VLOOKUP(A358,'1CONTRATO2'!$A$311:$F$863,2,FALSE),"")),"",IF(A358&lt;&gt;"",VLOOKUP(A358,'1CONTRATO2'!$A$311:$F$863,2,FALSE),""))</f>
        <v/>
      </c>
      <c r="C358" s="210" t="str">
        <f>IF(ISNA(IF(A358&lt;&gt;"",VLOOKUP(A358,'1CONTRATO2'!$A$311:$F$863,6,FALSE),"")),"",IF(A358&lt;&gt;"",VLOOKUP(A358,'1CONTRATO2'!$A$311:$F$863,6,FALSE),""))</f>
        <v/>
      </c>
      <c r="D358" s="209"/>
      <c r="E358" s="208"/>
      <c r="F358" s="207" t="str">
        <f>IF(ISNA(IF(A358&lt;&gt;"",VLOOKUP(A358,'1CONTRATO2'!$A$311:$F$863,4,FALSE),"")),"",IF(A358&lt;&gt;"",VLOOKUP(A358,'1CONTRATO2'!$A$311:$F$863,4,FALSE),""))</f>
        <v/>
      </c>
      <c r="G358" s="206" t="str">
        <f>IF(PROGRAMACIÓN!F358="","",PROGRAMACIÓN!F358)</f>
        <v/>
      </c>
      <c r="H358" s="206" t="str">
        <f>IF(PROGRAMACIÓN!G358="","",PROGRAMACIÓN!G358)</f>
        <v/>
      </c>
      <c r="I358" s="206" t="str">
        <f>IF(PROGRAMACIÓN!H358="","",PROGRAMACIÓN!H358)</f>
        <v/>
      </c>
      <c r="J358" s="205" t="str">
        <f>IF(ISNA(IF(A358&lt;&gt;"",VLOOKUP(A358,'1CONTRATO2'!$A$311:$F$863,5,FALSE),"")),"",IF(A358&lt;&gt;"",VLOOKUP(A358,'1CONTRATO2'!$A$311:$F$863,5,FALSE),""))</f>
        <v/>
      </c>
      <c r="K358" s="204" t="str">
        <f>IF(ISNA(IF(OR(F358="DESCANSA",J358="DESCANSA"),"-----",IF(C358&lt;&gt;"",IF(VLOOKUP(F358,INICIO!$C$7:$D$30,2,FALSE)&lt;&gt;"",VLOOKUP(F358,INICIO!$C$7:$D$30,2,FALSE),""),""))),"",IF(OR(F358="DESCANSA",J358="DESCANSA"),"-----",IF(C358&lt;&gt;"",IF(VLOOKUP(F358,INICIO!$C$7:$D$30,2,FALSE)&lt;&gt;"",VLOOKUP(F358,INICIO!$C$7:$D$30,2,FALSE),""),"")))</f>
        <v/>
      </c>
      <c r="L358" s="203" t="str">
        <f>IF(ISNA(IF(A358&lt;&gt;"",VLOOKUP(A358,'1CONTRATO2'!$A$311:$G$863,7,FALSE),"")),"",IF(A358&lt;&gt;"",VLOOKUP(A358,'1CONTRATO2'!$A$311:$G$863,7,FALSE),""))</f>
        <v/>
      </c>
      <c r="M358" s="201" t="str">
        <f t="shared" si="25"/>
        <v>-</v>
      </c>
      <c r="N358" s="302" t="str">
        <f t="shared" si="27"/>
        <v/>
      </c>
      <c r="O358" s="314" t="str">
        <f>IF(PROGRAMACIÓN!C358="", "", PROGRAMACIÓN!C358)</f>
        <v/>
      </c>
      <c r="P358" s="303" t="str">
        <f t="shared" si="28"/>
        <v/>
      </c>
      <c r="Q358" s="303" t="str">
        <f t="shared" si="29"/>
        <v/>
      </c>
    </row>
    <row r="359" spans="1:17" ht="18" customHeight="1" x14ac:dyDescent="0.35">
      <c r="A359" s="203">
        <f t="shared" si="26"/>
        <v>352</v>
      </c>
      <c r="B359" s="210" t="str">
        <f>IF(ISNA(IF(A359&lt;&gt;"",VLOOKUP(A359,'1CONTRATO2'!$A$311:$F$863,2,FALSE),"")),"",IF(A359&lt;&gt;"",VLOOKUP(A359,'1CONTRATO2'!$A$311:$F$863,2,FALSE),""))</f>
        <v/>
      </c>
      <c r="C359" s="210" t="str">
        <f>IF(ISNA(IF(A359&lt;&gt;"",VLOOKUP(A359,'1CONTRATO2'!$A$311:$F$863,6,FALSE),"")),"",IF(A359&lt;&gt;"",VLOOKUP(A359,'1CONTRATO2'!$A$311:$F$863,6,FALSE),""))</f>
        <v/>
      </c>
      <c r="D359" s="209"/>
      <c r="E359" s="208"/>
      <c r="F359" s="207" t="str">
        <f>IF(ISNA(IF(A359&lt;&gt;"",VLOOKUP(A359,'1CONTRATO2'!$A$311:$F$863,4,FALSE),"")),"",IF(A359&lt;&gt;"",VLOOKUP(A359,'1CONTRATO2'!$A$311:$F$863,4,FALSE),""))</f>
        <v/>
      </c>
      <c r="G359" s="206" t="str">
        <f>IF(PROGRAMACIÓN!F359="","",PROGRAMACIÓN!F359)</f>
        <v/>
      </c>
      <c r="H359" s="206" t="str">
        <f>IF(PROGRAMACIÓN!G359="","",PROGRAMACIÓN!G359)</f>
        <v/>
      </c>
      <c r="I359" s="206" t="str">
        <f>IF(PROGRAMACIÓN!H359="","",PROGRAMACIÓN!H359)</f>
        <v/>
      </c>
      <c r="J359" s="205" t="str">
        <f>IF(ISNA(IF(A359&lt;&gt;"",VLOOKUP(A359,'1CONTRATO2'!$A$311:$F$863,5,FALSE),"")),"",IF(A359&lt;&gt;"",VLOOKUP(A359,'1CONTRATO2'!$A$311:$F$863,5,FALSE),""))</f>
        <v/>
      </c>
      <c r="K359" s="204" t="str">
        <f>IF(ISNA(IF(OR(F359="DESCANSA",J359="DESCANSA"),"-----",IF(C359&lt;&gt;"",IF(VLOOKUP(F359,INICIO!$C$7:$D$30,2,FALSE)&lt;&gt;"",VLOOKUP(F359,INICIO!$C$7:$D$30,2,FALSE),""),""))),"",IF(OR(F359="DESCANSA",J359="DESCANSA"),"-----",IF(C359&lt;&gt;"",IF(VLOOKUP(F359,INICIO!$C$7:$D$30,2,FALSE)&lt;&gt;"",VLOOKUP(F359,INICIO!$C$7:$D$30,2,FALSE),""),"")))</f>
        <v/>
      </c>
      <c r="L359" s="203" t="str">
        <f>IF(ISNA(IF(A359&lt;&gt;"",VLOOKUP(A359,'1CONTRATO2'!$A$311:$G$863,7,FALSE),"")),"",IF(A359&lt;&gt;"",VLOOKUP(A359,'1CONTRATO2'!$A$311:$G$863,7,FALSE),""))</f>
        <v/>
      </c>
      <c r="M359" s="201" t="str">
        <f t="shared" si="25"/>
        <v>-</v>
      </c>
      <c r="N359" s="302" t="str">
        <f t="shared" si="27"/>
        <v/>
      </c>
      <c r="O359" s="314" t="str">
        <f>IF(PROGRAMACIÓN!C359="", "", PROGRAMACIÓN!C359)</f>
        <v/>
      </c>
      <c r="P359" s="303" t="str">
        <f t="shared" si="28"/>
        <v/>
      </c>
      <c r="Q359" s="303" t="str">
        <f t="shared" si="29"/>
        <v/>
      </c>
    </row>
    <row r="360" spans="1:17" ht="18" customHeight="1" x14ac:dyDescent="0.35">
      <c r="A360" s="203">
        <f t="shared" si="26"/>
        <v>353</v>
      </c>
      <c r="B360" s="210" t="str">
        <f>IF(ISNA(IF(A360&lt;&gt;"",VLOOKUP(A360,'1CONTRATO2'!$A$311:$F$863,2,FALSE),"")),"",IF(A360&lt;&gt;"",VLOOKUP(A360,'1CONTRATO2'!$A$311:$F$863,2,FALSE),""))</f>
        <v/>
      </c>
      <c r="C360" s="210" t="str">
        <f>IF(ISNA(IF(A360&lt;&gt;"",VLOOKUP(A360,'1CONTRATO2'!$A$311:$F$863,6,FALSE),"")),"",IF(A360&lt;&gt;"",VLOOKUP(A360,'1CONTRATO2'!$A$311:$F$863,6,FALSE),""))</f>
        <v/>
      </c>
      <c r="D360" s="209"/>
      <c r="E360" s="208"/>
      <c r="F360" s="207" t="str">
        <f>IF(ISNA(IF(A360&lt;&gt;"",VLOOKUP(A360,'1CONTRATO2'!$A$311:$F$863,4,FALSE),"")),"",IF(A360&lt;&gt;"",VLOOKUP(A360,'1CONTRATO2'!$A$311:$F$863,4,FALSE),""))</f>
        <v/>
      </c>
      <c r="G360" s="206" t="str">
        <f>IF(PROGRAMACIÓN!F360="","",PROGRAMACIÓN!F360)</f>
        <v/>
      </c>
      <c r="H360" s="206" t="str">
        <f>IF(PROGRAMACIÓN!G360="","",PROGRAMACIÓN!G360)</f>
        <v/>
      </c>
      <c r="I360" s="206" t="str">
        <f>IF(PROGRAMACIÓN!H360="","",PROGRAMACIÓN!H360)</f>
        <v/>
      </c>
      <c r="J360" s="205" t="str">
        <f>IF(ISNA(IF(A360&lt;&gt;"",VLOOKUP(A360,'1CONTRATO2'!$A$311:$F$863,5,FALSE),"")),"",IF(A360&lt;&gt;"",VLOOKUP(A360,'1CONTRATO2'!$A$311:$F$863,5,FALSE),""))</f>
        <v/>
      </c>
      <c r="K360" s="204" t="str">
        <f>IF(ISNA(IF(OR(F360="DESCANSA",J360="DESCANSA"),"-----",IF(C360&lt;&gt;"",IF(VLOOKUP(F360,INICIO!$C$7:$D$30,2,FALSE)&lt;&gt;"",VLOOKUP(F360,INICIO!$C$7:$D$30,2,FALSE),""),""))),"",IF(OR(F360="DESCANSA",J360="DESCANSA"),"-----",IF(C360&lt;&gt;"",IF(VLOOKUP(F360,INICIO!$C$7:$D$30,2,FALSE)&lt;&gt;"",VLOOKUP(F360,INICIO!$C$7:$D$30,2,FALSE),""),"")))</f>
        <v/>
      </c>
      <c r="L360" s="203" t="str">
        <f>IF(ISNA(IF(A360&lt;&gt;"",VLOOKUP(A360,'1CONTRATO2'!$A$311:$G$863,7,FALSE),"")),"",IF(A360&lt;&gt;"",VLOOKUP(A360,'1CONTRATO2'!$A$311:$G$863,7,FALSE),""))</f>
        <v/>
      </c>
      <c r="M360" s="201" t="str">
        <f t="shared" si="25"/>
        <v>-</v>
      </c>
      <c r="N360" s="302" t="str">
        <f t="shared" si="27"/>
        <v/>
      </c>
      <c r="O360" s="314" t="str">
        <f>IF(PROGRAMACIÓN!C360="", "", PROGRAMACIÓN!C360)</f>
        <v/>
      </c>
      <c r="P360" s="303" t="str">
        <f t="shared" si="28"/>
        <v/>
      </c>
      <c r="Q360" s="303" t="str">
        <f t="shared" si="29"/>
        <v/>
      </c>
    </row>
    <row r="361" spans="1:17" ht="18" customHeight="1" x14ac:dyDescent="0.35">
      <c r="A361" s="203">
        <f t="shared" si="26"/>
        <v>354</v>
      </c>
      <c r="B361" s="210" t="str">
        <f>IF(ISNA(IF(A361&lt;&gt;"",VLOOKUP(A361,'1CONTRATO2'!$A$311:$F$863,2,FALSE),"")),"",IF(A361&lt;&gt;"",VLOOKUP(A361,'1CONTRATO2'!$A$311:$F$863,2,FALSE),""))</f>
        <v/>
      </c>
      <c r="C361" s="210" t="str">
        <f>IF(ISNA(IF(A361&lt;&gt;"",VLOOKUP(A361,'1CONTRATO2'!$A$311:$F$863,6,FALSE),"")),"",IF(A361&lt;&gt;"",VLOOKUP(A361,'1CONTRATO2'!$A$311:$F$863,6,FALSE),""))</f>
        <v/>
      </c>
      <c r="D361" s="209"/>
      <c r="E361" s="208"/>
      <c r="F361" s="207" t="str">
        <f>IF(ISNA(IF(A361&lt;&gt;"",VLOOKUP(A361,'1CONTRATO2'!$A$311:$F$863,4,FALSE),"")),"",IF(A361&lt;&gt;"",VLOOKUP(A361,'1CONTRATO2'!$A$311:$F$863,4,FALSE),""))</f>
        <v/>
      </c>
      <c r="G361" s="206" t="str">
        <f>IF(PROGRAMACIÓN!F361="","",PROGRAMACIÓN!F361)</f>
        <v/>
      </c>
      <c r="H361" s="206" t="str">
        <f>IF(PROGRAMACIÓN!G361="","",PROGRAMACIÓN!G361)</f>
        <v/>
      </c>
      <c r="I361" s="206" t="str">
        <f>IF(PROGRAMACIÓN!H361="","",PROGRAMACIÓN!H361)</f>
        <v/>
      </c>
      <c r="J361" s="205" t="str">
        <f>IF(ISNA(IF(A361&lt;&gt;"",VLOOKUP(A361,'1CONTRATO2'!$A$311:$F$863,5,FALSE),"")),"",IF(A361&lt;&gt;"",VLOOKUP(A361,'1CONTRATO2'!$A$311:$F$863,5,FALSE),""))</f>
        <v/>
      </c>
      <c r="K361" s="204" t="str">
        <f>IF(ISNA(IF(OR(F361="DESCANSA",J361="DESCANSA"),"-----",IF(C361&lt;&gt;"",IF(VLOOKUP(F361,INICIO!$C$7:$D$30,2,FALSE)&lt;&gt;"",VLOOKUP(F361,INICIO!$C$7:$D$30,2,FALSE),""),""))),"",IF(OR(F361="DESCANSA",J361="DESCANSA"),"-----",IF(C361&lt;&gt;"",IF(VLOOKUP(F361,INICIO!$C$7:$D$30,2,FALSE)&lt;&gt;"",VLOOKUP(F361,INICIO!$C$7:$D$30,2,FALSE),""),"")))</f>
        <v/>
      </c>
      <c r="L361" s="203" t="str">
        <f>IF(ISNA(IF(A361&lt;&gt;"",VLOOKUP(A361,'1CONTRATO2'!$A$311:$G$863,7,FALSE),"")),"",IF(A361&lt;&gt;"",VLOOKUP(A361,'1CONTRATO2'!$A$311:$G$863,7,FALSE),""))</f>
        <v/>
      </c>
      <c r="M361" s="201" t="str">
        <f t="shared" si="25"/>
        <v>-</v>
      </c>
      <c r="N361" s="302" t="str">
        <f t="shared" si="27"/>
        <v/>
      </c>
      <c r="O361" s="314" t="str">
        <f>IF(PROGRAMACIÓN!C361="", "", PROGRAMACIÓN!C361)</f>
        <v/>
      </c>
      <c r="P361" s="303" t="str">
        <f t="shared" si="28"/>
        <v/>
      </c>
      <c r="Q361" s="303" t="str">
        <f t="shared" si="29"/>
        <v/>
      </c>
    </row>
    <row r="362" spans="1:17" ht="18" customHeight="1" x14ac:dyDescent="0.35">
      <c r="A362" s="203">
        <f t="shared" si="26"/>
        <v>355</v>
      </c>
      <c r="B362" s="210" t="str">
        <f>IF(ISNA(IF(A362&lt;&gt;"",VLOOKUP(A362,'1CONTRATO2'!$A$311:$F$863,2,FALSE),"")),"",IF(A362&lt;&gt;"",VLOOKUP(A362,'1CONTRATO2'!$A$311:$F$863,2,FALSE),""))</f>
        <v/>
      </c>
      <c r="C362" s="210" t="str">
        <f>IF(ISNA(IF(A362&lt;&gt;"",VLOOKUP(A362,'1CONTRATO2'!$A$311:$F$863,6,FALSE),"")),"",IF(A362&lt;&gt;"",VLOOKUP(A362,'1CONTRATO2'!$A$311:$F$863,6,FALSE),""))</f>
        <v/>
      </c>
      <c r="D362" s="209"/>
      <c r="E362" s="208"/>
      <c r="F362" s="207" t="str">
        <f>IF(ISNA(IF(A362&lt;&gt;"",VLOOKUP(A362,'1CONTRATO2'!$A$311:$F$863,4,FALSE),"")),"",IF(A362&lt;&gt;"",VLOOKUP(A362,'1CONTRATO2'!$A$311:$F$863,4,FALSE),""))</f>
        <v/>
      </c>
      <c r="G362" s="206" t="str">
        <f>IF(PROGRAMACIÓN!F362="","",PROGRAMACIÓN!F362)</f>
        <v/>
      </c>
      <c r="H362" s="206" t="str">
        <f>IF(PROGRAMACIÓN!G362="","",PROGRAMACIÓN!G362)</f>
        <v/>
      </c>
      <c r="I362" s="206" t="str">
        <f>IF(PROGRAMACIÓN!H362="","",PROGRAMACIÓN!H362)</f>
        <v/>
      </c>
      <c r="J362" s="205" t="str">
        <f>IF(ISNA(IF(A362&lt;&gt;"",VLOOKUP(A362,'1CONTRATO2'!$A$311:$F$863,5,FALSE),"")),"",IF(A362&lt;&gt;"",VLOOKUP(A362,'1CONTRATO2'!$A$311:$F$863,5,FALSE),""))</f>
        <v/>
      </c>
      <c r="K362" s="204" t="str">
        <f>IF(ISNA(IF(OR(F362="DESCANSA",J362="DESCANSA"),"-----",IF(C362&lt;&gt;"",IF(VLOOKUP(F362,INICIO!$C$7:$D$30,2,FALSE)&lt;&gt;"",VLOOKUP(F362,INICIO!$C$7:$D$30,2,FALSE),""),""))),"",IF(OR(F362="DESCANSA",J362="DESCANSA"),"-----",IF(C362&lt;&gt;"",IF(VLOOKUP(F362,INICIO!$C$7:$D$30,2,FALSE)&lt;&gt;"",VLOOKUP(F362,INICIO!$C$7:$D$30,2,FALSE),""),"")))</f>
        <v/>
      </c>
      <c r="L362" s="203" t="str">
        <f>IF(ISNA(IF(A362&lt;&gt;"",VLOOKUP(A362,'1CONTRATO2'!$A$311:$G$863,7,FALSE),"")),"",IF(A362&lt;&gt;"",VLOOKUP(A362,'1CONTRATO2'!$A$311:$G$863,7,FALSE),""))</f>
        <v/>
      </c>
      <c r="M362" s="201" t="str">
        <f t="shared" si="25"/>
        <v>-</v>
      </c>
      <c r="N362" s="302" t="str">
        <f t="shared" si="27"/>
        <v/>
      </c>
      <c r="O362" s="314" t="str">
        <f>IF(PROGRAMACIÓN!C362="", "", PROGRAMACIÓN!C362)</f>
        <v/>
      </c>
      <c r="P362" s="303" t="str">
        <f t="shared" si="28"/>
        <v/>
      </c>
      <c r="Q362" s="303" t="str">
        <f t="shared" si="29"/>
        <v/>
      </c>
    </row>
    <row r="363" spans="1:17" ht="18" customHeight="1" x14ac:dyDescent="0.35">
      <c r="A363" s="203">
        <f t="shared" si="26"/>
        <v>356</v>
      </c>
      <c r="B363" s="210" t="str">
        <f>IF(ISNA(IF(A363&lt;&gt;"",VLOOKUP(A363,'1CONTRATO2'!$A$311:$F$863,2,FALSE),"")),"",IF(A363&lt;&gt;"",VLOOKUP(A363,'1CONTRATO2'!$A$311:$F$863,2,FALSE),""))</f>
        <v/>
      </c>
      <c r="C363" s="210" t="str">
        <f>IF(ISNA(IF(A363&lt;&gt;"",VLOOKUP(A363,'1CONTRATO2'!$A$311:$F$863,6,FALSE),"")),"",IF(A363&lt;&gt;"",VLOOKUP(A363,'1CONTRATO2'!$A$311:$F$863,6,FALSE),""))</f>
        <v/>
      </c>
      <c r="D363" s="209"/>
      <c r="E363" s="208"/>
      <c r="F363" s="207" t="str">
        <f>IF(ISNA(IF(A363&lt;&gt;"",VLOOKUP(A363,'1CONTRATO2'!$A$311:$F$863,4,FALSE),"")),"",IF(A363&lt;&gt;"",VLOOKUP(A363,'1CONTRATO2'!$A$311:$F$863,4,FALSE),""))</f>
        <v/>
      </c>
      <c r="G363" s="206" t="str">
        <f>IF(PROGRAMACIÓN!F363="","",PROGRAMACIÓN!F363)</f>
        <v/>
      </c>
      <c r="H363" s="206" t="str">
        <f>IF(PROGRAMACIÓN!G363="","",PROGRAMACIÓN!G363)</f>
        <v/>
      </c>
      <c r="I363" s="206" t="str">
        <f>IF(PROGRAMACIÓN!H363="","",PROGRAMACIÓN!H363)</f>
        <v/>
      </c>
      <c r="J363" s="205" t="str">
        <f>IF(ISNA(IF(A363&lt;&gt;"",VLOOKUP(A363,'1CONTRATO2'!$A$311:$F$863,5,FALSE),"")),"",IF(A363&lt;&gt;"",VLOOKUP(A363,'1CONTRATO2'!$A$311:$F$863,5,FALSE),""))</f>
        <v/>
      </c>
      <c r="K363" s="204" t="str">
        <f>IF(ISNA(IF(OR(F363="DESCANSA",J363="DESCANSA"),"-----",IF(C363&lt;&gt;"",IF(VLOOKUP(F363,INICIO!$C$7:$D$30,2,FALSE)&lt;&gt;"",VLOOKUP(F363,INICIO!$C$7:$D$30,2,FALSE),""),""))),"",IF(OR(F363="DESCANSA",J363="DESCANSA"),"-----",IF(C363&lt;&gt;"",IF(VLOOKUP(F363,INICIO!$C$7:$D$30,2,FALSE)&lt;&gt;"",VLOOKUP(F363,INICIO!$C$7:$D$30,2,FALSE),""),"")))</f>
        <v/>
      </c>
      <c r="L363" s="203" t="str">
        <f>IF(ISNA(IF(A363&lt;&gt;"",VLOOKUP(A363,'1CONTRATO2'!$A$311:$G$863,7,FALSE),"")),"",IF(A363&lt;&gt;"",VLOOKUP(A363,'1CONTRATO2'!$A$311:$G$863,7,FALSE),""))</f>
        <v/>
      </c>
      <c r="M363" s="201" t="str">
        <f t="shared" si="25"/>
        <v>-</v>
      </c>
      <c r="N363" s="302" t="str">
        <f t="shared" si="27"/>
        <v/>
      </c>
      <c r="O363" s="314" t="str">
        <f>IF(PROGRAMACIÓN!C363="", "", PROGRAMACIÓN!C363)</f>
        <v/>
      </c>
      <c r="P363" s="303" t="str">
        <f t="shared" si="28"/>
        <v/>
      </c>
      <c r="Q363" s="303" t="str">
        <f t="shared" si="29"/>
        <v/>
      </c>
    </row>
    <row r="364" spans="1:17" ht="18" customHeight="1" x14ac:dyDescent="0.35">
      <c r="A364" s="203">
        <f t="shared" si="26"/>
        <v>357</v>
      </c>
      <c r="B364" s="210" t="str">
        <f>IF(ISNA(IF(A364&lt;&gt;"",VLOOKUP(A364,'1CONTRATO2'!$A$311:$F$863,2,FALSE),"")),"",IF(A364&lt;&gt;"",VLOOKUP(A364,'1CONTRATO2'!$A$311:$F$863,2,FALSE),""))</f>
        <v/>
      </c>
      <c r="C364" s="210" t="str">
        <f>IF(ISNA(IF(A364&lt;&gt;"",VLOOKUP(A364,'1CONTRATO2'!$A$311:$F$863,6,FALSE),"")),"",IF(A364&lt;&gt;"",VLOOKUP(A364,'1CONTRATO2'!$A$311:$F$863,6,FALSE),""))</f>
        <v/>
      </c>
      <c r="D364" s="209"/>
      <c r="E364" s="208"/>
      <c r="F364" s="207" t="str">
        <f>IF(ISNA(IF(A364&lt;&gt;"",VLOOKUP(A364,'1CONTRATO2'!$A$311:$F$863,4,FALSE),"")),"",IF(A364&lt;&gt;"",VLOOKUP(A364,'1CONTRATO2'!$A$311:$F$863,4,FALSE),""))</f>
        <v/>
      </c>
      <c r="G364" s="206" t="str">
        <f>IF(PROGRAMACIÓN!F364="","",PROGRAMACIÓN!F364)</f>
        <v/>
      </c>
      <c r="H364" s="206" t="str">
        <f>IF(PROGRAMACIÓN!G364="","",PROGRAMACIÓN!G364)</f>
        <v/>
      </c>
      <c r="I364" s="206" t="str">
        <f>IF(PROGRAMACIÓN!H364="","",PROGRAMACIÓN!H364)</f>
        <v/>
      </c>
      <c r="J364" s="205" t="str">
        <f>IF(ISNA(IF(A364&lt;&gt;"",VLOOKUP(A364,'1CONTRATO2'!$A$311:$F$863,5,FALSE),"")),"",IF(A364&lt;&gt;"",VLOOKUP(A364,'1CONTRATO2'!$A$311:$F$863,5,FALSE),""))</f>
        <v/>
      </c>
      <c r="K364" s="204" t="str">
        <f>IF(ISNA(IF(OR(F364="DESCANSA",J364="DESCANSA"),"-----",IF(C364&lt;&gt;"",IF(VLOOKUP(F364,INICIO!$C$7:$D$30,2,FALSE)&lt;&gt;"",VLOOKUP(F364,INICIO!$C$7:$D$30,2,FALSE),""),""))),"",IF(OR(F364="DESCANSA",J364="DESCANSA"),"-----",IF(C364&lt;&gt;"",IF(VLOOKUP(F364,INICIO!$C$7:$D$30,2,FALSE)&lt;&gt;"",VLOOKUP(F364,INICIO!$C$7:$D$30,2,FALSE),""),"")))</f>
        <v/>
      </c>
      <c r="L364" s="203" t="str">
        <f>IF(ISNA(IF(A364&lt;&gt;"",VLOOKUP(A364,'1CONTRATO2'!$A$311:$G$863,7,FALSE),"")),"",IF(A364&lt;&gt;"",VLOOKUP(A364,'1CONTRATO2'!$A$311:$G$863,7,FALSE),""))</f>
        <v/>
      </c>
      <c r="M364" s="201" t="str">
        <f t="shared" si="25"/>
        <v>-</v>
      </c>
      <c r="N364" s="302" t="str">
        <f t="shared" si="27"/>
        <v/>
      </c>
      <c r="O364" s="314" t="str">
        <f>IF(PROGRAMACIÓN!C364="", "", PROGRAMACIÓN!C364)</f>
        <v/>
      </c>
      <c r="P364" s="303" t="str">
        <f t="shared" si="28"/>
        <v/>
      </c>
      <c r="Q364" s="303" t="str">
        <f t="shared" si="29"/>
        <v/>
      </c>
    </row>
    <row r="365" spans="1:17" ht="18" customHeight="1" x14ac:dyDescent="0.35">
      <c r="A365" s="203">
        <f t="shared" si="26"/>
        <v>358</v>
      </c>
      <c r="B365" s="210" t="str">
        <f>IF(ISNA(IF(A365&lt;&gt;"",VLOOKUP(A365,'1CONTRATO2'!$A$311:$F$863,2,FALSE),"")),"",IF(A365&lt;&gt;"",VLOOKUP(A365,'1CONTRATO2'!$A$311:$F$863,2,FALSE),""))</f>
        <v/>
      </c>
      <c r="C365" s="210" t="str">
        <f>IF(ISNA(IF(A365&lt;&gt;"",VLOOKUP(A365,'1CONTRATO2'!$A$311:$F$863,6,FALSE),"")),"",IF(A365&lt;&gt;"",VLOOKUP(A365,'1CONTRATO2'!$A$311:$F$863,6,FALSE),""))</f>
        <v/>
      </c>
      <c r="D365" s="209"/>
      <c r="E365" s="208"/>
      <c r="F365" s="207" t="str">
        <f>IF(ISNA(IF(A365&lt;&gt;"",VLOOKUP(A365,'1CONTRATO2'!$A$311:$F$863,4,FALSE),"")),"",IF(A365&lt;&gt;"",VLOOKUP(A365,'1CONTRATO2'!$A$311:$F$863,4,FALSE),""))</f>
        <v/>
      </c>
      <c r="G365" s="206" t="str">
        <f>IF(PROGRAMACIÓN!F365="","",PROGRAMACIÓN!F365)</f>
        <v/>
      </c>
      <c r="H365" s="206" t="str">
        <f>IF(PROGRAMACIÓN!G365="","",PROGRAMACIÓN!G365)</f>
        <v/>
      </c>
      <c r="I365" s="206" t="str">
        <f>IF(PROGRAMACIÓN!H365="","",PROGRAMACIÓN!H365)</f>
        <v/>
      </c>
      <c r="J365" s="205" t="str">
        <f>IF(ISNA(IF(A365&lt;&gt;"",VLOOKUP(A365,'1CONTRATO2'!$A$311:$F$863,5,FALSE),"")),"",IF(A365&lt;&gt;"",VLOOKUP(A365,'1CONTRATO2'!$A$311:$F$863,5,FALSE),""))</f>
        <v/>
      </c>
      <c r="K365" s="204" t="str">
        <f>IF(ISNA(IF(OR(F365="DESCANSA",J365="DESCANSA"),"-----",IF(C365&lt;&gt;"",IF(VLOOKUP(F365,INICIO!$C$7:$D$30,2,FALSE)&lt;&gt;"",VLOOKUP(F365,INICIO!$C$7:$D$30,2,FALSE),""),""))),"",IF(OR(F365="DESCANSA",J365="DESCANSA"),"-----",IF(C365&lt;&gt;"",IF(VLOOKUP(F365,INICIO!$C$7:$D$30,2,FALSE)&lt;&gt;"",VLOOKUP(F365,INICIO!$C$7:$D$30,2,FALSE),""),"")))</f>
        <v/>
      </c>
      <c r="L365" s="203" t="str">
        <f>IF(ISNA(IF(A365&lt;&gt;"",VLOOKUP(A365,'1CONTRATO2'!$A$311:$G$863,7,FALSE),"")),"",IF(A365&lt;&gt;"",VLOOKUP(A365,'1CONTRATO2'!$A$311:$G$863,7,FALSE),""))</f>
        <v/>
      </c>
      <c r="M365" s="201" t="str">
        <f t="shared" si="25"/>
        <v>-</v>
      </c>
      <c r="N365" s="302" t="str">
        <f t="shared" si="27"/>
        <v/>
      </c>
      <c r="O365" s="314" t="str">
        <f>IF(PROGRAMACIÓN!C365="", "", PROGRAMACIÓN!C365)</f>
        <v/>
      </c>
      <c r="P365" s="303" t="str">
        <f t="shared" si="28"/>
        <v/>
      </c>
      <c r="Q365" s="303" t="str">
        <f t="shared" si="29"/>
        <v/>
      </c>
    </row>
    <row r="366" spans="1:17" ht="18" customHeight="1" x14ac:dyDescent="0.35">
      <c r="A366" s="203">
        <f t="shared" si="26"/>
        <v>359</v>
      </c>
      <c r="B366" s="210" t="str">
        <f>IF(ISNA(IF(A366&lt;&gt;"",VLOOKUP(A366,'1CONTRATO2'!$A$311:$F$863,2,FALSE),"")),"",IF(A366&lt;&gt;"",VLOOKUP(A366,'1CONTRATO2'!$A$311:$F$863,2,FALSE),""))</f>
        <v/>
      </c>
      <c r="C366" s="210" t="str">
        <f>IF(ISNA(IF(A366&lt;&gt;"",VLOOKUP(A366,'1CONTRATO2'!$A$311:$F$863,6,FALSE),"")),"",IF(A366&lt;&gt;"",VLOOKUP(A366,'1CONTRATO2'!$A$311:$F$863,6,FALSE),""))</f>
        <v/>
      </c>
      <c r="D366" s="209"/>
      <c r="E366" s="208"/>
      <c r="F366" s="207" t="str">
        <f>IF(ISNA(IF(A366&lt;&gt;"",VLOOKUP(A366,'1CONTRATO2'!$A$311:$F$863,4,FALSE),"")),"",IF(A366&lt;&gt;"",VLOOKUP(A366,'1CONTRATO2'!$A$311:$F$863,4,FALSE),""))</f>
        <v/>
      </c>
      <c r="G366" s="206" t="str">
        <f>IF(PROGRAMACIÓN!F366="","",PROGRAMACIÓN!F366)</f>
        <v/>
      </c>
      <c r="H366" s="206" t="str">
        <f>IF(PROGRAMACIÓN!G366="","",PROGRAMACIÓN!G366)</f>
        <v/>
      </c>
      <c r="I366" s="206" t="str">
        <f>IF(PROGRAMACIÓN!H366="","",PROGRAMACIÓN!H366)</f>
        <v/>
      </c>
      <c r="J366" s="205" t="str">
        <f>IF(ISNA(IF(A366&lt;&gt;"",VLOOKUP(A366,'1CONTRATO2'!$A$311:$F$863,5,FALSE),"")),"",IF(A366&lt;&gt;"",VLOOKUP(A366,'1CONTRATO2'!$A$311:$F$863,5,FALSE),""))</f>
        <v/>
      </c>
      <c r="K366" s="204" t="str">
        <f>IF(ISNA(IF(OR(F366="DESCANSA",J366="DESCANSA"),"-----",IF(C366&lt;&gt;"",IF(VLOOKUP(F366,INICIO!$C$7:$D$30,2,FALSE)&lt;&gt;"",VLOOKUP(F366,INICIO!$C$7:$D$30,2,FALSE),""),""))),"",IF(OR(F366="DESCANSA",J366="DESCANSA"),"-----",IF(C366&lt;&gt;"",IF(VLOOKUP(F366,INICIO!$C$7:$D$30,2,FALSE)&lt;&gt;"",VLOOKUP(F366,INICIO!$C$7:$D$30,2,FALSE),""),"")))</f>
        <v/>
      </c>
      <c r="L366" s="203" t="str">
        <f>IF(ISNA(IF(A366&lt;&gt;"",VLOOKUP(A366,'1CONTRATO2'!$A$311:$G$863,7,FALSE),"")),"",IF(A366&lt;&gt;"",VLOOKUP(A366,'1CONTRATO2'!$A$311:$G$863,7,FALSE),""))</f>
        <v/>
      </c>
      <c r="M366" s="201" t="str">
        <f t="shared" si="25"/>
        <v>-</v>
      </c>
      <c r="N366" s="302" t="str">
        <f t="shared" si="27"/>
        <v/>
      </c>
      <c r="O366" s="314" t="str">
        <f>IF(PROGRAMACIÓN!C366="", "", PROGRAMACIÓN!C366)</f>
        <v/>
      </c>
      <c r="P366" s="303" t="str">
        <f t="shared" si="28"/>
        <v/>
      </c>
      <c r="Q366" s="303" t="str">
        <f t="shared" si="29"/>
        <v/>
      </c>
    </row>
    <row r="367" spans="1:17" ht="18" customHeight="1" x14ac:dyDescent="0.35">
      <c r="A367" s="203">
        <f t="shared" si="26"/>
        <v>360</v>
      </c>
      <c r="B367" s="210" t="str">
        <f>IF(ISNA(IF(A367&lt;&gt;"",VLOOKUP(A367,'1CONTRATO2'!$A$311:$F$863,2,FALSE),"")),"",IF(A367&lt;&gt;"",VLOOKUP(A367,'1CONTRATO2'!$A$311:$F$863,2,FALSE),""))</f>
        <v/>
      </c>
      <c r="C367" s="210" t="str">
        <f>IF(ISNA(IF(A367&lt;&gt;"",VLOOKUP(A367,'1CONTRATO2'!$A$311:$F$863,6,FALSE),"")),"",IF(A367&lt;&gt;"",VLOOKUP(A367,'1CONTRATO2'!$A$311:$F$863,6,FALSE),""))</f>
        <v/>
      </c>
      <c r="D367" s="209"/>
      <c r="E367" s="208"/>
      <c r="F367" s="207" t="str">
        <f>IF(ISNA(IF(A367&lt;&gt;"",VLOOKUP(A367,'1CONTRATO2'!$A$311:$F$863,4,FALSE),"")),"",IF(A367&lt;&gt;"",VLOOKUP(A367,'1CONTRATO2'!$A$311:$F$863,4,FALSE),""))</f>
        <v/>
      </c>
      <c r="G367" s="206" t="str">
        <f>IF(PROGRAMACIÓN!F367="","",PROGRAMACIÓN!F367)</f>
        <v/>
      </c>
      <c r="H367" s="206" t="str">
        <f>IF(PROGRAMACIÓN!G367="","",PROGRAMACIÓN!G367)</f>
        <v/>
      </c>
      <c r="I367" s="206" t="str">
        <f>IF(PROGRAMACIÓN!H367="","",PROGRAMACIÓN!H367)</f>
        <v/>
      </c>
      <c r="J367" s="205" t="str">
        <f>IF(ISNA(IF(A367&lt;&gt;"",VLOOKUP(A367,'1CONTRATO2'!$A$311:$F$863,5,FALSE),"")),"",IF(A367&lt;&gt;"",VLOOKUP(A367,'1CONTRATO2'!$A$311:$F$863,5,FALSE),""))</f>
        <v/>
      </c>
      <c r="K367" s="204" t="str">
        <f>IF(ISNA(IF(OR(F367="DESCANSA",J367="DESCANSA"),"-----",IF(C367&lt;&gt;"",IF(VLOOKUP(F367,INICIO!$C$7:$D$30,2,FALSE)&lt;&gt;"",VLOOKUP(F367,INICIO!$C$7:$D$30,2,FALSE),""),""))),"",IF(OR(F367="DESCANSA",J367="DESCANSA"),"-----",IF(C367&lt;&gt;"",IF(VLOOKUP(F367,INICIO!$C$7:$D$30,2,FALSE)&lt;&gt;"",VLOOKUP(F367,INICIO!$C$7:$D$30,2,FALSE),""),"")))</f>
        <v/>
      </c>
      <c r="L367" s="203" t="str">
        <f>IF(ISNA(IF(A367&lt;&gt;"",VLOOKUP(A367,'1CONTRATO2'!$A$311:$G$863,7,FALSE),"")),"",IF(A367&lt;&gt;"",VLOOKUP(A367,'1CONTRATO2'!$A$311:$G$863,7,FALSE),""))</f>
        <v/>
      </c>
      <c r="M367" s="201" t="str">
        <f t="shared" si="25"/>
        <v>-</v>
      </c>
      <c r="N367" s="302" t="str">
        <f t="shared" si="27"/>
        <v/>
      </c>
      <c r="O367" s="314" t="str">
        <f>IF(PROGRAMACIÓN!C367="", "", PROGRAMACIÓN!C367)</f>
        <v/>
      </c>
      <c r="P367" s="303" t="str">
        <f t="shared" si="28"/>
        <v/>
      </c>
      <c r="Q367" s="303" t="str">
        <f t="shared" si="29"/>
        <v/>
      </c>
    </row>
    <row r="368" spans="1:17" ht="18" customHeight="1" x14ac:dyDescent="0.35">
      <c r="A368" s="203">
        <f t="shared" si="26"/>
        <v>361</v>
      </c>
      <c r="B368" s="210" t="str">
        <f>IF(ISNA(IF(A368&lt;&gt;"",VLOOKUP(A368,'1CONTRATO2'!$A$311:$F$863,2,FALSE),"")),"",IF(A368&lt;&gt;"",VLOOKUP(A368,'1CONTRATO2'!$A$311:$F$863,2,FALSE),""))</f>
        <v/>
      </c>
      <c r="C368" s="210" t="str">
        <f>IF(ISNA(IF(A368&lt;&gt;"",VLOOKUP(A368,'1CONTRATO2'!$A$311:$F$863,6,FALSE),"")),"",IF(A368&lt;&gt;"",VLOOKUP(A368,'1CONTRATO2'!$A$311:$F$863,6,FALSE),""))</f>
        <v/>
      </c>
      <c r="D368" s="209"/>
      <c r="E368" s="208"/>
      <c r="F368" s="207" t="str">
        <f>IF(ISNA(IF(A368&lt;&gt;"",VLOOKUP(A368,'1CONTRATO2'!$A$311:$F$863,4,FALSE),"")),"",IF(A368&lt;&gt;"",VLOOKUP(A368,'1CONTRATO2'!$A$311:$F$863,4,FALSE),""))</f>
        <v/>
      </c>
      <c r="G368" s="206" t="str">
        <f>IF(PROGRAMACIÓN!F368="","",PROGRAMACIÓN!F368)</f>
        <v/>
      </c>
      <c r="H368" s="206" t="str">
        <f>IF(PROGRAMACIÓN!G368="","",PROGRAMACIÓN!G368)</f>
        <v/>
      </c>
      <c r="I368" s="206" t="str">
        <f>IF(PROGRAMACIÓN!H368="","",PROGRAMACIÓN!H368)</f>
        <v/>
      </c>
      <c r="J368" s="205" t="str">
        <f>IF(ISNA(IF(A368&lt;&gt;"",VLOOKUP(A368,'1CONTRATO2'!$A$311:$F$863,5,FALSE),"")),"",IF(A368&lt;&gt;"",VLOOKUP(A368,'1CONTRATO2'!$A$311:$F$863,5,FALSE),""))</f>
        <v/>
      </c>
      <c r="K368" s="204" t="str">
        <f>IF(ISNA(IF(OR(F368="DESCANSA",J368="DESCANSA"),"-----",IF(C368&lt;&gt;"",IF(VLOOKUP(F368,INICIO!$C$7:$D$30,2,FALSE)&lt;&gt;"",VLOOKUP(F368,INICIO!$C$7:$D$30,2,FALSE),""),""))),"",IF(OR(F368="DESCANSA",J368="DESCANSA"),"-----",IF(C368&lt;&gt;"",IF(VLOOKUP(F368,INICIO!$C$7:$D$30,2,FALSE)&lt;&gt;"",VLOOKUP(F368,INICIO!$C$7:$D$30,2,FALSE),""),"")))</f>
        <v/>
      </c>
      <c r="L368" s="203" t="str">
        <f>IF(ISNA(IF(A368&lt;&gt;"",VLOOKUP(A368,'1CONTRATO2'!$A$311:$G$863,7,FALSE),"")),"",IF(A368&lt;&gt;"",VLOOKUP(A368,'1CONTRATO2'!$A$311:$G$863,7,FALSE),""))</f>
        <v/>
      </c>
      <c r="M368" s="201" t="str">
        <f t="shared" si="25"/>
        <v>-</v>
      </c>
      <c r="N368" s="302" t="str">
        <f t="shared" si="27"/>
        <v/>
      </c>
      <c r="O368" s="314" t="str">
        <f>IF(PROGRAMACIÓN!C368="", "", PROGRAMACIÓN!C368)</f>
        <v/>
      </c>
      <c r="P368" s="303" t="str">
        <f t="shared" si="28"/>
        <v/>
      </c>
      <c r="Q368" s="303" t="str">
        <f t="shared" si="29"/>
        <v/>
      </c>
    </row>
    <row r="369" spans="1:17" ht="18" customHeight="1" x14ac:dyDescent="0.35">
      <c r="A369" s="203">
        <f t="shared" si="26"/>
        <v>362</v>
      </c>
      <c r="B369" s="210" t="str">
        <f>IF(ISNA(IF(A369&lt;&gt;"",VLOOKUP(A369,'1CONTRATO2'!$A$311:$F$863,2,FALSE),"")),"",IF(A369&lt;&gt;"",VLOOKUP(A369,'1CONTRATO2'!$A$311:$F$863,2,FALSE),""))</f>
        <v/>
      </c>
      <c r="C369" s="210" t="str">
        <f>IF(ISNA(IF(A369&lt;&gt;"",VLOOKUP(A369,'1CONTRATO2'!$A$311:$F$863,6,FALSE),"")),"",IF(A369&lt;&gt;"",VLOOKUP(A369,'1CONTRATO2'!$A$311:$F$863,6,FALSE),""))</f>
        <v/>
      </c>
      <c r="D369" s="209"/>
      <c r="E369" s="208"/>
      <c r="F369" s="207" t="str">
        <f>IF(ISNA(IF(A369&lt;&gt;"",VLOOKUP(A369,'1CONTRATO2'!$A$311:$F$863,4,FALSE),"")),"",IF(A369&lt;&gt;"",VLOOKUP(A369,'1CONTRATO2'!$A$311:$F$863,4,FALSE),""))</f>
        <v/>
      </c>
      <c r="G369" s="206" t="str">
        <f>IF(PROGRAMACIÓN!F369="","",PROGRAMACIÓN!F369)</f>
        <v/>
      </c>
      <c r="H369" s="206" t="str">
        <f>IF(PROGRAMACIÓN!G369="","",PROGRAMACIÓN!G369)</f>
        <v/>
      </c>
      <c r="I369" s="206" t="str">
        <f>IF(PROGRAMACIÓN!H369="","",PROGRAMACIÓN!H369)</f>
        <v/>
      </c>
      <c r="J369" s="205" t="str">
        <f>IF(ISNA(IF(A369&lt;&gt;"",VLOOKUP(A369,'1CONTRATO2'!$A$311:$F$863,5,FALSE),"")),"",IF(A369&lt;&gt;"",VLOOKUP(A369,'1CONTRATO2'!$A$311:$F$863,5,FALSE),""))</f>
        <v/>
      </c>
      <c r="K369" s="204" t="str">
        <f>IF(ISNA(IF(OR(F369="DESCANSA",J369="DESCANSA"),"-----",IF(C369&lt;&gt;"",IF(VLOOKUP(F369,INICIO!$C$7:$D$30,2,FALSE)&lt;&gt;"",VLOOKUP(F369,INICIO!$C$7:$D$30,2,FALSE),""),""))),"",IF(OR(F369="DESCANSA",J369="DESCANSA"),"-----",IF(C369&lt;&gt;"",IF(VLOOKUP(F369,INICIO!$C$7:$D$30,2,FALSE)&lt;&gt;"",VLOOKUP(F369,INICIO!$C$7:$D$30,2,FALSE),""),"")))</f>
        <v/>
      </c>
      <c r="L369" s="203" t="str">
        <f>IF(ISNA(IF(A369&lt;&gt;"",VLOOKUP(A369,'1CONTRATO2'!$A$311:$G$863,7,FALSE),"")),"",IF(A369&lt;&gt;"",VLOOKUP(A369,'1CONTRATO2'!$A$311:$G$863,7,FALSE),""))</f>
        <v/>
      </c>
      <c r="M369" s="201" t="str">
        <f t="shared" si="25"/>
        <v>-</v>
      </c>
      <c r="N369" s="302" t="str">
        <f t="shared" si="27"/>
        <v/>
      </c>
      <c r="O369" s="314" t="str">
        <f>IF(PROGRAMACIÓN!C369="", "", PROGRAMACIÓN!C369)</f>
        <v/>
      </c>
      <c r="P369" s="303" t="str">
        <f t="shared" si="28"/>
        <v/>
      </c>
      <c r="Q369" s="303" t="str">
        <f t="shared" si="29"/>
        <v/>
      </c>
    </row>
    <row r="370" spans="1:17" ht="18" customHeight="1" x14ac:dyDescent="0.35">
      <c r="A370" s="203">
        <f t="shared" si="26"/>
        <v>363</v>
      </c>
      <c r="B370" s="210" t="str">
        <f>IF(ISNA(IF(A370&lt;&gt;"",VLOOKUP(A370,'1CONTRATO2'!$A$311:$F$863,2,FALSE),"")),"",IF(A370&lt;&gt;"",VLOOKUP(A370,'1CONTRATO2'!$A$311:$F$863,2,FALSE),""))</f>
        <v/>
      </c>
      <c r="C370" s="210" t="str">
        <f>IF(ISNA(IF(A370&lt;&gt;"",VLOOKUP(A370,'1CONTRATO2'!$A$311:$F$863,6,FALSE),"")),"",IF(A370&lt;&gt;"",VLOOKUP(A370,'1CONTRATO2'!$A$311:$F$863,6,FALSE),""))</f>
        <v/>
      </c>
      <c r="D370" s="209"/>
      <c r="E370" s="208"/>
      <c r="F370" s="207" t="str">
        <f>IF(ISNA(IF(A370&lt;&gt;"",VLOOKUP(A370,'1CONTRATO2'!$A$311:$F$863,4,FALSE),"")),"",IF(A370&lt;&gt;"",VLOOKUP(A370,'1CONTRATO2'!$A$311:$F$863,4,FALSE),""))</f>
        <v/>
      </c>
      <c r="G370" s="206" t="str">
        <f>IF(PROGRAMACIÓN!F370="","",PROGRAMACIÓN!F370)</f>
        <v/>
      </c>
      <c r="H370" s="206" t="str">
        <f>IF(PROGRAMACIÓN!G370="","",PROGRAMACIÓN!G370)</f>
        <v/>
      </c>
      <c r="I370" s="206" t="str">
        <f>IF(PROGRAMACIÓN!H370="","",PROGRAMACIÓN!H370)</f>
        <v/>
      </c>
      <c r="J370" s="205" t="str">
        <f>IF(ISNA(IF(A370&lt;&gt;"",VLOOKUP(A370,'1CONTRATO2'!$A$311:$F$863,5,FALSE),"")),"",IF(A370&lt;&gt;"",VLOOKUP(A370,'1CONTRATO2'!$A$311:$F$863,5,FALSE),""))</f>
        <v/>
      </c>
      <c r="K370" s="204" t="str">
        <f>IF(ISNA(IF(OR(F370="DESCANSA",J370="DESCANSA"),"-----",IF(C370&lt;&gt;"",IF(VLOOKUP(F370,INICIO!$C$7:$D$30,2,FALSE)&lt;&gt;"",VLOOKUP(F370,INICIO!$C$7:$D$30,2,FALSE),""),""))),"",IF(OR(F370="DESCANSA",J370="DESCANSA"),"-----",IF(C370&lt;&gt;"",IF(VLOOKUP(F370,INICIO!$C$7:$D$30,2,FALSE)&lt;&gt;"",VLOOKUP(F370,INICIO!$C$7:$D$30,2,FALSE),""),"")))</f>
        <v/>
      </c>
      <c r="L370" s="203" t="str">
        <f>IF(ISNA(IF(A370&lt;&gt;"",VLOOKUP(A370,'1CONTRATO2'!$A$311:$G$863,7,FALSE),"")),"",IF(A370&lt;&gt;"",VLOOKUP(A370,'1CONTRATO2'!$A$311:$G$863,7,FALSE),""))</f>
        <v/>
      </c>
      <c r="M370" s="201" t="str">
        <f t="shared" si="25"/>
        <v>-</v>
      </c>
      <c r="N370" s="302" t="str">
        <f t="shared" si="27"/>
        <v/>
      </c>
      <c r="O370" s="314" t="str">
        <f>IF(PROGRAMACIÓN!C370="", "", PROGRAMACIÓN!C370)</f>
        <v/>
      </c>
      <c r="P370" s="303" t="str">
        <f t="shared" si="28"/>
        <v/>
      </c>
      <c r="Q370" s="303" t="str">
        <f t="shared" si="29"/>
        <v/>
      </c>
    </row>
    <row r="371" spans="1:17" ht="18" customHeight="1" x14ac:dyDescent="0.35">
      <c r="A371" s="203">
        <f t="shared" si="26"/>
        <v>364</v>
      </c>
      <c r="B371" s="210" t="str">
        <f>IF(ISNA(IF(A371&lt;&gt;"",VLOOKUP(A371,'1CONTRATO2'!$A$311:$F$863,2,FALSE),"")),"",IF(A371&lt;&gt;"",VLOOKUP(A371,'1CONTRATO2'!$A$311:$F$863,2,FALSE),""))</f>
        <v/>
      </c>
      <c r="C371" s="210" t="str">
        <f>IF(ISNA(IF(A371&lt;&gt;"",VLOOKUP(A371,'1CONTRATO2'!$A$311:$F$863,6,FALSE),"")),"",IF(A371&lt;&gt;"",VLOOKUP(A371,'1CONTRATO2'!$A$311:$F$863,6,FALSE),""))</f>
        <v/>
      </c>
      <c r="D371" s="209"/>
      <c r="E371" s="208"/>
      <c r="F371" s="207" t="str">
        <f>IF(ISNA(IF(A371&lt;&gt;"",VLOOKUP(A371,'1CONTRATO2'!$A$311:$F$863,4,FALSE),"")),"",IF(A371&lt;&gt;"",VLOOKUP(A371,'1CONTRATO2'!$A$311:$F$863,4,FALSE),""))</f>
        <v/>
      </c>
      <c r="G371" s="206" t="str">
        <f>IF(PROGRAMACIÓN!F371="","",PROGRAMACIÓN!F371)</f>
        <v/>
      </c>
      <c r="H371" s="206" t="str">
        <f>IF(PROGRAMACIÓN!G371="","",PROGRAMACIÓN!G371)</f>
        <v/>
      </c>
      <c r="I371" s="206" t="str">
        <f>IF(PROGRAMACIÓN!H371="","",PROGRAMACIÓN!H371)</f>
        <v/>
      </c>
      <c r="J371" s="205" t="str">
        <f>IF(ISNA(IF(A371&lt;&gt;"",VLOOKUP(A371,'1CONTRATO2'!$A$311:$F$863,5,FALSE),"")),"",IF(A371&lt;&gt;"",VLOOKUP(A371,'1CONTRATO2'!$A$311:$F$863,5,FALSE),""))</f>
        <v/>
      </c>
      <c r="K371" s="204" t="str">
        <f>IF(ISNA(IF(OR(F371="DESCANSA",J371="DESCANSA"),"-----",IF(C371&lt;&gt;"",IF(VLOOKUP(F371,INICIO!$C$7:$D$30,2,FALSE)&lt;&gt;"",VLOOKUP(F371,INICIO!$C$7:$D$30,2,FALSE),""),""))),"",IF(OR(F371="DESCANSA",J371="DESCANSA"),"-----",IF(C371&lt;&gt;"",IF(VLOOKUP(F371,INICIO!$C$7:$D$30,2,FALSE)&lt;&gt;"",VLOOKUP(F371,INICIO!$C$7:$D$30,2,FALSE),""),"")))</f>
        <v/>
      </c>
      <c r="L371" s="203" t="str">
        <f>IF(ISNA(IF(A371&lt;&gt;"",VLOOKUP(A371,'1CONTRATO2'!$A$311:$G$863,7,FALSE),"")),"",IF(A371&lt;&gt;"",VLOOKUP(A371,'1CONTRATO2'!$A$311:$G$863,7,FALSE),""))</f>
        <v/>
      </c>
      <c r="M371" s="201" t="str">
        <f t="shared" si="25"/>
        <v>-</v>
      </c>
      <c r="N371" s="302" t="str">
        <f t="shared" si="27"/>
        <v/>
      </c>
      <c r="O371" s="314" t="str">
        <f>IF(PROGRAMACIÓN!C371="", "", PROGRAMACIÓN!C371)</f>
        <v/>
      </c>
      <c r="P371" s="303" t="str">
        <f t="shared" si="28"/>
        <v/>
      </c>
      <c r="Q371" s="303" t="str">
        <f t="shared" si="29"/>
        <v/>
      </c>
    </row>
    <row r="372" spans="1:17" ht="18" customHeight="1" x14ac:dyDescent="0.35">
      <c r="A372" s="203">
        <f t="shared" si="26"/>
        <v>365</v>
      </c>
      <c r="B372" s="210" t="str">
        <f>IF(ISNA(IF(A372&lt;&gt;"",VLOOKUP(A372,'1CONTRATO2'!$A$311:$F$863,2,FALSE),"")),"",IF(A372&lt;&gt;"",VLOOKUP(A372,'1CONTRATO2'!$A$311:$F$863,2,FALSE),""))</f>
        <v/>
      </c>
      <c r="C372" s="210" t="str">
        <f>IF(ISNA(IF(A372&lt;&gt;"",VLOOKUP(A372,'1CONTRATO2'!$A$311:$F$863,6,FALSE),"")),"",IF(A372&lt;&gt;"",VLOOKUP(A372,'1CONTRATO2'!$A$311:$F$863,6,FALSE),""))</f>
        <v/>
      </c>
      <c r="D372" s="209"/>
      <c r="E372" s="208"/>
      <c r="F372" s="207" t="str">
        <f>IF(ISNA(IF(A372&lt;&gt;"",VLOOKUP(A372,'1CONTRATO2'!$A$311:$F$863,4,FALSE),"")),"",IF(A372&lt;&gt;"",VLOOKUP(A372,'1CONTRATO2'!$A$311:$F$863,4,FALSE),""))</f>
        <v/>
      </c>
      <c r="G372" s="206" t="str">
        <f>IF(PROGRAMACIÓN!F372="","",PROGRAMACIÓN!F372)</f>
        <v/>
      </c>
      <c r="H372" s="206" t="str">
        <f>IF(PROGRAMACIÓN!G372="","",PROGRAMACIÓN!G372)</f>
        <v/>
      </c>
      <c r="I372" s="206" t="str">
        <f>IF(PROGRAMACIÓN!H372="","",PROGRAMACIÓN!H372)</f>
        <v/>
      </c>
      <c r="J372" s="205" t="str">
        <f>IF(ISNA(IF(A372&lt;&gt;"",VLOOKUP(A372,'1CONTRATO2'!$A$311:$F$863,5,FALSE),"")),"",IF(A372&lt;&gt;"",VLOOKUP(A372,'1CONTRATO2'!$A$311:$F$863,5,FALSE),""))</f>
        <v/>
      </c>
      <c r="K372" s="204" t="str">
        <f>IF(ISNA(IF(OR(F372="DESCANSA",J372="DESCANSA"),"-----",IF(C372&lt;&gt;"",IF(VLOOKUP(F372,INICIO!$C$7:$D$30,2,FALSE)&lt;&gt;"",VLOOKUP(F372,INICIO!$C$7:$D$30,2,FALSE),""),""))),"",IF(OR(F372="DESCANSA",J372="DESCANSA"),"-----",IF(C372&lt;&gt;"",IF(VLOOKUP(F372,INICIO!$C$7:$D$30,2,FALSE)&lt;&gt;"",VLOOKUP(F372,INICIO!$C$7:$D$30,2,FALSE),""),"")))</f>
        <v/>
      </c>
      <c r="L372" s="203" t="str">
        <f>IF(ISNA(IF(A372&lt;&gt;"",VLOOKUP(A372,'1CONTRATO2'!$A$311:$G$863,7,FALSE),"")),"",IF(A372&lt;&gt;"",VLOOKUP(A372,'1CONTRATO2'!$A$311:$G$863,7,FALSE),""))</f>
        <v/>
      </c>
      <c r="M372" s="201" t="str">
        <f t="shared" si="25"/>
        <v>-</v>
      </c>
      <c r="N372" s="302" t="str">
        <f t="shared" si="27"/>
        <v/>
      </c>
      <c r="O372" s="314" t="str">
        <f>IF(PROGRAMACIÓN!C372="", "", PROGRAMACIÓN!C372)</f>
        <v/>
      </c>
      <c r="P372" s="303" t="str">
        <f t="shared" si="28"/>
        <v/>
      </c>
      <c r="Q372" s="303" t="str">
        <f t="shared" si="29"/>
        <v/>
      </c>
    </row>
    <row r="373" spans="1:17" ht="18" customHeight="1" x14ac:dyDescent="0.35">
      <c r="A373" s="203">
        <f t="shared" si="26"/>
        <v>366</v>
      </c>
      <c r="B373" s="210" t="str">
        <f>IF(ISNA(IF(A373&lt;&gt;"",VLOOKUP(A373,'1CONTRATO2'!$A$311:$F$863,2,FALSE),"")),"",IF(A373&lt;&gt;"",VLOOKUP(A373,'1CONTRATO2'!$A$311:$F$863,2,FALSE),""))</f>
        <v/>
      </c>
      <c r="C373" s="210" t="str">
        <f>IF(ISNA(IF(A373&lt;&gt;"",VLOOKUP(A373,'1CONTRATO2'!$A$311:$F$863,6,FALSE),"")),"",IF(A373&lt;&gt;"",VLOOKUP(A373,'1CONTRATO2'!$A$311:$F$863,6,FALSE),""))</f>
        <v/>
      </c>
      <c r="D373" s="209"/>
      <c r="E373" s="208"/>
      <c r="F373" s="207" t="str">
        <f>IF(ISNA(IF(A373&lt;&gt;"",VLOOKUP(A373,'1CONTRATO2'!$A$311:$F$863,4,FALSE),"")),"",IF(A373&lt;&gt;"",VLOOKUP(A373,'1CONTRATO2'!$A$311:$F$863,4,FALSE),""))</f>
        <v/>
      </c>
      <c r="G373" s="206" t="str">
        <f>IF(PROGRAMACIÓN!F373="","",PROGRAMACIÓN!F373)</f>
        <v/>
      </c>
      <c r="H373" s="206" t="str">
        <f>IF(PROGRAMACIÓN!G373="","",PROGRAMACIÓN!G373)</f>
        <v/>
      </c>
      <c r="I373" s="206" t="str">
        <f>IF(PROGRAMACIÓN!H373="","",PROGRAMACIÓN!H373)</f>
        <v/>
      </c>
      <c r="J373" s="205" t="str">
        <f>IF(ISNA(IF(A373&lt;&gt;"",VLOOKUP(A373,'1CONTRATO2'!$A$311:$F$863,5,FALSE),"")),"",IF(A373&lt;&gt;"",VLOOKUP(A373,'1CONTRATO2'!$A$311:$F$863,5,FALSE),""))</f>
        <v/>
      </c>
      <c r="K373" s="204" t="str">
        <f>IF(ISNA(IF(OR(F373="DESCANSA",J373="DESCANSA"),"-----",IF(C373&lt;&gt;"",IF(VLOOKUP(F373,INICIO!$C$7:$D$30,2,FALSE)&lt;&gt;"",VLOOKUP(F373,INICIO!$C$7:$D$30,2,FALSE),""),""))),"",IF(OR(F373="DESCANSA",J373="DESCANSA"),"-----",IF(C373&lt;&gt;"",IF(VLOOKUP(F373,INICIO!$C$7:$D$30,2,FALSE)&lt;&gt;"",VLOOKUP(F373,INICIO!$C$7:$D$30,2,FALSE),""),"")))</f>
        <v/>
      </c>
      <c r="L373" s="203" t="str">
        <f>IF(ISNA(IF(A373&lt;&gt;"",VLOOKUP(A373,'1CONTRATO2'!$A$311:$G$863,7,FALSE),"")),"",IF(A373&lt;&gt;"",VLOOKUP(A373,'1CONTRATO2'!$A$311:$G$863,7,FALSE),""))</f>
        <v/>
      </c>
      <c r="M373" s="201" t="str">
        <f t="shared" si="25"/>
        <v>-</v>
      </c>
      <c r="N373" s="302" t="str">
        <f t="shared" si="27"/>
        <v/>
      </c>
      <c r="O373" s="314" t="str">
        <f>IF(PROGRAMACIÓN!C373="", "", PROGRAMACIÓN!C373)</f>
        <v/>
      </c>
      <c r="P373" s="303" t="str">
        <f t="shared" si="28"/>
        <v/>
      </c>
      <c r="Q373" s="303" t="str">
        <f t="shared" si="29"/>
        <v/>
      </c>
    </row>
    <row r="374" spans="1:17" ht="18" customHeight="1" x14ac:dyDescent="0.35">
      <c r="A374" s="203">
        <f t="shared" si="26"/>
        <v>367</v>
      </c>
      <c r="B374" s="210" t="str">
        <f>IF(ISNA(IF(A374&lt;&gt;"",VLOOKUP(A374,'1CONTRATO2'!$A$311:$F$863,2,FALSE),"")),"",IF(A374&lt;&gt;"",VLOOKUP(A374,'1CONTRATO2'!$A$311:$F$863,2,FALSE),""))</f>
        <v/>
      </c>
      <c r="C374" s="210" t="str">
        <f>IF(ISNA(IF(A374&lt;&gt;"",VLOOKUP(A374,'1CONTRATO2'!$A$311:$F$863,6,FALSE),"")),"",IF(A374&lt;&gt;"",VLOOKUP(A374,'1CONTRATO2'!$A$311:$F$863,6,FALSE),""))</f>
        <v/>
      </c>
      <c r="D374" s="209"/>
      <c r="E374" s="208"/>
      <c r="F374" s="207" t="str">
        <f>IF(ISNA(IF(A374&lt;&gt;"",VLOOKUP(A374,'1CONTRATO2'!$A$311:$F$863,4,FALSE),"")),"",IF(A374&lt;&gt;"",VLOOKUP(A374,'1CONTRATO2'!$A$311:$F$863,4,FALSE),""))</f>
        <v/>
      </c>
      <c r="G374" s="206" t="str">
        <f>IF(PROGRAMACIÓN!F374="","",PROGRAMACIÓN!F374)</f>
        <v/>
      </c>
      <c r="H374" s="206" t="str">
        <f>IF(PROGRAMACIÓN!G374="","",PROGRAMACIÓN!G374)</f>
        <v/>
      </c>
      <c r="I374" s="206" t="str">
        <f>IF(PROGRAMACIÓN!H374="","",PROGRAMACIÓN!H374)</f>
        <v/>
      </c>
      <c r="J374" s="205" t="str">
        <f>IF(ISNA(IF(A374&lt;&gt;"",VLOOKUP(A374,'1CONTRATO2'!$A$311:$F$863,5,FALSE),"")),"",IF(A374&lt;&gt;"",VLOOKUP(A374,'1CONTRATO2'!$A$311:$F$863,5,FALSE),""))</f>
        <v/>
      </c>
      <c r="K374" s="204" t="str">
        <f>IF(ISNA(IF(OR(F374="DESCANSA",J374="DESCANSA"),"-----",IF(C374&lt;&gt;"",IF(VLOOKUP(F374,INICIO!$C$7:$D$30,2,FALSE)&lt;&gt;"",VLOOKUP(F374,INICIO!$C$7:$D$30,2,FALSE),""),""))),"",IF(OR(F374="DESCANSA",J374="DESCANSA"),"-----",IF(C374&lt;&gt;"",IF(VLOOKUP(F374,INICIO!$C$7:$D$30,2,FALSE)&lt;&gt;"",VLOOKUP(F374,INICIO!$C$7:$D$30,2,FALSE),""),"")))</f>
        <v/>
      </c>
      <c r="L374" s="203" t="str">
        <f>IF(ISNA(IF(A374&lt;&gt;"",VLOOKUP(A374,'1CONTRATO2'!$A$311:$G$863,7,FALSE),"")),"",IF(A374&lt;&gt;"",VLOOKUP(A374,'1CONTRATO2'!$A$311:$G$863,7,FALSE),""))</f>
        <v/>
      </c>
      <c r="M374" s="201" t="str">
        <f t="shared" si="25"/>
        <v>-</v>
      </c>
      <c r="N374" s="302" t="str">
        <f t="shared" si="27"/>
        <v/>
      </c>
      <c r="O374" s="314" t="str">
        <f>IF(PROGRAMACIÓN!C374="", "", PROGRAMACIÓN!C374)</f>
        <v/>
      </c>
      <c r="P374" s="303" t="str">
        <f t="shared" si="28"/>
        <v/>
      </c>
      <c r="Q374" s="303" t="str">
        <f t="shared" si="29"/>
        <v/>
      </c>
    </row>
    <row r="375" spans="1:17" ht="18" customHeight="1" x14ac:dyDescent="0.35">
      <c r="A375" s="203">
        <f t="shared" si="26"/>
        <v>368</v>
      </c>
      <c r="B375" s="210" t="str">
        <f>IF(ISNA(IF(A375&lt;&gt;"",VLOOKUP(A375,'1CONTRATO2'!$A$311:$F$863,2,FALSE),"")),"",IF(A375&lt;&gt;"",VLOOKUP(A375,'1CONTRATO2'!$A$311:$F$863,2,FALSE),""))</f>
        <v/>
      </c>
      <c r="C375" s="210" t="str">
        <f>IF(ISNA(IF(A375&lt;&gt;"",VLOOKUP(A375,'1CONTRATO2'!$A$311:$F$863,6,FALSE),"")),"",IF(A375&lt;&gt;"",VLOOKUP(A375,'1CONTRATO2'!$A$311:$F$863,6,FALSE),""))</f>
        <v/>
      </c>
      <c r="D375" s="209"/>
      <c r="E375" s="208"/>
      <c r="F375" s="207" t="str">
        <f>IF(ISNA(IF(A375&lt;&gt;"",VLOOKUP(A375,'1CONTRATO2'!$A$311:$F$863,4,FALSE),"")),"",IF(A375&lt;&gt;"",VLOOKUP(A375,'1CONTRATO2'!$A$311:$F$863,4,FALSE),""))</f>
        <v/>
      </c>
      <c r="G375" s="206" t="str">
        <f>IF(PROGRAMACIÓN!F375="","",PROGRAMACIÓN!F375)</f>
        <v/>
      </c>
      <c r="H375" s="206" t="str">
        <f>IF(PROGRAMACIÓN!G375="","",PROGRAMACIÓN!G375)</f>
        <v/>
      </c>
      <c r="I375" s="206" t="str">
        <f>IF(PROGRAMACIÓN!H375="","",PROGRAMACIÓN!H375)</f>
        <v/>
      </c>
      <c r="J375" s="205" t="str">
        <f>IF(ISNA(IF(A375&lt;&gt;"",VLOOKUP(A375,'1CONTRATO2'!$A$311:$F$863,5,FALSE),"")),"",IF(A375&lt;&gt;"",VLOOKUP(A375,'1CONTRATO2'!$A$311:$F$863,5,FALSE),""))</f>
        <v/>
      </c>
      <c r="K375" s="204" t="str">
        <f>IF(ISNA(IF(OR(F375="DESCANSA",J375="DESCANSA"),"-----",IF(C375&lt;&gt;"",IF(VLOOKUP(F375,INICIO!$C$7:$D$30,2,FALSE)&lt;&gt;"",VLOOKUP(F375,INICIO!$C$7:$D$30,2,FALSE),""),""))),"",IF(OR(F375="DESCANSA",J375="DESCANSA"),"-----",IF(C375&lt;&gt;"",IF(VLOOKUP(F375,INICIO!$C$7:$D$30,2,FALSE)&lt;&gt;"",VLOOKUP(F375,INICIO!$C$7:$D$30,2,FALSE),""),"")))</f>
        <v/>
      </c>
      <c r="L375" s="203" t="str">
        <f>IF(ISNA(IF(A375&lt;&gt;"",VLOOKUP(A375,'1CONTRATO2'!$A$311:$G$863,7,FALSE),"")),"",IF(A375&lt;&gt;"",VLOOKUP(A375,'1CONTRATO2'!$A$311:$G$863,7,FALSE),""))</f>
        <v/>
      </c>
      <c r="M375" s="201" t="str">
        <f t="shared" si="25"/>
        <v>-</v>
      </c>
      <c r="N375" s="302" t="str">
        <f t="shared" si="27"/>
        <v/>
      </c>
      <c r="O375" s="314" t="str">
        <f>IF(PROGRAMACIÓN!C375="", "", PROGRAMACIÓN!C375)</f>
        <v/>
      </c>
      <c r="P375" s="303" t="str">
        <f t="shared" si="28"/>
        <v/>
      </c>
      <c r="Q375" s="303" t="str">
        <f t="shared" si="29"/>
        <v/>
      </c>
    </row>
    <row r="376" spans="1:17" ht="18" customHeight="1" x14ac:dyDescent="0.35">
      <c r="A376" s="203">
        <f t="shared" si="26"/>
        <v>369</v>
      </c>
      <c r="B376" s="210" t="str">
        <f>IF(ISNA(IF(A376&lt;&gt;"",VLOOKUP(A376,'1CONTRATO2'!$A$311:$F$863,2,FALSE),"")),"",IF(A376&lt;&gt;"",VLOOKUP(A376,'1CONTRATO2'!$A$311:$F$863,2,FALSE),""))</f>
        <v/>
      </c>
      <c r="C376" s="210" t="str">
        <f>IF(ISNA(IF(A376&lt;&gt;"",VLOOKUP(A376,'1CONTRATO2'!$A$311:$F$863,6,FALSE),"")),"",IF(A376&lt;&gt;"",VLOOKUP(A376,'1CONTRATO2'!$A$311:$F$863,6,FALSE),""))</f>
        <v/>
      </c>
      <c r="D376" s="209"/>
      <c r="E376" s="208"/>
      <c r="F376" s="207" t="str">
        <f>IF(ISNA(IF(A376&lt;&gt;"",VLOOKUP(A376,'1CONTRATO2'!$A$311:$F$863,4,FALSE),"")),"",IF(A376&lt;&gt;"",VLOOKUP(A376,'1CONTRATO2'!$A$311:$F$863,4,FALSE),""))</f>
        <v/>
      </c>
      <c r="G376" s="206" t="str">
        <f>IF(PROGRAMACIÓN!F376="","",PROGRAMACIÓN!F376)</f>
        <v/>
      </c>
      <c r="H376" s="206" t="str">
        <f>IF(PROGRAMACIÓN!G376="","",PROGRAMACIÓN!G376)</f>
        <v/>
      </c>
      <c r="I376" s="206" t="str">
        <f>IF(PROGRAMACIÓN!H376="","",PROGRAMACIÓN!H376)</f>
        <v/>
      </c>
      <c r="J376" s="205" t="str">
        <f>IF(ISNA(IF(A376&lt;&gt;"",VLOOKUP(A376,'1CONTRATO2'!$A$311:$F$863,5,FALSE),"")),"",IF(A376&lt;&gt;"",VLOOKUP(A376,'1CONTRATO2'!$A$311:$F$863,5,FALSE),""))</f>
        <v/>
      </c>
      <c r="K376" s="204" t="str">
        <f>IF(ISNA(IF(OR(F376="DESCANSA",J376="DESCANSA"),"-----",IF(C376&lt;&gt;"",IF(VLOOKUP(F376,INICIO!$C$7:$D$30,2,FALSE)&lt;&gt;"",VLOOKUP(F376,INICIO!$C$7:$D$30,2,FALSE),""),""))),"",IF(OR(F376="DESCANSA",J376="DESCANSA"),"-----",IF(C376&lt;&gt;"",IF(VLOOKUP(F376,INICIO!$C$7:$D$30,2,FALSE)&lt;&gt;"",VLOOKUP(F376,INICIO!$C$7:$D$30,2,FALSE),""),"")))</f>
        <v/>
      </c>
      <c r="L376" s="203" t="str">
        <f>IF(ISNA(IF(A376&lt;&gt;"",VLOOKUP(A376,'1CONTRATO2'!$A$311:$G$863,7,FALSE),"")),"",IF(A376&lt;&gt;"",VLOOKUP(A376,'1CONTRATO2'!$A$311:$G$863,7,FALSE),""))</f>
        <v/>
      </c>
      <c r="M376" s="201" t="str">
        <f t="shared" si="25"/>
        <v>-</v>
      </c>
      <c r="N376" s="302" t="str">
        <f t="shared" si="27"/>
        <v/>
      </c>
      <c r="O376" s="314" t="str">
        <f>IF(PROGRAMACIÓN!C376="", "", PROGRAMACIÓN!C376)</f>
        <v/>
      </c>
      <c r="P376" s="303" t="str">
        <f t="shared" si="28"/>
        <v/>
      </c>
      <c r="Q376" s="303" t="str">
        <f t="shared" si="29"/>
        <v/>
      </c>
    </row>
    <row r="377" spans="1:17" ht="18" customHeight="1" x14ac:dyDescent="0.35">
      <c r="A377" s="203">
        <f t="shared" si="26"/>
        <v>370</v>
      </c>
      <c r="B377" s="210" t="str">
        <f>IF(ISNA(IF(A377&lt;&gt;"",VLOOKUP(A377,'1CONTRATO2'!$A$311:$F$863,2,FALSE),"")),"",IF(A377&lt;&gt;"",VLOOKUP(A377,'1CONTRATO2'!$A$311:$F$863,2,FALSE),""))</f>
        <v/>
      </c>
      <c r="C377" s="210" t="str">
        <f>IF(ISNA(IF(A377&lt;&gt;"",VLOOKUP(A377,'1CONTRATO2'!$A$311:$F$863,6,FALSE),"")),"",IF(A377&lt;&gt;"",VLOOKUP(A377,'1CONTRATO2'!$A$311:$F$863,6,FALSE),""))</f>
        <v/>
      </c>
      <c r="D377" s="209"/>
      <c r="E377" s="208"/>
      <c r="F377" s="207" t="str">
        <f>IF(ISNA(IF(A377&lt;&gt;"",VLOOKUP(A377,'1CONTRATO2'!$A$311:$F$863,4,FALSE),"")),"",IF(A377&lt;&gt;"",VLOOKUP(A377,'1CONTRATO2'!$A$311:$F$863,4,FALSE),""))</f>
        <v/>
      </c>
      <c r="G377" s="206" t="str">
        <f>IF(PROGRAMACIÓN!F377="","",PROGRAMACIÓN!F377)</f>
        <v/>
      </c>
      <c r="H377" s="206" t="str">
        <f>IF(PROGRAMACIÓN!G377="","",PROGRAMACIÓN!G377)</f>
        <v/>
      </c>
      <c r="I377" s="206" t="str">
        <f>IF(PROGRAMACIÓN!H377="","",PROGRAMACIÓN!H377)</f>
        <v/>
      </c>
      <c r="J377" s="205" t="str">
        <f>IF(ISNA(IF(A377&lt;&gt;"",VLOOKUP(A377,'1CONTRATO2'!$A$311:$F$863,5,FALSE),"")),"",IF(A377&lt;&gt;"",VLOOKUP(A377,'1CONTRATO2'!$A$311:$F$863,5,FALSE),""))</f>
        <v/>
      </c>
      <c r="K377" s="204" t="str">
        <f>IF(ISNA(IF(OR(F377="DESCANSA",J377="DESCANSA"),"-----",IF(C377&lt;&gt;"",IF(VLOOKUP(F377,INICIO!$C$7:$D$30,2,FALSE)&lt;&gt;"",VLOOKUP(F377,INICIO!$C$7:$D$30,2,FALSE),""),""))),"",IF(OR(F377="DESCANSA",J377="DESCANSA"),"-----",IF(C377&lt;&gt;"",IF(VLOOKUP(F377,INICIO!$C$7:$D$30,2,FALSE)&lt;&gt;"",VLOOKUP(F377,INICIO!$C$7:$D$30,2,FALSE),""),"")))</f>
        <v/>
      </c>
      <c r="L377" s="203" t="str">
        <f>IF(ISNA(IF(A377&lt;&gt;"",VLOOKUP(A377,'1CONTRATO2'!$A$311:$G$863,7,FALSE),"")),"",IF(A377&lt;&gt;"",VLOOKUP(A377,'1CONTRATO2'!$A$311:$G$863,7,FALSE),""))</f>
        <v/>
      </c>
      <c r="M377" s="201" t="str">
        <f t="shared" si="25"/>
        <v>-</v>
      </c>
      <c r="N377" s="302" t="str">
        <f t="shared" si="27"/>
        <v/>
      </c>
      <c r="O377" s="314" t="str">
        <f>IF(PROGRAMACIÓN!C377="", "", PROGRAMACIÓN!C377)</f>
        <v/>
      </c>
      <c r="P377" s="303" t="str">
        <f t="shared" si="28"/>
        <v/>
      </c>
      <c r="Q377" s="303" t="str">
        <f t="shared" si="29"/>
        <v/>
      </c>
    </row>
    <row r="378" spans="1:17" ht="18" customHeight="1" x14ac:dyDescent="0.35">
      <c r="A378" s="203">
        <f t="shared" si="26"/>
        <v>371</v>
      </c>
      <c r="B378" s="210" t="str">
        <f>IF(ISNA(IF(A378&lt;&gt;"",VLOOKUP(A378,'1CONTRATO2'!$A$311:$F$863,2,FALSE),"")),"",IF(A378&lt;&gt;"",VLOOKUP(A378,'1CONTRATO2'!$A$311:$F$863,2,FALSE),""))</f>
        <v/>
      </c>
      <c r="C378" s="210" t="str">
        <f>IF(ISNA(IF(A378&lt;&gt;"",VLOOKUP(A378,'1CONTRATO2'!$A$311:$F$863,6,FALSE),"")),"",IF(A378&lt;&gt;"",VLOOKUP(A378,'1CONTRATO2'!$A$311:$F$863,6,FALSE),""))</f>
        <v/>
      </c>
      <c r="D378" s="209"/>
      <c r="E378" s="208"/>
      <c r="F378" s="207" t="str">
        <f>IF(ISNA(IF(A378&lt;&gt;"",VLOOKUP(A378,'1CONTRATO2'!$A$311:$F$863,4,FALSE),"")),"",IF(A378&lt;&gt;"",VLOOKUP(A378,'1CONTRATO2'!$A$311:$F$863,4,FALSE),""))</f>
        <v/>
      </c>
      <c r="G378" s="206" t="str">
        <f>IF(PROGRAMACIÓN!F378="","",PROGRAMACIÓN!F378)</f>
        <v/>
      </c>
      <c r="H378" s="206" t="str">
        <f>IF(PROGRAMACIÓN!G378="","",PROGRAMACIÓN!G378)</f>
        <v/>
      </c>
      <c r="I378" s="206" t="str">
        <f>IF(PROGRAMACIÓN!H378="","",PROGRAMACIÓN!H378)</f>
        <v/>
      </c>
      <c r="J378" s="205" t="str">
        <f>IF(ISNA(IF(A378&lt;&gt;"",VLOOKUP(A378,'1CONTRATO2'!$A$311:$F$863,5,FALSE),"")),"",IF(A378&lt;&gt;"",VLOOKUP(A378,'1CONTRATO2'!$A$311:$F$863,5,FALSE),""))</f>
        <v/>
      </c>
      <c r="K378" s="204" t="str">
        <f>IF(ISNA(IF(OR(F378="DESCANSA",J378="DESCANSA"),"-----",IF(C378&lt;&gt;"",IF(VLOOKUP(F378,INICIO!$C$7:$D$30,2,FALSE)&lt;&gt;"",VLOOKUP(F378,INICIO!$C$7:$D$30,2,FALSE),""),""))),"",IF(OR(F378="DESCANSA",J378="DESCANSA"),"-----",IF(C378&lt;&gt;"",IF(VLOOKUP(F378,INICIO!$C$7:$D$30,2,FALSE)&lt;&gt;"",VLOOKUP(F378,INICIO!$C$7:$D$30,2,FALSE),""),"")))</f>
        <v/>
      </c>
      <c r="L378" s="203" t="str">
        <f>IF(ISNA(IF(A378&lt;&gt;"",VLOOKUP(A378,'1CONTRATO2'!$A$311:$G$863,7,FALSE),"")),"",IF(A378&lt;&gt;"",VLOOKUP(A378,'1CONTRATO2'!$A$311:$G$863,7,FALSE),""))</f>
        <v/>
      </c>
      <c r="M378" s="201" t="str">
        <f t="shared" si="25"/>
        <v>-</v>
      </c>
      <c r="N378" s="302" t="str">
        <f t="shared" si="27"/>
        <v/>
      </c>
      <c r="O378" s="314" t="str">
        <f>IF(PROGRAMACIÓN!C378="", "", PROGRAMACIÓN!C378)</f>
        <v/>
      </c>
      <c r="P378" s="303" t="str">
        <f t="shared" si="28"/>
        <v/>
      </c>
      <c r="Q378" s="303" t="str">
        <f t="shared" si="29"/>
        <v/>
      </c>
    </row>
    <row r="379" spans="1:17" ht="18" customHeight="1" x14ac:dyDescent="0.35">
      <c r="A379" s="203">
        <f t="shared" si="26"/>
        <v>372</v>
      </c>
      <c r="B379" s="210" t="str">
        <f>IF(ISNA(IF(A379&lt;&gt;"",VLOOKUP(A379,'1CONTRATO2'!$A$311:$F$863,2,FALSE),"")),"",IF(A379&lt;&gt;"",VLOOKUP(A379,'1CONTRATO2'!$A$311:$F$863,2,FALSE),""))</f>
        <v/>
      </c>
      <c r="C379" s="210" t="str">
        <f>IF(ISNA(IF(A379&lt;&gt;"",VLOOKUP(A379,'1CONTRATO2'!$A$311:$F$863,6,FALSE),"")),"",IF(A379&lt;&gt;"",VLOOKUP(A379,'1CONTRATO2'!$A$311:$F$863,6,FALSE),""))</f>
        <v/>
      </c>
      <c r="D379" s="209"/>
      <c r="E379" s="208"/>
      <c r="F379" s="207" t="str">
        <f>IF(ISNA(IF(A379&lt;&gt;"",VLOOKUP(A379,'1CONTRATO2'!$A$311:$F$863,4,FALSE),"")),"",IF(A379&lt;&gt;"",VLOOKUP(A379,'1CONTRATO2'!$A$311:$F$863,4,FALSE),""))</f>
        <v/>
      </c>
      <c r="G379" s="206" t="str">
        <f>IF(PROGRAMACIÓN!F379="","",PROGRAMACIÓN!F379)</f>
        <v/>
      </c>
      <c r="H379" s="206" t="str">
        <f>IF(PROGRAMACIÓN!G379="","",PROGRAMACIÓN!G379)</f>
        <v/>
      </c>
      <c r="I379" s="206" t="str">
        <f>IF(PROGRAMACIÓN!H379="","",PROGRAMACIÓN!H379)</f>
        <v/>
      </c>
      <c r="J379" s="205" t="str">
        <f>IF(ISNA(IF(A379&lt;&gt;"",VLOOKUP(A379,'1CONTRATO2'!$A$311:$F$863,5,FALSE),"")),"",IF(A379&lt;&gt;"",VLOOKUP(A379,'1CONTRATO2'!$A$311:$F$863,5,FALSE),""))</f>
        <v/>
      </c>
      <c r="K379" s="204" t="str">
        <f>IF(ISNA(IF(OR(F379="DESCANSA",J379="DESCANSA"),"-----",IF(C379&lt;&gt;"",IF(VLOOKUP(F379,INICIO!$C$7:$D$30,2,FALSE)&lt;&gt;"",VLOOKUP(F379,INICIO!$C$7:$D$30,2,FALSE),""),""))),"",IF(OR(F379="DESCANSA",J379="DESCANSA"),"-----",IF(C379&lt;&gt;"",IF(VLOOKUP(F379,INICIO!$C$7:$D$30,2,FALSE)&lt;&gt;"",VLOOKUP(F379,INICIO!$C$7:$D$30,2,FALSE),""),"")))</f>
        <v/>
      </c>
      <c r="L379" s="203" t="str">
        <f>IF(ISNA(IF(A379&lt;&gt;"",VLOOKUP(A379,'1CONTRATO2'!$A$311:$G$863,7,FALSE),"")),"",IF(A379&lt;&gt;"",VLOOKUP(A379,'1CONTRATO2'!$A$311:$G$863,7,FALSE),""))</f>
        <v/>
      </c>
      <c r="M379" s="201" t="str">
        <f t="shared" si="25"/>
        <v>-</v>
      </c>
      <c r="N379" s="302" t="str">
        <f t="shared" si="27"/>
        <v/>
      </c>
      <c r="O379" s="314" t="str">
        <f>IF(PROGRAMACIÓN!C379="", "", PROGRAMACIÓN!C379)</f>
        <v/>
      </c>
      <c r="P379" s="303" t="str">
        <f t="shared" si="28"/>
        <v/>
      </c>
      <c r="Q379" s="303" t="str">
        <f t="shared" si="29"/>
        <v/>
      </c>
    </row>
    <row r="380" spans="1:17" ht="18" customHeight="1" x14ac:dyDescent="0.35">
      <c r="A380" s="203">
        <f t="shared" si="26"/>
        <v>373</v>
      </c>
      <c r="B380" s="210" t="str">
        <f>IF(ISNA(IF(A380&lt;&gt;"",VLOOKUP(A380,'1CONTRATO2'!$A$311:$F$863,2,FALSE),"")),"",IF(A380&lt;&gt;"",VLOOKUP(A380,'1CONTRATO2'!$A$311:$F$863,2,FALSE),""))</f>
        <v/>
      </c>
      <c r="C380" s="210" t="str">
        <f>IF(ISNA(IF(A380&lt;&gt;"",VLOOKUP(A380,'1CONTRATO2'!$A$311:$F$863,6,FALSE),"")),"",IF(A380&lt;&gt;"",VLOOKUP(A380,'1CONTRATO2'!$A$311:$F$863,6,FALSE),""))</f>
        <v/>
      </c>
      <c r="D380" s="209"/>
      <c r="E380" s="208"/>
      <c r="F380" s="207" t="str">
        <f>IF(ISNA(IF(A380&lt;&gt;"",VLOOKUP(A380,'1CONTRATO2'!$A$311:$F$863,4,FALSE),"")),"",IF(A380&lt;&gt;"",VLOOKUP(A380,'1CONTRATO2'!$A$311:$F$863,4,FALSE),""))</f>
        <v/>
      </c>
      <c r="G380" s="206" t="str">
        <f>IF(PROGRAMACIÓN!F380="","",PROGRAMACIÓN!F380)</f>
        <v/>
      </c>
      <c r="H380" s="206" t="str">
        <f>IF(PROGRAMACIÓN!G380="","",PROGRAMACIÓN!G380)</f>
        <v/>
      </c>
      <c r="I380" s="206" t="str">
        <f>IF(PROGRAMACIÓN!H380="","",PROGRAMACIÓN!H380)</f>
        <v/>
      </c>
      <c r="J380" s="205" t="str">
        <f>IF(ISNA(IF(A380&lt;&gt;"",VLOOKUP(A380,'1CONTRATO2'!$A$311:$F$863,5,FALSE),"")),"",IF(A380&lt;&gt;"",VLOOKUP(A380,'1CONTRATO2'!$A$311:$F$863,5,FALSE),""))</f>
        <v/>
      </c>
      <c r="K380" s="204" t="str">
        <f>IF(ISNA(IF(OR(F380="DESCANSA",J380="DESCANSA"),"-----",IF(C380&lt;&gt;"",IF(VLOOKUP(F380,INICIO!$C$7:$D$30,2,FALSE)&lt;&gt;"",VLOOKUP(F380,INICIO!$C$7:$D$30,2,FALSE),""),""))),"",IF(OR(F380="DESCANSA",J380="DESCANSA"),"-----",IF(C380&lt;&gt;"",IF(VLOOKUP(F380,INICIO!$C$7:$D$30,2,FALSE)&lt;&gt;"",VLOOKUP(F380,INICIO!$C$7:$D$30,2,FALSE),""),"")))</f>
        <v/>
      </c>
      <c r="L380" s="203" t="str">
        <f>IF(ISNA(IF(A380&lt;&gt;"",VLOOKUP(A380,'1CONTRATO2'!$A$311:$G$863,7,FALSE),"")),"",IF(A380&lt;&gt;"",VLOOKUP(A380,'1CONTRATO2'!$A$311:$G$863,7,FALSE),""))</f>
        <v/>
      </c>
      <c r="M380" s="201" t="str">
        <f t="shared" si="25"/>
        <v>-</v>
      </c>
      <c r="N380" s="302" t="str">
        <f t="shared" si="27"/>
        <v/>
      </c>
      <c r="O380" s="314" t="str">
        <f>IF(PROGRAMACIÓN!C380="", "", PROGRAMACIÓN!C380)</f>
        <v/>
      </c>
      <c r="P380" s="303" t="str">
        <f t="shared" si="28"/>
        <v/>
      </c>
      <c r="Q380" s="303" t="str">
        <f t="shared" si="29"/>
        <v/>
      </c>
    </row>
    <row r="381" spans="1:17" ht="18" customHeight="1" x14ac:dyDescent="0.35">
      <c r="A381" s="203">
        <f t="shared" si="26"/>
        <v>374</v>
      </c>
      <c r="B381" s="210" t="str">
        <f>IF(ISNA(IF(A381&lt;&gt;"",VLOOKUP(A381,'1CONTRATO2'!$A$311:$F$863,2,FALSE),"")),"",IF(A381&lt;&gt;"",VLOOKUP(A381,'1CONTRATO2'!$A$311:$F$863,2,FALSE),""))</f>
        <v/>
      </c>
      <c r="C381" s="210" t="str">
        <f>IF(ISNA(IF(A381&lt;&gt;"",VLOOKUP(A381,'1CONTRATO2'!$A$311:$F$863,6,FALSE),"")),"",IF(A381&lt;&gt;"",VLOOKUP(A381,'1CONTRATO2'!$A$311:$F$863,6,FALSE),""))</f>
        <v/>
      </c>
      <c r="D381" s="209"/>
      <c r="E381" s="208"/>
      <c r="F381" s="207" t="str">
        <f>IF(ISNA(IF(A381&lt;&gt;"",VLOOKUP(A381,'1CONTRATO2'!$A$311:$F$863,4,FALSE),"")),"",IF(A381&lt;&gt;"",VLOOKUP(A381,'1CONTRATO2'!$A$311:$F$863,4,FALSE),""))</f>
        <v/>
      </c>
      <c r="G381" s="206" t="str">
        <f>IF(PROGRAMACIÓN!F381="","",PROGRAMACIÓN!F381)</f>
        <v/>
      </c>
      <c r="H381" s="206" t="str">
        <f>IF(PROGRAMACIÓN!G381="","",PROGRAMACIÓN!G381)</f>
        <v/>
      </c>
      <c r="I381" s="206" t="str">
        <f>IF(PROGRAMACIÓN!H381="","",PROGRAMACIÓN!H381)</f>
        <v/>
      </c>
      <c r="J381" s="205" t="str">
        <f>IF(ISNA(IF(A381&lt;&gt;"",VLOOKUP(A381,'1CONTRATO2'!$A$311:$F$863,5,FALSE),"")),"",IF(A381&lt;&gt;"",VLOOKUP(A381,'1CONTRATO2'!$A$311:$F$863,5,FALSE),""))</f>
        <v/>
      </c>
      <c r="K381" s="204" t="str">
        <f>IF(ISNA(IF(OR(F381="DESCANSA",J381="DESCANSA"),"-----",IF(C381&lt;&gt;"",IF(VLOOKUP(F381,INICIO!$C$7:$D$30,2,FALSE)&lt;&gt;"",VLOOKUP(F381,INICIO!$C$7:$D$30,2,FALSE),""),""))),"",IF(OR(F381="DESCANSA",J381="DESCANSA"),"-----",IF(C381&lt;&gt;"",IF(VLOOKUP(F381,INICIO!$C$7:$D$30,2,FALSE)&lt;&gt;"",VLOOKUP(F381,INICIO!$C$7:$D$30,2,FALSE),""),"")))</f>
        <v/>
      </c>
      <c r="L381" s="203" t="str">
        <f>IF(ISNA(IF(A381&lt;&gt;"",VLOOKUP(A381,'1CONTRATO2'!$A$311:$G$863,7,FALSE),"")),"",IF(A381&lt;&gt;"",VLOOKUP(A381,'1CONTRATO2'!$A$311:$G$863,7,FALSE),""))</f>
        <v/>
      </c>
      <c r="M381" s="201" t="str">
        <f t="shared" si="25"/>
        <v>-</v>
      </c>
      <c r="N381" s="302" t="str">
        <f t="shared" si="27"/>
        <v/>
      </c>
      <c r="O381" s="314" t="str">
        <f>IF(PROGRAMACIÓN!C381="", "", PROGRAMACIÓN!C381)</f>
        <v/>
      </c>
      <c r="P381" s="303" t="str">
        <f t="shared" si="28"/>
        <v/>
      </c>
      <c r="Q381" s="303" t="str">
        <f t="shared" si="29"/>
        <v/>
      </c>
    </row>
    <row r="382" spans="1:17" ht="18" customHeight="1" x14ac:dyDescent="0.35">
      <c r="A382" s="203">
        <f t="shared" si="26"/>
        <v>375</v>
      </c>
      <c r="B382" s="210" t="str">
        <f>IF(ISNA(IF(A382&lt;&gt;"",VLOOKUP(A382,'1CONTRATO2'!$A$311:$F$863,2,FALSE),"")),"",IF(A382&lt;&gt;"",VLOOKUP(A382,'1CONTRATO2'!$A$311:$F$863,2,FALSE),""))</f>
        <v/>
      </c>
      <c r="C382" s="210" t="str">
        <f>IF(ISNA(IF(A382&lt;&gt;"",VLOOKUP(A382,'1CONTRATO2'!$A$311:$F$863,6,FALSE),"")),"",IF(A382&lt;&gt;"",VLOOKUP(A382,'1CONTRATO2'!$A$311:$F$863,6,FALSE),""))</f>
        <v/>
      </c>
      <c r="D382" s="209"/>
      <c r="E382" s="208"/>
      <c r="F382" s="207" t="str">
        <f>IF(ISNA(IF(A382&lt;&gt;"",VLOOKUP(A382,'1CONTRATO2'!$A$311:$F$863,4,FALSE),"")),"",IF(A382&lt;&gt;"",VLOOKUP(A382,'1CONTRATO2'!$A$311:$F$863,4,FALSE),""))</f>
        <v/>
      </c>
      <c r="G382" s="206" t="str">
        <f>IF(PROGRAMACIÓN!F382="","",PROGRAMACIÓN!F382)</f>
        <v/>
      </c>
      <c r="H382" s="206" t="str">
        <f>IF(PROGRAMACIÓN!G382="","",PROGRAMACIÓN!G382)</f>
        <v/>
      </c>
      <c r="I382" s="206" t="str">
        <f>IF(PROGRAMACIÓN!H382="","",PROGRAMACIÓN!H382)</f>
        <v/>
      </c>
      <c r="J382" s="205" t="str">
        <f>IF(ISNA(IF(A382&lt;&gt;"",VLOOKUP(A382,'1CONTRATO2'!$A$311:$F$863,5,FALSE),"")),"",IF(A382&lt;&gt;"",VLOOKUP(A382,'1CONTRATO2'!$A$311:$F$863,5,FALSE),""))</f>
        <v/>
      </c>
      <c r="K382" s="204" t="str">
        <f>IF(ISNA(IF(OR(F382="DESCANSA",J382="DESCANSA"),"-----",IF(C382&lt;&gt;"",IF(VLOOKUP(F382,INICIO!$C$7:$D$30,2,FALSE)&lt;&gt;"",VLOOKUP(F382,INICIO!$C$7:$D$30,2,FALSE),""),""))),"",IF(OR(F382="DESCANSA",J382="DESCANSA"),"-----",IF(C382&lt;&gt;"",IF(VLOOKUP(F382,INICIO!$C$7:$D$30,2,FALSE)&lt;&gt;"",VLOOKUP(F382,INICIO!$C$7:$D$30,2,FALSE),""),"")))</f>
        <v/>
      </c>
      <c r="L382" s="203" t="str">
        <f>IF(ISNA(IF(A382&lt;&gt;"",VLOOKUP(A382,'1CONTRATO2'!$A$311:$G$863,7,FALSE),"")),"",IF(A382&lt;&gt;"",VLOOKUP(A382,'1CONTRATO2'!$A$311:$G$863,7,FALSE),""))</f>
        <v/>
      </c>
      <c r="M382" s="201" t="str">
        <f t="shared" si="25"/>
        <v>-</v>
      </c>
      <c r="N382" s="302" t="str">
        <f t="shared" si="27"/>
        <v/>
      </c>
      <c r="O382" s="314" t="str">
        <f>IF(PROGRAMACIÓN!C382="", "", PROGRAMACIÓN!C382)</f>
        <v/>
      </c>
      <c r="P382" s="303" t="str">
        <f t="shared" si="28"/>
        <v/>
      </c>
      <c r="Q382" s="303" t="str">
        <f t="shared" si="29"/>
        <v/>
      </c>
    </row>
    <row r="383" spans="1:17" ht="18" customHeight="1" x14ac:dyDescent="0.35">
      <c r="A383" s="203">
        <f t="shared" si="26"/>
        <v>376</v>
      </c>
      <c r="B383" s="210" t="str">
        <f>IF(ISNA(IF(A383&lt;&gt;"",VLOOKUP(A383,'1CONTRATO2'!$A$311:$F$863,2,FALSE),"")),"",IF(A383&lt;&gt;"",VLOOKUP(A383,'1CONTRATO2'!$A$311:$F$863,2,FALSE),""))</f>
        <v/>
      </c>
      <c r="C383" s="210" t="str">
        <f>IF(ISNA(IF(A383&lt;&gt;"",VLOOKUP(A383,'1CONTRATO2'!$A$311:$F$863,6,FALSE),"")),"",IF(A383&lt;&gt;"",VLOOKUP(A383,'1CONTRATO2'!$A$311:$F$863,6,FALSE),""))</f>
        <v/>
      </c>
      <c r="D383" s="209"/>
      <c r="E383" s="208"/>
      <c r="F383" s="207" t="str">
        <f>IF(ISNA(IF(A383&lt;&gt;"",VLOOKUP(A383,'1CONTRATO2'!$A$311:$F$863,4,FALSE),"")),"",IF(A383&lt;&gt;"",VLOOKUP(A383,'1CONTRATO2'!$A$311:$F$863,4,FALSE),""))</f>
        <v/>
      </c>
      <c r="G383" s="206" t="str">
        <f>IF(PROGRAMACIÓN!F383="","",PROGRAMACIÓN!F383)</f>
        <v/>
      </c>
      <c r="H383" s="206" t="str">
        <f>IF(PROGRAMACIÓN!G383="","",PROGRAMACIÓN!G383)</f>
        <v/>
      </c>
      <c r="I383" s="206" t="str">
        <f>IF(PROGRAMACIÓN!H383="","",PROGRAMACIÓN!H383)</f>
        <v/>
      </c>
      <c r="J383" s="205" t="str">
        <f>IF(ISNA(IF(A383&lt;&gt;"",VLOOKUP(A383,'1CONTRATO2'!$A$311:$F$863,5,FALSE),"")),"",IF(A383&lt;&gt;"",VLOOKUP(A383,'1CONTRATO2'!$A$311:$F$863,5,FALSE),""))</f>
        <v/>
      </c>
      <c r="K383" s="204" t="str">
        <f>IF(ISNA(IF(OR(F383="DESCANSA",J383="DESCANSA"),"-----",IF(C383&lt;&gt;"",IF(VLOOKUP(F383,INICIO!$C$7:$D$30,2,FALSE)&lt;&gt;"",VLOOKUP(F383,INICIO!$C$7:$D$30,2,FALSE),""),""))),"",IF(OR(F383="DESCANSA",J383="DESCANSA"),"-----",IF(C383&lt;&gt;"",IF(VLOOKUP(F383,INICIO!$C$7:$D$30,2,FALSE)&lt;&gt;"",VLOOKUP(F383,INICIO!$C$7:$D$30,2,FALSE),""),"")))</f>
        <v/>
      </c>
      <c r="L383" s="203" t="str">
        <f>IF(ISNA(IF(A383&lt;&gt;"",VLOOKUP(A383,'1CONTRATO2'!$A$311:$G$863,7,FALSE),"")),"",IF(A383&lt;&gt;"",VLOOKUP(A383,'1CONTRATO2'!$A$311:$G$863,7,FALSE),""))</f>
        <v/>
      </c>
      <c r="M383" s="201" t="str">
        <f t="shared" si="25"/>
        <v>-</v>
      </c>
      <c r="N383" s="302" t="str">
        <f t="shared" si="27"/>
        <v/>
      </c>
      <c r="O383" s="314" t="str">
        <f>IF(PROGRAMACIÓN!C383="", "", PROGRAMACIÓN!C383)</f>
        <v/>
      </c>
      <c r="P383" s="303" t="str">
        <f t="shared" si="28"/>
        <v/>
      </c>
      <c r="Q383" s="303" t="str">
        <f t="shared" si="29"/>
        <v/>
      </c>
    </row>
    <row r="384" spans="1:17" ht="18" customHeight="1" x14ac:dyDescent="0.35">
      <c r="A384" s="203">
        <f t="shared" si="26"/>
        <v>377</v>
      </c>
      <c r="B384" s="210" t="str">
        <f>IF(ISNA(IF(A384&lt;&gt;"",VLOOKUP(A384,'1CONTRATO2'!$A$311:$F$863,2,FALSE),"")),"",IF(A384&lt;&gt;"",VLOOKUP(A384,'1CONTRATO2'!$A$311:$F$863,2,FALSE),""))</f>
        <v/>
      </c>
      <c r="C384" s="210" t="str">
        <f>IF(ISNA(IF(A384&lt;&gt;"",VLOOKUP(A384,'1CONTRATO2'!$A$311:$F$863,6,FALSE),"")),"",IF(A384&lt;&gt;"",VLOOKUP(A384,'1CONTRATO2'!$A$311:$F$863,6,FALSE),""))</f>
        <v/>
      </c>
      <c r="D384" s="209"/>
      <c r="E384" s="208"/>
      <c r="F384" s="207" t="str">
        <f>IF(ISNA(IF(A384&lt;&gt;"",VLOOKUP(A384,'1CONTRATO2'!$A$311:$F$863,4,FALSE),"")),"",IF(A384&lt;&gt;"",VLOOKUP(A384,'1CONTRATO2'!$A$311:$F$863,4,FALSE),""))</f>
        <v/>
      </c>
      <c r="G384" s="206" t="str">
        <f>IF(PROGRAMACIÓN!F384="","",PROGRAMACIÓN!F384)</f>
        <v/>
      </c>
      <c r="H384" s="206" t="str">
        <f>IF(PROGRAMACIÓN!G384="","",PROGRAMACIÓN!G384)</f>
        <v/>
      </c>
      <c r="I384" s="206" t="str">
        <f>IF(PROGRAMACIÓN!H384="","",PROGRAMACIÓN!H384)</f>
        <v/>
      </c>
      <c r="J384" s="205" t="str">
        <f>IF(ISNA(IF(A384&lt;&gt;"",VLOOKUP(A384,'1CONTRATO2'!$A$311:$F$863,5,FALSE),"")),"",IF(A384&lt;&gt;"",VLOOKUP(A384,'1CONTRATO2'!$A$311:$F$863,5,FALSE),""))</f>
        <v/>
      </c>
      <c r="K384" s="204" t="str">
        <f>IF(ISNA(IF(OR(F384="DESCANSA",J384="DESCANSA"),"-----",IF(C384&lt;&gt;"",IF(VLOOKUP(F384,INICIO!$C$7:$D$30,2,FALSE)&lt;&gt;"",VLOOKUP(F384,INICIO!$C$7:$D$30,2,FALSE),""),""))),"",IF(OR(F384="DESCANSA",J384="DESCANSA"),"-----",IF(C384&lt;&gt;"",IF(VLOOKUP(F384,INICIO!$C$7:$D$30,2,FALSE)&lt;&gt;"",VLOOKUP(F384,INICIO!$C$7:$D$30,2,FALSE),""),"")))</f>
        <v/>
      </c>
      <c r="L384" s="203" t="str">
        <f>IF(ISNA(IF(A384&lt;&gt;"",VLOOKUP(A384,'1CONTRATO2'!$A$311:$G$863,7,FALSE),"")),"",IF(A384&lt;&gt;"",VLOOKUP(A384,'1CONTRATO2'!$A$311:$G$863,7,FALSE),""))</f>
        <v/>
      </c>
      <c r="M384" s="201" t="str">
        <f t="shared" si="25"/>
        <v>-</v>
      </c>
      <c r="N384" s="302" t="str">
        <f t="shared" si="27"/>
        <v/>
      </c>
      <c r="O384" s="314" t="str">
        <f>IF(PROGRAMACIÓN!C384="", "", PROGRAMACIÓN!C384)</f>
        <v/>
      </c>
      <c r="P384" s="303" t="str">
        <f t="shared" si="28"/>
        <v/>
      </c>
      <c r="Q384" s="303" t="str">
        <f t="shared" si="29"/>
        <v/>
      </c>
    </row>
    <row r="385" spans="1:17" ht="18" customHeight="1" x14ac:dyDescent="0.35">
      <c r="A385" s="203">
        <f t="shared" si="26"/>
        <v>378</v>
      </c>
      <c r="B385" s="210" t="str">
        <f>IF(ISNA(IF(A385&lt;&gt;"",VLOOKUP(A385,'1CONTRATO2'!$A$311:$F$863,2,FALSE),"")),"",IF(A385&lt;&gt;"",VLOOKUP(A385,'1CONTRATO2'!$A$311:$F$863,2,FALSE),""))</f>
        <v/>
      </c>
      <c r="C385" s="210" t="str">
        <f>IF(ISNA(IF(A385&lt;&gt;"",VLOOKUP(A385,'1CONTRATO2'!$A$311:$F$863,6,FALSE),"")),"",IF(A385&lt;&gt;"",VLOOKUP(A385,'1CONTRATO2'!$A$311:$F$863,6,FALSE),""))</f>
        <v/>
      </c>
      <c r="D385" s="209"/>
      <c r="E385" s="208"/>
      <c r="F385" s="207" t="str">
        <f>IF(ISNA(IF(A385&lt;&gt;"",VLOOKUP(A385,'1CONTRATO2'!$A$311:$F$863,4,FALSE),"")),"",IF(A385&lt;&gt;"",VLOOKUP(A385,'1CONTRATO2'!$A$311:$F$863,4,FALSE),""))</f>
        <v/>
      </c>
      <c r="G385" s="206" t="str">
        <f>IF(PROGRAMACIÓN!F385="","",PROGRAMACIÓN!F385)</f>
        <v/>
      </c>
      <c r="H385" s="206" t="str">
        <f>IF(PROGRAMACIÓN!G385="","",PROGRAMACIÓN!G385)</f>
        <v/>
      </c>
      <c r="I385" s="206" t="str">
        <f>IF(PROGRAMACIÓN!H385="","",PROGRAMACIÓN!H385)</f>
        <v/>
      </c>
      <c r="J385" s="205" t="str">
        <f>IF(ISNA(IF(A385&lt;&gt;"",VLOOKUP(A385,'1CONTRATO2'!$A$311:$F$863,5,FALSE),"")),"",IF(A385&lt;&gt;"",VLOOKUP(A385,'1CONTRATO2'!$A$311:$F$863,5,FALSE),""))</f>
        <v/>
      </c>
      <c r="K385" s="204" t="str">
        <f>IF(ISNA(IF(OR(F385="DESCANSA",J385="DESCANSA"),"-----",IF(C385&lt;&gt;"",IF(VLOOKUP(F385,INICIO!$C$7:$D$30,2,FALSE)&lt;&gt;"",VLOOKUP(F385,INICIO!$C$7:$D$30,2,FALSE),""),""))),"",IF(OR(F385="DESCANSA",J385="DESCANSA"),"-----",IF(C385&lt;&gt;"",IF(VLOOKUP(F385,INICIO!$C$7:$D$30,2,FALSE)&lt;&gt;"",VLOOKUP(F385,INICIO!$C$7:$D$30,2,FALSE),""),"")))</f>
        <v/>
      </c>
      <c r="L385" s="203" t="str">
        <f>IF(ISNA(IF(A385&lt;&gt;"",VLOOKUP(A385,'1CONTRATO2'!$A$311:$G$863,7,FALSE),"")),"",IF(A385&lt;&gt;"",VLOOKUP(A385,'1CONTRATO2'!$A$311:$G$863,7,FALSE),""))</f>
        <v/>
      </c>
      <c r="M385" s="201" t="str">
        <f t="shared" si="25"/>
        <v>-</v>
      </c>
      <c r="N385" s="302" t="str">
        <f t="shared" si="27"/>
        <v/>
      </c>
      <c r="O385" s="314" t="str">
        <f>IF(PROGRAMACIÓN!C385="", "", PROGRAMACIÓN!C385)</f>
        <v/>
      </c>
      <c r="P385" s="303" t="str">
        <f t="shared" si="28"/>
        <v/>
      </c>
      <c r="Q385" s="303" t="str">
        <f t="shared" si="29"/>
        <v/>
      </c>
    </row>
    <row r="386" spans="1:17" ht="18" customHeight="1" x14ac:dyDescent="0.35">
      <c r="A386" s="203">
        <f t="shared" si="26"/>
        <v>379</v>
      </c>
      <c r="B386" s="210" t="str">
        <f>IF(ISNA(IF(A386&lt;&gt;"",VLOOKUP(A386,'1CONTRATO2'!$A$311:$F$863,2,FALSE),"")),"",IF(A386&lt;&gt;"",VLOOKUP(A386,'1CONTRATO2'!$A$311:$F$863,2,FALSE),""))</f>
        <v/>
      </c>
      <c r="C386" s="210" t="str">
        <f>IF(ISNA(IF(A386&lt;&gt;"",VLOOKUP(A386,'1CONTRATO2'!$A$311:$F$863,6,FALSE),"")),"",IF(A386&lt;&gt;"",VLOOKUP(A386,'1CONTRATO2'!$A$311:$F$863,6,FALSE),""))</f>
        <v/>
      </c>
      <c r="D386" s="209"/>
      <c r="E386" s="208"/>
      <c r="F386" s="207" t="str">
        <f>IF(ISNA(IF(A386&lt;&gt;"",VLOOKUP(A386,'1CONTRATO2'!$A$311:$F$863,4,FALSE),"")),"",IF(A386&lt;&gt;"",VLOOKUP(A386,'1CONTRATO2'!$A$311:$F$863,4,FALSE),""))</f>
        <v/>
      </c>
      <c r="G386" s="206" t="str">
        <f>IF(PROGRAMACIÓN!F386="","",PROGRAMACIÓN!F386)</f>
        <v/>
      </c>
      <c r="H386" s="206" t="str">
        <f>IF(PROGRAMACIÓN!G386="","",PROGRAMACIÓN!G386)</f>
        <v/>
      </c>
      <c r="I386" s="206" t="str">
        <f>IF(PROGRAMACIÓN!H386="","",PROGRAMACIÓN!H386)</f>
        <v/>
      </c>
      <c r="J386" s="205" t="str">
        <f>IF(ISNA(IF(A386&lt;&gt;"",VLOOKUP(A386,'1CONTRATO2'!$A$311:$F$863,5,FALSE),"")),"",IF(A386&lt;&gt;"",VLOOKUP(A386,'1CONTRATO2'!$A$311:$F$863,5,FALSE),""))</f>
        <v/>
      </c>
      <c r="K386" s="204" t="str">
        <f>IF(ISNA(IF(OR(F386="DESCANSA",J386="DESCANSA"),"-----",IF(C386&lt;&gt;"",IF(VLOOKUP(F386,INICIO!$C$7:$D$30,2,FALSE)&lt;&gt;"",VLOOKUP(F386,INICIO!$C$7:$D$30,2,FALSE),""),""))),"",IF(OR(F386="DESCANSA",J386="DESCANSA"),"-----",IF(C386&lt;&gt;"",IF(VLOOKUP(F386,INICIO!$C$7:$D$30,2,FALSE)&lt;&gt;"",VLOOKUP(F386,INICIO!$C$7:$D$30,2,FALSE),""),"")))</f>
        <v/>
      </c>
      <c r="L386" s="203" t="str">
        <f>IF(ISNA(IF(A386&lt;&gt;"",VLOOKUP(A386,'1CONTRATO2'!$A$311:$G$863,7,FALSE),"")),"",IF(A386&lt;&gt;"",VLOOKUP(A386,'1CONTRATO2'!$A$311:$G$863,7,FALSE),""))</f>
        <v/>
      </c>
      <c r="M386" s="201" t="str">
        <f t="shared" si="25"/>
        <v>-</v>
      </c>
      <c r="N386" s="302" t="str">
        <f t="shared" si="27"/>
        <v/>
      </c>
      <c r="O386" s="314" t="str">
        <f>IF(PROGRAMACIÓN!C386="", "", PROGRAMACIÓN!C386)</f>
        <v/>
      </c>
      <c r="P386" s="303" t="str">
        <f t="shared" si="28"/>
        <v/>
      </c>
      <c r="Q386" s="303" t="str">
        <f t="shared" si="29"/>
        <v/>
      </c>
    </row>
    <row r="387" spans="1:17" ht="18" customHeight="1" x14ac:dyDescent="0.35">
      <c r="A387" s="203">
        <f t="shared" si="26"/>
        <v>380</v>
      </c>
      <c r="B387" s="210" t="str">
        <f>IF(ISNA(IF(A387&lt;&gt;"",VLOOKUP(A387,'1CONTRATO2'!$A$311:$F$863,2,FALSE),"")),"",IF(A387&lt;&gt;"",VLOOKUP(A387,'1CONTRATO2'!$A$311:$F$863,2,FALSE),""))</f>
        <v/>
      </c>
      <c r="C387" s="210" t="str">
        <f>IF(ISNA(IF(A387&lt;&gt;"",VLOOKUP(A387,'1CONTRATO2'!$A$311:$F$863,6,FALSE),"")),"",IF(A387&lt;&gt;"",VLOOKUP(A387,'1CONTRATO2'!$A$311:$F$863,6,FALSE),""))</f>
        <v/>
      </c>
      <c r="D387" s="209"/>
      <c r="E387" s="208"/>
      <c r="F387" s="207" t="str">
        <f>IF(ISNA(IF(A387&lt;&gt;"",VLOOKUP(A387,'1CONTRATO2'!$A$311:$F$863,4,FALSE),"")),"",IF(A387&lt;&gt;"",VLOOKUP(A387,'1CONTRATO2'!$A$311:$F$863,4,FALSE),""))</f>
        <v/>
      </c>
      <c r="G387" s="206" t="str">
        <f>IF(PROGRAMACIÓN!F387="","",PROGRAMACIÓN!F387)</f>
        <v/>
      </c>
      <c r="H387" s="206" t="str">
        <f>IF(PROGRAMACIÓN!G387="","",PROGRAMACIÓN!G387)</f>
        <v/>
      </c>
      <c r="I387" s="206" t="str">
        <f>IF(PROGRAMACIÓN!H387="","",PROGRAMACIÓN!H387)</f>
        <v/>
      </c>
      <c r="J387" s="205" t="str">
        <f>IF(ISNA(IF(A387&lt;&gt;"",VLOOKUP(A387,'1CONTRATO2'!$A$311:$F$863,5,FALSE),"")),"",IF(A387&lt;&gt;"",VLOOKUP(A387,'1CONTRATO2'!$A$311:$F$863,5,FALSE),""))</f>
        <v/>
      </c>
      <c r="K387" s="204" t="str">
        <f>IF(ISNA(IF(OR(F387="DESCANSA",J387="DESCANSA"),"-----",IF(C387&lt;&gt;"",IF(VLOOKUP(F387,INICIO!$C$7:$D$30,2,FALSE)&lt;&gt;"",VLOOKUP(F387,INICIO!$C$7:$D$30,2,FALSE),""),""))),"",IF(OR(F387="DESCANSA",J387="DESCANSA"),"-----",IF(C387&lt;&gt;"",IF(VLOOKUP(F387,INICIO!$C$7:$D$30,2,FALSE)&lt;&gt;"",VLOOKUP(F387,INICIO!$C$7:$D$30,2,FALSE),""),"")))</f>
        <v/>
      </c>
      <c r="L387" s="203" t="str">
        <f>IF(ISNA(IF(A387&lt;&gt;"",VLOOKUP(A387,'1CONTRATO2'!$A$311:$G$863,7,FALSE),"")),"",IF(A387&lt;&gt;"",VLOOKUP(A387,'1CONTRATO2'!$A$311:$G$863,7,FALSE),""))</f>
        <v/>
      </c>
      <c r="M387" s="201" t="str">
        <f t="shared" si="25"/>
        <v>-</v>
      </c>
      <c r="N387" s="302" t="str">
        <f t="shared" si="27"/>
        <v/>
      </c>
      <c r="O387" s="314" t="str">
        <f>IF(PROGRAMACIÓN!C387="", "", PROGRAMACIÓN!C387)</f>
        <v/>
      </c>
      <c r="P387" s="303" t="str">
        <f t="shared" si="28"/>
        <v/>
      </c>
      <c r="Q387" s="303" t="str">
        <f t="shared" si="29"/>
        <v/>
      </c>
    </row>
    <row r="388" spans="1:17" ht="18" customHeight="1" x14ac:dyDescent="0.35">
      <c r="A388" s="203">
        <f t="shared" si="26"/>
        <v>381</v>
      </c>
      <c r="B388" s="210" t="str">
        <f>IF(ISNA(IF(A388&lt;&gt;"",VLOOKUP(A388,'1CONTRATO2'!$A$311:$F$863,2,FALSE),"")),"",IF(A388&lt;&gt;"",VLOOKUP(A388,'1CONTRATO2'!$A$311:$F$863,2,FALSE),""))</f>
        <v/>
      </c>
      <c r="C388" s="210" t="str">
        <f>IF(ISNA(IF(A388&lt;&gt;"",VLOOKUP(A388,'1CONTRATO2'!$A$311:$F$863,6,FALSE),"")),"",IF(A388&lt;&gt;"",VLOOKUP(A388,'1CONTRATO2'!$A$311:$F$863,6,FALSE),""))</f>
        <v/>
      </c>
      <c r="D388" s="209"/>
      <c r="E388" s="208"/>
      <c r="F388" s="207" t="str">
        <f>IF(ISNA(IF(A388&lt;&gt;"",VLOOKUP(A388,'1CONTRATO2'!$A$311:$F$863,4,FALSE),"")),"",IF(A388&lt;&gt;"",VLOOKUP(A388,'1CONTRATO2'!$A$311:$F$863,4,FALSE),""))</f>
        <v/>
      </c>
      <c r="G388" s="206" t="str">
        <f>IF(PROGRAMACIÓN!F388="","",PROGRAMACIÓN!F388)</f>
        <v/>
      </c>
      <c r="H388" s="206" t="str">
        <f>IF(PROGRAMACIÓN!G388="","",PROGRAMACIÓN!G388)</f>
        <v/>
      </c>
      <c r="I388" s="206" t="str">
        <f>IF(PROGRAMACIÓN!H388="","",PROGRAMACIÓN!H388)</f>
        <v/>
      </c>
      <c r="J388" s="205" t="str">
        <f>IF(ISNA(IF(A388&lt;&gt;"",VLOOKUP(A388,'1CONTRATO2'!$A$311:$F$863,5,FALSE),"")),"",IF(A388&lt;&gt;"",VLOOKUP(A388,'1CONTRATO2'!$A$311:$F$863,5,FALSE),""))</f>
        <v/>
      </c>
      <c r="K388" s="204" t="str">
        <f>IF(ISNA(IF(OR(F388="DESCANSA",J388="DESCANSA"),"-----",IF(C388&lt;&gt;"",IF(VLOOKUP(F388,INICIO!$C$7:$D$30,2,FALSE)&lt;&gt;"",VLOOKUP(F388,INICIO!$C$7:$D$30,2,FALSE),""),""))),"",IF(OR(F388="DESCANSA",J388="DESCANSA"),"-----",IF(C388&lt;&gt;"",IF(VLOOKUP(F388,INICIO!$C$7:$D$30,2,FALSE)&lt;&gt;"",VLOOKUP(F388,INICIO!$C$7:$D$30,2,FALSE),""),"")))</f>
        <v/>
      </c>
      <c r="L388" s="203" t="str">
        <f>IF(ISNA(IF(A388&lt;&gt;"",VLOOKUP(A388,'1CONTRATO2'!$A$311:$G$863,7,FALSE),"")),"",IF(A388&lt;&gt;"",VLOOKUP(A388,'1CONTRATO2'!$A$311:$G$863,7,FALSE),""))</f>
        <v/>
      </c>
      <c r="M388" s="201" t="str">
        <f t="shared" si="25"/>
        <v>-</v>
      </c>
      <c r="N388" s="302" t="str">
        <f t="shared" si="27"/>
        <v/>
      </c>
      <c r="O388" s="314" t="str">
        <f>IF(PROGRAMACIÓN!C388="", "", PROGRAMACIÓN!C388)</f>
        <v/>
      </c>
      <c r="P388" s="303" t="str">
        <f t="shared" si="28"/>
        <v/>
      </c>
      <c r="Q388" s="303" t="str">
        <f t="shared" si="29"/>
        <v/>
      </c>
    </row>
    <row r="389" spans="1:17" ht="18" customHeight="1" x14ac:dyDescent="0.35">
      <c r="A389" s="203">
        <f t="shared" si="26"/>
        <v>382</v>
      </c>
      <c r="B389" s="210" t="str">
        <f>IF(ISNA(IF(A389&lt;&gt;"",VLOOKUP(A389,'1CONTRATO2'!$A$311:$F$863,2,FALSE),"")),"",IF(A389&lt;&gt;"",VLOOKUP(A389,'1CONTRATO2'!$A$311:$F$863,2,FALSE),""))</f>
        <v/>
      </c>
      <c r="C389" s="210" t="str">
        <f>IF(ISNA(IF(A389&lt;&gt;"",VLOOKUP(A389,'1CONTRATO2'!$A$311:$F$863,6,FALSE),"")),"",IF(A389&lt;&gt;"",VLOOKUP(A389,'1CONTRATO2'!$A$311:$F$863,6,FALSE),""))</f>
        <v/>
      </c>
      <c r="D389" s="209"/>
      <c r="E389" s="208"/>
      <c r="F389" s="207" t="str">
        <f>IF(ISNA(IF(A389&lt;&gt;"",VLOOKUP(A389,'1CONTRATO2'!$A$311:$F$863,4,FALSE),"")),"",IF(A389&lt;&gt;"",VLOOKUP(A389,'1CONTRATO2'!$A$311:$F$863,4,FALSE),""))</f>
        <v/>
      </c>
      <c r="G389" s="206" t="str">
        <f>IF(PROGRAMACIÓN!F389="","",PROGRAMACIÓN!F389)</f>
        <v/>
      </c>
      <c r="H389" s="206" t="str">
        <f>IF(PROGRAMACIÓN!G389="","",PROGRAMACIÓN!G389)</f>
        <v/>
      </c>
      <c r="I389" s="206" t="str">
        <f>IF(PROGRAMACIÓN!H389="","",PROGRAMACIÓN!H389)</f>
        <v/>
      </c>
      <c r="J389" s="205" t="str">
        <f>IF(ISNA(IF(A389&lt;&gt;"",VLOOKUP(A389,'1CONTRATO2'!$A$311:$F$863,5,FALSE),"")),"",IF(A389&lt;&gt;"",VLOOKUP(A389,'1CONTRATO2'!$A$311:$F$863,5,FALSE),""))</f>
        <v/>
      </c>
      <c r="K389" s="204" t="str">
        <f>IF(ISNA(IF(OR(F389="DESCANSA",J389="DESCANSA"),"-----",IF(C389&lt;&gt;"",IF(VLOOKUP(F389,INICIO!$C$7:$D$30,2,FALSE)&lt;&gt;"",VLOOKUP(F389,INICIO!$C$7:$D$30,2,FALSE),""),""))),"",IF(OR(F389="DESCANSA",J389="DESCANSA"),"-----",IF(C389&lt;&gt;"",IF(VLOOKUP(F389,INICIO!$C$7:$D$30,2,FALSE)&lt;&gt;"",VLOOKUP(F389,INICIO!$C$7:$D$30,2,FALSE),""),"")))</f>
        <v/>
      </c>
      <c r="L389" s="203" t="str">
        <f>IF(ISNA(IF(A389&lt;&gt;"",VLOOKUP(A389,'1CONTRATO2'!$A$311:$G$863,7,FALSE),"")),"",IF(A389&lt;&gt;"",VLOOKUP(A389,'1CONTRATO2'!$A$311:$G$863,7,FALSE),""))</f>
        <v/>
      </c>
      <c r="M389" s="201" t="str">
        <f t="shared" si="25"/>
        <v>-</v>
      </c>
      <c r="N389" s="302" t="str">
        <f t="shared" si="27"/>
        <v/>
      </c>
      <c r="O389" s="314" t="str">
        <f>IF(PROGRAMACIÓN!C389="", "", PROGRAMACIÓN!C389)</f>
        <v/>
      </c>
      <c r="P389" s="303" t="str">
        <f t="shared" si="28"/>
        <v/>
      </c>
      <c r="Q389" s="303" t="str">
        <f t="shared" si="29"/>
        <v/>
      </c>
    </row>
    <row r="390" spans="1:17" ht="18" customHeight="1" x14ac:dyDescent="0.35">
      <c r="A390" s="203">
        <f t="shared" si="26"/>
        <v>383</v>
      </c>
      <c r="B390" s="210" t="str">
        <f>IF(ISNA(IF(A390&lt;&gt;"",VLOOKUP(A390,'1CONTRATO2'!$A$311:$F$863,2,FALSE),"")),"",IF(A390&lt;&gt;"",VLOOKUP(A390,'1CONTRATO2'!$A$311:$F$863,2,FALSE),""))</f>
        <v/>
      </c>
      <c r="C390" s="210" t="str">
        <f>IF(ISNA(IF(A390&lt;&gt;"",VLOOKUP(A390,'1CONTRATO2'!$A$311:$F$863,6,FALSE),"")),"",IF(A390&lt;&gt;"",VLOOKUP(A390,'1CONTRATO2'!$A$311:$F$863,6,FALSE),""))</f>
        <v/>
      </c>
      <c r="D390" s="209"/>
      <c r="E390" s="208"/>
      <c r="F390" s="207" t="str">
        <f>IF(ISNA(IF(A390&lt;&gt;"",VLOOKUP(A390,'1CONTRATO2'!$A$311:$F$863,4,FALSE),"")),"",IF(A390&lt;&gt;"",VLOOKUP(A390,'1CONTRATO2'!$A$311:$F$863,4,FALSE),""))</f>
        <v/>
      </c>
      <c r="G390" s="206" t="str">
        <f>IF(PROGRAMACIÓN!F390="","",PROGRAMACIÓN!F390)</f>
        <v/>
      </c>
      <c r="H390" s="206" t="str">
        <f>IF(PROGRAMACIÓN!G390="","",PROGRAMACIÓN!G390)</f>
        <v/>
      </c>
      <c r="I390" s="206" t="str">
        <f>IF(PROGRAMACIÓN!H390="","",PROGRAMACIÓN!H390)</f>
        <v/>
      </c>
      <c r="J390" s="205" t="str">
        <f>IF(ISNA(IF(A390&lt;&gt;"",VLOOKUP(A390,'1CONTRATO2'!$A$311:$F$863,5,FALSE),"")),"",IF(A390&lt;&gt;"",VLOOKUP(A390,'1CONTRATO2'!$A$311:$F$863,5,FALSE),""))</f>
        <v/>
      </c>
      <c r="K390" s="204" t="str">
        <f>IF(ISNA(IF(OR(F390="DESCANSA",J390="DESCANSA"),"-----",IF(C390&lt;&gt;"",IF(VLOOKUP(F390,INICIO!$C$7:$D$30,2,FALSE)&lt;&gt;"",VLOOKUP(F390,INICIO!$C$7:$D$30,2,FALSE),""),""))),"",IF(OR(F390="DESCANSA",J390="DESCANSA"),"-----",IF(C390&lt;&gt;"",IF(VLOOKUP(F390,INICIO!$C$7:$D$30,2,FALSE)&lt;&gt;"",VLOOKUP(F390,INICIO!$C$7:$D$30,2,FALSE),""),"")))</f>
        <v/>
      </c>
      <c r="L390" s="203" t="str">
        <f>IF(ISNA(IF(A390&lt;&gt;"",VLOOKUP(A390,'1CONTRATO2'!$A$311:$G$863,7,FALSE),"")),"",IF(A390&lt;&gt;"",VLOOKUP(A390,'1CONTRATO2'!$A$311:$G$863,7,FALSE),""))</f>
        <v/>
      </c>
      <c r="M390" s="201" t="str">
        <f t="shared" si="25"/>
        <v>-</v>
      </c>
      <c r="N390" s="302" t="str">
        <f t="shared" si="27"/>
        <v/>
      </c>
      <c r="O390" s="314" t="str">
        <f>IF(PROGRAMACIÓN!C390="", "", PROGRAMACIÓN!C390)</f>
        <v/>
      </c>
      <c r="P390" s="303" t="str">
        <f t="shared" si="28"/>
        <v/>
      </c>
      <c r="Q390" s="303" t="str">
        <f t="shared" si="29"/>
        <v/>
      </c>
    </row>
    <row r="391" spans="1:17" ht="18" customHeight="1" x14ac:dyDescent="0.35">
      <c r="A391" s="203">
        <f t="shared" si="26"/>
        <v>384</v>
      </c>
      <c r="B391" s="210" t="str">
        <f>IF(ISNA(IF(A391&lt;&gt;"",VLOOKUP(A391,'1CONTRATO2'!$A$311:$F$863,2,FALSE),"")),"",IF(A391&lt;&gt;"",VLOOKUP(A391,'1CONTRATO2'!$A$311:$F$863,2,FALSE),""))</f>
        <v/>
      </c>
      <c r="C391" s="210" t="str">
        <f>IF(ISNA(IF(A391&lt;&gt;"",VLOOKUP(A391,'1CONTRATO2'!$A$311:$F$863,6,FALSE),"")),"",IF(A391&lt;&gt;"",VLOOKUP(A391,'1CONTRATO2'!$A$311:$F$863,6,FALSE),""))</f>
        <v/>
      </c>
      <c r="D391" s="209"/>
      <c r="E391" s="208"/>
      <c r="F391" s="207" t="str">
        <f>IF(ISNA(IF(A391&lt;&gt;"",VLOOKUP(A391,'1CONTRATO2'!$A$311:$F$863,4,FALSE),"")),"",IF(A391&lt;&gt;"",VLOOKUP(A391,'1CONTRATO2'!$A$311:$F$863,4,FALSE),""))</f>
        <v/>
      </c>
      <c r="G391" s="206" t="str">
        <f>IF(PROGRAMACIÓN!F391="","",PROGRAMACIÓN!F391)</f>
        <v/>
      </c>
      <c r="H391" s="206" t="str">
        <f>IF(PROGRAMACIÓN!G391="","",PROGRAMACIÓN!G391)</f>
        <v/>
      </c>
      <c r="I391" s="206" t="str">
        <f>IF(PROGRAMACIÓN!H391="","",PROGRAMACIÓN!H391)</f>
        <v/>
      </c>
      <c r="J391" s="205" t="str">
        <f>IF(ISNA(IF(A391&lt;&gt;"",VLOOKUP(A391,'1CONTRATO2'!$A$311:$F$863,5,FALSE),"")),"",IF(A391&lt;&gt;"",VLOOKUP(A391,'1CONTRATO2'!$A$311:$F$863,5,FALSE),""))</f>
        <v/>
      </c>
      <c r="K391" s="204" t="str">
        <f>IF(ISNA(IF(OR(F391="DESCANSA",J391="DESCANSA"),"-----",IF(C391&lt;&gt;"",IF(VLOOKUP(F391,INICIO!$C$7:$D$30,2,FALSE)&lt;&gt;"",VLOOKUP(F391,INICIO!$C$7:$D$30,2,FALSE),""),""))),"",IF(OR(F391="DESCANSA",J391="DESCANSA"),"-----",IF(C391&lt;&gt;"",IF(VLOOKUP(F391,INICIO!$C$7:$D$30,2,FALSE)&lt;&gt;"",VLOOKUP(F391,INICIO!$C$7:$D$30,2,FALSE),""),"")))</f>
        <v/>
      </c>
      <c r="L391" s="203" t="str">
        <f>IF(ISNA(IF(A391&lt;&gt;"",VLOOKUP(A391,'1CONTRATO2'!$A$311:$G$863,7,FALSE),"")),"",IF(A391&lt;&gt;"",VLOOKUP(A391,'1CONTRATO2'!$A$311:$G$863,7,FALSE),""))</f>
        <v/>
      </c>
      <c r="M391" s="201" t="str">
        <f t="shared" si="25"/>
        <v>-</v>
      </c>
      <c r="N391" s="302" t="str">
        <f t="shared" si="27"/>
        <v/>
      </c>
      <c r="O391" s="314" t="str">
        <f>IF(PROGRAMACIÓN!C391="", "", PROGRAMACIÓN!C391)</f>
        <v/>
      </c>
      <c r="P391" s="303" t="str">
        <f t="shared" si="28"/>
        <v/>
      </c>
      <c r="Q391" s="303" t="str">
        <f t="shared" si="29"/>
        <v/>
      </c>
    </row>
    <row r="392" spans="1:17" ht="18" customHeight="1" x14ac:dyDescent="0.35">
      <c r="A392" s="203">
        <f t="shared" si="26"/>
        <v>385</v>
      </c>
      <c r="B392" s="210" t="str">
        <f>IF(ISNA(IF(A392&lt;&gt;"",VLOOKUP(A392,'1CONTRATO2'!$A$311:$F$863,2,FALSE),"")),"",IF(A392&lt;&gt;"",VLOOKUP(A392,'1CONTRATO2'!$A$311:$F$863,2,FALSE),""))</f>
        <v/>
      </c>
      <c r="C392" s="210" t="str">
        <f>IF(ISNA(IF(A392&lt;&gt;"",VLOOKUP(A392,'1CONTRATO2'!$A$311:$F$863,6,FALSE),"")),"",IF(A392&lt;&gt;"",VLOOKUP(A392,'1CONTRATO2'!$A$311:$F$863,6,FALSE),""))</f>
        <v/>
      </c>
      <c r="D392" s="209"/>
      <c r="E392" s="208"/>
      <c r="F392" s="207" t="str">
        <f>IF(ISNA(IF(A392&lt;&gt;"",VLOOKUP(A392,'1CONTRATO2'!$A$311:$F$863,4,FALSE),"")),"",IF(A392&lt;&gt;"",VLOOKUP(A392,'1CONTRATO2'!$A$311:$F$863,4,FALSE),""))</f>
        <v/>
      </c>
      <c r="G392" s="206" t="str">
        <f>IF(PROGRAMACIÓN!F392="","",PROGRAMACIÓN!F392)</f>
        <v/>
      </c>
      <c r="H392" s="206" t="str">
        <f>IF(PROGRAMACIÓN!G392="","",PROGRAMACIÓN!G392)</f>
        <v/>
      </c>
      <c r="I392" s="206" t="str">
        <f>IF(PROGRAMACIÓN!H392="","",PROGRAMACIÓN!H392)</f>
        <v/>
      </c>
      <c r="J392" s="205" t="str">
        <f>IF(ISNA(IF(A392&lt;&gt;"",VLOOKUP(A392,'1CONTRATO2'!$A$311:$F$863,5,FALSE),"")),"",IF(A392&lt;&gt;"",VLOOKUP(A392,'1CONTRATO2'!$A$311:$F$863,5,FALSE),""))</f>
        <v/>
      </c>
      <c r="K392" s="204" t="str">
        <f>IF(ISNA(IF(OR(F392="DESCANSA",J392="DESCANSA"),"-----",IF(C392&lt;&gt;"",IF(VLOOKUP(F392,INICIO!$C$7:$D$30,2,FALSE)&lt;&gt;"",VLOOKUP(F392,INICIO!$C$7:$D$30,2,FALSE),""),""))),"",IF(OR(F392="DESCANSA",J392="DESCANSA"),"-----",IF(C392&lt;&gt;"",IF(VLOOKUP(F392,INICIO!$C$7:$D$30,2,FALSE)&lt;&gt;"",VLOOKUP(F392,INICIO!$C$7:$D$30,2,FALSE),""),"")))</f>
        <v/>
      </c>
      <c r="L392" s="203" t="str">
        <f>IF(ISNA(IF(A392&lt;&gt;"",VLOOKUP(A392,'1CONTRATO2'!$A$311:$G$863,7,FALSE),"")),"",IF(A392&lt;&gt;"",VLOOKUP(A392,'1CONTRATO2'!$A$311:$G$863,7,FALSE),""))</f>
        <v/>
      </c>
      <c r="M392" s="201" t="str">
        <f t="shared" ref="M392:M455" si="30">IF(OR(K392="DESCANSA",K392="-----"),"","-")</f>
        <v>-</v>
      </c>
      <c r="N392" s="302" t="str">
        <f t="shared" si="27"/>
        <v/>
      </c>
      <c r="O392" s="314" t="str">
        <f>IF(PROGRAMACIÓN!C392="", "", PROGRAMACIÓN!C392)</f>
        <v/>
      </c>
      <c r="P392" s="303" t="str">
        <f t="shared" si="28"/>
        <v/>
      </c>
      <c r="Q392" s="303" t="str">
        <f t="shared" si="29"/>
        <v/>
      </c>
    </row>
    <row r="393" spans="1:17" ht="18" customHeight="1" x14ac:dyDescent="0.35">
      <c r="A393" s="203">
        <f t="shared" ref="A393:A456" si="31">A392+1</f>
        <v>386</v>
      </c>
      <c r="B393" s="210" t="str">
        <f>IF(ISNA(IF(A393&lt;&gt;"",VLOOKUP(A393,'1CONTRATO2'!$A$311:$F$863,2,FALSE),"")),"",IF(A393&lt;&gt;"",VLOOKUP(A393,'1CONTRATO2'!$A$311:$F$863,2,FALSE),""))</f>
        <v/>
      </c>
      <c r="C393" s="210" t="str">
        <f>IF(ISNA(IF(A393&lt;&gt;"",VLOOKUP(A393,'1CONTRATO2'!$A$311:$F$863,6,FALSE),"")),"",IF(A393&lt;&gt;"",VLOOKUP(A393,'1CONTRATO2'!$A$311:$F$863,6,FALSE),""))</f>
        <v/>
      </c>
      <c r="D393" s="209"/>
      <c r="E393" s="208"/>
      <c r="F393" s="207" t="str">
        <f>IF(ISNA(IF(A393&lt;&gt;"",VLOOKUP(A393,'1CONTRATO2'!$A$311:$F$863,4,FALSE),"")),"",IF(A393&lt;&gt;"",VLOOKUP(A393,'1CONTRATO2'!$A$311:$F$863,4,FALSE),""))</f>
        <v/>
      </c>
      <c r="G393" s="206" t="str">
        <f>IF(PROGRAMACIÓN!F393="","",PROGRAMACIÓN!F393)</f>
        <v/>
      </c>
      <c r="H393" s="206" t="str">
        <f>IF(PROGRAMACIÓN!G393="","",PROGRAMACIÓN!G393)</f>
        <v/>
      </c>
      <c r="I393" s="206" t="str">
        <f>IF(PROGRAMACIÓN!H393="","",PROGRAMACIÓN!H393)</f>
        <v/>
      </c>
      <c r="J393" s="205" t="str">
        <f>IF(ISNA(IF(A393&lt;&gt;"",VLOOKUP(A393,'1CONTRATO2'!$A$311:$F$863,5,FALSE),"")),"",IF(A393&lt;&gt;"",VLOOKUP(A393,'1CONTRATO2'!$A$311:$F$863,5,FALSE),""))</f>
        <v/>
      </c>
      <c r="K393" s="204" t="str">
        <f>IF(ISNA(IF(OR(F393="DESCANSA",J393="DESCANSA"),"-----",IF(C393&lt;&gt;"",IF(VLOOKUP(F393,INICIO!$C$7:$D$30,2,FALSE)&lt;&gt;"",VLOOKUP(F393,INICIO!$C$7:$D$30,2,FALSE),""),""))),"",IF(OR(F393="DESCANSA",J393="DESCANSA"),"-----",IF(C393&lt;&gt;"",IF(VLOOKUP(F393,INICIO!$C$7:$D$30,2,FALSE)&lt;&gt;"",VLOOKUP(F393,INICIO!$C$7:$D$30,2,FALSE),""),"")))</f>
        <v/>
      </c>
      <c r="L393" s="203" t="str">
        <f>IF(ISNA(IF(A393&lt;&gt;"",VLOOKUP(A393,'1CONTRATO2'!$A$311:$G$863,7,FALSE),"")),"",IF(A393&lt;&gt;"",VLOOKUP(A393,'1CONTRATO2'!$A$311:$G$863,7,FALSE),""))</f>
        <v/>
      </c>
      <c r="M393" s="201" t="str">
        <f t="shared" si="30"/>
        <v>-</v>
      </c>
      <c r="N393" s="302" t="str">
        <f t="shared" ref="N393:N456" si="32">CONCATENATE(F393,J393,L393)</f>
        <v/>
      </c>
      <c r="O393" s="314" t="str">
        <f>IF(PROGRAMACIÓN!C393="", "", PROGRAMACIÓN!C393)</f>
        <v/>
      </c>
      <c r="P393" s="303" t="str">
        <f t="shared" ref="P393:P456" si="33">G393</f>
        <v/>
      </c>
      <c r="Q393" s="303" t="str">
        <f t="shared" ref="Q393:Q456" si="34">H393</f>
        <v/>
      </c>
    </row>
    <row r="394" spans="1:17" ht="18" customHeight="1" x14ac:dyDescent="0.35">
      <c r="A394" s="203">
        <f t="shared" si="31"/>
        <v>387</v>
      </c>
      <c r="B394" s="210" t="str">
        <f>IF(ISNA(IF(A394&lt;&gt;"",VLOOKUP(A394,'1CONTRATO2'!$A$311:$F$863,2,FALSE),"")),"",IF(A394&lt;&gt;"",VLOOKUP(A394,'1CONTRATO2'!$A$311:$F$863,2,FALSE),""))</f>
        <v/>
      </c>
      <c r="C394" s="210" t="str">
        <f>IF(ISNA(IF(A394&lt;&gt;"",VLOOKUP(A394,'1CONTRATO2'!$A$311:$F$863,6,FALSE),"")),"",IF(A394&lt;&gt;"",VLOOKUP(A394,'1CONTRATO2'!$A$311:$F$863,6,FALSE),""))</f>
        <v/>
      </c>
      <c r="D394" s="209"/>
      <c r="E394" s="208"/>
      <c r="F394" s="207" t="str">
        <f>IF(ISNA(IF(A394&lt;&gt;"",VLOOKUP(A394,'1CONTRATO2'!$A$311:$F$863,4,FALSE),"")),"",IF(A394&lt;&gt;"",VLOOKUP(A394,'1CONTRATO2'!$A$311:$F$863,4,FALSE),""))</f>
        <v/>
      </c>
      <c r="G394" s="206" t="str">
        <f>IF(PROGRAMACIÓN!F394="","",PROGRAMACIÓN!F394)</f>
        <v/>
      </c>
      <c r="H394" s="206" t="str">
        <f>IF(PROGRAMACIÓN!G394="","",PROGRAMACIÓN!G394)</f>
        <v/>
      </c>
      <c r="I394" s="206" t="str">
        <f>IF(PROGRAMACIÓN!H394="","",PROGRAMACIÓN!H394)</f>
        <v/>
      </c>
      <c r="J394" s="205" t="str">
        <f>IF(ISNA(IF(A394&lt;&gt;"",VLOOKUP(A394,'1CONTRATO2'!$A$311:$F$863,5,FALSE),"")),"",IF(A394&lt;&gt;"",VLOOKUP(A394,'1CONTRATO2'!$A$311:$F$863,5,FALSE),""))</f>
        <v/>
      </c>
      <c r="K394" s="204" t="str">
        <f>IF(ISNA(IF(OR(F394="DESCANSA",J394="DESCANSA"),"-----",IF(C394&lt;&gt;"",IF(VLOOKUP(F394,INICIO!$C$7:$D$30,2,FALSE)&lt;&gt;"",VLOOKUP(F394,INICIO!$C$7:$D$30,2,FALSE),""),""))),"",IF(OR(F394="DESCANSA",J394="DESCANSA"),"-----",IF(C394&lt;&gt;"",IF(VLOOKUP(F394,INICIO!$C$7:$D$30,2,FALSE)&lt;&gt;"",VLOOKUP(F394,INICIO!$C$7:$D$30,2,FALSE),""),"")))</f>
        <v/>
      </c>
      <c r="L394" s="203" t="str">
        <f>IF(ISNA(IF(A394&lt;&gt;"",VLOOKUP(A394,'1CONTRATO2'!$A$311:$G$863,7,FALSE),"")),"",IF(A394&lt;&gt;"",VLOOKUP(A394,'1CONTRATO2'!$A$311:$G$863,7,FALSE),""))</f>
        <v/>
      </c>
      <c r="M394" s="201" t="str">
        <f t="shared" si="30"/>
        <v>-</v>
      </c>
      <c r="N394" s="302" t="str">
        <f t="shared" si="32"/>
        <v/>
      </c>
      <c r="O394" s="314" t="str">
        <f>IF(PROGRAMACIÓN!C394="", "", PROGRAMACIÓN!C394)</f>
        <v/>
      </c>
      <c r="P394" s="303" t="str">
        <f t="shared" si="33"/>
        <v/>
      </c>
      <c r="Q394" s="303" t="str">
        <f t="shared" si="34"/>
        <v/>
      </c>
    </row>
    <row r="395" spans="1:17" ht="18" customHeight="1" x14ac:dyDescent="0.35">
      <c r="A395" s="203">
        <f t="shared" si="31"/>
        <v>388</v>
      </c>
      <c r="B395" s="210" t="str">
        <f>IF(ISNA(IF(A395&lt;&gt;"",VLOOKUP(A395,'1CONTRATO2'!$A$311:$F$863,2,FALSE),"")),"",IF(A395&lt;&gt;"",VLOOKUP(A395,'1CONTRATO2'!$A$311:$F$863,2,FALSE),""))</f>
        <v/>
      </c>
      <c r="C395" s="210" t="str">
        <f>IF(ISNA(IF(A395&lt;&gt;"",VLOOKUP(A395,'1CONTRATO2'!$A$311:$F$863,6,FALSE),"")),"",IF(A395&lt;&gt;"",VLOOKUP(A395,'1CONTRATO2'!$A$311:$F$863,6,FALSE),""))</f>
        <v/>
      </c>
      <c r="D395" s="209"/>
      <c r="E395" s="208"/>
      <c r="F395" s="207" t="str">
        <f>IF(ISNA(IF(A395&lt;&gt;"",VLOOKUP(A395,'1CONTRATO2'!$A$311:$F$863,4,FALSE),"")),"",IF(A395&lt;&gt;"",VLOOKUP(A395,'1CONTRATO2'!$A$311:$F$863,4,FALSE),""))</f>
        <v/>
      </c>
      <c r="G395" s="206" t="str">
        <f>IF(PROGRAMACIÓN!F395="","",PROGRAMACIÓN!F395)</f>
        <v/>
      </c>
      <c r="H395" s="206" t="str">
        <f>IF(PROGRAMACIÓN!G395="","",PROGRAMACIÓN!G395)</f>
        <v/>
      </c>
      <c r="I395" s="206" t="str">
        <f>IF(PROGRAMACIÓN!H395="","",PROGRAMACIÓN!H395)</f>
        <v/>
      </c>
      <c r="J395" s="205" t="str">
        <f>IF(ISNA(IF(A395&lt;&gt;"",VLOOKUP(A395,'1CONTRATO2'!$A$311:$F$863,5,FALSE),"")),"",IF(A395&lt;&gt;"",VLOOKUP(A395,'1CONTRATO2'!$A$311:$F$863,5,FALSE),""))</f>
        <v/>
      </c>
      <c r="K395" s="204" t="str">
        <f>IF(ISNA(IF(OR(F395="DESCANSA",J395="DESCANSA"),"-----",IF(C395&lt;&gt;"",IF(VLOOKUP(F395,INICIO!$C$7:$D$30,2,FALSE)&lt;&gt;"",VLOOKUP(F395,INICIO!$C$7:$D$30,2,FALSE),""),""))),"",IF(OR(F395="DESCANSA",J395="DESCANSA"),"-----",IF(C395&lt;&gt;"",IF(VLOOKUP(F395,INICIO!$C$7:$D$30,2,FALSE)&lt;&gt;"",VLOOKUP(F395,INICIO!$C$7:$D$30,2,FALSE),""),"")))</f>
        <v/>
      </c>
      <c r="L395" s="203" t="str">
        <f>IF(ISNA(IF(A395&lt;&gt;"",VLOOKUP(A395,'1CONTRATO2'!$A$311:$G$863,7,FALSE),"")),"",IF(A395&lt;&gt;"",VLOOKUP(A395,'1CONTRATO2'!$A$311:$G$863,7,FALSE),""))</f>
        <v/>
      </c>
      <c r="M395" s="201" t="str">
        <f t="shared" si="30"/>
        <v>-</v>
      </c>
      <c r="N395" s="302" t="str">
        <f t="shared" si="32"/>
        <v/>
      </c>
      <c r="O395" s="314" t="str">
        <f>IF(PROGRAMACIÓN!C395="", "", PROGRAMACIÓN!C395)</f>
        <v/>
      </c>
      <c r="P395" s="303" t="str">
        <f t="shared" si="33"/>
        <v/>
      </c>
      <c r="Q395" s="303" t="str">
        <f t="shared" si="34"/>
        <v/>
      </c>
    </row>
    <row r="396" spans="1:17" ht="18" customHeight="1" x14ac:dyDescent="0.35">
      <c r="A396" s="203">
        <f t="shared" si="31"/>
        <v>389</v>
      </c>
      <c r="B396" s="210" t="str">
        <f>IF(ISNA(IF(A396&lt;&gt;"",VLOOKUP(A396,'1CONTRATO2'!$A$311:$F$863,2,FALSE),"")),"",IF(A396&lt;&gt;"",VLOOKUP(A396,'1CONTRATO2'!$A$311:$F$863,2,FALSE),""))</f>
        <v/>
      </c>
      <c r="C396" s="210" t="str">
        <f>IF(ISNA(IF(A396&lt;&gt;"",VLOOKUP(A396,'1CONTRATO2'!$A$311:$F$863,6,FALSE),"")),"",IF(A396&lt;&gt;"",VLOOKUP(A396,'1CONTRATO2'!$A$311:$F$863,6,FALSE),""))</f>
        <v/>
      </c>
      <c r="D396" s="209"/>
      <c r="E396" s="208"/>
      <c r="F396" s="207" t="str">
        <f>IF(ISNA(IF(A396&lt;&gt;"",VLOOKUP(A396,'1CONTRATO2'!$A$311:$F$863,4,FALSE),"")),"",IF(A396&lt;&gt;"",VLOOKUP(A396,'1CONTRATO2'!$A$311:$F$863,4,FALSE),""))</f>
        <v/>
      </c>
      <c r="G396" s="206" t="str">
        <f>IF(PROGRAMACIÓN!F396="","",PROGRAMACIÓN!F396)</f>
        <v/>
      </c>
      <c r="H396" s="206" t="str">
        <f>IF(PROGRAMACIÓN!G396="","",PROGRAMACIÓN!G396)</f>
        <v/>
      </c>
      <c r="I396" s="206" t="str">
        <f>IF(PROGRAMACIÓN!H396="","",PROGRAMACIÓN!H396)</f>
        <v/>
      </c>
      <c r="J396" s="205" t="str">
        <f>IF(ISNA(IF(A396&lt;&gt;"",VLOOKUP(A396,'1CONTRATO2'!$A$311:$F$863,5,FALSE),"")),"",IF(A396&lt;&gt;"",VLOOKUP(A396,'1CONTRATO2'!$A$311:$F$863,5,FALSE),""))</f>
        <v/>
      </c>
      <c r="K396" s="204" t="str">
        <f>IF(ISNA(IF(OR(F396="DESCANSA",J396="DESCANSA"),"-----",IF(C396&lt;&gt;"",IF(VLOOKUP(F396,INICIO!$C$7:$D$30,2,FALSE)&lt;&gt;"",VLOOKUP(F396,INICIO!$C$7:$D$30,2,FALSE),""),""))),"",IF(OR(F396="DESCANSA",J396="DESCANSA"),"-----",IF(C396&lt;&gt;"",IF(VLOOKUP(F396,INICIO!$C$7:$D$30,2,FALSE)&lt;&gt;"",VLOOKUP(F396,INICIO!$C$7:$D$30,2,FALSE),""),"")))</f>
        <v/>
      </c>
      <c r="L396" s="203" t="str">
        <f>IF(ISNA(IF(A396&lt;&gt;"",VLOOKUP(A396,'1CONTRATO2'!$A$311:$G$863,7,FALSE),"")),"",IF(A396&lt;&gt;"",VLOOKUP(A396,'1CONTRATO2'!$A$311:$G$863,7,FALSE),""))</f>
        <v/>
      </c>
      <c r="M396" s="201" t="str">
        <f t="shared" si="30"/>
        <v>-</v>
      </c>
      <c r="N396" s="302" t="str">
        <f t="shared" si="32"/>
        <v/>
      </c>
      <c r="O396" s="314" t="str">
        <f>IF(PROGRAMACIÓN!C396="", "", PROGRAMACIÓN!C396)</f>
        <v/>
      </c>
      <c r="P396" s="303" t="str">
        <f t="shared" si="33"/>
        <v/>
      </c>
      <c r="Q396" s="303" t="str">
        <f t="shared" si="34"/>
        <v/>
      </c>
    </row>
    <row r="397" spans="1:17" ht="18" customHeight="1" x14ac:dyDescent="0.35">
      <c r="A397" s="203">
        <f t="shared" si="31"/>
        <v>390</v>
      </c>
      <c r="B397" s="210" t="str">
        <f>IF(ISNA(IF(A397&lt;&gt;"",VLOOKUP(A397,'1CONTRATO2'!$A$311:$F$863,2,FALSE),"")),"",IF(A397&lt;&gt;"",VLOOKUP(A397,'1CONTRATO2'!$A$311:$F$863,2,FALSE),""))</f>
        <v/>
      </c>
      <c r="C397" s="210" t="str">
        <f>IF(ISNA(IF(A397&lt;&gt;"",VLOOKUP(A397,'1CONTRATO2'!$A$311:$F$863,6,FALSE),"")),"",IF(A397&lt;&gt;"",VLOOKUP(A397,'1CONTRATO2'!$A$311:$F$863,6,FALSE),""))</f>
        <v/>
      </c>
      <c r="D397" s="209"/>
      <c r="E397" s="208"/>
      <c r="F397" s="207" t="str">
        <f>IF(ISNA(IF(A397&lt;&gt;"",VLOOKUP(A397,'1CONTRATO2'!$A$311:$F$863,4,FALSE),"")),"",IF(A397&lt;&gt;"",VLOOKUP(A397,'1CONTRATO2'!$A$311:$F$863,4,FALSE),""))</f>
        <v/>
      </c>
      <c r="G397" s="206" t="str">
        <f>IF(PROGRAMACIÓN!F397="","",PROGRAMACIÓN!F397)</f>
        <v/>
      </c>
      <c r="H397" s="206" t="str">
        <f>IF(PROGRAMACIÓN!G397="","",PROGRAMACIÓN!G397)</f>
        <v/>
      </c>
      <c r="I397" s="206" t="str">
        <f>IF(PROGRAMACIÓN!H397="","",PROGRAMACIÓN!H397)</f>
        <v/>
      </c>
      <c r="J397" s="205" t="str">
        <f>IF(ISNA(IF(A397&lt;&gt;"",VLOOKUP(A397,'1CONTRATO2'!$A$311:$F$863,5,FALSE),"")),"",IF(A397&lt;&gt;"",VLOOKUP(A397,'1CONTRATO2'!$A$311:$F$863,5,FALSE),""))</f>
        <v/>
      </c>
      <c r="K397" s="204" t="str">
        <f>IF(ISNA(IF(OR(F397="DESCANSA",J397="DESCANSA"),"-----",IF(C397&lt;&gt;"",IF(VLOOKUP(F397,INICIO!$C$7:$D$30,2,FALSE)&lt;&gt;"",VLOOKUP(F397,INICIO!$C$7:$D$30,2,FALSE),""),""))),"",IF(OR(F397="DESCANSA",J397="DESCANSA"),"-----",IF(C397&lt;&gt;"",IF(VLOOKUP(F397,INICIO!$C$7:$D$30,2,FALSE)&lt;&gt;"",VLOOKUP(F397,INICIO!$C$7:$D$30,2,FALSE),""),"")))</f>
        <v/>
      </c>
      <c r="L397" s="203" t="str">
        <f>IF(ISNA(IF(A397&lt;&gt;"",VLOOKUP(A397,'1CONTRATO2'!$A$311:$G$863,7,FALSE),"")),"",IF(A397&lt;&gt;"",VLOOKUP(A397,'1CONTRATO2'!$A$311:$G$863,7,FALSE),""))</f>
        <v/>
      </c>
      <c r="M397" s="201" t="str">
        <f t="shared" si="30"/>
        <v>-</v>
      </c>
      <c r="N397" s="302" t="str">
        <f t="shared" si="32"/>
        <v/>
      </c>
      <c r="O397" s="314" t="str">
        <f>IF(PROGRAMACIÓN!C397="", "", PROGRAMACIÓN!C397)</f>
        <v/>
      </c>
      <c r="P397" s="303" t="str">
        <f t="shared" si="33"/>
        <v/>
      </c>
      <c r="Q397" s="303" t="str">
        <f t="shared" si="34"/>
        <v/>
      </c>
    </row>
    <row r="398" spans="1:17" ht="18" customHeight="1" x14ac:dyDescent="0.35">
      <c r="A398" s="203">
        <f t="shared" si="31"/>
        <v>391</v>
      </c>
      <c r="B398" s="210" t="str">
        <f>IF(ISNA(IF(A398&lt;&gt;"",VLOOKUP(A398,'1CONTRATO2'!$A$311:$F$863,2,FALSE),"")),"",IF(A398&lt;&gt;"",VLOOKUP(A398,'1CONTRATO2'!$A$311:$F$863,2,FALSE),""))</f>
        <v/>
      </c>
      <c r="C398" s="210" t="str">
        <f>IF(ISNA(IF(A398&lt;&gt;"",VLOOKUP(A398,'1CONTRATO2'!$A$311:$F$863,6,FALSE),"")),"",IF(A398&lt;&gt;"",VLOOKUP(A398,'1CONTRATO2'!$A$311:$F$863,6,FALSE),""))</f>
        <v/>
      </c>
      <c r="D398" s="209"/>
      <c r="E398" s="208"/>
      <c r="F398" s="207" t="str">
        <f>IF(ISNA(IF(A398&lt;&gt;"",VLOOKUP(A398,'1CONTRATO2'!$A$311:$F$863,4,FALSE),"")),"",IF(A398&lt;&gt;"",VLOOKUP(A398,'1CONTRATO2'!$A$311:$F$863,4,FALSE),""))</f>
        <v/>
      </c>
      <c r="G398" s="206" t="str">
        <f>IF(PROGRAMACIÓN!F398="","",PROGRAMACIÓN!F398)</f>
        <v/>
      </c>
      <c r="H398" s="206" t="str">
        <f>IF(PROGRAMACIÓN!G398="","",PROGRAMACIÓN!G398)</f>
        <v/>
      </c>
      <c r="I398" s="206" t="str">
        <f>IF(PROGRAMACIÓN!H398="","",PROGRAMACIÓN!H398)</f>
        <v/>
      </c>
      <c r="J398" s="205" t="str">
        <f>IF(ISNA(IF(A398&lt;&gt;"",VLOOKUP(A398,'1CONTRATO2'!$A$311:$F$863,5,FALSE),"")),"",IF(A398&lt;&gt;"",VLOOKUP(A398,'1CONTRATO2'!$A$311:$F$863,5,FALSE),""))</f>
        <v/>
      </c>
      <c r="K398" s="204" t="str">
        <f>IF(ISNA(IF(OR(F398="DESCANSA",J398="DESCANSA"),"-----",IF(C398&lt;&gt;"",IF(VLOOKUP(F398,INICIO!$C$7:$D$30,2,FALSE)&lt;&gt;"",VLOOKUP(F398,INICIO!$C$7:$D$30,2,FALSE),""),""))),"",IF(OR(F398="DESCANSA",J398="DESCANSA"),"-----",IF(C398&lt;&gt;"",IF(VLOOKUP(F398,INICIO!$C$7:$D$30,2,FALSE)&lt;&gt;"",VLOOKUP(F398,INICIO!$C$7:$D$30,2,FALSE),""),"")))</f>
        <v/>
      </c>
      <c r="L398" s="203" t="str">
        <f>IF(ISNA(IF(A398&lt;&gt;"",VLOOKUP(A398,'1CONTRATO2'!$A$311:$G$863,7,FALSE),"")),"",IF(A398&lt;&gt;"",VLOOKUP(A398,'1CONTRATO2'!$A$311:$G$863,7,FALSE),""))</f>
        <v/>
      </c>
      <c r="M398" s="201" t="str">
        <f t="shared" si="30"/>
        <v>-</v>
      </c>
      <c r="N398" s="302" t="str">
        <f t="shared" si="32"/>
        <v/>
      </c>
      <c r="O398" s="314" t="str">
        <f>IF(PROGRAMACIÓN!C398="", "", PROGRAMACIÓN!C398)</f>
        <v/>
      </c>
      <c r="P398" s="303" t="str">
        <f t="shared" si="33"/>
        <v/>
      </c>
      <c r="Q398" s="303" t="str">
        <f t="shared" si="34"/>
        <v/>
      </c>
    </row>
    <row r="399" spans="1:17" ht="18" customHeight="1" x14ac:dyDescent="0.35">
      <c r="A399" s="203">
        <f t="shared" si="31"/>
        <v>392</v>
      </c>
      <c r="B399" s="210" t="str">
        <f>IF(ISNA(IF(A399&lt;&gt;"",VLOOKUP(A399,'1CONTRATO2'!$A$311:$F$863,2,FALSE),"")),"",IF(A399&lt;&gt;"",VLOOKUP(A399,'1CONTRATO2'!$A$311:$F$863,2,FALSE),""))</f>
        <v/>
      </c>
      <c r="C399" s="210" t="str">
        <f>IF(ISNA(IF(A399&lt;&gt;"",VLOOKUP(A399,'1CONTRATO2'!$A$311:$F$863,6,FALSE),"")),"",IF(A399&lt;&gt;"",VLOOKUP(A399,'1CONTRATO2'!$A$311:$F$863,6,FALSE),""))</f>
        <v/>
      </c>
      <c r="D399" s="209"/>
      <c r="E399" s="208"/>
      <c r="F399" s="207" t="str">
        <f>IF(ISNA(IF(A399&lt;&gt;"",VLOOKUP(A399,'1CONTRATO2'!$A$311:$F$863,4,FALSE),"")),"",IF(A399&lt;&gt;"",VLOOKUP(A399,'1CONTRATO2'!$A$311:$F$863,4,FALSE),""))</f>
        <v/>
      </c>
      <c r="G399" s="206" t="str">
        <f>IF(PROGRAMACIÓN!F399="","",PROGRAMACIÓN!F399)</f>
        <v/>
      </c>
      <c r="H399" s="206" t="str">
        <f>IF(PROGRAMACIÓN!G399="","",PROGRAMACIÓN!G399)</f>
        <v/>
      </c>
      <c r="I399" s="206" t="str">
        <f>IF(PROGRAMACIÓN!H399="","",PROGRAMACIÓN!H399)</f>
        <v/>
      </c>
      <c r="J399" s="205" t="str">
        <f>IF(ISNA(IF(A399&lt;&gt;"",VLOOKUP(A399,'1CONTRATO2'!$A$311:$F$863,5,FALSE),"")),"",IF(A399&lt;&gt;"",VLOOKUP(A399,'1CONTRATO2'!$A$311:$F$863,5,FALSE),""))</f>
        <v/>
      </c>
      <c r="K399" s="204" t="str">
        <f>IF(ISNA(IF(OR(F399="DESCANSA",J399="DESCANSA"),"-----",IF(C399&lt;&gt;"",IF(VLOOKUP(F399,INICIO!$C$7:$D$30,2,FALSE)&lt;&gt;"",VLOOKUP(F399,INICIO!$C$7:$D$30,2,FALSE),""),""))),"",IF(OR(F399="DESCANSA",J399="DESCANSA"),"-----",IF(C399&lt;&gt;"",IF(VLOOKUP(F399,INICIO!$C$7:$D$30,2,FALSE)&lt;&gt;"",VLOOKUP(F399,INICIO!$C$7:$D$30,2,FALSE),""),"")))</f>
        <v/>
      </c>
      <c r="L399" s="203" t="str">
        <f>IF(ISNA(IF(A399&lt;&gt;"",VLOOKUP(A399,'1CONTRATO2'!$A$311:$G$863,7,FALSE),"")),"",IF(A399&lt;&gt;"",VLOOKUP(A399,'1CONTRATO2'!$A$311:$G$863,7,FALSE),""))</f>
        <v/>
      </c>
      <c r="M399" s="201" t="str">
        <f t="shared" si="30"/>
        <v>-</v>
      </c>
      <c r="N399" s="302" t="str">
        <f t="shared" si="32"/>
        <v/>
      </c>
      <c r="O399" s="314" t="str">
        <f>IF(PROGRAMACIÓN!C399="", "", PROGRAMACIÓN!C399)</f>
        <v/>
      </c>
      <c r="P399" s="303" t="str">
        <f t="shared" si="33"/>
        <v/>
      </c>
      <c r="Q399" s="303" t="str">
        <f t="shared" si="34"/>
        <v/>
      </c>
    </row>
    <row r="400" spans="1:17" ht="18" customHeight="1" x14ac:dyDescent="0.35">
      <c r="A400" s="203">
        <f t="shared" si="31"/>
        <v>393</v>
      </c>
      <c r="B400" s="210" t="str">
        <f>IF(ISNA(IF(A400&lt;&gt;"",VLOOKUP(A400,'1CONTRATO2'!$A$311:$F$863,2,FALSE),"")),"",IF(A400&lt;&gt;"",VLOOKUP(A400,'1CONTRATO2'!$A$311:$F$863,2,FALSE),""))</f>
        <v/>
      </c>
      <c r="C400" s="210" t="str">
        <f>IF(ISNA(IF(A400&lt;&gt;"",VLOOKUP(A400,'1CONTRATO2'!$A$311:$F$863,6,FALSE),"")),"",IF(A400&lt;&gt;"",VLOOKUP(A400,'1CONTRATO2'!$A$311:$F$863,6,FALSE),""))</f>
        <v/>
      </c>
      <c r="D400" s="209"/>
      <c r="E400" s="208"/>
      <c r="F400" s="207" t="str">
        <f>IF(ISNA(IF(A400&lt;&gt;"",VLOOKUP(A400,'1CONTRATO2'!$A$311:$F$863,4,FALSE),"")),"",IF(A400&lt;&gt;"",VLOOKUP(A400,'1CONTRATO2'!$A$311:$F$863,4,FALSE),""))</f>
        <v/>
      </c>
      <c r="G400" s="206" t="str">
        <f>IF(PROGRAMACIÓN!F400="","",PROGRAMACIÓN!F400)</f>
        <v/>
      </c>
      <c r="H400" s="206" t="str">
        <f>IF(PROGRAMACIÓN!G400="","",PROGRAMACIÓN!G400)</f>
        <v/>
      </c>
      <c r="I400" s="206" t="str">
        <f>IF(PROGRAMACIÓN!H400="","",PROGRAMACIÓN!H400)</f>
        <v/>
      </c>
      <c r="J400" s="205" t="str">
        <f>IF(ISNA(IF(A400&lt;&gt;"",VLOOKUP(A400,'1CONTRATO2'!$A$311:$F$863,5,FALSE),"")),"",IF(A400&lt;&gt;"",VLOOKUP(A400,'1CONTRATO2'!$A$311:$F$863,5,FALSE),""))</f>
        <v/>
      </c>
      <c r="K400" s="204" t="str">
        <f>IF(ISNA(IF(OR(F400="DESCANSA",J400="DESCANSA"),"-----",IF(C400&lt;&gt;"",IF(VLOOKUP(F400,INICIO!$C$7:$D$30,2,FALSE)&lt;&gt;"",VLOOKUP(F400,INICIO!$C$7:$D$30,2,FALSE),""),""))),"",IF(OR(F400="DESCANSA",J400="DESCANSA"),"-----",IF(C400&lt;&gt;"",IF(VLOOKUP(F400,INICIO!$C$7:$D$30,2,FALSE)&lt;&gt;"",VLOOKUP(F400,INICIO!$C$7:$D$30,2,FALSE),""),"")))</f>
        <v/>
      </c>
      <c r="L400" s="203" t="str">
        <f>IF(ISNA(IF(A400&lt;&gt;"",VLOOKUP(A400,'1CONTRATO2'!$A$311:$G$863,7,FALSE),"")),"",IF(A400&lt;&gt;"",VLOOKUP(A400,'1CONTRATO2'!$A$311:$G$863,7,FALSE),""))</f>
        <v/>
      </c>
      <c r="M400" s="201" t="str">
        <f t="shared" si="30"/>
        <v>-</v>
      </c>
      <c r="N400" s="302" t="str">
        <f t="shared" si="32"/>
        <v/>
      </c>
      <c r="O400" s="314" t="str">
        <f>IF(PROGRAMACIÓN!C400="", "", PROGRAMACIÓN!C400)</f>
        <v/>
      </c>
      <c r="P400" s="303" t="str">
        <f t="shared" si="33"/>
        <v/>
      </c>
      <c r="Q400" s="303" t="str">
        <f t="shared" si="34"/>
        <v/>
      </c>
    </row>
    <row r="401" spans="1:17" ht="18" customHeight="1" x14ac:dyDescent="0.35">
      <c r="A401" s="203">
        <f t="shared" si="31"/>
        <v>394</v>
      </c>
      <c r="B401" s="210" t="str">
        <f>IF(ISNA(IF(A401&lt;&gt;"",VLOOKUP(A401,'1CONTRATO2'!$A$311:$F$863,2,FALSE),"")),"",IF(A401&lt;&gt;"",VLOOKUP(A401,'1CONTRATO2'!$A$311:$F$863,2,FALSE),""))</f>
        <v/>
      </c>
      <c r="C401" s="210" t="str">
        <f>IF(ISNA(IF(A401&lt;&gt;"",VLOOKUP(A401,'1CONTRATO2'!$A$311:$F$863,6,FALSE),"")),"",IF(A401&lt;&gt;"",VLOOKUP(A401,'1CONTRATO2'!$A$311:$F$863,6,FALSE),""))</f>
        <v/>
      </c>
      <c r="D401" s="209"/>
      <c r="E401" s="208"/>
      <c r="F401" s="207" t="str">
        <f>IF(ISNA(IF(A401&lt;&gt;"",VLOOKUP(A401,'1CONTRATO2'!$A$311:$F$863,4,FALSE),"")),"",IF(A401&lt;&gt;"",VLOOKUP(A401,'1CONTRATO2'!$A$311:$F$863,4,FALSE),""))</f>
        <v/>
      </c>
      <c r="G401" s="206" t="str">
        <f>IF(PROGRAMACIÓN!F401="","",PROGRAMACIÓN!F401)</f>
        <v/>
      </c>
      <c r="H401" s="206" t="str">
        <f>IF(PROGRAMACIÓN!G401="","",PROGRAMACIÓN!G401)</f>
        <v/>
      </c>
      <c r="I401" s="206" t="str">
        <f>IF(PROGRAMACIÓN!H401="","",PROGRAMACIÓN!H401)</f>
        <v/>
      </c>
      <c r="J401" s="205" t="str">
        <f>IF(ISNA(IF(A401&lt;&gt;"",VLOOKUP(A401,'1CONTRATO2'!$A$311:$F$863,5,FALSE),"")),"",IF(A401&lt;&gt;"",VLOOKUP(A401,'1CONTRATO2'!$A$311:$F$863,5,FALSE),""))</f>
        <v/>
      </c>
      <c r="K401" s="204" t="str">
        <f>IF(ISNA(IF(OR(F401="DESCANSA",J401="DESCANSA"),"-----",IF(C401&lt;&gt;"",IF(VLOOKUP(F401,INICIO!$C$7:$D$30,2,FALSE)&lt;&gt;"",VLOOKUP(F401,INICIO!$C$7:$D$30,2,FALSE),""),""))),"",IF(OR(F401="DESCANSA",J401="DESCANSA"),"-----",IF(C401&lt;&gt;"",IF(VLOOKUP(F401,INICIO!$C$7:$D$30,2,FALSE)&lt;&gt;"",VLOOKUP(F401,INICIO!$C$7:$D$30,2,FALSE),""),"")))</f>
        <v/>
      </c>
      <c r="L401" s="203" t="str">
        <f>IF(ISNA(IF(A401&lt;&gt;"",VLOOKUP(A401,'1CONTRATO2'!$A$311:$G$863,7,FALSE),"")),"",IF(A401&lt;&gt;"",VLOOKUP(A401,'1CONTRATO2'!$A$311:$G$863,7,FALSE),""))</f>
        <v/>
      </c>
      <c r="M401" s="201" t="str">
        <f t="shared" si="30"/>
        <v>-</v>
      </c>
      <c r="N401" s="302" t="str">
        <f t="shared" si="32"/>
        <v/>
      </c>
      <c r="O401" s="314" t="str">
        <f>IF(PROGRAMACIÓN!C401="", "", PROGRAMACIÓN!C401)</f>
        <v/>
      </c>
      <c r="P401" s="303" t="str">
        <f t="shared" si="33"/>
        <v/>
      </c>
      <c r="Q401" s="303" t="str">
        <f t="shared" si="34"/>
        <v/>
      </c>
    </row>
    <row r="402" spans="1:17" ht="18" customHeight="1" x14ac:dyDescent="0.35">
      <c r="A402" s="203">
        <f t="shared" si="31"/>
        <v>395</v>
      </c>
      <c r="B402" s="210" t="str">
        <f>IF(ISNA(IF(A402&lt;&gt;"",VLOOKUP(A402,'1CONTRATO2'!$A$311:$F$863,2,FALSE),"")),"",IF(A402&lt;&gt;"",VLOOKUP(A402,'1CONTRATO2'!$A$311:$F$863,2,FALSE),""))</f>
        <v/>
      </c>
      <c r="C402" s="210" t="str">
        <f>IF(ISNA(IF(A402&lt;&gt;"",VLOOKUP(A402,'1CONTRATO2'!$A$311:$F$863,6,FALSE),"")),"",IF(A402&lt;&gt;"",VLOOKUP(A402,'1CONTRATO2'!$A$311:$F$863,6,FALSE),""))</f>
        <v/>
      </c>
      <c r="D402" s="209"/>
      <c r="E402" s="208"/>
      <c r="F402" s="207" t="str">
        <f>IF(ISNA(IF(A402&lt;&gt;"",VLOOKUP(A402,'1CONTRATO2'!$A$311:$F$863,4,FALSE),"")),"",IF(A402&lt;&gt;"",VLOOKUP(A402,'1CONTRATO2'!$A$311:$F$863,4,FALSE),""))</f>
        <v/>
      </c>
      <c r="G402" s="206" t="str">
        <f>IF(PROGRAMACIÓN!F402="","",PROGRAMACIÓN!F402)</f>
        <v/>
      </c>
      <c r="H402" s="206" t="str">
        <f>IF(PROGRAMACIÓN!G402="","",PROGRAMACIÓN!G402)</f>
        <v/>
      </c>
      <c r="I402" s="206" t="str">
        <f>IF(PROGRAMACIÓN!H402="","",PROGRAMACIÓN!H402)</f>
        <v/>
      </c>
      <c r="J402" s="205" t="str">
        <f>IF(ISNA(IF(A402&lt;&gt;"",VLOOKUP(A402,'1CONTRATO2'!$A$311:$F$863,5,FALSE),"")),"",IF(A402&lt;&gt;"",VLOOKUP(A402,'1CONTRATO2'!$A$311:$F$863,5,FALSE),""))</f>
        <v/>
      </c>
      <c r="K402" s="204" t="str">
        <f>IF(ISNA(IF(OR(F402="DESCANSA",J402="DESCANSA"),"-----",IF(C402&lt;&gt;"",IF(VLOOKUP(F402,INICIO!$C$7:$D$30,2,FALSE)&lt;&gt;"",VLOOKUP(F402,INICIO!$C$7:$D$30,2,FALSE),""),""))),"",IF(OR(F402="DESCANSA",J402="DESCANSA"),"-----",IF(C402&lt;&gt;"",IF(VLOOKUP(F402,INICIO!$C$7:$D$30,2,FALSE)&lt;&gt;"",VLOOKUP(F402,INICIO!$C$7:$D$30,2,FALSE),""),"")))</f>
        <v/>
      </c>
      <c r="L402" s="203" t="str">
        <f>IF(ISNA(IF(A402&lt;&gt;"",VLOOKUP(A402,'1CONTRATO2'!$A$311:$G$863,7,FALSE),"")),"",IF(A402&lt;&gt;"",VLOOKUP(A402,'1CONTRATO2'!$A$311:$G$863,7,FALSE),""))</f>
        <v/>
      </c>
      <c r="M402" s="201" t="str">
        <f t="shared" si="30"/>
        <v>-</v>
      </c>
      <c r="N402" s="302" t="str">
        <f t="shared" si="32"/>
        <v/>
      </c>
      <c r="O402" s="314" t="str">
        <f>IF(PROGRAMACIÓN!C402="", "", PROGRAMACIÓN!C402)</f>
        <v/>
      </c>
      <c r="P402" s="303" t="str">
        <f t="shared" si="33"/>
        <v/>
      </c>
      <c r="Q402" s="303" t="str">
        <f t="shared" si="34"/>
        <v/>
      </c>
    </row>
    <row r="403" spans="1:17" ht="18" customHeight="1" x14ac:dyDescent="0.35">
      <c r="A403" s="203">
        <f t="shared" si="31"/>
        <v>396</v>
      </c>
      <c r="B403" s="210" t="str">
        <f>IF(ISNA(IF(A403&lt;&gt;"",VLOOKUP(A403,'1CONTRATO2'!$A$311:$F$863,2,FALSE),"")),"",IF(A403&lt;&gt;"",VLOOKUP(A403,'1CONTRATO2'!$A$311:$F$863,2,FALSE),""))</f>
        <v/>
      </c>
      <c r="C403" s="210" t="str">
        <f>IF(ISNA(IF(A403&lt;&gt;"",VLOOKUP(A403,'1CONTRATO2'!$A$311:$F$863,6,FALSE),"")),"",IF(A403&lt;&gt;"",VLOOKUP(A403,'1CONTRATO2'!$A$311:$F$863,6,FALSE),""))</f>
        <v/>
      </c>
      <c r="D403" s="209"/>
      <c r="E403" s="208"/>
      <c r="F403" s="207" t="str">
        <f>IF(ISNA(IF(A403&lt;&gt;"",VLOOKUP(A403,'1CONTRATO2'!$A$311:$F$863,4,FALSE),"")),"",IF(A403&lt;&gt;"",VLOOKUP(A403,'1CONTRATO2'!$A$311:$F$863,4,FALSE),""))</f>
        <v/>
      </c>
      <c r="G403" s="206" t="str">
        <f>IF(PROGRAMACIÓN!F403="","",PROGRAMACIÓN!F403)</f>
        <v/>
      </c>
      <c r="H403" s="206" t="str">
        <f>IF(PROGRAMACIÓN!G403="","",PROGRAMACIÓN!G403)</f>
        <v/>
      </c>
      <c r="I403" s="206" t="str">
        <f>IF(PROGRAMACIÓN!H403="","",PROGRAMACIÓN!H403)</f>
        <v/>
      </c>
      <c r="J403" s="205" t="str">
        <f>IF(ISNA(IF(A403&lt;&gt;"",VLOOKUP(A403,'1CONTRATO2'!$A$311:$F$863,5,FALSE),"")),"",IF(A403&lt;&gt;"",VLOOKUP(A403,'1CONTRATO2'!$A$311:$F$863,5,FALSE),""))</f>
        <v/>
      </c>
      <c r="K403" s="204" t="str">
        <f>IF(ISNA(IF(OR(F403="DESCANSA",J403="DESCANSA"),"-----",IF(C403&lt;&gt;"",IF(VLOOKUP(F403,INICIO!$C$7:$D$30,2,FALSE)&lt;&gt;"",VLOOKUP(F403,INICIO!$C$7:$D$30,2,FALSE),""),""))),"",IF(OR(F403="DESCANSA",J403="DESCANSA"),"-----",IF(C403&lt;&gt;"",IF(VLOOKUP(F403,INICIO!$C$7:$D$30,2,FALSE)&lt;&gt;"",VLOOKUP(F403,INICIO!$C$7:$D$30,2,FALSE),""),"")))</f>
        <v/>
      </c>
      <c r="L403" s="203" t="str">
        <f>IF(ISNA(IF(A403&lt;&gt;"",VLOOKUP(A403,'1CONTRATO2'!$A$311:$G$863,7,FALSE),"")),"",IF(A403&lt;&gt;"",VLOOKUP(A403,'1CONTRATO2'!$A$311:$G$863,7,FALSE),""))</f>
        <v/>
      </c>
      <c r="M403" s="201" t="str">
        <f t="shared" si="30"/>
        <v>-</v>
      </c>
      <c r="N403" s="302" t="str">
        <f t="shared" si="32"/>
        <v/>
      </c>
      <c r="O403" s="314" t="str">
        <f>IF(PROGRAMACIÓN!C403="", "", PROGRAMACIÓN!C403)</f>
        <v/>
      </c>
      <c r="P403" s="303" t="str">
        <f t="shared" si="33"/>
        <v/>
      </c>
      <c r="Q403" s="303" t="str">
        <f t="shared" si="34"/>
        <v/>
      </c>
    </row>
    <row r="404" spans="1:17" ht="18" customHeight="1" x14ac:dyDescent="0.35">
      <c r="A404" s="203">
        <f t="shared" si="31"/>
        <v>397</v>
      </c>
      <c r="B404" s="210" t="str">
        <f>IF(ISNA(IF(A404&lt;&gt;"",VLOOKUP(A404,'1CONTRATO2'!$A$311:$F$863,2,FALSE),"")),"",IF(A404&lt;&gt;"",VLOOKUP(A404,'1CONTRATO2'!$A$311:$F$863,2,FALSE),""))</f>
        <v/>
      </c>
      <c r="C404" s="210" t="str">
        <f>IF(ISNA(IF(A404&lt;&gt;"",VLOOKUP(A404,'1CONTRATO2'!$A$311:$F$863,6,FALSE),"")),"",IF(A404&lt;&gt;"",VLOOKUP(A404,'1CONTRATO2'!$A$311:$F$863,6,FALSE),""))</f>
        <v/>
      </c>
      <c r="D404" s="209"/>
      <c r="E404" s="208"/>
      <c r="F404" s="207" t="str">
        <f>IF(ISNA(IF(A404&lt;&gt;"",VLOOKUP(A404,'1CONTRATO2'!$A$311:$F$863,4,FALSE),"")),"",IF(A404&lt;&gt;"",VLOOKUP(A404,'1CONTRATO2'!$A$311:$F$863,4,FALSE),""))</f>
        <v/>
      </c>
      <c r="G404" s="206" t="str">
        <f>IF(PROGRAMACIÓN!F404="","",PROGRAMACIÓN!F404)</f>
        <v/>
      </c>
      <c r="H404" s="206" t="str">
        <f>IF(PROGRAMACIÓN!G404="","",PROGRAMACIÓN!G404)</f>
        <v/>
      </c>
      <c r="I404" s="206" t="str">
        <f>IF(PROGRAMACIÓN!H404="","",PROGRAMACIÓN!H404)</f>
        <v/>
      </c>
      <c r="J404" s="205" t="str">
        <f>IF(ISNA(IF(A404&lt;&gt;"",VLOOKUP(A404,'1CONTRATO2'!$A$311:$F$863,5,FALSE),"")),"",IF(A404&lt;&gt;"",VLOOKUP(A404,'1CONTRATO2'!$A$311:$F$863,5,FALSE),""))</f>
        <v/>
      </c>
      <c r="K404" s="204" t="str">
        <f>IF(ISNA(IF(OR(F404="DESCANSA",J404="DESCANSA"),"-----",IF(C404&lt;&gt;"",IF(VLOOKUP(F404,INICIO!$C$7:$D$30,2,FALSE)&lt;&gt;"",VLOOKUP(F404,INICIO!$C$7:$D$30,2,FALSE),""),""))),"",IF(OR(F404="DESCANSA",J404="DESCANSA"),"-----",IF(C404&lt;&gt;"",IF(VLOOKUP(F404,INICIO!$C$7:$D$30,2,FALSE)&lt;&gt;"",VLOOKUP(F404,INICIO!$C$7:$D$30,2,FALSE),""),"")))</f>
        <v/>
      </c>
      <c r="L404" s="203" t="str">
        <f>IF(ISNA(IF(A404&lt;&gt;"",VLOOKUP(A404,'1CONTRATO2'!$A$311:$G$863,7,FALSE),"")),"",IF(A404&lt;&gt;"",VLOOKUP(A404,'1CONTRATO2'!$A$311:$G$863,7,FALSE),""))</f>
        <v/>
      </c>
      <c r="M404" s="201" t="str">
        <f t="shared" si="30"/>
        <v>-</v>
      </c>
      <c r="N404" s="302" t="str">
        <f t="shared" si="32"/>
        <v/>
      </c>
      <c r="O404" s="314" t="str">
        <f>IF(PROGRAMACIÓN!C404="", "", PROGRAMACIÓN!C404)</f>
        <v/>
      </c>
      <c r="P404" s="303" t="str">
        <f t="shared" si="33"/>
        <v/>
      </c>
      <c r="Q404" s="303" t="str">
        <f t="shared" si="34"/>
        <v/>
      </c>
    </row>
    <row r="405" spans="1:17" ht="18" customHeight="1" x14ac:dyDescent="0.35">
      <c r="A405" s="203">
        <f t="shared" si="31"/>
        <v>398</v>
      </c>
      <c r="B405" s="210" t="str">
        <f>IF(ISNA(IF(A405&lt;&gt;"",VLOOKUP(A405,'1CONTRATO2'!$A$311:$F$863,2,FALSE),"")),"",IF(A405&lt;&gt;"",VLOOKUP(A405,'1CONTRATO2'!$A$311:$F$863,2,FALSE),""))</f>
        <v/>
      </c>
      <c r="C405" s="210" t="str">
        <f>IF(ISNA(IF(A405&lt;&gt;"",VLOOKUP(A405,'1CONTRATO2'!$A$311:$F$863,6,FALSE),"")),"",IF(A405&lt;&gt;"",VLOOKUP(A405,'1CONTRATO2'!$A$311:$F$863,6,FALSE),""))</f>
        <v/>
      </c>
      <c r="D405" s="209"/>
      <c r="E405" s="208"/>
      <c r="F405" s="207" t="str">
        <f>IF(ISNA(IF(A405&lt;&gt;"",VLOOKUP(A405,'1CONTRATO2'!$A$311:$F$863,4,FALSE),"")),"",IF(A405&lt;&gt;"",VLOOKUP(A405,'1CONTRATO2'!$A$311:$F$863,4,FALSE),""))</f>
        <v/>
      </c>
      <c r="G405" s="206" t="str">
        <f>IF(PROGRAMACIÓN!F405="","",PROGRAMACIÓN!F405)</f>
        <v/>
      </c>
      <c r="H405" s="206" t="str">
        <f>IF(PROGRAMACIÓN!G405="","",PROGRAMACIÓN!G405)</f>
        <v/>
      </c>
      <c r="I405" s="206" t="str">
        <f>IF(PROGRAMACIÓN!H405="","",PROGRAMACIÓN!H405)</f>
        <v/>
      </c>
      <c r="J405" s="205" t="str">
        <f>IF(ISNA(IF(A405&lt;&gt;"",VLOOKUP(A405,'1CONTRATO2'!$A$311:$F$863,5,FALSE),"")),"",IF(A405&lt;&gt;"",VLOOKUP(A405,'1CONTRATO2'!$A$311:$F$863,5,FALSE),""))</f>
        <v/>
      </c>
      <c r="K405" s="204" t="str">
        <f>IF(ISNA(IF(OR(F405="DESCANSA",J405="DESCANSA"),"-----",IF(C405&lt;&gt;"",IF(VLOOKUP(F405,INICIO!$C$7:$D$30,2,FALSE)&lt;&gt;"",VLOOKUP(F405,INICIO!$C$7:$D$30,2,FALSE),""),""))),"",IF(OR(F405="DESCANSA",J405="DESCANSA"),"-----",IF(C405&lt;&gt;"",IF(VLOOKUP(F405,INICIO!$C$7:$D$30,2,FALSE)&lt;&gt;"",VLOOKUP(F405,INICIO!$C$7:$D$30,2,FALSE),""),"")))</f>
        <v/>
      </c>
      <c r="L405" s="203" t="str">
        <f>IF(ISNA(IF(A405&lt;&gt;"",VLOOKUP(A405,'1CONTRATO2'!$A$311:$G$863,7,FALSE),"")),"",IF(A405&lt;&gt;"",VLOOKUP(A405,'1CONTRATO2'!$A$311:$G$863,7,FALSE),""))</f>
        <v/>
      </c>
      <c r="M405" s="201" t="str">
        <f t="shared" si="30"/>
        <v>-</v>
      </c>
      <c r="N405" s="302" t="str">
        <f t="shared" si="32"/>
        <v/>
      </c>
      <c r="O405" s="314" t="str">
        <f>IF(PROGRAMACIÓN!C405="", "", PROGRAMACIÓN!C405)</f>
        <v/>
      </c>
      <c r="P405" s="303" t="str">
        <f t="shared" si="33"/>
        <v/>
      </c>
      <c r="Q405" s="303" t="str">
        <f t="shared" si="34"/>
        <v/>
      </c>
    </row>
    <row r="406" spans="1:17" ht="18" customHeight="1" x14ac:dyDescent="0.35">
      <c r="A406" s="203">
        <f t="shared" si="31"/>
        <v>399</v>
      </c>
      <c r="B406" s="210" t="str">
        <f>IF(ISNA(IF(A406&lt;&gt;"",VLOOKUP(A406,'1CONTRATO2'!$A$311:$F$863,2,FALSE),"")),"",IF(A406&lt;&gt;"",VLOOKUP(A406,'1CONTRATO2'!$A$311:$F$863,2,FALSE),""))</f>
        <v/>
      </c>
      <c r="C406" s="210" t="str">
        <f>IF(ISNA(IF(A406&lt;&gt;"",VLOOKUP(A406,'1CONTRATO2'!$A$311:$F$863,6,FALSE),"")),"",IF(A406&lt;&gt;"",VLOOKUP(A406,'1CONTRATO2'!$A$311:$F$863,6,FALSE),""))</f>
        <v/>
      </c>
      <c r="D406" s="209"/>
      <c r="E406" s="208"/>
      <c r="F406" s="207" t="str">
        <f>IF(ISNA(IF(A406&lt;&gt;"",VLOOKUP(A406,'1CONTRATO2'!$A$311:$F$863,4,FALSE),"")),"",IF(A406&lt;&gt;"",VLOOKUP(A406,'1CONTRATO2'!$A$311:$F$863,4,FALSE),""))</f>
        <v/>
      </c>
      <c r="G406" s="206" t="str">
        <f>IF(PROGRAMACIÓN!F406="","",PROGRAMACIÓN!F406)</f>
        <v/>
      </c>
      <c r="H406" s="206" t="str">
        <f>IF(PROGRAMACIÓN!G406="","",PROGRAMACIÓN!G406)</f>
        <v/>
      </c>
      <c r="I406" s="206" t="str">
        <f>IF(PROGRAMACIÓN!H406="","",PROGRAMACIÓN!H406)</f>
        <v/>
      </c>
      <c r="J406" s="205" t="str">
        <f>IF(ISNA(IF(A406&lt;&gt;"",VLOOKUP(A406,'1CONTRATO2'!$A$311:$F$863,5,FALSE),"")),"",IF(A406&lt;&gt;"",VLOOKUP(A406,'1CONTRATO2'!$A$311:$F$863,5,FALSE),""))</f>
        <v/>
      </c>
      <c r="K406" s="204" t="str">
        <f>IF(ISNA(IF(OR(F406="DESCANSA",J406="DESCANSA"),"-----",IF(C406&lt;&gt;"",IF(VLOOKUP(F406,INICIO!$C$7:$D$30,2,FALSE)&lt;&gt;"",VLOOKUP(F406,INICIO!$C$7:$D$30,2,FALSE),""),""))),"",IF(OR(F406="DESCANSA",J406="DESCANSA"),"-----",IF(C406&lt;&gt;"",IF(VLOOKUP(F406,INICIO!$C$7:$D$30,2,FALSE)&lt;&gt;"",VLOOKUP(F406,INICIO!$C$7:$D$30,2,FALSE),""),"")))</f>
        <v/>
      </c>
      <c r="L406" s="203" t="str">
        <f>IF(ISNA(IF(A406&lt;&gt;"",VLOOKUP(A406,'1CONTRATO2'!$A$311:$G$863,7,FALSE),"")),"",IF(A406&lt;&gt;"",VLOOKUP(A406,'1CONTRATO2'!$A$311:$G$863,7,FALSE),""))</f>
        <v/>
      </c>
      <c r="M406" s="201" t="str">
        <f t="shared" si="30"/>
        <v>-</v>
      </c>
      <c r="N406" s="302" t="str">
        <f t="shared" si="32"/>
        <v/>
      </c>
      <c r="O406" s="314" t="str">
        <f>IF(PROGRAMACIÓN!C406="", "", PROGRAMACIÓN!C406)</f>
        <v/>
      </c>
      <c r="P406" s="303" t="str">
        <f t="shared" si="33"/>
        <v/>
      </c>
      <c r="Q406" s="303" t="str">
        <f t="shared" si="34"/>
        <v/>
      </c>
    </row>
    <row r="407" spans="1:17" ht="18" customHeight="1" x14ac:dyDescent="0.35">
      <c r="A407" s="203">
        <f t="shared" si="31"/>
        <v>400</v>
      </c>
      <c r="B407" s="210" t="str">
        <f>IF(ISNA(IF(A407&lt;&gt;"",VLOOKUP(A407,'1CONTRATO2'!$A$311:$F$863,2,FALSE),"")),"",IF(A407&lt;&gt;"",VLOOKUP(A407,'1CONTRATO2'!$A$311:$F$863,2,FALSE),""))</f>
        <v/>
      </c>
      <c r="C407" s="210" t="str">
        <f>IF(ISNA(IF(A407&lt;&gt;"",VLOOKUP(A407,'1CONTRATO2'!$A$311:$F$863,6,FALSE),"")),"",IF(A407&lt;&gt;"",VLOOKUP(A407,'1CONTRATO2'!$A$311:$F$863,6,FALSE),""))</f>
        <v/>
      </c>
      <c r="D407" s="209"/>
      <c r="E407" s="208"/>
      <c r="F407" s="207" t="str">
        <f>IF(ISNA(IF(A407&lt;&gt;"",VLOOKUP(A407,'1CONTRATO2'!$A$311:$F$863,4,FALSE),"")),"",IF(A407&lt;&gt;"",VLOOKUP(A407,'1CONTRATO2'!$A$311:$F$863,4,FALSE),""))</f>
        <v/>
      </c>
      <c r="G407" s="206" t="str">
        <f>IF(PROGRAMACIÓN!F407="","",PROGRAMACIÓN!F407)</f>
        <v/>
      </c>
      <c r="H407" s="206" t="str">
        <f>IF(PROGRAMACIÓN!G407="","",PROGRAMACIÓN!G407)</f>
        <v/>
      </c>
      <c r="I407" s="206" t="str">
        <f>IF(PROGRAMACIÓN!H407="","",PROGRAMACIÓN!H407)</f>
        <v/>
      </c>
      <c r="J407" s="205" t="str">
        <f>IF(ISNA(IF(A407&lt;&gt;"",VLOOKUP(A407,'1CONTRATO2'!$A$311:$F$863,5,FALSE),"")),"",IF(A407&lt;&gt;"",VLOOKUP(A407,'1CONTRATO2'!$A$311:$F$863,5,FALSE),""))</f>
        <v/>
      </c>
      <c r="K407" s="204" t="str">
        <f>IF(ISNA(IF(OR(F407="DESCANSA",J407="DESCANSA"),"-----",IF(C407&lt;&gt;"",IF(VLOOKUP(F407,INICIO!$C$7:$D$30,2,FALSE)&lt;&gt;"",VLOOKUP(F407,INICIO!$C$7:$D$30,2,FALSE),""),""))),"",IF(OR(F407="DESCANSA",J407="DESCANSA"),"-----",IF(C407&lt;&gt;"",IF(VLOOKUP(F407,INICIO!$C$7:$D$30,2,FALSE)&lt;&gt;"",VLOOKUP(F407,INICIO!$C$7:$D$30,2,FALSE),""),"")))</f>
        <v/>
      </c>
      <c r="L407" s="203" t="str">
        <f>IF(ISNA(IF(A407&lt;&gt;"",VLOOKUP(A407,'1CONTRATO2'!$A$311:$G$863,7,FALSE),"")),"",IF(A407&lt;&gt;"",VLOOKUP(A407,'1CONTRATO2'!$A$311:$G$863,7,FALSE),""))</f>
        <v/>
      </c>
      <c r="M407" s="201" t="str">
        <f t="shared" si="30"/>
        <v>-</v>
      </c>
      <c r="N407" s="302" t="str">
        <f t="shared" si="32"/>
        <v/>
      </c>
      <c r="O407" s="314" t="str">
        <f>IF(PROGRAMACIÓN!C407="", "", PROGRAMACIÓN!C407)</f>
        <v/>
      </c>
      <c r="P407" s="303" t="str">
        <f t="shared" si="33"/>
        <v/>
      </c>
      <c r="Q407" s="303" t="str">
        <f t="shared" si="34"/>
        <v/>
      </c>
    </row>
    <row r="408" spans="1:17" ht="18" customHeight="1" x14ac:dyDescent="0.35">
      <c r="A408" s="203">
        <f t="shared" si="31"/>
        <v>401</v>
      </c>
      <c r="B408" s="210" t="str">
        <f>IF(ISNA(IF(A408&lt;&gt;"",VLOOKUP(A408,'1CONTRATO2'!$A$311:$F$863,2,FALSE),"")),"",IF(A408&lt;&gt;"",VLOOKUP(A408,'1CONTRATO2'!$A$311:$F$863,2,FALSE),""))</f>
        <v/>
      </c>
      <c r="C408" s="210" t="str">
        <f>IF(ISNA(IF(A408&lt;&gt;"",VLOOKUP(A408,'1CONTRATO2'!$A$311:$F$863,6,FALSE),"")),"",IF(A408&lt;&gt;"",VLOOKUP(A408,'1CONTRATO2'!$A$311:$F$863,6,FALSE),""))</f>
        <v/>
      </c>
      <c r="D408" s="209"/>
      <c r="E408" s="208"/>
      <c r="F408" s="207" t="str">
        <f>IF(ISNA(IF(A408&lt;&gt;"",VLOOKUP(A408,'1CONTRATO2'!$A$311:$F$863,4,FALSE),"")),"",IF(A408&lt;&gt;"",VLOOKUP(A408,'1CONTRATO2'!$A$311:$F$863,4,FALSE),""))</f>
        <v/>
      </c>
      <c r="G408" s="206" t="str">
        <f>IF(PROGRAMACIÓN!F408="","",PROGRAMACIÓN!F408)</f>
        <v/>
      </c>
      <c r="H408" s="206" t="str">
        <f>IF(PROGRAMACIÓN!G408="","",PROGRAMACIÓN!G408)</f>
        <v/>
      </c>
      <c r="I408" s="206" t="str">
        <f>IF(PROGRAMACIÓN!H408="","",PROGRAMACIÓN!H408)</f>
        <v/>
      </c>
      <c r="J408" s="205" t="str">
        <f>IF(ISNA(IF(A408&lt;&gt;"",VLOOKUP(A408,'1CONTRATO2'!$A$311:$F$863,5,FALSE),"")),"",IF(A408&lt;&gt;"",VLOOKUP(A408,'1CONTRATO2'!$A$311:$F$863,5,FALSE),""))</f>
        <v/>
      </c>
      <c r="K408" s="204" t="str">
        <f>IF(ISNA(IF(OR(F408="DESCANSA",J408="DESCANSA"),"-----",IF(C408&lt;&gt;"",IF(VLOOKUP(F408,INICIO!$C$7:$D$30,2,FALSE)&lt;&gt;"",VLOOKUP(F408,INICIO!$C$7:$D$30,2,FALSE),""),""))),"",IF(OR(F408="DESCANSA",J408="DESCANSA"),"-----",IF(C408&lt;&gt;"",IF(VLOOKUP(F408,INICIO!$C$7:$D$30,2,FALSE)&lt;&gt;"",VLOOKUP(F408,INICIO!$C$7:$D$30,2,FALSE),""),"")))</f>
        <v/>
      </c>
      <c r="L408" s="203" t="str">
        <f>IF(ISNA(IF(A408&lt;&gt;"",VLOOKUP(A408,'1CONTRATO2'!$A$311:$G$863,7,FALSE),"")),"",IF(A408&lt;&gt;"",VLOOKUP(A408,'1CONTRATO2'!$A$311:$G$863,7,FALSE),""))</f>
        <v/>
      </c>
      <c r="M408" s="201" t="str">
        <f t="shared" si="30"/>
        <v>-</v>
      </c>
      <c r="N408" s="302" t="str">
        <f t="shared" si="32"/>
        <v/>
      </c>
      <c r="O408" s="314" t="str">
        <f>IF(PROGRAMACIÓN!C408="", "", PROGRAMACIÓN!C408)</f>
        <v/>
      </c>
      <c r="P408" s="303" t="str">
        <f t="shared" si="33"/>
        <v/>
      </c>
      <c r="Q408" s="303" t="str">
        <f t="shared" si="34"/>
        <v/>
      </c>
    </row>
    <row r="409" spans="1:17" ht="18" customHeight="1" x14ac:dyDescent="0.35">
      <c r="A409" s="203">
        <f t="shared" si="31"/>
        <v>402</v>
      </c>
      <c r="B409" s="210" t="str">
        <f>IF(ISNA(IF(A409&lt;&gt;"",VLOOKUP(A409,'1CONTRATO2'!$A$311:$F$863,2,FALSE),"")),"",IF(A409&lt;&gt;"",VLOOKUP(A409,'1CONTRATO2'!$A$311:$F$863,2,FALSE),""))</f>
        <v/>
      </c>
      <c r="C409" s="210" t="str">
        <f>IF(ISNA(IF(A409&lt;&gt;"",VLOOKUP(A409,'1CONTRATO2'!$A$311:$F$863,6,FALSE),"")),"",IF(A409&lt;&gt;"",VLOOKUP(A409,'1CONTRATO2'!$A$311:$F$863,6,FALSE),""))</f>
        <v/>
      </c>
      <c r="D409" s="209"/>
      <c r="E409" s="208"/>
      <c r="F409" s="207" t="str">
        <f>IF(ISNA(IF(A409&lt;&gt;"",VLOOKUP(A409,'1CONTRATO2'!$A$311:$F$863,4,FALSE),"")),"",IF(A409&lt;&gt;"",VLOOKUP(A409,'1CONTRATO2'!$A$311:$F$863,4,FALSE),""))</f>
        <v/>
      </c>
      <c r="G409" s="206" t="str">
        <f>IF(PROGRAMACIÓN!F409="","",PROGRAMACIÓN!F409)</f>
        <v/>
      </c>
      <c r="H409" s="206" t="str">
        <f>IF(PROGRAMACIÓN!G409="","",PROGRAMACIÓN!G409)</f>
        <v/>
      </c>
      <c r="I409" s="206" t="str">
        <f>IF(PROGRAMACIÓN!H409="","",PROGRAMACIÓN!H409)</f>
        <v/>
      </c>
      <c r="J409" s="205" t="str">
        <f>IF(ISNA(IF(A409&lt;&gt;"",VLOOKUP(A409,'1CONTRATO2'!$A$311:$F$863,5,FALSE),"")),"",IF(A409&lt;&gt;"",VLOOKUP(A409,'1CONTRATO2'!$A$311:$F$863,5,FALSE),""))</f>
        <v/>
      </c>
      <c r="K409" s="204" t="str">
        <f>IF(ISNA(IF(OR(F409="DESCANSA",J409="DESCANSA"),"-----",IF(C409&lt;&gt;"",IF(VLOOKUP(F409,INICIO!$C$7:$D$30,2,FALSE)&lt;&gt;"",VLOOKUP(F409,INICIO!$C$7:$D$30,2,FALSE),""),""))),"",IF(OR(F409="DESCANSA",J409="DESCANSA"),"-----",IF(C409&lt;&gt;"",IF(VLOOKUP(F409,INICIO!$C$7:$D$30,2,FALSE)&lt;&gt;"",VLOOKUP(F409,INICIO!$C$7:$D$30,2,FALSE),""),"")))</f>
        <v/>
      </c>
      <c r="L409" s="203" t="str">
        <f>IF(ISNA(IF(A409&lt;&gt;"",VLOOKUP(A409,'1CONTRATO2'!$A$311:$G$863,7,FALSE),"")),"",IF(A409&lt;&gt;"",VLOOKUP(A409,'1CONTRATO2'!$A$311:$G$863,7,FALSE),""))</f>
        <v/>
      </c>
      <c r="M409" s="201" t="str">
        <f t="shared" si="30"/>
        <v>-</v>
      </c>
      <c r="N409" s="302" t="str">
        <f t="shared" si="32"/>
        <v/>
      </c>
      <c r="O409" s="314" t="str">
        <f>IF(PROGRAMACIÓN!C409="", "", PROGRAMACIÓN!C409)</f>
        <v/>
      </c>
      <c r="P409" s="303" t="str">
        <f t="shared" si="33"/>
        <v/>
      </c>
      <c r="Q409" s="303" t="str">
        <f t="shared" si="34"/>
        <v/>
      </c>
    </row>
    <row r="410" spans="1:17" ht="18" customHeight="1" x14ac:dyDescent="0.35">
      <c r="A410" s="203">
        <f t="shared" si="31"/>
        <v>403</v>
      </c>
      <c r="B410" s="210" t="str">
        <f>IF(ISNA(IF(A410&lt;&gt;"",VLOOKUP(A410,'1CONTRATO2'!$A$311:$F$863,2,FALSE),"")),"",IF(A410&lt;&gt;"",VLOOKUP(A410,'1CONTRATO2'!$A$311:$F$863,2,FALSE),""))</f>
        <v/>
      </c>
      <c r="C410" s="210" t="str">
        <f>IF(ISNA(IF(A410&lt;&gt;"",VLOOKUP(A410,'1CONTRATO2'!$A$311:$F$863,6,FALSE),"")),"",IF(A410&lt;&gt;"",VLOOKUP(A410,'1CONTRATO2'!$A$311:$F$863,6,FALSE),""))</f>
        <v/>
      </c>
      <c r="D410" s="209"/>
      <c r="E410" s="208"/>
      <c r="F410" s="207" t="str">
        <f>IF(ISNA(IF(A410&lt;&gt;"",VLOOKUP(A410,'1CONTRATO2'!$A$311:$F$863,4,FALSE),"")),"",IF(A410&lt;&gt;"",VLOOKUP(A410,'1CONTRATO2'!$A$311:$F$863,4,FALSE),""))</f>
        <v/>
      </c>
      <c r="G410" s="206" t="str">
        <f>IF(PROGRAMACIÓN!F410="","",PROGRAMACIÓN!F410)</f>
        <v/>
      </c>
      <c r="H410" s="206" t="str">
        <f>IF(PROGRAMACIÓN!G410="","",PROGRAMACIÓN!G410)</f>
        <v/>
      </c>
      <c r="I410" s="206" t="str">
        <f>IF(PROGRAMACIÓN!H410="","",PROGRAMACIÓN!H410)</f>
        <v/>
      </c>
      <c r="J410" s="205" t="str">
        <f>IF(ISNA(IF(A410&lt;&gt;"",VLOOKUP(A410,'1CONTRATO2'!$A$311:$F$863,5,FALSE),"")),"",IF(A410&lt;&gt;"",VLOOKUP(A410,'1CONTRATO2'!$A$311:$F$863,5,FALSE),""))</f>
        <v/>
      </c>
      <c r="K410" s="204" t="str">
        <f>IF(ISNA(IF(OR(F410="DESCANSA",J410="DESCANSA"),"-----",IF(C410&lt;&gt;"",IF(VLOOKUP(F410,INICIO!$C$7:$D$30,2,FALSE)&lt;&gt;"",VLOOKUP(F410,INICIO!$C$7:$D$30,2,FALSE),""),""))),"",IF(OR(F410="DESCANSA",J410="DESCANSA"),"-----",IF(C410&lt;&gt;"",IF(VLOOKUP(F410,INICIO!$C$7:$D$30,2,FALSE)&lt;&gt;"",VLOOKUP(F410,INICIO!$C$7:$D$30,2,FALSE),""),"")))</f>
        <v/>
      </c>
      <c r="L410" s="203" t="str">
        <f>IF(ISNA(IF(A410&lt;&gt;"",VLOOKUP(A410,'1CONTRATO2'!$A$311:$G$863,7,FALSE),"")),"",IF(A410&lt;&gt;"",VLOOKUP(A410,'1CONTRATO2'!$A$311:$G$863,7,FALSE),""))</f>
        <v/>
      </c>
      <c r="M410" s="201" t="str">
        <f t="shared" si="30"/>
        <v>-</v>
      </c>
      <c r="N410" s="302" t="str">
        <f t="shared" si="32"/>
        <v/>
      </c>
      <c r="O410" s="314" t="str">
        <f>IF(PROGRAMACIÓN!C410="", "", PROGRAMACIÓN!C410)</f>
        <v/>
      </c>
      <c r="P410" s="303" t="str">
        <f t="shared" si="33"/>
        <v/>
      </c>
      <c r="Q410" s="303" t="str">
        <f t="shared" si="34"/>
        <v/>
      </c>
    </row>
    <row r="411" spans="1:17" ht="18" customHeight="1" x14ac:dyDescent="0.35">
      <c r="A411" s="203">
        <f t="shared" si="31"/>
        <v>404</v>
      </c>
      <c r="B411" s="210" t="str">
        <f>IF(ISNA(IF(A411&lt;&gt;"",VLOOKUP(A411,'1CONTRATO2'!$A$311:$F$863,2,FALSE),"")),"",IF(A411&lt;&gt;"",VLOOKUP(A411,'1CONTRATO2'!$A$311:$F$863,2,FALSE),""))</f>
        <v/>
      </c>
      <c r="C411" s="210" t="str">
        <f>IF(ISNA(IF(A411&lt;&gt;"",VLOOKUP(A411,'1CONTRATO2'!$A$311:$F$863,6,FALSE),"")),"",IF(A411&lt;&gt;"",VLOOKUP(A411,'1CONTRATO2'!$A$311:$F$863,6,FALSE),""))</f>
        <v/>
      </c>
      <c r="D411" s="209"/>
      <c r="E411" s="208"/>
      <c r="F411" s="207" t="str">
        <f>IF(ISNA(IF(A411&lt;&gt;"",VLOOKUP(A411,'1CONTRATO2'!$A$311:$F$863,4,FALSE),"")),"",IF(A411&lt;&gt;"",VLOOKUP(A411,'1CONTRATO2'!$A$311:$F$863,4,FALSE),""))</f>
        <v/>
      </c>
      <c r="G411" s="206" t="str">
        <f>IF(PROGRAMACIÓN!F411="","",PROGRAMACIÓN!F411)</f>
        <v/>
      </c>
      <c r="H411" s="206" t="str">
        <f>IF(PROGRAMACIÓN!G411="","",PROGRAMACIÓN!G411)</f>
        <v/>
      </c>
      <c r="I411" s="206" t="str">
        <f>IF(PROGRAMACIÓN!H411="","",PROGRAMACIÓN!H411)</f>
        <v/>
      </c>
      <c r="J411" s="205" t="str">
        <f>IF(ISNA(IF(A411&lt;&gt;"",VLOOKUP(A411,'1CONTRATO2'!$A$311:$F$863,5,FALSE),"")),"",IF(A411&lt;&gt;"",VLOOKUP(A411,'1CONTRATO2'!$A$311:$F$863,5,FALSE),""))</f>
        <v/>
      </c>
      <c r="K411" s="204" t="str">
        <f>IF(ISNA(IF(OR(F411="DESCANSA",J411="DESCANSA"),"-----",IF(C411&lt;&gt;"",IF(VLOOKUP(F411,INICIO!$C$7:$D$30,2,FALSE)&lt;&gt;"",VLOOKUP(F411,INICIO!$C$7:$D$30,2,FALSE),""),""))),"",IF(OR(F411="DESCANSA",J411="DESCANSA"),"-----",IF(C411&lt;&gt;"",IF(VLOOKUP(F411,INICIO!$C$7:$D$30,2,FALSE)&lt;&gt;"",VLOOKUP(F411,INICIO!$C$7:$D$30,2,FALSE),""),"")))</f>
        <v/>
      </c>
      <c r="L411" s="203" t="str">
        <f>IF(ISNA(IF(A411&lt;&gt;"",VLOOKUP(A411,'1CONTRATO2'!$A$311:$G$863,7,FALSE),"")),"",IF(A411&lt;&gt;"",VLOOKUP(A411,'1CONTRATO2'!$A$311:$G$863,7,FALSE),""))</f>
        <v/>
      </c>
      <c r="M411" s="201" t="str">
        <f t="shared" si="30"/>
        <v>-</v>
      </c>
      <c r="N411" s="302" t="str">
        <f t="shared" si="32"/>
        <v/>
      </c>
      <c r="O411" s="314" t="str">
        <f>IF(PROGRAMACIÓN!C411="", "", PROGRAMACIÓN!C411)</f>
        <v/>
      </c>
      <c r="P411" s="303" t="str">
        <f t="shared" si="33"/>
        <v/>
      </c>
      <c r="Q411" s="303" t="str">
        <f t="shared" si="34"/>
        <v/>
      </c>
    </row>
    <row r="412" spans="1:17" ht="18" customHeight="1" x14ac:dyDescent="0.35">
      <c r="A412" s="203">
        <f t="shared" si="31"/>
        <v>405</v>
      </c>
      <c r="B412" s="210" t="str">
        <f>IF(ISNA(IF(A412&lt;&gt;"",VLOOKUP(A412,'1CONTRATO2'!$A$311:$F$863,2,FALSE),"")),"",IF(A412&lt;&gt;"",VLOOKUP(A412,'1CONTRATO2'!$A$311:$F$863,2,FALSE),""))</f>
        <v/>
      </c>
      <c r="C412" s="210" t="str">
        <f>IF(ISNA(IF(A412&lt;&gt;"",VLOOKUP(A412,'1CONTRATO2'!$A$311:$F$863,6,FALSE),"")),"",IF(A412&lt;&gt;"",VLOOKUP(A412,'1CONTRATO2'!$A$311:$F$863,6,FALSE),""))</f>
        <v/>
      </c>
      <c r="D412" s="209"/>
      <c r="E412" s="208"/>
      <c r="F412" s="207" t="str">
        <f>IF(ISNA(IF(A412&lt;&gt;"",VLOOKUP(A412,'1CONTRATO2'!$A$311:$F$863,4,FALSE),"")),"",IF(A412&lt;&gt;"",VLOOKUP(A412,'1CONTRATO2'!$A$311:$F$863,4,FALSE),""))</f>
        <v/>
      </c>
      <c r="G412" s="206" t="str">
        <f>IF(PROGRAMACIÓN!F412="","",PROGRAMACIÓN!F412)</f>
        <v/>
      </c>
      <c r="H412" s="206" t="str">
        <f>IF(PROGRAMACIÓN!G412="","",PROGRAMACIÓN!G412)</f>
        <v/>
      </c>
      <c r="I412" s="206" t="str">
        <f>IF(PROGRAMACIÓN!H412="","",PROGRAMACIÓN!H412)</f>
        <v/>
      </c>
      <c r="J412" s="205" t="str">
        <f>IF(ISNA(IF(A412&lt;&gt;"",VLOOKUP(A412,'1CONTRATO2'!$A$311:$F$863,5,FALSE),"")),"",IF(A412&lt;&gt;"",VLOOKUP(A412,'1CONTRATO2'!$A$311:$F$863,5,FALSE),""))</f>
        <v/>
      </c>
      <c r="K412" s="204" t="str">
        <f>IF(ISNA(IF(OR(F412="DESCANSA",J412="DESCANSA"),"-----",IF(C412&lt;&gt;"",IF(VLOOKUP(F412,INICIO!$C$7:$D$30,2,FALSE)&lt;&gt;"",VLOOKUP(F412,INICIO!$C$7:$D$30,2,FALSE),""),""))),"",IF(OR(F412="DESCANSA",J412="DESCANSA"),"-----",IF(C412&lt;&gt;"",IF(VLOOKUP(F412,INICIO!$C$7:$D$30,2,FALSE)&lt;&gt;"",VLOOKUP(F412,INICIO!$C$7:$D$30,2,FALSE),""),"")))</f>
        <v/>
      </c>
      <c r="L412" s="203" t="str">
        <f>IF(ISNA(IF(A412&lt;&gt;"",VLOOKUP(A412,'1CONTRATO2'!$A$311:$G$863,7,FALSE),"")),"",IF(A412&lt;&gt;"",VLOOKUP(A412,'1CONTRATO2'!$A$311:$G$863,7,FALSE),""))</f>
        <v/>
      </c>
      <c r="M412" s="201" t="str">
        <f t="shared" si="30"/>
        <v>-</v>
      </c>
      <c r="N412" s="302" t="str">
        <f t="shared" si="32"/>
        <v/>
      </c>
      <c r="O412" s="314" t="str">
        <f>IF(PROGRAMACIÓN!C412="", "", PROGRAMACIÓN!C412)</f>
        <v/>
      </c>
      <c r="P412" s="303" t="str">
        <f t="shared" si="33"/>
        <v/>
      </c>
      <c r="Q412" s="303" t="str">
        <f t="shared" si="34"/>
        <v/>
      </c>
    </row>
    <row r="413" spans="1:17" ht="18" customHeight="1" x14ac:dyDescent="0.35">
      <c r="A413" s="203">
        <f t="shared" si="31"/>
        <v>406</v>
      </c>
      <c r="B413" s="210" t="str">
        <f>IF(ISNA(IF(A413&lt;&gt;"",VLOOKUP(A413,'1CONTRATO2'!$A$311:$F$863,2,FALSE),"")),"",IF(A413&lt;&gt;"",VLOOKUP(A413,'1CONTRATO2'!$A$311:$F$863,2,FALSE),""))</f>
        <v/>
      </c>
      <c r="C413" s="210" t="str">
        <f>IF(ISNA(IF(A413&lt;&gt;"",VLOOKUP(A413,'1CONTRATO2'!$A$311:$F$863,6,FALSE),"")),"",IF(A413&lt;&gt;"",VLOOKUP(A413,'1CONTRATO2'!$A$311:$F$863,6,FALSE),""))</f>
        <v/>
      </c>
      <c r="D413" s="209"/>
      <c r="E413" s="208"/>
      <c r="F413" s="207" t="str">
        <f>IF(ISNA(IF(A413&lt;&gt;"",VLOOKUP(A413,'1CONTRATO2'!$A$311:$F$863,4,FALSE),"")),"",IF(A413&lt;&gt;"",VLOOKUP(A413,'1CONTRATO2'!$A$311:$F$863,4,FALSE),""))</f>
        <v/>
      </c>
      <c r="G413" s="206" t="str">
        <f>IF(PROGRAMACIÓN!F413="","",PROGRAMACIÓN!F413)</f>
        <v/>
      </c>
      <c r="H413" s="206" t="str">
        <f>IF(PROGRAMACIÓN!G413="","",PROGRAMACIÓN!G413)</f>
        <v/>
      </c>
      <c r="I413" s="206" t="str">
        <f>IF(PROGRAMACIÓN!H413="","",PROGRAMACIÓN!H413)</f>
        <v/>
      </c>
      <c r="J413" s="205" t="str">
        <f>IF(ISNA(IF(A413&lt;&gt;"",VLOOKUP(A413,'1CONTRATO2'!$A$311:$F$863,5,FALSE),"")),"",IF(A413&lt;&gt;"",VLOOKUP(A413,'1CONTRATO2'!$A$311:$F$863,5,FALSE),""))</f>
        <v/>
      </c>
      <c r="K413" s="204" t="str">
        <f>IF(ISNA(IF(OR(F413="DESCANSA",J413="DESCANSA"),"-----",IF(C413&lt;&gt;"",IF(VLOOKUP(F413,INICIO!$C$7:$D$30,2,FALSE)&lt;&gt;"",VLOOKUP(F413,INICIO!$C$7:$D$30,2,FALSE),""),""))),"",IF(OR(F413="DESCANSA",J413="DESCANSA"),"-----",IF(C413&lt;&gt;"",IF(VLOOKUP(F413,INICIO!$C$7:$D$30,2,FALSE)&lt;&gt;"",VLOOKUP(F413,INICIO!$C$7:$D$30,2,FALSE),""),"")))</f>
        <v/>
      </c>
      <c r="L413" s="203" t="str">
        <f>IF(ISNA(IF(A413&lt;&gt;"",VLOOKUP(A413,'1CONTRATO2'!$A$311:$G$863,7,FALSE),"")),"",IF(A413&lt;&gt;"",VLOOKUP(A413,'1CONTRATO2'!$A$311:$G$863,7,FALSE),""))</f>
        <v/>
      </c>
      <c r="M413" s="201" t="str">
        <f t="shared" si="30"/>
        <v>-</v>
      </c>
      <c r="N413" s="302" t="str">
        <f t="shared" si="32"/>
        <v/>
      </c>
      <c r="O413" s="314" t="str">
        <f>IF(PROGRAMACIÓN!C413="", "", PROGRAMACIÓN!C413)</f>
        <v/>
      </c>
      <c r="P413" s="303" t="str">
        <f t="shared" si="33"/>
        <v/>
      </c>
      <c r="Q413" s="303" t="str">
        <f t="shared" si="34"/>
        <v/>
      </c>
    </row>
    <row r="414" spans="1:17" ht="18" customHeight="1" x14ac:dyDescent="0.35">
      <c r="A414" s="203">
        <f t="shared" si="31"/>
        <v>407</v>
      </c>
      <c r="B414" s="210" t="str">
        <f>IF(ISNA(IF(A414&lt;&gt;"",VLOOKUP(A414,'1CONTRATO2'!$A$311:$F$863,2,FALSE),"")),"",IF(A414&lt;&gt;"",VLOOKUP(A414,'1CONTRATO2'!$A$311:$F$863,2,FALSE),""))</f>
        <v/>
      </c>
      <c r="C414" s="210" t="str">
        <f>IF(ISNA(IF(A414&lt;&gt;"",VLOOKUP(A414,'1CONTRATO2'!$A$311:$F$863,6,FALSE),"")),"",IF(A414&lt;&gt;"",VLOOKUP(A414,'1CONTRATO2'!$A$311:$F$863,6,FALSE),""))</f>
        <v/>
      </c>
      <c r="D414" s="209"/>
      <c r="E414" s="208"/>
      <c r="F414" s="207" t="str">
        <f>IF(ISNA(IF(A414&lt;&gt;"",VLOOKUP(A414,'1CONTRATO2'!$A$311:$F$863,4,FALSE),"")),"",IF(A414&lt;&gt;"",VLOOKUP(A414,'1CONTRATO2'!$A$311:$F$863,4,FALSE),""))</f>
        <v/>
      </c>
      <c r="G414" s="206" t="str">
        <f>IF(PROGRAMACIÓN!F414="","",PROGRAMACIÓN!F414)</f>
        <v/>
      </c>
      <c r="H414" s="206" t="str">
        <f>IF(PROGRAMACIÓN!G414="","",PROGRAMACIÓN!G414)</f>
        <v/>
      </c>
      <c r="I414" s="206" t="str">
        <f>IF(PROGRAMACIÓN!H414="","",PROGRAMACIÓN!H414)</f>
        <v/>
      </c>
      <c r="J414" s="205" t="str">
        <f>IF(ISNA(IF(A414&lt;&gt;"",VLOOKUP(A414,'1CONTRATO2'!$A$311:$F$863,5,FALSE),"")),"",IF(A414&lt;&gt;"",VLOOKUP(A414,'1CONTRATO2'!$A$311:$F$863,5,FALSE),""))</f>
        <v/>
      </c>
      <c r="K414" s="204" t="str">
        <f>IF(ISNA(IF(OR(F414="DESCANSA",J414="DESCANSA"),"-----",IF(C414&lt;&gt;"",IF(VLOOKUP(F414,INICIO!$C$7:$D$30,2,FALSE)&lt;&gt;"",VLOOKUP(F414,INICIO!$C$7:$D$30,2,FALSE),""),""))),"",IF(OR(F414="DESCANSA",J414="DESCANSA"),"-----",IF(C414&lt;&gt;"",IF(VLOOKUP(F414,INICIO!$C$7:$D$30,2,FALSE)&lt;&gt;"",VLOOKUP(F414,INICIO!$C$7:$D$30,2,FALSE),""),"")))</f>
        <v/>
      </c>
      <c r="L414" s="203" t="str">
        <f>IF(ISNA(IF(A414&lt;&gt;"",VLOOKUP(A414,'1CONTRATO2'!$A$311:$G$863,7,FALSE),"")),"",IF(A414&lt;&gt;"",VLOOKUP(A414,'1CONTRATO2'!$A$311:$G$863,7,FALSE),""))</f>
        <v/>
      </c>
      <c r="M414" s="201" t="str">
        <f t="shared" si="30"/>
        <v>-</v>
      </c>
      <c r="N414" s="302" t="str">
        <f t="shared" si="32"/>
        <v/>
      </c>
      <c r="O414" s="314" t="str">
        <f>IF(PROGRAMACIÓN!C414="", "", PROGRAMACIÓN!C414)</f>
        <v/>
      </c>
      <c r="P414" s="303" t="str">
        <f t="shared" si="33"/>
        <v/>
      </c>
      <c r="Q414" s="303" t="str">
        <f t="shared" si="34"/>
        <v/>
      </c>
    </row>
    <row r="415" spans="1:17" ht="18" customHeight="1" x14ac:dyDescent="0.35">
      <c r="A415" s="203">
        <f t="shared" si="31"/>
        <v>408</v>
      </c>
      <c r="B415" s="210" t="str">
        <f>IF(ISNA(IF(A415&lt;&gt;"",VLOOKUP(A415,'1CONTRATO2'!$A$311:$F$863,2,FALSE),"")),"",IF(A415&lt;&gt;"",VLOOKUP(A415,'1CONTRATO2'!$A$311:$F$863,2,FALSE),""))</f>
        <v/>
      </c>
      <c r="C415" s="210" t="str">
        <f>IF(ISNA(IF(A415&lt;&gt;"",VLOOKUP(A415,'1CONTRATO2'!$A$311:$F$863,6,FALSE),"")),"",IF(A415&lt;&gt;"",VLOOKUP(A415,'1CONTRATO2'!$A$311:$F$863,6,FALSE),""))</f>
        <v/>
      </c>
      <c r="D415" s="209"/>
      <c r="E415" s="208"/>
      <c r="F415" s="207" t="str">
        <f>IF(ISNA(IF(A415&lt;&gt;"",VLOOKUP(A415,'1CONTRATO2'!$A$311:$F$863,4,FALSE),"")),"",IF(A415&lt;&gt;"",VLOOKUP(A415,'1CONTRATO2'!$A$311:$F$863,4,FALSE),""))</f>
        <v/>
      </c>
      <c r="G415" s="206" t="str">
        <f>IF(PROGRAMACIÓN!F415="","",PROGRAMACIÓN!F415)</f>
        <v/>
      </c>
      <c r="H415" s="206" t="str">
        <f>IF(PROGRAMACIÓN!G415="","",PROGRAMACIÓN!G415)</f>
        <v/>
      </c>
      <c r="I415" s="206" t="str">
        <f>IF(PROGRAMACIÓN!H415="","",PROGRAMACIÓN!H415)</f>
        <v/>
      </c>
      <c r="J415" s="205" t="str">
        <f>IF(ISNA(IF(A415&lt;&gt;"",VLOOKUP(A415,'1CONTRATO2'!$A$311:$F$863,5,FALSE),"")),"",IF(A415&lt;&gt;"",VLOOKUP(A415,'1CONTRATO2'!$A$311:$F$863,5,FALSE),""))</f>
        <v/>
      </c>
      <c r="K415" s="204" t="str">
        <f>IF(ISNA(IF(OR(F415="DESCANSA",J415="DESCANSA"),"-----",IF(C415&lt;&gt;"",IF(VLOOKUP(F415,INICIO!$C$7:$D$30,2,FALSE)&lt;&gt;"",VLOOKUP(F415,INICIO!$C$7:$D$30,2,FALSE),""),""))),"",IF(OR(F415="DESCANSA",J415="DESCANSA"),"-----",IF(C415&lt;&gt;"",IF(VLOOKUP(F415,INICIO!$C$7:$D$30,2,FALSE)&lt;&gt;"",VLOOKUP(F415,INICIO!$C$7:$D$30,2,FALSE),""),"")))</f>
        <v/>
      </c>
      <c r="L415" s="203" t="str">
        <f>IF(ISNA(IF(A415&lt;&gt;"",VLOOKUP(A415,'1CONTRATO2'!$A$311:$G$863,7,FALSE),"")),"",IF(A415&lt;&gt;"",VLOOKUP(A415,'1CONTRATO2'!$A$311:$G$863,7,FALSE),""))</f>
        <v/>
      </c>
      <c r="M415" s="201" t="str">
        <f t="shared" si="30"/>
        <v>-</v>
      </c>
      <c r="N415" s="302" t="str">
        <f t="shared" si="32"/>
        <v/>
      </c>
      <c r="O415" s="314" t="str">
        <f>IF(PROGRAMACIÓN!C415="", "", PROGRAMACIÓN!C415)</f>
        <v/>
      </c>
      <c r="P415" s="303" t="str">
        <f t="shared" si="33"/>
        <v/>
      </c>
      <c r="Q415" s="303" t="str">
        <f t="shared" si="34"/>
        <v/>
      </c>
    </row>
    <row r="416" spans="1:17" ht="18" customHeight="1" x14ac:dyDescent="0.35">
      <c r="A416" s="203">
        <f t="shared" si="31"/>
        <v>409</v>
      </c>
      <c r="B416" s="210" t="str">
        <f>IF(ISNA(IF(A416&lt;&gt;"",VLOOKUP(A416,'1CONTRATO2'!$A$311:$F$863,2,FALSE),"")),"",IF(A416&lt;&gt;"",VLOOKUP(A416,'1CONTRATO2'!$A$311:$F$863,2,FALSE),""))</f>
        <v/>
      </c>
      <c r="C416" s="210" t="str">
        <f>IF(ISNA(IF(A416&lt;&gt;"",VLOOKUP(A416,'1CONTRATO2'!$A$311:$F$863,6,FALSE),"")),"",IF(A416&lt;&gt;"",VLOOKUP(A416,'1CONTRATO2'!$A$311:$F$863,6,FALSE),""))</f>
        <v/>
      </c>
      <c r="D416" s="209"/>
      <c r="E416" s="208"/>
      <c r="F416" s="207" t="str">
        <f>IF(ISNA(IF(A416&lt;&gt;"",VLOOKUP(A416,'1CONTRATO2'!$A$311:$F$863,4,FALSE),"")),"",IF(A416&lt;&gt;"",VLOOKUP(A416,'1CONTRATO2'!$A$311:$F$863,4,FALSE),""))</f>
        <v/>
      </c>
      <c r="G416" s="206" t="str">
        <f>IF(PROGRAMACIÓN!F416="","",PROGRAMACIÓN!F416)</f>
        <v/>
      </c>
      <c r="H416" s="206" t="str">
        <f>IF(PROGRAMACIÓN!G416="","",PROGRAMACIÓN!G416)</f>
        <v/>
      </c>
      <c r="I416" s="206" t="str">
        <f>IF(PROGRAMACIÓN!H416="","",PROGRAMACIÓN!H416)</f>
        <v/>
      </c>
      <c r="J416" s="205" t="str">
        <f>IF(ISNA(IF(A416&lt;&gt;"",VLOOKUP(A416,'1CONTRATO2'!$A$311:$F$863,5,FALSE),"")),"",IF(A416&lt;&gt;"",VLOOKUP(A416,'1CONTRATO2'!$A$311:$F$863,5,FALSE),""))</f>
        <v/>
      </c>
      <c r="K416" s="204" t="str">
        <f>IF(ISNA(IF(OR(F416="DESCANSA",J416="DESCANSA"),"-----",IF(C416&lt;&gt;"",IF(VLOOKUP(F416,INICIO!$C$7:$D$30,2,FALSE)&lt;&gt;"",VLOOKUP(F416,INICIO!$C$7:$D$30,2,FALSE),""),""))),"",IF(OR(F416="DESCANSA",J416="DESCANSA"),"-----",IF(C416&lt;&gt;"",IF(VLOOKUP(F416,INICIO!$C$7:$D$30,2,FALSE)&lt;&gt;"",VLOOKUP(F416,INICIO!$C$7:$D$30,2,FALSE),""),"")))</f>
        <v/>
      </c>
      <c r="L416" s="203" t="str">
        <f>IF(ISNA(IF(A416&lt;&gt;"",VLOOKUP(A416,'1CONTRATO2'!$A$311:$G$863,7,FALSE),"")),"",IF(A416&lt;&gt;"",VLOOKUP(A416,'1CONTRATO2'!$A$311:$G$863,7,FALSE),""))</f>
        <v/>
      </c>
      <c r="M416" s="201" t="str">
        <f t="shared" si="30"/>
        <v>-</v>
      </c>
      <c r="N416" s="302" t="str">
        <f t="shared" si="32"/>
        <v/>
      </c>
      <c r="O416" s="314" t="str">
        <f>IF(PROGRAMACIÓN!C416="", "", PROGRAMACIÓN!C416)</f>
        <v/>
      </c>
      <c r="P416" s="303" t="str">
        <f t="shared" si="33"/>
        <v/>
      </c>
      <c r="Q416" s="303" t="str">
        <f t="shared" si="34"/>
        <v/>
      </c>
    </row>
    <row r="417" spans="1:17" ht="18" customHeight="1" x14ac:dyDescent="0.35">
      <c r="A417" s="203">
        <f t="shared" si="31"/>
        <v>410</v>
      </c>
      <c r="B417" s="210" t="str">
        <f>IF(ISNA(IF(A417&lt;&gt;"",VLOOKUP(A417,'1CONTRATO2'!$A$311:$F$863,2,FALSE),"")),"",IF(A417&lt;&gt;"",VLOOKUP(A417,'1CONTRATO2'!$A$311:$F$863,2,FALSE),""))</f>
        <v/>
      </c>
      <c r="C417" s="210" t="str">
        <f>IF(ISNA(IF(A417&lt;&gt;"",VLOOKUP(A417,'1CONTRATO2'!$A$311:$F$863,6,FALSE),"")),"",IF(A417&lt;&gt;"",VLOOKUP(A417,'1CONTRATO2'!$A$311:$F$863,6,FALSE),""))</f>
        <v/>
      </c>
      <c r="D417" s="209"/>
      <c r="E417" s="208"/>
      <c r="F417" s="207" t="str">
        <f>IF(ISNA(IF(A417&lt;&gt;"",VLOOKUP(A417,'1CONTRATO2'!$A$311:$F$863,4,FALSE),"")),"",IF(A417&lt;&gt;"",VLOOKUP(A417,'1CONTRATO2'!$A$311:$F$863,4,FALSE),""))</f>
        <v/>
      </c>
      <c r="G417" s="206" t="str">
        <f>IF(PROGRAMACIÓN!F417="","",PROGRAMACIÓN!F417)</f>
        <v/>
      </c>
      <c r="H417" s="206" t="str">
        <f>IF(PROGRAMACIÓN!G417="","",PROGRAMACIÓN!G417)</f>
        <v/>
      </c>
      <c r="I417" s="206" t="str">
        <f>IF(PROGRAMACIÓN!H417="","",PROGRAMACIÓN!H417)</f>
        <v/>
      </c>
      <c r="J417" s="205" t="str">
        <f>IF(ISNA(IF(A417&lt;&gt;"",VLOOKUP(A417,'1CONTRATO2'!$A$311:$F$863,5,FALSE),"")),"",IF(A417&lt;&gt;"",VLOOKUP(A417,'1CONTRATO2'!$A$311:$F$863,5,FALSE),""))</f>
        <v/>
      </c>
      <c r="K417" s="204" t="str">
        <f>IF(ISNA(IF(OR(F417="DESCANSA",J417="DESCANSA"),"-----",IF(C417&lt;&gt;"",IF(VLOOKUP(F417,INICIO!$C$7:$D$30,2,FALSE)&lt;&gt;"",VLOOKUP(F417,INICIO!$C$7:$D$30,2,FALSE),""),""))),"",IF(OR(F417="DESCANSA",J417="DESCANSA"),"-----",IF(C417&lt;&gt;"",IF(VLOOKUP(F417,INICIO!$C$7:$D$30,2,FALSE)&lt;&gt;"",VLOOKUP(F417,INICIO!$C$7:$D$30,2,FALSE),""),"")))</f>
        <v/>
      </c>
      <c r="L417" s="203" t="str">
        <f>IF(ISNA(IF(A417&lt;&gt;"",VLOOKUP(A417,'1CONTRATO2'!$A$311:$G$863,7,FALSE),"")),"",IF(A417&lt;&gt;"",VLOOKUP(A417,'1CONTRATO2'!$A$311:$G$863,7,FALSE),""))</f>
        <v/>
      </c>
      <c r="M417" s="201" t="str">
        <f t="shared" si="30"/>
        <v>-</v>
      </c>
      <c r="N417" s="302" t="str">
        <f t="shared" si="32"/>
        <v/>
      </c>
      <c r="O417" s="314" t="str">
        <f>IF(PROGRAMACIÓN!C417="", "", PROGRAMACIÓN!C417)</f>
        <v/>
      </c>
      <c r="P417" s="303" t="str">
        <f t="shared" si="33"/>
        <v/>
      </c>
      <c r="Q417" s="303" t="str">
        <f t="shared" si="34"/>
        <v/>
      </c>
    </row>
    <row r="418" spans="1:17" ht="18" customHeight="1" x14ac:dyDescent="0.35">
      <c r="A418" s="203">
        <f t="shared" si="31"/>
        <v>411</v>
      </c>
      <c r="B418" s="210" t="str">
        <f>IF(ISNA(IF(A418&lt;&gt;"",VLOOKUP(A418,'1CONTRATO2'!$A$311:$F$863,2,FALSE),"")),"",IF(A418&lt;&gt;"",VLOOKUP(A418,'1CONTRATO2'!$A$311:$F$863,2,FALSE),""))</f>
        <v/>
      </c>
      <c r="C418" s="210" t="str">
        <f>IF(ISNA(IF(A418&lt;&gt;"",VLOOKUP(A418,'1CONTRATO2'!$A$311:$F$863,6,FALSE),"")),"",IF(A418&lt;&gt;"",VLOOKUP(A418,'1CONTRATO2'!$A$311:$F$863,6,FALSE),""))</f>
        <v/>
      </c>
      <c r="D418" s="209"/>
      <c r="E418" s="208"/>
      <c r="F418" s="207" t="str">
        <f>IF(ISNA(IF(A418&lt;&gt;"",VLOOKUP(A418,'1CONTRATO2'!$A$311:$F$863,4,FALSE),"")),"",IF(A418&lt;&gt;"",VLOOKUP(A418,'1CONTRATO2'!$A$311:$F$863,4,FALSE),""))</f>
        <v/>
      </c>
      <c r="G418" s="206" t="str">
        <f>IF(PROGRAMACIÓN!F418="","",PROGRAMACIÓN!F418)</f>
        <v/>
      </c>
      <c r="H418" s="206" t="str">
        <f>IF(PROGRAMACIÓN!G418="","",PROGRAMACIÓN!G418)</f>
        <v/>
      </c>
      <c r="I418" s="206" t="str">
        <f>IF(PROGRAMACIÓN!H418="","",PROGRAMACIÓN!H418)</f>
        <v/>
      </c>
      <c r="J418" s="205" t="str">
        <f>IF(ISNA(IF(A418&lt;&gt;"",VLOOKUP(A418,'1CONTRATO2'!$A$311:$F$863,5,FALSE),"")),"",IF(A418&lt;&gt;"",VLOOKUP(A418,'1CONTRATO2'!$A$311:$F$863,5,FALSE),""))</f>
        <v/>
      </c>
      <c r="K418" s="204" t="str">
        <f>IF(ISNA(IF(OR(F418="DESCANSA",J418="DESCANSA"),"-----",IF(C418&lt;&gt;"",IF(VLOOKUP(F418,INICIO!$C$7:$D$30,2,FALSE)&lt;&gt;"",VLOOKUP(F418,INICIO!$C$7:$D$30,2,FALSE),""),""))),"",IF(OR(F418="DESCANSA",J418="DESCANSA"),"-----",IF(C418&lt;&gt;"",IF(VLOOKUP(F418,INICIO!$C$7:$D$30,2,FALSE)&lt;&gt;"",VLOOKUP(F418,INICIO!$C$7:$D$30,2,FALSE),""),"")))</f>
        <v/>
      </c>
      <c r="L418" s="203" t="str">
        <f>IF(ISNA(IF(A418&lt;&gt;"",VLOOKUP(A418,'1CONTRATO2'!$A$311:$G$863,7,FALSE),"")),"",IF(A418&lt;&gt;"",VLOOKUP(A418,'1CONTRATO2'!$A$311:$G$863,7,FALSE),""))</f>
        <v/>
      </c>
      <c r="M418" s="201" t="str">
        <f t="shared" si="30"/>
        <v>-</v>
      </c>
      <c r="N418" s="302" t="str">
        <f t="shared" si="32"/>
        <v/>
      </c>
      <c r="O418" s="314" t="str">
        <f>IF(PROGRAMACIÓN!C418="", "", PROGRAMACIÓN!C418)</f>
        <v/>
      </c>
      <c r="P418" s="303" t="str">
        <f t="shared" si="33"/>
        <v/>
      </c>
      <c r="Q418" s="303" t="str">
        <f t="shared" si="34"/>
        <v/>
      </c>
    </row>
    <row r="419" spans="1:17" ht="18" customHeight="1" x14ac:dyDescent="0.35">
      <c r="A419" s="203">
        <f t="shared" si="31"/>
        <v>412</v>
      </c>
      <c r="B419" s="210" t="str">
        <f>IF(ISNA(IF(A419&lt;&gt;"",VLOOKUP(A419,'1CONTRATO2'!$A$311:$F$863,2,FALSE),"")),"",IF(A419&lt;&gt;"",VLOOKUP(A419,'1CONTRATO2'!$A$311:$F$863,2,FALSE),""))</f>
        <v/>
      </c>
      <c r="C419" s="210" t="str">
        <f>IF(ISNA(IF(A419&lt;&gt;"",VLOOKUP(A419,'1CONTRATO2'!$A$311:$F$863,6,FALSE),"")),"",IF(A419&lt;&gt;"",VLOOKUP(A419,'1CONTRATO2'!$A$311:$F$863,6,FALSE),""))</f>
        <v/>
      </c>
      <c r="D419" s="209"/>
      <c r="E419" s="208"/>
      <c r="F419" s="207" t="str">
        <f>IF(ISNA(IF(A419&lt;&gt;"",VLOOKUP(A419,'1CONTRATO2'!$A$311:$F$863,4,FALSE),"")),"",IF(A419&lt;&gt;"",VLOOKUP(A419,'1CONTRATO2'!$A$311:$F$863,4,FALSE),""))</f>
        <v/>
      </c>
      <c r="G419" s="206" t="str">
        <f>IF(PROGRAMACIÓN!F419="","",PROGRAMACIÓN!F419)</f>
        <v/>
      </c>
      <c r="H419" s="206" t="str">
        <f>IF(PROGRAMACIÓN!G419="","",PROGRAMACIÓN!G419)</f>
        <v/>
      </c>
      <c r="I419" s="206" t="str">
        <f>IF(PROGRAMACIÓN!H419="","",PROGRAMACIÓN!H419)</f>
        <v/>
      </c>
      <c r="J419" s="205" t="str">
        <f>IF(ISNA(IF(A419&lt;&gt;"",VLOOKUP(A419,'1CONTRATO2'!$A$311:$F$863,5,FALSE),"")),"",IF(A419&lt;&gt;"",VLOOKUP(A419,'1CONTRATO2'!$A$311:$F$863,5,FALSE),""))</f>
        <v/>
      </c>
      <c r="K419" s="204" t="str">
        <f>IF(ISNA(IF(OR(F419="DESCANSA",J419="DESCANSA"),"-----",IF(C419&lt;&gt;"",IF(VLOOKUP(F419,INICIO!$C$7:$D$30,2,FALSE)&lt;&gt;"",VLOOKUP(F419,INICIO!$C$7:$D$30,2,FALSE),""),""))),"",IF(OR(F419="DESCANSA",J419="DESCANSA"),"-----",IF(C419&lt;&gt;"",IF(VLOOKUP(F419,INICIO!$C$7:$D$30,2,FALSE)&lt;&gt;"",VLOOKUP(F419,INICIO!$C$7:$D$30,2,FALSE),""),"")))</f>
        <v/>
      </c>
      <c r="L419" s="203" t="str">
        <f>IF(ISNA(IF(A419&lt;&gt;"",VLOOKUP(A419,'1CONTRATO2'!$A$311:$G$863,7,FALSE),"")),"",IF(A419&lt;&gt;"",VLOOKUP(A419,'1CONTRATO2'!$A$311:$G$863,7,FALSE),""))</f>
        <v/>
      </c>
      <c r="M419" s="201" t="str">
        <f t="shared" si="30"/>
        <v>-</v>
      </c>
      <c r="N419" s="302" t="str">
        <f t="shared" si="32"/>
        <v/>
      </c>
      <c r="O419" s="314" t="str">
        <f>IF(PROGRAMACIÓN!C419="", "", PROGRAMACIÓN!C419)</f>
        <v/>
      </c>
      <c r="P419" s="303" t="str">
        <f t="shared" si="33"/>
        <v/>
      </c>
      <c r="Q419" s="303" t="str">
        <f t="shared" si="34"/>
        <v/>
      </c>
    </row>
    <row r="420" spans="1:17" ht="18" customHeight="1" x14ac:dyDescent="0.35">
      <c r="A420" s="203">
        <f t="shared" si="31"/>
        <v>413</v>
      </c>
      <c r="B420" s="210" t="str">
        <f>IF(ISNA(IF(A420&lt;&gt;"",VLOOKUP(A420,'1CONTRATO2'!$A$311:$F$863,2,FALSE),"")),"",IF(A420&lt;&gt;"",VLOOKUP(A420,'1CONTRATO2'!$A$311:$F$863,2,FALSE),""))</f>
        <v/>
      </c>
      <c r="C420" s="210" t="str">
        <f>IF(ISNA(IF(A420&lt;&gt;"",VLOOKUP(A420,'1CONTRATO2'!$A$311:$F$863,6,FALSE),"")),"",IF(A420&lt;&gt;"",VLOOKUP(A420,'1CONTRATO2'!$A$311:$F$863,6,FALSE),""))</f>
        <v/>
      </c>
      <c r="D420" s="209"/>
      <c r="E420" s="208"/>
      <c r="F420" s="207" t="str">
        <f>IF(ISNA(IF(A420&lt;&gt;"",VLOOKUP(A420,'1CONTRATO2'!$A$311:$F$863,4,FALSE),"")),"",IF(A420&lt;&gt;"",VLOOKUP(A420,'1CONTRATO2'!$A$311:$F$863,4,FALSE),""))</f>
        <v/>
      </c>
      <c r="G420" s="206" t="str">
        <f>IF(PROGRAMACIÓN!F420="","",PROGRAMACIÓN!F420)</f>
        <v/>
      </c>
      <c r="H420" s="206" t="str">
        <f>IF(PROGRAMACIÓN!G420="","",PROGRAMACIÓN!G420)</f>
        <v/>
      </c>
      <c r="I420" s="206" t="str">
        <f>IF(PROGRAMACIÓN!H420="","",PROGRAMACIÓN!H420)</f>
        <v/>
      </c>
      <c r="J420" s="205" t="str">
        <f>IF(ISNA(IF(A420&lt;&gt;"",VLOOKUP(A420,'1CONTRATO2'!$A$311:$F$863,5,FALSE),"")),"",IF(A420&lt;&gt;"",VLOOKUP(A420,'1CONTRATO2'!$A$311:$F$863,5,FALSE),""))</f>
        <v/>
      </c>
      <c r="K420" s="204" t="str">
        <f>IF(ISNA(IF(OR(F420="DESCANSA",J420="DESCANSA"),"-----",IF(C420&lt;&gt;"",IF(VLOOKUP(F420,INICIO!$C$7:$D$30,2,FALSE)&lt;&gt;"",VLOOKUP(F420,INICIO!$C$7:$D$30,2,FALSE),""),""))),"",IF(OR(F420="DESCANSA",J420="DESCANSA"),"-----",IF(C420&lt;&gt;"",IF(VLOOKUP(F420,INICIO!$C$7:$D$30,2,FALSE)&lt;&gt;"",VLOOKUP(F420,INICIO!$C$7:$D$30,2,FALSE),""),"")))</f>
        <v/>
      </c>
      <c r="L420" s="203" t="str">
        <f>IF(ISNA(IF(A420&lt;&gt;"",VLOOKUP(A420,'1CONTRATO2'!$A$311:$G$863,7,FALSE),"")),"",IF(A420&lt;&gt;"",VLOOKUP(A420,'1CONTRATO2'!$A$311:$G$863,7,FALSE),""))</f>
        <v/>
      </c>
      <c r="M420" s="201" t="str">
        <f t="shared" si="30"/>
        <v>-</v>
      </c>
      <c r="N420" s="302" t="str">
        <f t="shared" si="32"/>
        <v/>
      </c>
      <c r="O420" s="314" t="str">
        <f>IF(PROGRAMACIÓN!C420="", "", PROGRAMACIÓN!C420)</f>
        <v/>
      </c>
      <c r="P420" s="303" t="str">
        <f t="shared" si="33"/>
        <v/>
      </c>
      <c r="Q420" s="303" t="str">
        <f t="shared" si="34"/>
        <v/>
      </c>
    </row>
    <row r="421" spans="1:17" ht="18" customHeight="1" x14ac:dyDescent="0.35">
      <c r="A421" s="203">
        <f t="shared" si="31"/>
        <v>414</v>
      </c>
      <c r="B421" s="210" t="str">
        <f>IF(ISNA(IF(A421&lt;&gt;"",VLOOKUP(A421,'1CONTRATO2'!$A$311:$F$863,2,FALSE),"")),"",IF(A421&lt;&gt;"",VLOOKUP(A421,'1CONTRATO2'!$A$311:$F$863,2,FALSE),""))</f>
        <v/>
      </c>
      <c r="C421" s="210" t="str">
        <f>IF(ISNA(IF(A421&lt;&gt;"",VLOOKUP(A421,'1CONTRATO2'!$A$311:$F$863,6,FALSE),"")),"",IF(A421&lt;&gt;"",VLOOKUP(A421,'1CONTRATO2'!$A$311:$F$863,6,FALSE),""))</f>
        <v/>
      </c>
      <c r="D421" s="209"/>
      <c r="E421" s="208"/>
      <c r="F421" s="207" t="str">
        <f>IF(ISNA(IF(A421&lt;&gt;"",VLOOKUP(A421,'1CONTRATO2'!$A$311:$F$863,4,FALSE),"")),"",IF(A421&lt;&gt;"",VLOOKUP(A421,'1CONTRATO2'!$A$311:$F$863,4,FALSE),""))</f>
        <v/>
      </c>
      <c r="G421" s="206" t="str">
        <f>IF(PROGRAMACIÓN!F421="","",PROGRAMACIÓN!F421)</f>
        <v/>
      </c>
      <c r="H421" s="206" t="str">
        <f>IF(PROGRAMACIÓN!G421="","",PROGRAMACIÓN!G421)</f>
        <v/>
      </c>
      <c r="I421" s="206" t="str">
        <f>IF(PROGRAMACIÓN!H421="","",PROGRAMACIÓN!H421)</f>
        <v/>
      </c>
      <c r="J421" s="205" t="str">
        <f>IF(ISNA(IF(A421&lt;&gt;"",VLOOKUP(A421,'1CONTRATO2'!$A$311:$F$863,5,FALSE),"")),"",IF(A421&lt;&gt;"",VLOOKUP(A421,'1CONTRATO2'!$A$311:$F$863,5,FALSE),""))</f>
        <v/>
      </c>
      <c r="K421" s="204" t="str">
        <f>IF(ISNA(IF(OR(F421="DESCANSA",J421="DESCANSA"),"-----",IF(C421&lt;&gt;"",IF(VLOOKUP(F421,INICIO!$C$7:$D$30,2,FALSE)&lt;&gt;"",VLOOKUP(F421,INICIO!$C$7:$D$30,2,FALSE),""),""))),"",IF(OR(F421="DESCANSA",J421="DESCANSA"),"-----",IF(C421&lt;&gt;"",IF(VLOOKUP(F421,INICIO!$C$7:$D$30,2,FALSE)&lt;&gt;"",VLOOKUP(F421,INICIO!$C$7:$D$30,2,FALSE),""),"")))</f>
        <v/>
      </c>
      <c r="L421" s="203" t="str">
        <f>IF(ISNA(IF(A421&lt;&gt;"",VLOOKUP(A421,'1CONTRATO2'!$A$311:$G$863,7,FALSE),"")),"",IF(A421&lt;&gt;"",VLOOKUP(A421,'1CONTRATO2'!$A$311:$G$863,7,FALSE),""))</f>
        <v/>
      </c>
      <c r="M421" s="201" t="str">
        <f t="shared" si="30"/>
        <v>-</v>
      </c>
      <c r="N421" s="302" t="str">
        <f t="shared" si="32"/>
        <v/>
      </c>
      <c r="O421" s="314" t="str">
        <f>IF(PROGRAMACIÓN!C421="", "", PROGRAMACIÓN!C421)</f>
        <v/>
      </c>
      <c r="P421" s="303" t="str">
        <f t="shared" si="33"/>
        <v/>
      </c>
      <c r="Q421" s="303" t="str">
        <f t="shared" si="34"/>
        <v/>
      </c>
    </row>
    <row r="422" spans="1:17" ht="18" customHeight="1" x14ac:dyDescent="0.35">
      <c r="A422" s="203">
        <f t="shared" si="31"/>
        <v>415</v>
      </c>
      <c r="B422" s="210" t="str">
        <f>IF(ISNA(IF(A422&lt;&gt;"",VLOOKUP(A422,'1CONTRATO2'!$A$311:$F$863,2,FALSE),"")),"",IF(A422&lt;&gt;"",VLOOKUP(A422,'1CONTRATO2'!$A$311:$F$863,2,FALSE),""))</f>
        <v/>
      </c>
      <c r="C422" s="210" t="str">
        <f>IF(ISNA(IF(A422&lt;&gt;"",VLOOKUP(A422,'1CONTRATO2'!$A$311:$F$863,6,FALSE),"")),"",IF(A422&lt;&gt;"",VLOOKUP(A422,'1CONTRATO2'!$A$311:$F$863,6,FALSE),""))</f>
        <v/>
      </c>
      <c r="D422" s="209"/>
      <c r="E422" s="208"/>
      <c r="F422" s="207" t="str">
        <f>IF(ISNA(IF(A422&lt;&gt;"",VLOOKUP(A422,'1CONTRATO2'!$A$311:$F$863,4,FALSE),"")),"",IF(A422&lt;&gt;"",VLOOKUP(A422,'1CONTRATO2'!$A$311:$F$863,4,FALSE),""))</f>
        <v/>
      </c>
      <c r="G422" s="206" t="str">
        <f>IF(PROGRAMACIÓN!F422="","",PROGRAMACIÓN!F422)</f>
        <v/>
      </c>
      <c r="H422" s="206" t="str">
        <f>IF(PROGRAMACIÓN!G422="","",PROGRAMACIÓN!G422)</f>
        <v/>
      </c>
      <c r="I422" s="206" t="str">
        <f>IF(PROGRAMACIÓN!H422="","",PROGRAMACIÓN!H422)</f>
        <v/>
      </c>
      <c r="J422" s="205" t="str">
        <f>IF(ISNA(IF(A422&lt;&gt;"",VLOOKUP(A422,'1CONTRATO2'!$A$311:$F$863,5,FALSE),"")),"",IF(A422&lt;&gt;"",VLOOKUP(A422,'1CONTRATO2'!$A$311:$F$863,5,FALSE),""))</f>
        <v/>
      </c>
      <c r="K422" s="204" t="str">
        <f>IF(ISNA(IF(OR(F422="DESCANSA",J422="DESCANSA"),"-----",IF(C422&lt;&gt;"",IF(VLOOKUP(F422,INICIO!$C$7:$D$30,2,FALSE)&lt;&gt;"",VLOOKUP(F422,INICIO!$C$7:$D$30,2,FALSE),""),""))),"",IF(OR(F422="DESCANSA",J422="DESCANSA"),"-----",IF(C422&lt;&gt;"",IF(VLOOKUP(F422,INICIO!$C$7:$D$30,2,FALSE)&lt;&gt;"",VLOOKUP(F422,INICIO!$C$7:$D$30,2,FALSE),""),"")))</f>
        <v/>
      </c>
      <c r="L422" s="203" t="str">
        <f>IF(ISNA(IF(A422&lt;&gt;"",VLOOKUP(A422,'1CONTRATO2'!$A$311:$G$863,7,FALSE),"")),"",IF(A422&lt;&gt;"",VLOOKUP(A422,'1CONTRATO2'!$A$311:$G$863,7,FALSE),""))</f>
        <v/>
      </c>
      <c r="M422" s="201" t="str">
        <f t="shared" si="30"/>
        <v>-</v>
      </c>
      <c r="N422" s="302" t="str">
        <f t="shared" si="32"/>
        <v/>
      </c>
      <c r="O422" s="314" t="str">
        <f>IF(PROGRAMACIÓN!C422="", "", PROGRAMACIÓN!C422)</f>
        <v/>
      </c>
      <c r="P422" s="303" t="str">
        <f t="shared" si="33"/>
        <v/>
      </c>
      <c r="Q422" s="303" t="str">
        <f t="shared" si="34"/>
        <v/>
      </c>
    </row>
    <row r="423" spans="1:17" ht="18" customHeight="1" x14ac:dyDescent="0.35">
      <c r="A423" s="203">
        <f t="shared" si="31"/>
        <v>416</v>
      </c>
      <c r="B423" s="210" t="str">
        <f>IF(ISNA(IF(A423&lt;&gt;"",VLOOKUP(A423,'1CONTRATO2'!$A$311:$F$863,2,FALSE),"")),"",IF(A423&lt;&gt;"",VLOOKUP(A423,'1CONTRATO2'!$A$311:$F$863,2,FALSE),""))</f>
        <v/>
      </c>
      <c r="C423" s="210" t="str">
        <f>IF(ISNA(IF(A423&lt;&gt;"",VLOOKUP(A423,'1CONTRATO2'!$A$311:$F$863,6,FALSE),"")),"",IF(A423&lt;&gt;"",VLOOKUP(A423,'1CONTRATO2'!$A$311:$F$863,6,FALSE),""))</f>
        <v/>
      </c>
      <c r="D423" s="209"/>
      <c r="E423" s="208"/>
      <c r="F423" s="207" t="str">
        <f>IF(ISNA(IF(A423&lt;&gt;"",VLOOKUP(A423,'1CONTRATO2'!$A$311:$F$863,4,FALSE),"")),"",IF(A423&lt;&gt;"",VLOOKUP(A423,'1CONTRATO2'!$A$311:$F$863,4,FALSE),""))</f>
        <v/>
      </c>
      <c r="G423" s="206" t="str">
        <f>IF(PROGRAMACIÓN!F423="","",PROGRAMACIÓN!F423)</f>
        <v/>
      </c>
      <c r="H423" s="206" t="str">
        <f>IF(PROGRAMACIÓN!G423="","",PROGRAMACIÓN!G423)</f>
        <v/>
      </c>
      <c r="I423" s="206" t="str">
        <f>IF(PROGRAMACIÓN!H423="","",PROGRAMACIÓN!H423)</f>
        <v/>
      </c>
      <c r="J423" s="205" t="str">
        <f>IF(ISNA(IF(A423&lt;&gt;"",VLOOKUP(A423,'1CONTRATO2'!$A$311:$F$863,5,FALSE),"")),"",IF(A423&lt;&gt;"",VLOOKUP(A423,'1CONTRATO2'!$A$311:$F$863,5,FALSE),""))</f>
        <v/>
      </c>
      <c r="K423" s="204" t="str">
        <f>IF(ISNA(IF(OR(F423="DESCANSA",J423="DESCANSA"),"-----",IF(C423&lt;&gt;"",IF(VLOOKUP(F423,INICIO!$C$7:$D$30,2,FALSE)&lt;&gt;"",VLOOKUP(F423,INICIO!$C$7:$D$30,2,FALSE),""),""))),"",IF(OR(F423="DESCANSA",J423="DESCANSA"),"-----",IF(C423&lt;&gt;"",IF(VLOOKUP(F423,INICIO!$C$7:$D$30,2,FALSE)&lt;&gt;"",VLOOKUP(F423,INICIO!$C$7:$D$30,2,FALSE),""),"")))</f>
        <v/>
      </c>
      <c r="L423" s="203" t="str">
        <f>IF(ISNA(IF(A423&lt;&gt;"",VLOOKUP(A423,'1CONTRATO2'!$A$311:$G$863,7,FALSE),"")),"",IF(A423&lt;&gt;"",VLOOKUP(A423,'1CONTRATO2'!$A$311:$G$863,7,FALSE),""))</f>
        <v/>
      </c>
      <c r="M423" s="201" t="str">
        <f t="shared" si="30"/>
        <v>-</v>
      </c>
      <c r="N423" s="302" t="str">
        <f t="shared" si="32"/>
        <v/>
      </c>
      <c r="O423" s="314" t="str">
        <f>IF(PROGRAMACIÓN!C423="", "", PROGRAMACIÓN!C423)</f>
        <v/>
      </c>
      <c r="P423" s="303" t="str">
        <f t="shared" si="33"/>
        <v/>
      </c>
      <c r="Q423" s="303" t="str">
        <f t="shared" si="34"/>
        <v/>
      </c>
    </row>
    <row r="424" spans="1:17" ht="18" customHeight="1" x14ac:dyDescent="0.35">
      <c r="A424" s="203">
        <f t="shared" si="31"/>
        <v>417</v>
      </c>
      <c r="B424" s="210" t="str">
        <f>IF(ISNA(IF(A424&lt;&gt;"",VLOOKUP(A424,'1CONTRATO2'!$A$311:$F$863,2,FALSE),"")),"",IF(A424&lt;&gt;"",VLOOKUP(A424,'1CONTRATO2'!$A$311:$F$863,2,FALSE),""))</f>
        <v/>
      </c>
      <c r="C424" s="210" t="str">
        <f>IF(ISNA(IF(A424&lt;&gt;"",VLOOKUP(A424,'1CONTRATO2'!$A$311:$F$863,6,FALSE),"")),"",IF(A424&lt;&gt;"",VLOOKUP(A424,'1CONTRATO2'!$A$311:$F$863,6,FALSE),""))</f>
        <v/>
      </c>
      <c r="D424" s="209"/>
      <c r="E424" s="208"/>
      <c r="F424" s="207" t="str">
        <f>IF(ISNA(IF(A424&lt;&gt;"",VLOOKUP(A424,'1CONTRATO2'!$A$311:$F$863,4,FALSE),"")),"",IF(A424&lt;&gt;"",VLOOKUP(A424,'1CONTRATO2'!$A$311:$F$863,4,FALSE),""))</f>
        <v/>
      </c>
      <c r="G424" s="206" t="str">
        <f>IF(PROGRAMACIÓN!F424="","",PROGRAMACIÓN!F424)</f>
        <v/>
      </c>
      <c r="H424" s="206" t="str">
        <f>IF(PROGRAMACIÓN!G424="","",PROGRAMACIÓN!G424)</f>
        <v/>
      </c>
      <c r="I424" s="206" t="str">
        <f>IF(PROGRAMACIÓN!H424="","",PROGRAMACIÓN!H424)</f>
        <v/>
      </c>
      <c r="J424" s="205" t="str">
        <f>IF(ISNA(IF(A424&lt;&gt;"",VLOOKUP(A424,'1CONTRATO2'!$A$311:$F$863,5,FALSE),"")),"",IF(A424&lt;&gt;"",VLOOKUP(A424,'1CONTRATO2'!$A$311:$F$863,5,FALSE),""))</f>
        <v/>
      </c>
      <c r="K424" s="204" t="str">
        <f>IF(ISNA(IF(OR(F424="DESCANSA",J424="DESCANSA"),"-----",IF(C424&lt;&gt;"",IF(VLOOKUP(F424,INICIO!$C$7:$D$30,2,FALSE)&lt;&gt;"",VLOOKUP(F424,INICIO!$C$7:$D$30,2,FALSE),""),""))),"",IF(OR(F424="DESCANSA",J424="DESCANSA"),"-----",IF(C424&lt;&gt;"",IF(VLOOKUP(F424,INICIO!$C$7:$D$30,2,FALSE)&lt;&gt;"",VLOOKUP(F424,INICIO!$C$7:$D$30,2,FALSE),""),"")))</f>
        <v/>
      </c>
      <c r="L424" s="203" t="str">
        <f>IF(ISNA(IF(A424&lt;&gt;"",VLOOKUP(A424,'1CONTRATO2'!$A$311:$G$863,7,FALSE),"")),"",IF(A424&lt;&gt;"",VLOOKUP(A424,'1CONTRATO2'!$A$311:$G$863,7,FALSE),""))</f>
        <v/>
      </c>
      <c r="M424" s="201" t="str">
        <f t="shared" si="30"/>
        <v>-</v>
      </c>
      <c r="N424" s="302" t="str">
        <f t="shared" si="32"/>
        <v/>
      </c>
      <c r="O424" s="314" t="str">
        <f>IF(PROGRAMACIÓN!C424="", "", PROGRAMACIÓN!C424)</f>
        <v/>
      </c>
      <c r="P424" s="303" t="str">
        <f t="shared" si="33"/>
        <v/>
      </c>
      <c r="Q424" s="303" t="str">
        <f t="shared" si="34"/>
        <v/>
      </c>
    </row>
    <row r="425" spans="1:17" ht="18" customHeight="1" x14ac:dyDescent="0.35">
      <c r="A425" s="203">
        <f t="shared" si="31"/>
        <v>418</v>
      </c>
      <c r="B425" s="210" t="str">
        <f>IF(ISNA(IF(A425&lt;&gt;"",VLOOKUP(A425,'1CONTRATO2'!$A$311:$F$863,2,FALSE),"")),"",IF(A425&lt;&gt;"",VLOOKUP(A425,'1CONTRATO2'!$A$311:$F$863,2,FALSE),""))</f>
        <v/>
      </c>
      <c r="C425" s="210" t="str">
        <f>IF(ISNA(IF(A425&lt;&gt;"",VLOOKUP(A425,'1CONTRATO2'!$A$311:$F$863,6,FALSE),"")),"",IF(A425&lt;&gt;"",VLOOKUP(A425,'1CONTRATO2'!$A$311:$F$863,6,FALSE),""))</f>
        <v/>
      </c>
      <c r="D425" s="209"/>
      <c r="E425" s="208"/>
      <c r="F425" s="207" t="str">
        <f>IF(ISNA(IF(A425&lt;&gt;"",VLOOKUP(A425,'1CONTRATO2'!$A$311:$F$863,4,FALSE),"")),"",IF(A425&lt;&gt;"",VLOOKUP(A425,'1CONTRATO2'!$A$311:$F$863,4,FALSE),""))</f>
        <v/>
      </c>
      <c r="G425" s="206" t="str">
        <f>IF(PROGRAMACIÓN!F425="","",PROGRAMACIÓN!F425)</f>
        <v/>
      </c>
      <c r="H425" s="206" t="str">
        <f>IF(PROGRAMACIÓN!G425="","",PROGRAMACIÓN!G425)</f>
        <v/>
      </c>
      <c r="I425" s="206" t="str">
        <f>IF(PROGRAMACIÓN!H425="","",PROGRAMACIÓN!H425)</f>
        <v/>
      </c>
      <c r="J425" s="205" t="str">
        <f>IF(ISNA(IF(A425&lt;&gt;"",VLOOKUP(A425,'1CONTRATO2'!$A$311:$F$863,5,FALSE),"")),"",IF(A425&lt;&gt;"",VLOOKUP(A425,'1CONTRATO2'!$A$311:$F$863,5,FALSE),""))</f>
        <v/>
      </c>
      <c r="K425" s="204" t="str">
        <f>IF(ISNA(IF(OR(F425="DESCANSA",J425="DESCANSA"),"-----",IF(C425&lt;&gt;"",IF(VLOOKUP(F425,INICIO!$C$7:$D$30,2,FALSE)&lt;&gt;"",VLOOKUP(F425,INICIO!$C$7:$D$30,2,FALSE),""),""))),"",IF(OR(F425="DESCANSA",J425="DESCANSA"),"-----",IF(C425&lt;&gt;"",IF(VLOOKUP(F425,INICIO!$C$7:$D$30,2,FALSE)&lt;&gt;"",VLOOKUP(F425,INICIO!$C$7:$D$30,2,FALSE),""),"")))</f>
        <v/>
      </c>
      <c r="L425" s="203" t="str">
        <f>IF(ISNA(IF(A425&lt;&gt;"",VLOOKUP(A425,'1CONTRATO2'!$A$311:$G$863,7,FALSE),"")),"",IF(A425&lt;&gt;"",VLOOKUP(A425,'1CONTRATO2'!$A$311:$G$863,7,FALSE),""))</f>
        <v/>
      </c>
      <c r="M425" s="201" t="str">
        <f t="shared" si="30"/>
        <v>-</v>
      </c>
      <c r="N425" s="302" t="str">
        <f t="shared" si="32"/>
        <v/>
      </c>
      <c r="O425" s="314" t="str">
        <f>IF(PROGRAMACIÓN!C425="", "", PROGRAMACIÓN!C425)</f>
        <v/>
      </c>
      <c r="P425" s="303" t="str">
        <f t="shared" si="33"/>
        <v/>
      </c>
      <c r="Q425" s="303" t="str">
        <f t="shared" si="34"/>
        <v/>
      </c>
    </row>
    <row r="426" spans="1:17" ht="18" customHeight="1" x14ac:dyDescent="0.35">
      <c r="A426" s="203">
        <f t="shared" si="31"/>
        <v>419</v>
      </c>
      <c r="B426" s="210" t="str">
        <f>IF(ISNA(IF(A426&lt;&gt;"",VLOOKUP(A426,'1CONTRATO2'!$A$311:$F$863,2,FALSE),"")),"",IF(A426&lt;&gt;"",VLOOKUP(A426,'1CONTRATO2'!$A$311:$F$863,2,FALSE),""))</f>
        <v/>
      </c>
      <c r="C426" s="210" t="str">
        <f>IF(ISNA(IF(A426&lt;&gt;"",VLOOKUP(A426,'1CONTRATO2'!$A$311:$F$863,6,FALSE),"")),"",IF(A426&lt;&gt;"",VLOOKUP(A426,'1CONTRATO2'!$A$311:$F$863,6,FALSE),""))</f>
        <v/>
      </c>
      <c r="D426" s="209"/>
      <c r="E426" s="208"/>
      <c r="F426" s="207" t="str">
        <f>IF(ISNA(IF(A426&lt;&gt;"",VLOOKUP(A426,'1CONTRATO2'!$A$311:$F$863,4,FALSE),"")),"",IF(A426&lt;&gt;"",VLOOKUP(A426,'1CONTRATO2'!$A$311:$F$863,4,FALSE),""))</f>
        <v/>
      </c>
      <c r="G426" s="206" t="str">
        <f>IF(PROGRAMACIÓN!F426="","",PROGRAMACIÓN!F426)</f>
        <v/>
      </c>
      <c r="H426" s="206" t="str">
        <f>IF(PROGRAMACIÓN!G426="","",PROGRAMACIÓN!G426)</f>
        <v/>
      </c>
      <c r="I426" s="206" t="str">
        <f>IF(PROGRAMACIÓN!H426="","",PROGRAMACIÓN!H426)</f>
        <v/>
      </c>
      <c r="J426" s="205" t="str">
        <f>IF(ISNA(IF(A426&lt;&gt;"",VLOOKUP(A426,'1CONTRATO2'!$A$311:$F$863,5,FALSE),"")),"",IF(A426&lt;&gt;"",VLOOKUP(A426,'1CONTRATO2'!$A$311:$F$863,5,FALSE),""))</f>
        <v/>
      </c>
      <c r="K426" s="204" t="str">
        <f>IF(ISNA(IF(OR(F426="DESCANSA",J426="DESCANSA"),"-----",IF(C426&lt;&gt;"",IF(VLOOKUP(F426,INICIO!$C$7:$D$30,2,FALSE)&lt;&gt;"",VLOOKUP(F426,INICIO!$C$7:$D$30,2,FALSE),""),""))),"",IF(OR(F426="DESCANSA",J426="DESCANSA"),"-----",IF(C426&lt;&gt;"",IF(VLOOKUP(F426,INICIO!$C$7:$D$30,2,FALSE)&lt;&gt;"",VLOOKUP(F426,INICIO!$C$7:$D$30,2,FALSE),""),"")))</f>
        <v/>
      </c>
      <c r="L426" s="203" t="str">
        <f>IF(ISNA(IF(A426&lt;&gt;"",VLOOKUP(A426,'1CONTRATO2'!$A$311:$G$863,7,FALSE),"")),"",IF(A426&lt;&gt;"",VLOOKUP(A426,'1CONTRATO2'!$A$311:$G$863,7,FALSE),""))</f>
        <v/>
      </c>
      <c r="M426" s="201" t="str">
        <f t="shared" si="30"/>
        <v>-</v>
      </c>
      <c r="N426" s="302" t="str">
        <f t="shared" si="32"/>
        <v/>
      </c>
      <c r="O426" s="314" t="str">
        <f>IF(PROGRAMACIÓN!C426="", "", PROGRAMACIÓN!C426)</f>
        <v/>
      </c>
      <c r="P426" s="303" t="str">
        <f t="shared" si="33"/>
        <v/>
      </c>
      <c r="Q426" s="303" t="str">
        <f t="shared" si="34"/>
        <v/>
      </c>
    </row>
    <row r="427" spans="1:17" ht="18" customHeight="1" x14ac:dyDescent="0.35">
      <c r="A427" s="203">
        <f t="shared" si="31"/>
        <v>420</v>
      </c>
      <c r="B427" s="210" t="str">
        <f>IF(ISNA(IF(A427&lt;&gt;"",VLOOKUP(A427,'1CONTRATO2'!$A$311:$F$863,2,FALSE),"")),"",IF(A427&lt;&gt;"",VLOOKUP(A427,'1CONTRATO2'!$A$311:$F$863,2,FALSE),""))</f>
        <v/>
      </c>
      <c r="C427" s="210" t="str">
        <f>IF(ISNA(IF(A427&lt;&gt;"",VLOOKUP(A427,'1CONTRATO2'!$A$311:$F$863,6,FALSE),"")),"",IF(A427&lt;&gt;"",VLOOKUP(A427,'1CONTRATO2'!$A$311:$F$863,6,FALSE),""))</f>
        <v/>
      </c>
      <c r="D427" s="209"/>
      <c r="E427" s="208"/>
      <c r="F427" s="207" t="str">
        <f>IF(ISNA(IF(A427&lt;&gt;"",VLOOKUP(A427,'1CONTRATO2'!$A$311:$F$863,4,FALSE),"")),"",IF(A427&lt;&gt;"",VLOOKUP(A427,'1CONTRATO2'!$A$311:$F$863,4,FALSE),""))</f>
        <v/>
      </c>
      <c r="G427" s="206" t="str">
        <f>IF(PROGRAMACIÓN!F427="","",PROGRAMACIÓN!F427)</f>
        <v/>
      </c>
      <c r="H427" s="206" t="str">
        <f>IF(PROGRAMACIÓN!G427="","",PROGRAMACIÓN!G427)</f>
        <v/>
      </c>
      <c r="I427" s="206" t="str">
        <f>IF(PROGRAMACIÓN!H427="","",PROGRAMACIÓN!H427)</f>
        <v/>
      </c>
      <c r="J427" s="205" t="str">
        <f>IF(ISNA(IF(A427&lt;&gt;"",VLOOKUP(A427,'1CONTRATO2'!$A$311:$F$863,5,FALSE),"")),"",IF(A427&lt;&gt;"",VLOOKUP(A427,'1CONTRATO2'!$A$311:$F$863,5,FALSE),""))</f>
        <v/>
      </c>
      <c r="K427" s="204" t="str">
        <f>IF(ISNA(IF(OR(F427="DESCANSA",J427="DESCANSA"),"-----",IF(C427&lt;&gt;"",IF(VLOOKUP(F427,INICIO!$C$7:$D$30,2,FALSE)&lt;&gt;"",VLOOKUP(F427,INICIO!$C$7:$D$30,2,FALSE),""),""))),"",IF(OR(F427="DESCANSA",J427="DESCANSA"),"-----",IF(C427&lt;&gt;"",IF(VLOOKUP(F427,INICIO!$C$7:$D$30,2,FALSE)&lt;&gt;"",VLOOKUP(F427,INICIO!$C$7:$D$30,2,FALSE),""),"")))</f>
        <v/>
      </c>
      <c r="L427" s="203" t="str">
        <f>IF(ISNA(IF(A427&lt;&gt;"",VLOOKUP(A427,'1CONTRATO2'!$A$311:$G$863,7,FALSE),"")),"",IF(A427&lt;&gt;"",VLOOKUP(A427,'1CONTRATO2'!$A$311:$G$863,7,FALSE),""))</f>
        <v/>
      </c>
      <c r="M427" s="201" t="str">
        <f t="shared" si="30"/>
        <v>-</v>
      </c>
      <c r="N427" s="302" t="str">
        <f t="shared" si="32"/>
        <v/>
      </c>
      <c r="O427" s="314" t="str">
        <f>IF(PROGRAMACIÓN!C427="", "", PROGRAMACIÓN!C427)</f>
        <v/>
      </c>
      <c r="P427" s="303" t="str">
        <f t="shared" si="33"/>
        <v/>
      </c>
      <c r="Q427" s="303" t="str">
        <f t="shared" si="34"/>
        <v/>
      </c>
    </row>
    <row r="428" spans="1:17" ht="18" customHeight="1" x14ac:dyDescent="0.35">
      <c r="A428" s="203">
        <f t="shared" si="31"/>
        <v>421</v>
      </c>
      <c r="B428" s="210" t="str">
        <f>IF(ISNA(IF(A428&lt;&gt;"",VLOOKUP(A428,'1CONTRATO2'!$A$311:$F$863,2,FALSE),"")),"",IF(A428&lt;&gt;"",VLOOKUP(A428,'1CONTRATO2'!$A$311:$F$863,2,FALSE),""))</f>
        <v/>
      </c>
      <c r="C428" s="210" t="str">
        <f>IF(ISNA(IF(A428&lt;&gt;"",VLOOKUP(A428,'1CONTRATO2'!$A$311:$F$863,6,FALSE),"")),"",IF(A428&lt;&gt;"",VLOOKUP(A428,'1CONTRATO2'!$A$311:$F$863,6,FALSE),""))</f>
        <v/>
      </c>
      <c r="D428" s="209"/>
      <c r="E428" s="208"/>
      <c r="F428" s="207" t="str">
        <f>IF(ISNA(IF(A428&lt;&gt;"",VLOOKUP(A428,'1CONTRATO2'!$A$311:$F$863,4,FALSE),"")),"",IF(A428&lt;&gt;"",VLOOKUP(A428,'1CONTRATO2'!$A$311:$F$863,4,FALSE),""))</f>
        <v/>
      </c>
      <c r="G428" s="206" t="str">
        <f>IF(PROGRAMACIÓN!F428="","",PROGRAMACIÓN!F428)</f>
        <v/>
      </c>
      <c r="H428" s="206" t="str">
        <f>IF(PROGRAMACIÓN!G428="","",PROGRAMACIÓN!G428)</f>
        <v/>
      </c>
      <c r="I428" s="206" t="str">
        <f>IF(PROGRAMACIÓN!H428="","",PROGRAMACIÓN!H428)</f>
        <v/>
      </c>
      <c r="J428" s="205" t="str">
        <f>IF(ISNA(IF(A428&lt;&gt;"",VLOOKUP(A428,'1CONTRATO2'!$A$311:$F$863,5,FALSE),"")),"",IF(A428&lt;&gt;"",VLOOKUP(A428,'1CONTRATO2'!$A$311:$F$863,5,FALSE),""))</f>
        <v/>
      </c>
      <c r="K428" s="204" t="str">
        <f>IF(ISNA(IF(OR(F428="DESCANSA",J428="DESCANSA"),"-----",IF(C428&lt;&gt;"",IF(VLOOKUP(F428,INICIO!$C$7:$D$30,2,FALSE)&lt;&gt;"",VLOOKUP(F428,INICIO!$C$7:$D$30,2,FALSE),""),""))),"",IF(OR(F428="DESCANSA",J428="DESCANSA"),"-----",IF(C428&lt;&gt;"",IF(VLOOKUP(F428,INICIO!$C$7:$D$30,2,FALSE)&lt;&gt;"",VLOOKUP(F428,INICIO!$C$7:$D$30,2,FALSE),""),"")))</f>
        <v/>
      </c>
      <c r="L428" s="203" t="str">
        <f>IF(ISNA(IF(A428&lt;&gt;"",VLOOKUP(A428,'1CONTRATO2'!$A$311:$G$863,7,FALSE),"")),"",IF(A428&lt;&gt;"",VLOOKUP(A428,'1CONTRATO2'!$A$311:$G$863,7,FALSE),""))</f>
        <v/>
      </c>
      <c r="M428" s="201" t="str">
        <f t="shared" si="30"/>
        <v>-</v>
      </c>
      <c r="N428" s="302" t="str">
        <f t="shared" si="32"/>
        <v/>
      </c>
      <c r="O428" s="314" t="str">
        <f>IF(PROGRAMACIÓN!C428="", "", PROGRAMACIÓN!C428)</f>
        <v/>
      </c>
      <c r="P428" s="303" t="str">
        <f t="shared" si="33"/>
        <v/>
      </c>
      <c r="Q428" s="303" t="str">
        <f t="shared" si="34"/>
        <v/>
      </c>
    </row>
    <row r="429" spans="1:17" ht="18" customHeight="1" x14ac:dyDescent="0.35">
      <c r="A429" s="203">
        <f t="shared" si="31"/>
        <v>422</v>
      </c>
      <c r="B429" s="210" t="str">
        <f>IF(ISNA(IF(A429&lt;&gt;"",VLOOKUP(A429,'1CONTRATO2'!$A$311:$F$863,2,FALSE),"")),"",IF(A429&lt;&gt;"",VLOOKUP(A429,'1CONTRATO2'!$A$311:$F$863,2,FALSE),""))</f>
        <v/>
      </c>
      <c r="C429" s="210" t="str">
        <f>IF(ISNA(IF(A429&lt;&gt;"",VLOOKUP(A429,'1CONTRATO2'!$A$311:$F$863,6,FALSE),"")),"",IF(A429&lt;&gt;"",VLOOKUP(A429,'1CONTRATO2'!$A$311:$F$863,6,FALSE),""))</f>
        <v/>
      </c>
      <c r="D429" s="209"/>
      <c r="E429" s="208"/>
      <c r="F429" s="207" t="str">
        <f>IF(ISNA(IF(A429&lt;&gt;"",VLOOKUP(A429,'1CONTRATO2'!$A$311:$F$863,4,FALSE),"")),"",IF(A429&lt;&gt;"",VLOOKUP(A429,'1CONTRATO2'!$A$311:$F$863,4,FALSE),""))</f>
        <v/>
      </c>
      <c r="G429" s="206" t="str">
        <f>IF(PROGRAMACIÓN!F429="","",PROGRAMACIÓN!F429)</f>
        <v/>
      </c>
      <c r="H429" s="206" t="str">
        <f>IF(PROGRAMACIÓN!G429="","",PROGRAMACIÓN!G429)</f>
        <v/>
      </c>
      <c r="I429" s="206" t="str">
        <f>IF(PROGRAMACIÓN!H429="","",PROGRAMACIÓN!H429)</f>
        <v/>
      </c>
      <c r="J429" s="205" t="str">
        <f>IF(ISNA(IF(A429&lt;&gt;"",VLOOKUP(A429,'1CONTRATO2'!$A$311:$F$863,5,FALSE),"")),"",IF(A429&lt;&gt;"",VLOOKUP(A429,'1CONTRATO2'!$A$311:$F$863,5,FALSE),""))</f>
        <v/>
      </c>
      <c r="K429" s="204" t="str">
        <f>IF(ISNA(IF(OR(F429="DESCANSA",J429="DESCANSA"),"-----",IF(C429&lt;&gt;"",IF(VLOOKUP(F429,INICIO!$C$7:$D$30,2,FALSE)&lt;&gt;"",VLOOKUP(F429,INICIO!$C$7:$D$30,2,FALSE),""),""))),"",IF(OR(F429="DESCANSA",J429="DESCANSA"),"-----",IF(C429&lt;&gt;"",IF(VLOOKUP(F429,INICIO!$C$7:$D$30,2,FALSE)&lt;&gt;"",VLOOKUP(F429,INICIO!$C$7:$D$30,2,FALSE),""),"")))</f>
        <v/>
      </c>
      <c r="L429" s="203" t="str">
        <f>IF(ISNA(IF(A429&lt;&gt;"",VLOOKUP(A429,'1CONTRATO2'!$A$311:$G$863,7,FALSE),"")),"",IF(A429&lt;&gt;"",VLOOKUP(A429,'1CONTRATO2'!$A$311:$G$863,7,FALSE),""))</f>
        <v/>
      </c>
      <c r="M429" s="201" t="str">
        <f t="shared" si="30"/>
        <v>-</v>
      </c>
      <c r="N429" s="302" t="str">
        <f t="shared" si="32"/>
        <v/>
      </c>
      <c r="O429" s="314" t="str">
        <f>IF(PROGRAMACIÓN!C429="", "", PROGRAMACIÓN!C429)</f>
        <v/>
      </c>
      <c r="P429" s="303" t="str">
        <f t="shared" si="33"/>
        <v/>
      </c>
      <c r="Q429" s="303" t="str">
        <f t="shared" si="34"/>
        <v/>
      </c>
    </row>
    <row r="430" spans="1:17" ht="18" customHeight="1" x14ac:dyDescent="0.35">
      <c r="A430" s="203">
        <f t="shared" si="31"/>
        <v>423</v>
      </c>
      <c r="B430" s="210" t="str">
        <f>IF(ISNA(IF(A430&lt;&gt;"",VLOOKUP(A430,'1CONTRATO2'!$A$311:$F$863,2,FALSE),"")),"",IF(A430&lt;&gt;"",VLOOKUP(A430,'1CONTRATO2'!$A$311:$F$863,2,FALSE),""))</f>
        <v/>
      </c>
      <c r="C430" s="210" t="str">
        <f>IF(ISNA(IF(A430&lt;&gt;"",VLOOKUP(A430,'1CONTRATO2'!$A$311:$F$863,6,FALSE),"")),"",IF(A430&lt;&gt;"",VLOOKUP(A430,'1CONTRATO2'!$A$311:$F$863,6,FALSE),""))</f>
        <v/>
      </c>
      <c r="D430" s="209"/>
      <c r="E430" s="208"/>
      <c r="F430" s="207" t="str">
        <f>IF(ISNA(IF(A430&lt;&gt;"",VLOOKUP(A430,'1CONTRATO2'!$A$311:$F$863,4,FALSE),"")),"",IF(A430&lt;&gt;"",VLOOKUP(A430,'1CONTRATO2'!$A$311:$F$863,4,FALSE),""))</f>
        <v/>
      </c>
      <c r="G430" s="206" t="str">
        <f>IF(PROGRAMACIÓN!F430="","",PROGRAMACIÓN!F430)</f>
        <v/>
      </c>
      <c r="H430" s="206" t="str">
        <f>IF(PROGRAMACIÓN!G430="","",PROGRAMACIÓN!G430)</f>
        <v/>
      </c>
      <c r="I430" s="206" t="str">
        <f>IF(PROGRAMACIÓN!H430="","",PROGRAMACIÓN!H430)</f>
        <v/>
      </c>
      <c r="J430" s="205" t="str">
        <f>IF(ISNA(IF(A430&lt;&gt;"",VLOOKUP(A430,'1CONTRATO2'!$A$311:$F$863,5,FALSE),"")),"",IF(A430&lt;&gt;"",VLOOKUP(A430,'1CONTRATO2'!$A$311:$F$863,5,FALSE),""))</f>
        <v/>
      </c>
      <c r="K430" s="204" t="str">
        <f>IF(ISNA(IF(OR(F430="DESCANSA",J430="DESCANSA"),"-----",IF(C430&lt;&gt;"",IF(VLOOKUP(F430,INICIO!$C$7:$D$30,2,FALSE)&lt;&gt;"",VLOOKUP(F430,INICIO!$C$7:$D$30,2,FALSE),""),""))),"",IF(OR(F430="DESCANSA",J430="DESCANSA"),"-----",IF(C430&lt;&gt;"",IF(VLOOKUP(F430,INICIO!$C$7:$D$30,2,FALSE)&lt;&gt;"",VLOOKUP(F430,INICIO!$C$7:$D$30,2,FALSE),""),"")))</f>
        <v/>
      </c>
      <c r="L430" s="203" t="str">
        <f>IF(ISNA(IF(A430&lt;&gt;"",VLOOKUP(A430,'1CONTRATO2'!$A$311:$G$863,7,FALSE),"")),"",IF(A430&lt;&gt;"",VLOOKUP(A430,'1CONTRATO2'!$A$311:$G$863,7,FALSE),""))</f>
        <v/>
      </c>
      <c r="M430" s="201" t="str">
        <f t="shared" si="30"/>
        <v>-</v>
      </c>
      <c r="N430" s="302" t="str">
        <f t="shared" si="32"/>
        <v/>
      </c>
      <c r="O430" s="314" t="str">
        <f>IF(PROGRAMACIÓN!C430="", "", PROGRAMACIÓN!C430)</f>
        <v/>
      </c>
      <c r="P430" s="303" t="str">
        <f t="shared" si="33"/>
        <v/>
      </c>
      <c r="Q430" s="303" t="str">
        <f t="shared" si="34"/>
        <v/>
      </c>
    </row>
    <row r="431" spans="1:17" ht="18" customHeight="1" x14ac:dyDescent="0.35">
      <c r="A431" s="203">
        <f t="shared" si="31"/>
        <v>424</v>
      </c>
      <c r="B431" s="210" t="str">
        <f>IF(ISNA(IF(A431&lt;&gt;"",VLOOKUP(A431,'1CONTRATO2'!$A$311:$F$863,2,FALSE),"")),"",IF(A431&lt;&gt;"",VLOOKUP(A431,'1CONTRATO2'!$A$311:$F$863,2,FALSE),""))</f>
        <v/>
      </c>
      <c r="C431" s="210" t="str">
        <f>IF(ISNA(IF(A431&lt;&gt;"",VLOOKUP(A431,'1CONTRATO2'!$A$311:$F$863,6,FALSE),"")),"",IF(A431&lt;&gt;"",VLOOKUP(A431,'1CONTRATO2'!$A$311:$F$863,6,FALSE),""))</f>
        <v/>
      </c>
      <c r="D431" s="209"/>
      <c r="E431" s="208"/>
      <c r="F431" s="207" t="str">
        <f>IF(ISNA(IF(A431&lt;&gt;"",VLOOKUP(A431,'1CONTRATO2'!$A$311:$F$863,4,FALSE),"")),"",IF(A431&lt;&gt;"",VLOOKUP(A431,'1CONTRATO2'!$A$311:$F$863,4,FALSE),""))</f>
        <v/>
      </c>
      <c r="G431" s="206" t="str">
        <f>IF(PROGRAMACIÓN!F431="","",PROGRAMACIÓN!F431)</f>
        <v/>
      </c>
      <c r="H431" s="206" t="str">
        <f>IF(PROGRAMACIÓN!G431="","",PROGRAMACIÓN!G431)</f>
        <v/>
      </c>
      <c r="I431" s="206" t="str">
        <f>IF(PROGRAMACIÓN!H431="","",PROGRAMACIÓN!H431)</f>
        <v/>
      </c>
      <c r="J431" s="205" t="str">
        <f>IF(ISNA(IF(A431&lt;&gt;"",VLOOKUP(A431,'1CONTRATO2'!$A$311:$F$863,5,FALSE),"")),"",IF(A431&lt;&gt;"",VLOOKUP(A431,'1CONTRATO2'!$A$311:$F$863,5,FALSE),""))</f>
        <v/>
      </c>
      <c r="K431" s="204" t="str">
        <f>IF(ISNA(IF(OR(F431="DESCANSA",J431="DESCANSA"),"-----",IF(C431&lt;&gt;"",IF(VLOOKUP(F431,INICIO!$C$7:$D$30,2,FALSE)&lt;&gt;"",VLOOKUP(F431,INICIO!$C$7:$D$30,2,FALSE),""),""))),"",IF(OR(F431="DESCANSA",J431="DESCANSA"),"-----",IF(C431&lt;&gt;"",IF(VLOOKUP(F431,INICIO!$C$7:$D$30,2,FALSE)&lt;&gt;"",VLOOKUP(F431,INICIO!$C$7:$D$30,2,FALSE),""),"")))</f>
        <v/>
      </c>
      <c r="L431" s="203" t="str">
        <f>IF(ISNA(IF(A431&lt;&gt;"",VLOOKUP(A431,'1CONTRATO2'!$A$311:$G$863,7,FALSE),"")),"",IF(A431&lt;&gt;"",VLOOKUP(A431,'1CONTRATO2'!$A$311:$G$863,7,FALSE),""))</f>
        <v/>
      </c>
      <c r="M431" s="201" t="str">
        <f t="shared" si="30"/>
        <v>-</v>
      </c>
      <c r="N431" s="302" t="str">
        <f t="shared" si="32"/>
        <v/>
      </c>
      <c r="O431" s="314" t="str">
        <f>IF(PROGRAMACIÓN!C431="", "", PROGRAMACIÓN!C431)</f>
        <v/>
      </c>
      <c r="P431" s="303" t="str">
        <f t="shared" si="33"/>
        <v/>
      </c>
      <c r="Q431" s="303" t="str">
        <f t="shared" si="34"/>
        <v/>
      </c>
    </row>
    <row r="432" spans="1:17" ht="18" customHeight="1" x14ac:dyDescent="0.35">
      <c r="A432" s="203">
        <f t="shared" si="31"/>
        <v>425</v>
      </c>
      <c r="B432" s="210" t="str">
        <f>IF(ISNA(IF(A432&lt;&gt;"",VLOOKUP(A432,'1CONTRATO2'!$A$311:$F$863,2,FALSE),"")),"",IF(A432&lt;&gt;"",VLOOKUP(A432,'1CONTRATO2'!$A$311:$F$863,2,FALSE),""))</f>
        <v/>
      </c>
      <c r="C432" s="210" t="str">
        <f>IF(ISNA(IF(A432&lt;&gt;"",VLOOKUP(A432,'1CONTRATO2'!$A$311:$F$863,6,FALSE),"")),"",IF(A432&lt;&gt;"",VLOOKUP(A432,'1CONTRATO2'!$A$311:$F$863,6,FALSE),""))</f>
        <v/>
      </c>
      <c r="D432" s="209"/>
      <c r="E432" s="208"/>
      <c r="F432" s="207" t="str">
        <f>IF(ISNA(IF(A432&lt;&gt;"",VLOOKUP(A432,'1CONTRATO2'!$A$311:$F$863,4,FALSE),"")),"",IF(A432&lt;&gt;"",VLOOKUP(A432,'1CONTRATO2'!$A$311:$F$863,4,FALSE),""))</f>
        <v/>
      </c>
      <c r="G432" s="206" t="str">
        <f>IF(PROGRAMACIÓN!F432="","",PROGRAMACIÓN!F432)</f>
        <v/>
      </c>
      <c r="H432" s="206" t="str">
        <f>IF(PROGRAMACIÓN!G432="","",PROGRAMACIÓN!G432)</f>
        <v/>
      </c>
      <c r="I432" s="206" t="str">
        <f>IF(PROGRAMACIÓN!H432="","",PROGRAMACIÓN!H432)</f>
        <v/>
      </c>
      <c r="J432" s="205" t="str">
        <f>IF(ISNA(IF(A432&lt;&gt;"",VLOOKUP(A432,'1CONTRATO2'!$A$311:$F$863,5,FALSE),"")),"",IF(A432&lt;&gt;"",VLOOKUP(A432,'1CONTRATO2'!$A$311:$F$863,5,FALSE),""))</f>
        <v/>
      </c>
      <c r="K432" s="204" t="str">
        <f>IF(ISNA(IF(OR(F432="DESCANSA",J432="DESCANSA"),"-----",IF(C432&lt;&gt;"",IF(VLOOKUP(F432,INICIO!$C$7:$D$30,2,FALSE)&lt;&gt;"",VLOOKUP(F432,INICIO!$C$7:$D$30,2,FALSE),""),""))),"",IF(OR(F432="DESCANSA",J432="DESCANSA"),"-----",IF(C432&lt;&gt;"",IF(VLOOKUP(F432,INICIO!$C$7:$D$30,2,FALSE)&lt;&gt;"",VLOOKUP(F432,INICIO!$C$7:$D$30,2,FALSE),""),"")))</f>
        <v/>
      </c>
      <c r="L432" s="203" t="str">
        <f>IF(ISNA(IF(A432&lt;&gt;"",VLOOKUP(A432,'1CONTRATO2'!$A$311:$G$863,7,FALSE),"")),"",IF(A432&lt;&gt;"",VLOOKUP(A432,'1CONTRATO2'!$A$311:$G$863,7,FALSE),""))</f>
        <v/>
      </c>
      <c r="M432" s="201" t="str">
        <f t="shared" si="30"/>
        <v>-</v>
      </c>
      <c r="N432" s="302" t="str">
        <f t="shared" si="32"/>
        <v/>
      </c>
      <c r="O432" s="314" t="str">
        <f>IF(PROGRAMACIÓN!C432="", "", PROGRAMACIÓN!C432)</f>
        <v/>
      </c>
      <c r="P432" s="303" t="str">
        <f t="shared" si="33"/>
        <v/>
      </c>
      <c r="Q432" s="303" t="str">
        <f t="shared" si="34"/>
        <v/>
      </c>
    </row>
    <row r="433" spans="1:17" ht="18" customHeight="1" x14ac:dyDescent="0.35">
      <c r="A433" s="203">
        <f t="shared" si="31"/>
        <v>426</v>
      </c>
      <c r="B433" s="210" t="str">
        <f>IF(ISNA(IF(A433&lt;&gt;"",VLOOKUP(A433,'1CONTRATO2'!$A$311:$F$863,2,FALSE),"")),"",IF(A433&lt;&gt;"",VLOOKUP(A433,'1CONTRATO2'!$A$311:$F$863,2,FALSE),""))</f>
        <v/>
      </c>
      <c r="C433" s="210" t="str">
        <f>IF(ISNA(IF(A433&lt;&gt;"",VLOOKUP(A433,'1CONTRATO2'!$A$311:$F$863,6,FALSE),"")),"",IF(A433&lt;&gt;"",VLOOKUP(A433,'1CONTRATO2'!$A$311:$F$863,6,FALSE),""))</f>
        <v/>
      </c>
      <c r="D433" s="209"/>
      <c r="E433" s="208"/>
      <c r="F433" s="207" t="str">
        <f>IF(ISNA(IF(A433&lt;&gt;"",VLOOKUP(A433,'1CONTRATO2'!$A$311:$F$863,4,FALSE),"")),"",IF(A433&lt;&gt;"",VLOOKUP(A433,'1CONTRATO2'!$A$311:$F$863,4,FALSE),""))</f>
        <v/>
      </c>
      <c r="G433" s="206" t="str">
        <f>IF(PROGRAMACIÓN!F433="","",PROGRAMACIÓN!F433)</f>
        <v/>
      </c>
      <c r="H433" s="206" t="str">
        <f>IF(PROGRAMACIÓN!G433="","",PROGRAMACIÓN!G433)</f>
        <v/>
      </c>
      <c r="I433" s="206" t="str">
        <f>IF(PROGRAMACIÓN!H433="","",PROGRAMACIÓN!H433)</f>
        <v/>
      </c>
      <c r="J433" s="205" t="str">
        <f>IF(ISNA(IF(A433&lt;&gt;"",VLOOKUP(A433,'1CONTRATO2'!$A$311:$F$863,5,FALSE),"")),"",IF(A433&lt;&gt;"",VLOOKUP(A433,'1CONTRATO2'!$A$311:$F$863,5,FALSE),""))</f>
        <v/>
      </c>
      <c r="K433" s="204" t="str">
        <f>IF(ISNA(IF(OR(F433="DESCANSA",J433="DESCANSA"),"-----",IF(C433&lt;&gt;"",IF(VLOOKUP(F433,INICIO!$C$7:$D$30,2,FALSE)&lt;&gt;"",VLOOKUP(F433,INICIO!$C$7:$D$30,2,FALSE),""),""))),"",IF(OR(F433="DESCANSA",J433="DESCANSA"),"-----",IF(C433&lt;&gt;"",IF(VLOOKUP(F433,INICIO!$C$7:$D$30,2,FALSE)&lt;&gt;"",VLOOKUP(F433,INICIO!$C$7:$D$30,2,FALSE),""),"")))</f>
        <v/>
      </c>
      <c r="L433" s="203" t="str">
        <f>IF(ISNA(IF(A433&lt;&gt;"",VLOOKUP(A433,'1CONTRATO2'!$A$311:$G$863,7,FALSE),"")),"",IF(A433&lt;&gt;"",VLOOKUP(A433,'1CONTRATO2'!$A$311:$G$863,7,FALSE),""))</f>
        <v/>
      </c>
      <c r="M433" s="201" t="str">
        <f t="shared" si="30"/>
        <v>-</v>
      </c>
      <c r="N433" s="302" t="str">
        <f t="shared" si="32"/>
        <v/>
      </c>
      <c r="O433" s="314" t="str">
        <f>IF(PROGRAMACIÓN!C433="", "", PROGRAMACIÓN!C433)</f>
        <v/>
      </c>
      <c r="P433" s="303" t="str">
        <f t="shared" si="33"/>
        <v/>
      </c>
      <c r="Q433" s="303" t="str">
        <f t="shared" si="34"/>
        <v/>
      </c>
    </row>
    <row r="434" spans="1:17" ht="18" customHeight="1" x14ac:dyDescent="0.35">
      <c r="A434" s="203">
        <f t="shared" si="31"/>
        <v>427</v>
      </c>
      <c r="B434" s="210" t="str">
        <f>IF(ISNA(IF(A434&lt;&gt;"",VLOOKUP(A434,'1CONTRATO2'!$A$311:$F$863,2,FALSE),"")),"",IF(A434&lt;&gt;"",VLOOKUP(A434,'1CONTRATO2'!$A$311:$F$863,2,FALSE),""))</f>
        <v/>
      </c>
      <c r="C434" s="210" t="str">
        <f>IF(ISNA(IF(A434&lt;&gt;"",VLOOKUP(A434,'1CONTRATO2'!$A$311:$F$863,6,FALSE),"")),"",IF(A434&lt;&gt;"",VLOOKUP(A434,'1CONTRATO2'!$A$311:$F$863,6,FALSE),""))</f>
        <v/>
      </c>
      <c r="D434" s="209"/>
      <c r="E434" s="208"/>
      <c r="F434" s="207" t="str">
        <f>IF(ISNA(IF(A434&lt;&gt;"",VLOOKUP(A434,'1CONTRATO2'!$A$311:$F$863,4,FALSE),"")),"",IF(A434&lt;&gt;"",VLOOKUP(A434,'1CONTRATO2'!$A$311:$F$863,4,FALSE),""))</f>
        <v/>
      </c>
      <c r="G434" s="206" t="str">
        <f>IF(PROGRAMACIÓN!F434="","",PROGRAMACIÓN!F434)</f>
        <v/>
      </c>
      <c r="H434" s="206" t="str">
        <f>IF(PROGRAMACIÓN!G434="","",PROGRAMACIÓN!G434)</f>
        <v/>
      </c>
      <c r="I434" s="206" t="str">
        <f>IF(PROGRAMACIÓN!H434="","",PROGRAMACIÓN!H434)</f>
        <v/>
      </c>
      <c r="J434" s="205" t="str">
        <f>IF(ISNA(IF(A434&lt;&gt;"",VLOOKUP(A434,'1CONTRATO2'!$A$311:$F$863,5,FALSE),"")),"",IF(A434&lt;&gt;"",VLOOKUP(A434,'1CONTRATO2'!$A$311:$F$863,5,FALSE),""))</f>
        <v/>
      </c>
      <c r="K434" s="204" t="str">
        <f>IF(ISNA(IF(OR(F434="DESCANSA",J434="DESCANSA"),"-----",IF(C434&lt;&gt;"",IF(VLOOKUP(F434,INICIO!$C$7:$D$30,2,FALSE)&lt;&gt;"",VLOOKUP(F434,INICIO!$C$7:$D$30,2,FALSE),""),""))),"",IF(OR(F434="DESCANSA",J434="DESCANSA"),"-----",IF(C434&lt;&gt;"",IF(VLOOKUP(F434,INICIO!$C$7:$D$30,2,FALSE)&lt;&gt;"",VLOOKUP(F434,INICIO!$C$7:$D$30,2,FALSE),""),"")))</f>
        <v/>
      </c>
      <c r="L434" s="203" t="str">
        <f>IF(ISNA(IF(A434&lt;&gt;"",VLOOKUP(A434,'1CONTRATO2'!$A$311:$G$863,7,FALSE),"")),"",IF(A434&lt;&gt;"",VLOOKUP(A434,'1CONTRATO2'!$A$311:$G$863,7,FALSE),""))</f>
        <v/>
      </c>
      <c r="M434" s="201" t="str">
        <f t="shared" si="30"/>
        <v>-</v>
      </c>
      <c r="N434" s="302" t="str">
        <f t="shared" si="32"/>
        <v/>
      </c>
      <c r="O434" s="314" t="str">
        <f>IF(PROGRAMACIÓN!C434="", "", PROGRAMACIÓN!C434)</f>
        <v/>
      </c>
      <c r="P434" s="303" t="str">
        <f t="shared" si="33"/>
        <v/>
      </c>
      <c r="Q434" s="303" t="str">
        <f t="shared" si="34"/>
        <v/>
      </c>
    </row>
    <row r="435" spans="1:17" ht="18" customHeight="1" x14ac:dyDescent="0.35">
      <c r="A435" s="203">
        <f t="shared" si="31"/>
        <v>428</v>
      </c>
      <c r="B435" s="210" t="str">
        <f>IF(ISNA(IF(A435&lt;&gt;"",VLOOKUP(A435,'1CONTRATO2'!$A$311:$F$863,2,FALSE),"")),"",IF(A435&lt;&gt;"",VLOOKUP(A435,'1CONTRATO2'!$A$311:$F$863,2,FALSE),""))</f>
        <v/>
      </c>
      <c r="C435" s="210" t="str">
        <f>IF(ISNA(IF(A435&lt;&gt;"",VLOOKUP(A435,'1CONTRATO2'!$A$311:$F$863,6,FALSE),"")),"",IF(A435&lt;&gt;"",VLOOKUP(A435,'1CONTRATO2'!$A$311:$F$863,6,FALSE),""))</f>
        <v/>
      </c>
      <c r="D435" s="209"/>
      <c r="E435" s="208"/>
      <c r="F435" s="207" t="str">
        <f>IF(ISNA(IF(A435&lt;&gt;"",VLOOKUP(A435,'1CONTRATO2'!$A$311:$F$863,4,FALSE),"")),"",IF(A435&lt;&gt;"",VLOOKUP(A435,'1CONTRATO2'!$A$311:$F$863,4,FALSE),""))</f>
        <v/>
      </c>
      <c r="G435" s="206" t="str">
        <f>IF(PROGRAMACIÓN!F435="","",PROGRAMACIÓN!F435)</f>
        <v/>
      </c>
      <c r="H435" s="206" t="str">
        <f>IF(PROGRAMACIÓN!G435="","",PROGRAMACIÓN!G435)</f>
        <v/>
      </c>
      <c r="I435" s="206" t="str">
        <f>IF(PROGRAMACIÓN!H435="","",PROGRAMACIÓN!H435)</f>
        <v/>
      </c>
      <c r="J435" s="205" t="str">
        <f>IF(ISNA(IF(A435&lt;&gt;"",VLOOKUP(A435,'1CONTRATO2'!$A$311:$F$863,5,FALSE),"")),"",IF(A435&lt;&gt;"",VLOOKUP(A435,'1CONTRATO2'!$A$311:$F$863,5,FALSE),""))</f>
        <v/>
      </c>
      <c r="K435" s="204" t="str">
        <f>IF(ISNA(IF(OR(F435="DESCANSA",J435="DESCANSA"),"-----",IF(C435&lt;&gt;"",IF(VLOOKUP(F435,INICIO!$C$7:$D$30,2,FALSE)&lt;&gt;"",VLOOKUP(F435,INICIO!$C$7:$D$30,2,FALSE),""),""))),"",IF(OR(F435="DESCANSA",J435="DESCANSA"),"-----",IF(C435&lt;&gt;"",IF(VLOOKUP(F435,INICIO!$C$7:$D$30,2,FALSE)&lt;&gt;"",VLOOKUP(F435,INICIO!$C$7:$D$30,2,FALSE),""),"")))</f>
        <v/>
      </c>
      <c r="L435" s="203" t="str">
        <f>IF(ISNA(IF(A435&lt;&gt;"",VLOOKUP(A435,'1CONTRATO2'!$A$311:$G$863,7,FALSE),"")),"",IF(A435&lt;&gt;"",VLOOKUP(A435,'1CONTRATO2'!$A$311:$G$863,7,FALSE),""))</f>
        <v/>
      </c>
      <c r="M435" s="201" t="str">
        <f t="shared" si="30"/>
        <v>-</v>
      </c>
      <c r="N435" s="302" t="str">
        <f t="shared" si="32"/>
        <v/>
      </c>
      <c r="O435" s="314" t="str">
        <f>IF(PROGRAMACIÓN!C435="", "", PROGRAMACIÓN!C435)</f>
        <v/>
      </c>
      <c r="P435" s="303" t="str">
        <f t="shared" si="33"/>
        <v/>
      </c>
      <c r="Q435" s="303" t="str">
        <f t="shared" si="34"/>
        <v/>
      </c>
    </row>
    <row r="436" spans="1:17" ht="18" customHeight="1" x14ac:dyDescent="0.35">
      <c r="A436" s="203">
        <f t="shared" si="31"/>
        <v>429</v>
      </c>
      <c r="B436" s="210" t="str">
        <f>IF(ISNA(IF(A436&lt;&gt;"",VLOOKUP(A436,'1CONTRATO2'!$A$311:$F$863,2,FALSE),"")),"",IF(A436&lt;&gt;"",VLOOKUP(A436,'1CONTRATO2'!$A$311:$F$863,2,FALSE),""))</f>
        <v/>
      </c>
      <c r="C436" s="210" t="str">
        <f>IF(ISNA(IF(A436&lt;&gt;"",VLOOKUP(A436,'1CONTRATO2'!$A$311:$F$863,6,FALSE),"")),"",IF(A436&lt;&gt;"",VLOOKUP(A436,'1CONTRATO2'!$A$311:$F$863,6,FALSE),""))</f>
        <v/>
      </c>
      <c r="D436" s="209"/>
      <c r="E436" s="208"/>
      <c r="F436" s="207" t="str">
        <f>IF(ISNA(IF(A436&lt;&gt;"",VLOOKUP(A436,'1CONTRATO2'!$A$311:$F$863,4,FALSE),"")),"",IF(A436&lt;&gt;"",VLOOKUP(A436,'1CONTRATO2'!$A$311:$F$863,4,FALSE),""))</f>
        <v/>
      </c>
      <c r="G436" s="206" t="str">
        <f>IF(PROGRAMACIÓN!F436="","",PROGRAMACIÓN!F436)</f>
        <v/>
      </c>
      <c r="H436" s="206" t="str">
        <f>IF(PROGRAMACIÓN!G436="","",PROGRAMACIÓN!G436)</f>
        <v/>
      </c>
      <c r="I436" s="206" t="str">
        <f>IF(PROGRAMACIÓN!H436="","",PROGRAMACIÓN!H436)</f>
        <v/>
      </c>
      <c r="J436" s="205" t="str">
        <f>IF(ISNA(IF(A436&lt;&gt;"",VLOOKUP(A436,'1CONTRATO2'!$A$311:$F$863,5,FALSE),"")),"",IF(A436&lt;&gt;"",VLOOKUP(A436,'1CONTRATO2'!$A$311:$F$863,5,FALSE),""))</f>
        <v/>
      </c>
      <c r="K436" s="204" t="str">
        <f>IF(ISNA(IF(OR(F436="DESCANSA",J436="DESCANSA"),"-----",IF(C436&lt;&gt;"",IF(VLOOKUP(F436,INICIO!$C$7:$D$30,2,FALSE)&lt;&gt;"",VLOOKUP(F436,INICIO!$C$7:$D$30,2,FALSE),""),""))),"",IF(OR(F436="DESCANSA",J436="DESCANSA"),"-----",IF(C436&lt;&gt;"",IF(VLOOKUP(F436,INICIO!$C$7:$D$30,2,FALSE)&lt;&gt;"",VLOOKUP(F436,INICIO!$C$7:$D$30,2,FALSE),""),"")))</f>
        <v/>
      </c>
      <c r="L436" s="203" t="str">
        <f>IF(ISNA(IF(A436&lt;&gt;"",VLOOKUP(A436,'1CONTRATO2'!$A$311:$G$863,7,FALSE),"")),"",IF(A436&lt;&gt;"",VLOOKUP(A436,'1CONTRATO2'!$A$311:$G$863,7,FALSE),""))</f>
        <v/>
      </c>
      <c r="M436" s="201" t="str">
        <f t="shared" si="30"/>
        <v>-</v>
      </c>
      <c r="N436" s="302" t="str">
        <f t="shared" si="32"/>
        <v/>
      </c>
      <c r="O436" s="314" t="str">
        <f>IF(PROGRAMACIÓN!C436="", "", PROGRAMACIÓN!C436)</f>
        <v/>
      </c>
      <c r="P436" s="303" t="str">
        <f t="shared" si="33"/>
        <v/>
      </c>
      <c r="Q436" s="303" t="str">
        <f t="shared" si="34"/>
        <v/>
      </c>
    </row>
    <row r="437" spans="1:17" ht="18" customHeight="1" x14ac:dyDescent="0.35">
      <c r="A437" s="203">
        <f t="shared" si="31"/>
        <v>430</v>
      </c>
      <c r="B437" s="210" t="str">
        <f>IF(ISNA(IF(A437&lt;&gt;"",VLOOKUP(A437,'1CONTRATO2'!$A$311:$F$863,2,FALSE),"")),"",IF(A437&lt;&gt;"",VLOOKUP(A437,'1CONTRATO2'!$A$311:$F$863,2,FALSE),""))</f>
        <v/>
      </c>
      <c r="C437" s="210" t="str">
        <f>IF(ISNA(IF(A437&lt;&gt;"",VLOOKUP(A437,'1CONTRATO2'!$A$311:$F$863,6,FALSE),"")),"",IF(A437&lt;&gt;"",VLOOKUP(A437,'1CONTRATO2'!$A$311:$F$863,6,FALSE),""))</f>
        <v/>
      </c>
      <c r="D437" s="209"/>
      <c r="E437" s="208"/>
      <c r="F437" s="207" t="str">
        <f>IF(ISNA(IF(A437&lt;&gt;"",VLOOKUP(A437,'1CONTRATO2'!$A$311:$F$863,4,FALSE),"")),"",IF(A437&lt;&gt;"",VLOOKUP(A437,'1CONTRATO2'!$A$311:$F$863,4,FALSE),""))</f>
        <v/>
      </c>
      <c r="G437" s="206" t="str">
        <f>IF(PROGRAMACIÓN!F437="","",PROGRAMACIÓN!F437)</f>
        <v/>
      </c>
      <c r="H437" s="206" t="str">
        <f>IF(PROGRAMACIÓN!G437="","",PROGRAMACIÓN!G437)</f>
        <v/>
      </c>
      <c r="I437" s="206" t="str">
        <f>IF(PROGRAMACIÓN!H437="","",PROGRAMACIÓN!H437)</f>
        <v/>
      </c>
      <c r="J437" s="205" t="str">
        <f>IF(ISNA(IF(A437&lt;&gt;"",VLOOKUP(A437,'1CONTRATO2'!$A$311:$F$863,5,FALSE),"")),"",IF(A437&lt;&gt;"",VLOOKUP(A437,'1CONTRATO2'!$A$311:$F$863,5,FALSE),""))</f>
        <v/>
      </c>
      <c r="K437" s="204" t="str">
        <f>IF(ISNA(IF(OR(F437="DESCANSA",J437="DESCANSA"),"-----",IF(C437&lt;&gt;"",IF(VLOOKUP(F437,INICIO!$C$7:$D$30,2,FALSE)&lt;&gt;"",VLOOKUP(F437,INICIO!$C$7:$D$30,2,FALSE),""),""))),"",IF(OR(F437="DESCANSA",J437="DESCANSA"),"-----",IF(C437&lt;&gt;"",IF(VLOOKUP(F437,INICIO!$C$7:$D$30,2,FALSE)&lt;&gt;"",VLOOKUP(F437,INICIO!$C$7:$D$30,2,FALSE),""),"")))</f>
        <v/>
      </c>
      <c r="L437" s="203" t="str">
        <f>IF(ISNA(IF(A437&lt;&gt;"",VLOOKUP(A437,'1CONTRATO2'!$A$311:$G$863,7,FALSE),"")),"",IF(A437&lt;&gt;"",VLOOKUP(A437,'1CONTRATO2'!$A$311:$G$863,7,FALSE),""))</f>
        <v/>
      </c>
      <c r="M437" s="201" t="str">
        <f t="shared" si="30"/>
        <v>-</v>
      </c>
      <c r="N437" s="302" t="str">
        <f t="shared" si="32"/>
        <v/>
      </c>
      <c r="O437" s="314" t="str">
        <f>IF(PROGRAMACIÓN!C437="", "", PROGRAMACIÓN!C437)</f>
        <v/>
      </c>
      <c r="P437" s="303" t="str">
        <f t="shared" si="33"/>
        <v/>
      </c>
      <c r="Q437" s="303" t="str">
        <f t="shared" si="34"/>
        <v/>
      </c>
    </row>
    <row r="438" spans="1:17" ht="18" customHeight="1" x14ac:dyDescent="0.35">
      <c r="A438" s="203">
        <f t="shared" si="31"/>
        <v>431</v>
      </c>
      <c r="B438" s="210" t="str">
        <f>IF(ISNA(IF(A438&lt;&gt;"",VLOOKUP(A438,'1CONTRATO2'!$A$311:$F$863,2,FALSE),"")),"",IF(A438&lt;&gt;"",VLOOKUP(A438,'1CONTRATO2'!$A$311:$F$863,2,FALSE),""))</f>
        <v/>
      </c>
      <c r="C438" s="210" t="str">
        <f>IF(ISNA(IF(A438&lt;&gt;"",VLOOKUP(A438,'1CONTRATO2'!$A$311:$F$863,6,FALSE),"")),"",IF(A438&lt;&gt;"",VLOOKUP(A438,'1CONTRATO2'!$A$311:$F$863,6,FALSE),""))</f>
        <v/>
      </c>
      <c r="D438" s="209"/>
      <c r="E438" s="208"/>
      <c r="F438" s="207" t="str">
        <f>IF(ISNA(IF(A438&lt;&gt;"",VLOOKUP(A438,'1CONTRATO2'!$A$311:$F$863,4,FALSE),"")),"",IF(A438&lt;&gt;"",VLOOKUP(A438,'1CONTRATO2'!$A$311:$F$863,4,FALSE),""))</f>
        <v/>
      </c>
      <c r="G438" s="206" t="str">
        <f>IF(PROGRAMACIÓN!F438="","",PROGRAMACIÓN!F438)</f>
        <v/>
      </c>
      <c r="H438" s="206" t="str">
        <f>IF(PROGRAMACIÓN!G438="","",PROGRAMACIÓN!G438)</f>
        <v/>
      </c>
      <c r="I438" s="206" t="str">
        <f>IF(PROGRAMACIÓN!H438="","",PROGRAMACIÓN!H438)</f>
        <v/>
      </c>
      <c r="J438" s="205" t="str">
        <f>IF(ISNA(IF(A438&lt;&gt;"",VLOOKUP(A438,'1CONTRATO2'!$A$311:$F$863,5,FALSE),"")),"",IF(A438&lt;&gt;"",VLOOKUP(A438,'1CONTRATO2'!$A$311:$F$863,5,FALSE),""))</f>
        <v/>
      </c>
      <c r="K438" s="204" t="str">
        <f>IF(ISNA(IF(OR(F438="DESCANSA",J438="DESCANSA"),"-----",IF(C438&lt;&gt;"",IF(VLOOKUP(F438,INICIO!$C$7:$D$30,2,FALSE)&lt;&gt;"",VLOOKUP(F438,INICIO!$C$7:$D$30,2,FALSE),""),""))),"",IF(OR(F438="DESCANSA",J438="DESCANSA"),"-----",IF(C438&lt;&gt;"",IF(VLOOKUP(F438,INICIO!$C$7:$D$30,2,FALSE)&lt;&gt;"",VLOOKUP(F438,INICIO!$C$7:$D$30,2,FALSE),""),"")))</f>
        <v/>
      </c>
      <c r="L438" s="203" t="str">
        <f>IF(ISNA(IF(A438&lt;&gt;"",VLOOKUP(A438,'1CONTRATO2'!$A$311:$G$863,7,FALSE),"")),"",IF(A438&lt;&gt;"",VLOOKUP(A438,'1CONTRATO2'!$A$311:$G$863,7,FALSE),""))</f>
        <v/>
      </c>
      <c r="M438" s="201" t="str">
        <f t="shared" si="30"/>
        <v>-</v>
      </c>
      <c r="N438" s="302" t="str">
        <f t="shared" si="32"/>
        <v/>
      </c>
      <c r="O438" s="314" t="str">
        <f>IF(PROGRAMACIÓN!C438="", "", PROGRAMACIÓN!C438)</f>
        <v/>
      </c>
      <c r="P438" s="303" t="str">
        <f t="shared" si="33"/>
        <v/>
      </c>
      <c r="Q438" s="303" t="str">
        <f t="shared" si="34"/>
        <v/>
      </c>
    </row>
    <row r="439" spans="1:17" ht="18" customHeight="1" x14ac:dyDescent="0.35">
      <c r="A439" s="203">
        <f t="shared" si="31"/>
        <v>432</v>
      </c>
      <c r="B439" s="210" t="str">
        <f>IF(ISNA(IF(A439&lt;&gt;"",VLOOKUP(A439,'1CONTRATO2'!$A$311:$F$863,2,FALSE),"")),"",IF(A439&lt;&gt;"",VLOOKUP(A439,'1CONTRATO2'!$A$311:$F$863,2,FALSE),""))</f>
        <v/>
      </c>
      <c r="C439" s="210" t="str">
        <f>IF(ISNA(IF(A439&lt;&gt;"",VLOOKUP(A439,'1CONTRATO2'!$A$311:$F$863,6,FALSE),"")),"",IF(A439&lt;&gt;"",VLOOKUP(A439,'1CONTRATO2'!$A$311:$F$863,6,FALSE),""))</f>
        <v/>
      </c>
      <c r="D439" s="209"/>
      <c r="E439" s="208"/>
      <c r="F439" s="207" t="str">
        <f>IF(ISNA(IF(A439&lt;&gt;"",VLOOKUP(A439,'1CONTRATO2'!$A$311:$F$863,4,FALSE),"")),"",IF(A439&lt;&gt;"",VLOOKUP(A439,'1CONTRATO2'!$A$311:$F$863,4,FALSE),""))</f>
        <v/>
      </c>
      <c r="G439" s="206" t="str">
        <f>IF(PROGRAMACIÓN!F439="","",PROGRAMACIÓN!F439)</f>
        <v/>
      </c>
      <c r="H439" s="206" t="str">
        <f>IF(PROGRAMACIÓN!G439="","",PROGRAMACIÓN!G439)</f>
        <v/>
      </c>
      <c r="I439" s="206" t="str">
        <f>IF(PROGRAMACIÓN!H439="","",PROGRAMACIÓN!H439)</f>
        <v/>
      </c>
      <c r="J439" s="205" t="str">
        <f>IF(ISNA(IF(A439&lt;&gt;"",VLOOKUP(A439,'1CONTRATO2'!$A$311:$F$863,5,FALSE),"")),"",IF(A439&lt;&gt;"",VLOOKUP(A439,'1CONTRATO2'!$A$311:$F$863,5,FALSE),""))</f>
        <v/>
      </c>
      <c r="K439" s="204" t="str">
        <f>IF(ISNA(IF(OR(F439="DESCANSA",J439="DESCANSA"),"-----",IF(C439&lt;&gt;"",IF(VLOOKUP(F439,INICIO!$C$7:$D$30,2,FALSE)&lt;&gt;"",VLOOKUP(F439,INICIO!$C$7:$D$30,2,FALSE),""),""))),"",IF(OR(F439="DESCANSA",J439="DESCANSA"),"-----",IF(C439&lt;&gt;"",IF(VLOOKUP(F439,INICIO!$C$7:$D$30,2,FALSE)&lt;&gt;"",VLOOKUP(F439,INICIO!$C$7:$D$30,2,FALSE),""),"")))</f>
        <v/>
      </c>
      <c r="L439" s="203" t="str">
        <f>IF(ISNA(IF(A439&lt;&gt;"",VLOOKUP(A439,'1CONTRATO2'!$A$311:$G$863,7,FALSE),"")),"",IF(A439&lt;&gt;"",VLOOKUP(A439,'1CONTRATO2'!$A$311:$G$863,7,FALSE),""))</f>
        <v/>
      </c>
      <c r="M439" s="201" t="str">
        <f t="shared" si="30"/>
        <v>-</v>
      </c>
      <c r="N439" s="302" t="str">
        <f t="shared" si="32"/>
        <v/>
      </c>
      <c r="O439" s="314" t="str">
        <f>IF(PROGRAMACIÓN!C439="", "", PROGRAMACIÓN!C439)</f>
        <v/>
      </c>
      <c r="P439" s="303" t="str">
        <f t="shared" si="33"/>
        <v/>
      </c>
      <c r="Q439" s="303" t="str">
        <f t="shared" si="34"/>
        <v/>
      </c>
    </row>
    <row r="440" spans="1:17" ht="18" customHeight="1" x14ac:dyDescent="0.35">
      <c r="A440" s="203">
        <f t="shared" si="31"/>
        <v>433</v>
      </c>
      <c r="B440" s="210" t="str">
        <f>IF(ISNA(IF(A440&lt;&gt;"",VLOOKUP(A440,'1CONTRATO2'!$A$311:$F$863,2,FALSE),"")),"",IF(A440&lt;&gt;"",VLOOKUP(A440,'1CONTRATO2'!$A$311:$F$863,2,FALSE),""))</f>
        <v/>
      </c>
      <c r="C440" s="210" t="str">
        <f>IF(ISNA(IF(A440&lt;&gt;"",VLOOKUP(A440,'1CONTRATO2'!$A$311:$F$863,6,FALSE),"")),"",IF(A440&lt;&gt;"",VLOOKUP(A440,'1CONTRATO2'!$A$311:$F$863,6,FALSE),""))</f>
        <v/>
      </c>
      <c r="D440" s="209"/>
      <c r="E440" s="208"/>
      <c r="F440" s="207" t="str">
        <f>IF(ISNA(IF(A440&lt;&gt;"",VLOOKUP(A440,'1CONTRATO2'!$A$311:$F$863,4,FALSE),"")),"",IF(A440&lt;&gt;"",VLOOKUP(A440,'1CONTRATO2'!$A$311:$F$863,4,FALSE),""))</f>
        <v/>
      </c>
      <c r="G440" s="206" t="str">
        <f>IF(PROGRAMACIÓN!F440="","",PROGRAMACIÓN!F440)</f>
        <v/>
      </c>
      <c r="H440" s="206" t="str">
        <f>IF(PROGRAMACIÓN!G440="","",PROGRAMACIÓN!G440)</f>
        <v/>
      </c>
      <c r="I440" s="206" t="str">
        <f>IF(PROGRAMACIÓN!H440="","",PROGRAMACIÓN!H440)</f>
        <v/>
      </c>
      <c r="J440" s="205" t="str">
        <f>IF(ISNA(IF(A440&lt;&gt;"",VLOOKUP(A440,'1CONTRATO2'!$A$311:$F$863,5,FALSE),"")),"",IF(A440&lt;&gt;"",VLOOKUP(A440,'1CONTRATO2'!$A$311:$F$863,5,FALSE),""))</f>
        <v/>
      </c>
      <c r="K440" s="204" t="str">
        <f>IF(ISNA(IF(OR(F440="DESCANSA",J440="DESCANSA"),"-----",IF(C440&lt;&gt;"",IF(VLOOKUP(F440,INICIO!$C$7:$D$30,2,FALSE)&lt;&gt;"",VLOOKUP(F440,INICIO!$C$7:$D$30,2,FALSE),""),""))),"",IF(OR(F440="DESCANSA",J440="DESCANSA"),"-----",IF(C440&lt;&gt;"",IF(VLOOKUP(F440,INICIO!$C$7:$D$30,2,FALSE)&lt;&gt;"",VLOOKUP(F440,INICIO!$C$7:$D$30,2,FALSE),""),"")))</f>
        <v/>
      </c>
      <c r="L440" s="203" t="str">
        <f>IF(ISNA(IF(A440&lt;&gt;"",VLOOKUP(A440,'1CONTRATO2'!$A$311:$G$863,7,FALSE),"")),"",IF(A440&lt;&gt;"",VLOOKUP(A440,'1CONTRATO2'!$A$311:$G$863,7,FALSE),""))</f>
        <v/>
      </c>
      <c r="M440" s="201" t="str">
        <f t="shared" si="30"/>
        <v>-</v>
      </c>
      <c r="N440" s="302" t="str">
        <f t="shared" si="32"/>
        <v/>
      </c>
      <c r="O440" s="314" t="str">
        <f>IF(PROGRAMACIÓN!C440="", "", PROGRAMACIÓN!C440)</f>
        <v/>
      </c>
      <c r="P440" s="303" t="str">
        <f t="shared" si="33"/>
        <v/>
      </c>
      <c r="Q440" s="303" t="str">
        <f t="shared" si="34"/>
        <v/>
      </c>
    </row>
    <row r="441" spans="1:17" ht="18" customHeight="1" x14ac:dyDescent="0.35">
      <c r="A441" s="203">
        <f t="shared" si="31"/>
        <v>434</v>
      </c>
      <c r="B441" s="210" t="str">
        <f>IF(ISNA(IF(A441&lt;&gt;"",VLOOKUP(A441,'1CONTRATO2'!$A$311:$F$863,2,FALSE),"")),"",IF(A441&lt;&gt;"",VLOOKUP(A441,'1CONTRATO2'!$A$311:$F$863,2,FALSE),""))</f>
        <v/>
      </c>
      <c r="C441" s="210" t="str">
        <f>IF(ISNA(IF(A441&lt;&gt;"",VLOOKUP(A441,'1CONTRATO2'!$A$311:$F$863,6,FALSE),"")),"",IF(A441&lt;&gt;"",VLOOKUP(A441,'1CONTRATO2'!$A$311:$F$863,6,FALSE),""))</f>
        <v/>
      </c>
      <c r="D441" s="209"/>
      <c r="E441" s="208"/>
      <c r="F441" s="207" t="str">
        <f>IF(ISNA(IF(A441&lt;&gt;"",VLOOKUP(A441,'1CONTRATO2'!$A$311:$F$863,4,FALSE),"")),"",IF(A441&lt;&gt;"",VLOOKUP(A441,'1CONTRATO2'!$A$311:$F$863,4,FALSE),""))</f>
        <v/>
      </c>
      <c r="G441" s="206" t="str">
        <f>IF(PROGRAMACIÓN!F441="","",PROGRAMACIÓN!F441)</f>
        <v/>
      </c>
      <c r="H441" s="206" t="str">
        <f>IF(PROGRAMACIÓN!G441="","",PROGRAMACIÓN!G441)</f>
        <v/>
      </c>
      <c r="I441" s="206" t="str">
        <f>IF(PROGRAMACIÓN!H441="","",PROGRAMACIÓN!H441)</f>
        <v/>
      </c>
      <c r="J441" s="205" t="str">
        <f>IF(ISNA(IF(A441&lt;&gt;"",VLOOKUP(A441,'1CONTRATO2'!$A$311:$F$863,5,FALSE),"")),"",IF(A441&lt;&gt;"",VLOOKUP(A441,'1CONTRATO2'!$A$311:$F$863,5,FALSE),""))</f>
        <v/>
      </c>
      <c r="K441" s="204" t="str">
        <f>IF(ISNA(IF(OR(F441="DESCANSA",J441="DESCANSA"),"-----",IF(C441&lt;&gt;"",IF(VLOOKUP(F441,INICIO!$C$7:$D$30,2,FALSE)&lt;&gt;"",VLOOKUP(F441,INICIO!$C$7:$D$30,2,FALSE),""),""))),"",IF(OR(F441="DESCANSA",J441="DESCANSA"),"-----",IF(C441&lt;&gt;"",IF(VLOOKUP(F441,INICIO!$C$7:$D$30,2,FALSE)&lt;&gt;"",VLOOKUP(F441,INICIO!$C$7:$D$30,2,FALSE),""),"")))</f>
        <v/>
      </c>
      <c r="L441" s="203" t="str">
        <f>IF(ISNA(IF(A441&lt;&gt;"",VLOOKUP(A441,'1CONTRATO2'!$A$311:$G$863,7,FALSE),"")),"",IF(A441&lt;&gt;"",VLOOKUP(A441,'1CONTRATO2'!$A$311:$G$863,7,FALSE),""))</f>
        <v/>
      </c>
      <c r="M441" s="201" t="str">
        <f t="shared" si="30"/>
        <v>-</v>
      </c>
      <c r="N441" s="302" t="str">
        <f t="shared" si="32"/>
        <v/>
      </c>
      <c r="O441" s="314" t="str">
        <f>IF(PROGRAMACIÓN!C441="", "", PROGRAMACIÓN!C441)</f>
        <v/>
      </c>
      <c r="P441" s="303" t="str">
        <f t="shared" si="33"/>
        <v/>
      </c>
      <c r="Q441" s="303" t="str">
        <f t="shared" si="34"/>
        <v/>
      </c>
    </row>
    <row r="442" spans="1:17" ht="18" customHeight="1" x14ac:dyDescent="0.35">
      <c r="A442" s="203">
        <f t="shared" si="31"/>
        <v>435</v>
      </c>
      <c r="B442" s="210" t="str">
        <f>IF(ISNA(IF(A442&lt;&gt;"",VLOOKUP(A442,'1CONTRATO2'!$A$311:$F$863,2,FALSE),"")),"",IF(A442&lt;&gt;"",VLOOKUP(A442,'1CONTRATO2'!$A$311:$F$863,2,FALSE),""))</f>
        <v/>
      </c>
      <c r="C442" s="210" t="str">
        <f>IF(ISNA(IF(A442&lt;&gt;"",VLOOKUP(A442,'1CONTRATO2'!$A$311:$F$863,6,FALSE),"")),"",IF(A442&lt;&gt;"",VLOOKUP(A442,'1CONTRATO2'!$A$311:$F$863,6,FALSE),""))</f>
        <v/>
      </c>
      <c r="D442" s="209"/>
      <c r="E442" s="208"/>
      <c r="F442" s="207" t="str">
        <f>IF(ISNA(IF(A442&lt;&gt;"",VLOOKUP(A442,'1CONTRATO2'!$A$311:$F$863,4,FALSE),"")),"",IF(A442&lt;&gt;"",VLOOKUP(A442,'1CONTRATO2'!$A$311:$F$863,4,FALSE),""))</f>
        <v/>
      </c>
      <c r="G442" s="206" t="str">
        <f>IF(PROGRAMACIÓN!F442="","",PROGRAMACIÓN!F442)</f>
        <v/>
      </c>
      <c r="H442" s="206" t="str">
        <f>IF(PROGRAMACIÓN!G442="","",PROGRAMACIÓN!G442)</f>
        <v/>
      </c>
      <c r="I442" s="206" t="str">
        <f>IF(PROGRAMACIÓN!H442="","",PROGRAMACIÓN!H442)</f>
        <v/>
      </c>
      <c r="J442" s="205" t="str">
        <f>IF(ISNA(IF(A442&lt;&gt;"",VLOOKUP(A442,'1CONTRATO2'!$A$311:$F$863,5,FALSE),"")),"",IF(A442&lt;&gt;"",VLOOKUP(A442,'1CONTRATO2'!$A$311:$F$863,5,FALSE),""))</f>
        <v/>
      </c>
      <c r="K442" s="204" t="str">
        <f>IF(ISNA(IF(OR(F442="DESCANSA",J442="DESCANSA"),"-----",IF(C442&lt;&gt;"",IF(VLOOKUP(F442,INICIO!$C$7:$D$30,2,FALSE)&lt;&gt;"",VLOOKUP(F442,INICIO!$C$7:$D$30,2,FALSE),""),""))),"",IF(OR(F442="DESCANSA",J442="DESCANSA"),"-----",IF(C442&lt;&gt;"",IF(VLOOKUP(F442,INICIO!$C$7:$D$30,2,FALSE)&lt;&gt;"",VLOOKUP(F442,INICIO!$C$7:$D$30,2,FALSE),""),"")))</f>
        <v/>
      </c>
      <c r="L442" s="203" t="str">
        <f>IF(ISNA(IF(A442&lt;&gt;"",VLOOKUP(A442,'1CONTRATO2'!$A$311:$G$863,7,FALSE),"")),"",IF(A442&lt;&gt;"",VLOOKUP(A442,'1CONTRATO2'!$A$311:$G$863,7,FALSE),""))</f>
        <v/>
      </c>
      <c r="M442" s="201" t="str">
        <f t="shared" si="30"/>
        <v>-</v>
      </c>
      <c r="N442" s="302" t="str">
        <f t="shared" si="32"/>
        <v/>
      </c>
      <c r="O442" s="314" t="str">
        <f>IF(PROGRAMACIÓN!C442="", "", PROGRAMACIÓN!C442)</f>
        <v/>
      </c>
      <c r="P442" s="303" t="str">
        <f t="shared" si="33"/>
        <v/>
      </c>
      <c r="Q442" s="303" t="str">
        <f t="shared" si="34"/>
        <v/>
      </c>
    </row>
    <row r="443" spans="1:17" ht="18" customHeight="1" x14ac:dyDescent="0.35">
      <c r="A443" s="203">
        <f t="shared" si="31"/>
        <v>436</v>
      </c>
      <c r="B443" s="210" t="str">
        <f>IF(ISNA(IF(A443&lt;&gt;"",VLOOKUP(A443,'1CONTRATO2'!$A$311:$F$863,2,FALSE),"")),"",IF(A443&lt;&gt;"",VLOOKUP(A443,'1CONTRATO2'!$A$311:$F$863,2,FALSE),""))</f>
        <v/>
      </c>
      <c r="C443" s="210" t="str">
        <f>IF(ISNA(IF(A443&lt;&gt;"",VLOOKUP(A443,'1CONTRATO2'!$A$311:$F$863,6,FALSE),"")),"",IF(A443&lt;&gt;"",VLOOKUP(A443,'1CONTRATO2'!$A$311:$F$863,6,FALSE),""))</f>
        <v/>
      </c>
      <c r="D443" s="209"/>
      <c r="E443" s="208"/>
      <c r="F443" s="207" t="str">
        <f>IF(ISNA(IF(A443&lt;&gt;"",VLOOKUP(A443,'1CONTRATO2'!$A$311:$F$863,4,FALSE),"")),"",IF(A443&lt;&gt;"",VLOOKUP(A443,'1CONTRATO2'!$A$311:$F$863,4,FALSE),""))</f>
        <v/>
      </c>
      <c r="G443" s="206" t="str">
        <f>IF(PROGRAMACIÓN!F443="","",PROGRAMACIÓN!F443)</f>
        <v/>
      </c>
      <c r="H443" s="206" t="str">
        <f>IF(PROGRAMACIÓN!G443="","",PROGRAMACIÓN!G443)</f>
        <v/>
      </c>
      <c r="I443" s="206" t="str">
        <f>IF(PROGRAMACIÓN!H443="","",PROGRAMACIÓN!H443)</f>
        <v/>
      </c>
      <c r="J443" s="205" t="str">
        <f>IF(ISNA(IF(A443&lt;&gt;"",VLOOKUP(A443,'1CONTRATO2'!$A$311:$F$863,5,FALSE),"")),"",IF(A443&lt;&gt;"",VLOOKUP(A443,'1CONTRATO2'!$A$311:$F$863,5,FALSE),""))</f>
        <v/>
      </c>
      <c r="K443" s="204" t="str">
        <f>IF(ISNA(IF(OR(F443="DESCANSA",J443="DESCANSA"),"-----",IF(C443&lt;&gt;"",IF(VLOOKUP(F443,INICIO!$C$7:$D$30,2,FALSE)&lt;&gt;"",VLOOKUP(F443,INICIO!$C$7:$D$30,2,FALSE),""),""))),"",IF(OR(F443="DESCANSA",J443="DESCANSA"),"-----",IF(C443&lt;&gt;"",IF(VLOOKUP(F443,INICIO!$C$7:$D$30,2,FALSE)&lt;&gt;"",VLOOKUP(F443,INICIO!$C$7:$D$30,2,FALSE),""),"")))</f>
        <v/>
      </c>
      <c r="L443" s="203" t="str">
        <f>IF(ISNA(IF(A443&lt;&gt;"",VLOOKUP(A443,'1CONTRATO2'!$A$311:$G$863,7,FALSE),"")),"",IF(A443&lt;&gt;"",VLOOKUP(A443,'1CONTRATO2'!$A$311:$G$863,7,FALSE),""))</f>
        <v/>
      </c>
      <c r="M443" s="201" t="str">
        <f t="shared" si="30"/>
        <v>-</v>
      </c>
      <c r="N443" s="302" t="str">
        <f t="shared" si="32"/>
        <v/>
      </c>
      <c r="O443" s="314" t="str">
        <f>IF(PROGRAMACIÓN!C443="", "", PROGRAMACIÓN!C443)</f>
        <v/>
      </c>
      <c r="P443" s="303" t="str">
        <f t="shared" si="33"/>
        <v/>
      </c>
      <c r="Q443" s="303" t="str">
        <f t="shared" si="34"/>
        <v/>
      </c>
    </row>
    <row r="444" spans="1:17" ht="18" customHeight="1" x14ac:dyDescent="0.35">
      <c r="A444" s="203">
        <f t="shared" si="31"/>
        <v>437</v>
      </c>
      <c r="B444" s="210" t="str">
        <f>IF(ISNA(IF(A444&lt;&gt;"",VLOOKUP(A444,'1CONTRATO2'!$A$311:$F$863,2,FALSE),"")),"",IF(A444&lt;&gt;"",VLOOKUP(A444,'1CONTRATO2'!$A$311:$F$863,2,FALSE),""))</f>
        <v/>
      </c>
      <c r="C444" s="210" t="str">
        <f>IF(ISNA(IF(A444&lt;&gt;"",VLOOKUP(A444,'1CONTRATO2'!$A$311:$F$863,6,FALSE),"")),"",IF(A444&lt;&gt;"",VLOOKUP(A444,'1CONTRATO2'!$A$311:$F$863,6,FALSE),""))</f>
        <v/>
      </c>
      <c r="D444" s="209"/>
      <c r="E444" s="208"/>
      <c r="F444" s="207" t="str">
        <f>IF(ISNA(IF(A444&lt;&gt;"",VLOOKUP(A444,'1CONTRATO2'!$A$311:$F$863,4,FALSE),"")),"",IF(A444&lt;&gt;"",VLOOKUP(A444,'1CONTRATO2'!$A$311:$F$863,4,FALSE),""))</f>
        <v/>
      </c>
      <c r="G444" s="206" t="str">
        <f>IF(PROGRAMACIÓN!F444="","",PROGRAMACIÓN!F444)</f>
        <v/>
      </c>
      <c r="H444" s="206" t="str">
        <f>IF(PROGRAMACIÓN!G444="","",PROGRAMACIÓN!G444)</f>
        <v/>
      </c>
      <c r="I444" s="206" t="str">
        <f>IF(PROGRAMACIÓN!H444="","",PROGRAMACIÓN!H444)</f>
        <v/>
      </c>
      <c r="J444" s="205" t="str">
        <f>IF(ISNA(IF(A444&lt;&gt;"",VLOOKUP(A444,'1CONTRATO2'!$A$311:$F$863,5,FALSE),"")),"",IF(A444&lt;&gt;"",VLOOKUP(A444,'1CONTRATO2'!$A$311:$F$863,5,FALSE),""))</f>
        <v/>
      </c>
      <c r="K444" s="204" t="str">
        <f>IF(ISNA(IF(OR(F444="DESCANSA",J444="DESCANSA"),"-----",IF(C444&lt;&gt;"",IF(VLOOKUP(F444,INICIO!$C$7:$D$30,2,FALSE)&lt;&gt;"",VLOOKUP(F444,INICIO!$C$7:$D$30,2,FALSE),""),""))),"",IF(OR(F444="DESCANSA",J444="DESCANSA"),"-----",IF(C444&lt;&gt;"",IF(VLOOKUP(F444,INICIO!$C$7:$D$30,2,FALSE)&lt;&gt;"",VLOOKUP(F444,INICIO!$C$7:$D$30,2,FALSE),""),"")))</f>
        <v/>
      </c>
      <c r="L444" s="203" t="str">
        <f>IF(ISNA(IF(A444&lt;&gt;"",VLOOKUP(A444,'1CONTRATO2'!$A$311:$G$863,7,FALSE),"")),"",IF(A444&lt;&gt;"",VLOOKUP(A444,'1CONTRATO2'!$A$311:$G$863,7,FALSE),""))</f>
        <v/>
      </c>
      <c r="M444" s="201" t="str">
        <f t="shared" si="30"/>
        <v>-</v>
      </c>
      <c r="N444" s="302" t="str">
        <f t="shared" si="32"/>
        <v/>
      </c>
      <c r="O444" s="314" t="str">
        <f>IF(PROGRAMACIÓN!C444="", "", PROGRAMACIÓN!C444)</f>
        <v/>
      </c>
      <c r="P444" s="303" t="str">
        <f t="shared" si="33"/>
        <v/>
      </c>
      <c r="Q444" s="303" t="str">
        <f t="shared" si="34"/>
        <v/>
      </c>
    </row>
    <row r="445" spans="1:17" ht="18" customHeight="1" x14ac:dyDescent="0.35">
      <c r="A445" s="203">
        <f t="shared" si="31"/>
        <v>438</v>
      </c>
      <c r="B445" s="210" t="str">
        <f>IF(ISNA(IF(A445&lt;&gt;"",VLOOKUP(A445,'1CONTRATO2'!$A$311:$F$863,2,FALSE),"")),"",IF(A445&lt;&gt;"",VLOOKUP(A445,'1CONTRATO2'!$A$311:$F$863,2,FALSE),""))</f>
        <v/>
      </c>
      <c r="C445" s="210" t="str">
        <f>IF(ISNA(IF(A445&lt;&gt;"",VLOOKUP(A445,'1CONTRATO2'!$A$311:$F$863,6,FALSE),"")),"",IF(A445&lt;&gt;"",VLOOKUP(A445,'1CONTRATO2'!$A$311:$F$863,6,FALSE),""))</f>
        <v/>
      </c>
      <c r="D445" s="209"/>
      <c r="E445" s="208"/>
      <c r="F445" s="207" t="str">
        <f>IF(ISNA(IF(A445&lt;&gt;"",VLOOKUP(A445,'1CONTRATO2'!$A$311:$F$863,4,FALSE),"")),"",IF(A445&lt;&gt;"",VLOOKUP(A445,'1CONTRATO2'!$A$311:$F$863,4,FALSE),""))</f>
        <v/>
      </c>
      <c r="G445" s="206" t="str">
        <f>IF(PROGRAMACIÓN!F445="","",PROGRAMACIÓN!F445)</f>
        <v/>
      </c>
      <c r="H445" s="206" t="str">
        <f>IF(PROGRAMACIÓN!G445="","",PROGRAMACIÓN!G445)</f>
        <v/>
      </c>
      <c r="I445" s="206" t="str">
        <f>IF(PROGRAMACIÓN!H445="","",PROGRAMACIÓN!H445)</f>
        <v/>
      </c>
      <c r="J445" s="205" t="str">
        <f>IF(ISNA(IF(A445&lt;&gt;"",VLOOKUP(A445,'1CONTRATO2'!$A$311:$F$863,5,FALSE),"")),"",IF(A445&lt;&gt;"",VLOOKUP(A445,'1CONTRATO2'!$A$311:$F$863,5,FALSE),""))</f>
        <v/>
      </c>
      <c r="K445" s="204" t="str">
        <f>IF(ISNA(IF(OR(F445="DESCANSA",J445="DESCANSA"),"-----",IF(C445&lt;&gt;"",IF(VLOOKUP(F445,INICIO!$C$7:$D$30,2,FALSE)&lt;&gt;"",VLOOKUP(F445,INICIO!$C$7:$D$30,2,FALSE),""),""))),"",IF(OR(F445="DESCANSA",J445="DESCANSA"),"-----",IF(C445&lt;&gt;"",IF(VLOOKUP(F445,INICIO!$C$7:$D$30,2,FALSE)&lt;&gt;"",VLOOKUP(F445,INICIO!$C$7:$D$30,2,FALSE),""),"")))</f>
        <v/>
      </c>
      <c r="L445" s="203" t="str">
        <f>IF(ISNA(IF(A445&lt;&gt;"",VLOOKUP(A445,'1CONTRATO2'!$A$311:$G$863,7,FALSE),"")),"",IF(A445&lt;&gt;"",VLOOKUP(A445,'1CONTRATO2'!$A$311:$G$863,7,FALSE),""))</f>
        <v/>
      </c>
      <c r="M445" s="201" t="str">
        <f t="shared" si="30"/>
        <v>-</v>
      </c>
      <c r="N445" s="302" t="str">
        <f t="shared" si="32"/>
        <v/>
      </c>
      <c r="O445" s="314" t="str">
        <f>IF(PROGRAMACIÓN!C445="", "", PROGRAMACIÓN!C445)</f>
        <v/>
      </c>
      <c r="P445" s="303" t="str">
        <f t="shared" si="33"/>
        <v/>
      </c>
      <c r="Q445" s="303" t="str">
        <f t="shared" si="34"/>
        <v/>
      </c>
    </row>
    <row r="446" spans="1:17" ht="18" customHeight="1" x14ac:dyDescent="0.35">
      <c r="A446" s="203">
        <f t="shared" si="31"/>
        <v>439</v>
      </c>
      <c r="B446" s="210" t="str">
        <f>IF(ISNA(IF(A446&lt;&gt;"",VLOOKUP(A446,'1CONTRATO2'!$A$311:$F$863,2,FALSE),"")),"",IF(A446&lt;&gt;"",VLOOKUP(A446,'1CONTRATO2'!$A$311:$F$863,2,FALSE),""))</f>
        <v/>
      </c>
      <c r="C446" s="210" t="str">
        <f>IF(ISNA(IF(A446&lt;&gt;"",VLOOKUP(A446,'1CONTRATO2'!$A$311:$F$863,6,FALSE),"")),"",IF(A446&lt;&gt;"",VLOOKUP(A446,'1CONTRATO2'!$A$311:$F$863,6,FALSE),""))</f>
        <v/>
      </c>
      <c r="D446" s="209"/>
      <c r="E446" s="208"/>
      <c r="F446" s="207" t="str">
        <f>IF(ISNA(IF(A446&lt;&gt;"",VLOOKUP(A446,'1CONTRATO2'!$A$311:$F$863,4,FALSE),"")),"",IF(A446&lt;&gt;"",VLOOKUP(A446,'1CONTRATO2'!$A$311:$F$863,4,FALSE),""))</f>
        <v/>
      </c>
      <c r="G446" s="206" t="str">
        <f>IF(PROGRAMACIÓN!F446="","",PROGRAMACIÓN!F446)</f>
        <v/>
      </c>
      <c r="H446" s="206" t="str">
        <f>IF(PROGRAMACIÓN!G446="","",PROGRAMACIÓN!G446)</f>
        <v/>
      </c>
      <c r="I446" s="206" t="str">
        <f>IF(PROGRAMACIÓN!H446="","",PROGRAMACIÓN!H446)</f>
        <v/>
      </c>
      <c r="J446" s="205" t="str">
        <f>IF(ISNA(IF(A446&lt;&gt;"",VLOOKUP(A446,'1CONTRATO2'!$A$311:$F$863,5,FALSE),"")),"",IF(A446&lt;&gt;"",VLOOKUP(A446,'1CONTRATO2'!$A$311:$F$863,5,FALSE),""))</f>
        <v/>
      </c>
      <c r="K446" s="204" t="str">
        <f>IF(ISNA(IF(OR(F446="DESCANSA",J446="DESCANSA"),"-----",IF(C446&lt;&gt;"",IF(VLOOKUP(F446,INICIO!$C$7:$D$30,2,FALSE)&lt;&gt;"",VLOOKUP(F446,INICIO!$C$7:$D$30,2,FALSE),""),""))),"",IF(OR(F446="DESCANSA",J446="DESCANSA"),"-----",IF(C446&lt;&gt;"",IF(VLOOKUP(F446,INICIO!$C$7:$D$30,2,FALSE)&lt;&gt;"",VLOOKUP(F446,INICIO!$C$7:$D$30,2,FALSE),""),"")))</f>
        <v/>
      </c>
      <c r="L446" s="203" t="str">
        <f>IF(ISNA(IF(A446&lt;&gt;"",VLOOKUP(A446,'1CONTRATO2'!$A$311:$G$863,7,FALSE),"")),"",IF(A446&lt;&gt;"",VLOOKUP(A446,'1CONTRATO2'!$A$311:$G$863,7,FALSE),""))</f>
        <v/>
      </c>
      <c r="M446" s="201" t="str">
        <f t="shared" si="30"/>
        <v>-</v>
      </c>
      <c r="N446" s="302" t="str">
        <f t="shared" si="32"/>
        <v/>
      </c>
      <c r="O446" s="314" t="str">
        <f>IF(PROGRAMACIÓN!C446="", "", PROGRAMACIÓN!C446)</f>
        <v/>
      </c>
      <c r="P446" s="303" t="str">
        <f t="shared" si="33"/>
        <v/>
      </c>
      <c r="Q446" s="303" t="str">
        <f t="shared" si="34"/>
        <v/>
      </c>
    </row>
    <row r="447" spans="1:17" ht="18" customHeight="1" x14ac:dyDescent="0.35">
      <c r="A447" s="203">
        <f t="shared" si="31"/>
        <v>440</v>
      </c>
      <c r="B447" s="210" t="str">
        <f>IF(ISNA(IF(A447&lt;&gt;"",VLOOKUP(A447,'1CONTRATO2'!$A$311:$F$863,2,FALSE),"")),"",IF(A447&lt;&gt;"",VLOOKUP(A447,'1CONTRATO2'!$A$311:$F$863,2,FALSE),""))</f>
        <v/>
      </c>
      <c r="C447" s="210" t="str">
        <f>IF(ISNA(IF(A447&lt;&gt;"",VLOOKUP(A447,'1CONTRATO2'!$A$311:$F$863,6,FALSE),"")),"",IF(A447&lt;&gt;"",VLOOKUP(A447,'1CONTRATO2'!$A$311:$F$863,6,FALSE),""))</f>
        <v/>
      </c>
      <c r="D447" s="209"/>
      <c r="E447" s="208"/>
      <c r="F447" s="207" t="str">
        <f>IF(ISNA(IF(A447&lt;&gt;"",VLOOKUP(A447,'1CONTRATO2'!$A$311:$F$863,4,FALSE),"")),"",IF(A447&lt;&gt;"",VLOOKUP(A447,'1CONTRATO2'!$A$311:$F$863,4,FALSE),""))</f>
        <v/>
      </c>
      <c r="G447" s="206" t="str">
        <f>IF(PROGRAMACIÓN!F447="","",PROGRAMACIÓN!F447)</f>
        <v/>
      </c>
      <c r="H447" s="206" t="str">
        <f>IF(PROGRAMACIÓN!G447="","",PROGRAMACIÓN!G447)</f>
        <v/>
      </c>
      <c r="I447" s="206" t="str">
        <f>IF(PROGRAMACIÓN!H447="","",PROGRAMACIÓN!H447)</f>
        <v/>
      </c>
      <c r="J447" s="205" t="str">
        <f>IF(ISNA(IF(A447&lt;&gt;"",VLOOKUP(A447,'1CONTRATO2'!$A$311:$F$863,5,FALSE),"")),"",IF(A447&lt;&gt;"",VLOOKUP(A447,'1CONTRATO2'!$A$311:$F$863,5,FALSE),""))</f>
        <v/>
      </c>
      <c r="K447" s="204" t="str">
        <f>IF(ISNA(IF(OR(F447="DESCANSA",J447="DESCANSA"),"-----",IF(C447&lt;&gt;"",IF(VLOOKUP(F447,INICIO!$C$7:$D$30,2,FALSE)&lt;&gt;"",VLOOKUP(F447,INICIO!$C$7:$D$30,2,FALSE),""),""))),"",IF(OR(F447="DESCANSA",J447="DESCANSA"),"-----",IF(C447&lt;&gt;"",IF(VLOOKUP(F447,INICIO!$C$7:$D$30,2,FALSE)&lt;&gt;"",VLOOKUP(F447,INICIO!$C$7:$D$30,2,FALSE),""),"")))</f>
        <v/>
      </c>
      <c r="L447" s="203" t="str">
        <f>IF(ISNA(IF(A447&lt;&gt;"",VLOOKUP(A447,'1CONTRATO2'!$A$311:$G$863,7,FALSE),"")),"",IF(A447&lt;&gt;"",VLOOKUP(A447,'1CONTRATO2'!$A$311:$G$863,7,FALSE),""))</f>
        <v/>
      </c>
      <c r="M447" s="201" t="str">
        <f t="shared" si="30"/>
        <v>-</v>
      </c>
      <c r="N447" s="302" t="str">
        <f t="shared" si="32"/>
        <v/>
      </c>
      <c r="O447" s="314" t="str">
        <f>IF(PROGRAMACIÓN!C447="", "", PROGRAMACIÓN!C447)</f>
        <v/>
      </c>
      <c r="P447" s="303" t="str">
        <f t="shared" si="33"/>
        <v/>
      </c>
      <c r="Q447" s="303" t="str">
        <f t="shared" si="34"/>
        <v/>
      </c>
    </row>
    <row r="448" spans="1:17" ht="18" customHeight="1" x14ac:dyDescent="0.35">
      <c r="A448" s="203">
        <f t="shared" si="31"/>
        <v>441</v>
      </c>
      <c r="B448" s="210" t="str">
        <f>IF(ISNA(IF(A448&lt;&gt;"",VLOOKUP(A448,'1CONTRATO2'!$A$311:$F$863,2,FALSE),"")),"",IF(A448&lt;&gt;"",VLOOKUP(A448,'1CONTRATO2'!$A$311:$F$863,2,FALSE),""))</f>
        <v/>
      </c>
      <c r="C448" s="210" t="str">
        <f>IF(ISNA(IF(A448&lt;&gt;"",VLOOKUP(A448,'1CONTRATO2'!$A$311:$F$863,6,FALSE),"")),"",IF(A448&lt;&gt;"",VLOOKUP(A448,'1CONTRATO2'!$A$311:$F$863,6,FALSE),""))</f>
        <v/>
      </c>
      <c r="D448" s="209"/>
      <c r="E448" s="208"/>
      <c r="F448" s="207" t="str">
        <f>IF(ISNA(IF(A448&lt;&gt;"",VLOOKUP(A448,'1CONTRATO2'!$A$311:$F$863,4,FALSE),"")),"",IF(A448&lt;&gt;"",VLOOKUP(A448,'1CONTRATO2'!$A$311:$F$863,4,FALSE),""))</f>
        <v/>
      </c>
      <c r="G448" s="206" t="str">
        <f>IF(PROGRAMACIÓN!F448="","",PROGRAMACIÓN!F448)</f>
        <v/>
      </c>
      <c r="H448" s="206" t="str">
        <f>IF(PROGRAMACIÓN!G448="","",PROGRAMACIÓN!G448)</f>
        <v/>
      </c>
      <c r="I448" s="206" t="str">
        <f>IF(PROGRAMACIÓN!H448="","",PROGRAMACIÓN!H448)</f>
        <v/>
      </c>
      <c r="J448" s="205" t="str">
        <f>IF(ISNA(IF(A448&lt;&gt;"",VLOOKUP(A448,'1CONTRATO2'!$A$311:$F$863,5,FALSE),"")),"",IF(A448&lt;&gt;"",VLOOKUP(A448,'1CONTRATO2'!$A$311:$F$863,5,FALSE),""))</f>
        <v/>
      </c>
      <c r="K448" s="204" t="str">
        <f>IF(ISNA(IF(OR(F448="DESCANSA",J448="DESCANSA"),"-----",IF(C448&lt;&gt;"",IF(VLOOKUP(F448,INICIO!$C$7:$D$30,2,FALSE)&lt;&gt;"",VLOOKUP(F448,INICIO!$C$7:$D$30,2,FALSE),""),""))),"",IF(OR(F448="DESCANSA",J448="DESCANSA"),"-----",IF(C448&lt;&gt;"",IF(VLOOKUP(F448,INICIO!$C$7:$D$30,2,FALSE)&lt;&gt;"",VLOOKUP(F448,INICIO!$C$7:$D$30,2,FALSE),""),"")))</f>
        <v/>
      </c>
      <c r="L448" s="203" t="str">
        <f>IF(ISNA(IF(A448&lt;&gt;"",VLOOKUP(A448,'1CONTRATO2'!$A$311:$G$863,7,FALSE),"")),"",IF(A448&lt;&gt;"",VLOOKUP(A448,'1CONTRATO2'!$A$311:$G$863,7,FALSE),""))</f>
        <v/>
      </c>
      <c r="M448" s="201" t="str">
        <f t="shared" si="30"/>
        <v>-</v>
      </c>
      <c r="N448" s="302" t="str">
        <f t="shared" si="32"/>
        <v/>
      </c>
      <c r="O448" s="314" t="str">
        <f>IF(PROGRAMACIÓN!C448="", "", PROGRAMACIÓN!C448)</f>
        <v/>
      </c>
      <c r="P448" s="303" t="str">
        <f t="shared" si="33"/>
        <v/>
      </c>
      <c r="Q448" s="303" t="str">
        <f t="shared" si="34"/>
        <v/>
      </c>
    </row>
    <row r="449" spans="1:17" ht="18" customHeight="1" x14ac:dyDescent="0.35">
      <c r="A449" s="203">
        <f t="shared" si="31"/>
        <v>442</v>
      </c>
      <c r="B449" s="210" t="str">
        <f>IF(ISNA(IF(A449&lt;&gt;"",VLOOKUP(A449,'1CONTRATO2'!$A$311:$F$863,2,FALSE),"")),"",IF(A449&lt;&gt;"",VLOOKUP(A449,'1CONTRATO2'!$A$311:$F$863,2,FALSE),""))</f>
        <v/>
      </c>
      <c r="C449" s="210" t="str">
        <f>IF(ISNA(IF(A449&lt;&gt;"",VLOOKUP(A449,'1CONTRATO2'!$A$311:$F$863,6,FALSE),"")),"",IF(A449&lt;&gt;"",VLOOKUP(A449,'1CONTRATO2'!$A$311:$F$863,6,FALSE),""))</f>
        <v/>
      </c>
      <c r="D449" s="209"/>
      <c r="E449" s="208"/>
      <c r="F449" s="207" t="str">
        <f>IF(ISNA(IF(A449&lt;&gt;"",VLOOKUP(A449,'1CONTRATO2'!$A$311:$F$863,4,FALSE),"")),"",IF(A449&lt;&gt;"",VLOOKUP(A449,'1CONTRATO2'!$A$311:$F$863,4,FALSE),""))</f>
        <v/>
      </c>
      <c r="G449" s="206" t="str">
        <f>IF(PROGRAMACIÓN!F449="","",PROGRAMACIÓN!F449)</f>
        <v/>
      </c>
      <c r="H449" s="206" t="str">
        <f>IF(PROGRAMACIÓN!G449="","",PROGRAMACIÓN!G449)</f>
        <v/>
      </c>
      <c r="I449" s="206" t="str">
        <f>IF(PROGRAMACIÓN!H449="","",PROGRAMACIÓN!H449)</f>
        <v/>
      </c>
      <c r="J449" s="205" t="str">
        <f>IF(ISNA(IF(A449&lt;&gt;"",VLOOKUP(A449,'1CONTRATO2'!$A$311:$F$863,5,FALSE),"")),"",IF(A449&lt;&gt;"",VLOOKUP(A449,'1CONTRATO2'!$A$311:$F$863,5,FALSE),""))</f>
        <v/>
      </c>
      <c r="K449" s="204" t="str">
        <f>IF(ISNA(IF(OR(F449="DESCANSA",J449="DESCANSA"),"-----",IF(C449&lt;&gt;"",IF(VLOOKUP(F449,INICIO!$C$7:$D$30,2,FALSE)&lt;&gt;"",VLOOKUP(F449,INICIO!$C$7:$D$30,2,FALSE),""),""))),"",IF(OR(F449="DESCANSA",J449="DESCANSA"),"-----",IF(C449&lt;&gt;"",IF(VLOOKUP(F449,INICIO!$C$7:$D$30,2,FALSE)&lt;&gt;"",VLOOKUP(F449,INICIO!$C$7:$D$30,2,FALSE),""),"")))</f>
        <v/>
      </c>
      <c r="L449" s="203" t="str">
        <f>IF(ISNA(IF(A449&lt;&gt;"",VLOOKUP(A449,'1CONTRATO2'!$A$311:$G$863,7,FALSE),"")),"",IF(A449&lt;&gt;"",VLOOKUP(A449,'1CONTRATO2'!$A$311:$G$863,7,FALSE),""))</f>
        <v/>
      </c>
      <c r="M449" s="201" t="str">
        <f t="shared" si="30"/>
        <v>-</v>
      </c>
      <c r="N449" s="302" t="str">
        <f t="shared" si="32"/>
        <v/>
      </c>
      <c r="O449" s="314" t="str">
        <f>IF(PROGRAMACIÓN!C449="", "", PROGRAMACIÓN!C449)</f>
        <v/>
      </c>
      <c r="P449" s="303" t="str">
        <f t="shared" si="33"/>
        <v/>
      </c>
      <c r="Q449" s="303" t="str">
        <f t="shared" si="34"/>
        <v/>
      </c>
    </row>
    <row r="450" spans="1:17" ht="18" customHeight="1" x14ac:dyDescent="0.35">
      <c r="A450" s="203">
        <f t="shared" si="31"/>
        <v>443</v>
      </c>
      <c r="B450" s="210" t="str">
        <f>IF(ISNA(IF(A450&lt;&gt;"",VLOOKUP(A450,'1CONTRATO2'!$A$311:$F$863,2,FALSE),"")),"",IF(A450&lt;&gt;"",VLOOKUP(A450,'1CONTRATO2'!$A$311:$F$863,2,FALSE),""))</f>
        <v/>
      </c>
      <c r="C450" s="210" t="str">
        <f>IF(ISNA(IF(A450&lt;&gt;"",VLOOKUP(A450,'1CONTRATO2'!$A$311:$F$863,6,FALSE),"")),"",IF(A450&lt;&gt;"",VLOOKUP(A450,'1CONTRATO2'!$A$311:$F$863,6,FALSE),""))</f>
        <v/>
      </c>
      <c r="D450" s="209"/>
      <c r="E450" s="208"/>
      <c r="F450" s="207" t="str">
        <f>IF(ISNA(IF(A450&lt;&gt;"",VLOOKUP(A450,'1CONTRATO2'!$A$311:$F$863,4,FALSE),"")),"",IF(A450&lt;&gt;"",VLOOKUP(A450,'1CONTRATO2'!$A$311:$F$863,4,FALSE),""))</f>
        <v/>
      </c>
      <c r="G450" s="206" t="str">
        <f>IF(PROGRAMACIÓN!F450="","",PROGRAMACIÓN!F450)</f>
        <v/>
      </c>
      <c r="H450" s="206" t="str">
        <f>IF(PROGRAMACIÓN!G450="","",PROGRAMACIÓN!G450)</f>
        <v/>
      </c>
      <c r="I450" s="206" t="str">
        <f>IF(PROGRAMACIÓN!H450="","",PROGRAMACIÓN!H450)</f>
        <v/>
      </c>
      <c r="J450" s="205" t="str">
        <f>IF(ISNA(IF(A450&lt;&gt;"",VLOOKUP(A450,'1CONTRATO2'!$A$311:$F$863,5,FALSE),"")),"",IF(A450&lt;&gt;"",VLOOKUP(A450,'1CONTRATO2'!$A$311:$F$863,5,FALSE),""))</f>
        <v/>
      </c>
      <c r="K450" s="204" t="str">
        <f>IF(ISNA(IF(OR(F450="DESCANSA",J450="DESCANSA"),"-----",IF(C450&lt;&gt;"",IF(VLOOKUP(F450,INICIO!$C$7:$D$30,2,FALSE)&lt;&gt;"",VLOOKUP(F450,INICIO!$C$7:$D$30,2,FALSE),""),""))),"",IF(OR(F450="DESCANSA",J450="DESCANSA"),"-----",IF(C450&lt;&gt;"",IF(VLOOKUP(F450,INICIO!$C$7:$D$30,2,FALSE)&lt;&gt;"",VLOOKUP(F450,INICIO!$C$7:$D$30,2,FALSE),""),"")))</f>
        <v/>
      </c>
      <c r="L450" s="203" t="str">
        <f>IF(ISNA(IF(A450&lt;&gt;"",VLOOKUP(A450,'1CONTRATO2'!$A$311:$G$863,7,FALSE),"")),"",IF(A450&lt;&gt;"",VLOOKUP(A450,'1CONTRATO2'!$A$311:$G$863,7,FALSE),""))</f>
        <v/>
      </c>
      <c r="M450" s="201" t="str">
        <f t="shared" si="30"/>
        <v>-</v>
      </c>
      <c r="N450" s="302" t="str">
        <f t="shared" si="32"/>
        <v/>
      </c>
      <c r="O450" s="314" t="str">
        <f>IF(PROGRAMACIÓN!C450="", "", PROGRAMACIÓN!C450)</f>
        <v/>
      </c>
      <c r="P450" s="303" t="str">
        <f t="shared" si="33"/>
        <v/>
      </c>
      <c r="Q450" s="303" t="str">
        <f t="shared" si="34"/>
        <v/>
      </c>
    </row>
    <row r="451" spans="1:17" ht="18" customHeight="1" x14ac:dyDescent="0.35">
      <c r="A451" s="203">
        <f t="shared" si="31"/>
        <v>444</v>
      </c>
      <c r="B451" s="210" t="str">
        <f>IF(ISNA(IF(A451&lt;&gt;"",VLOOKUP(A451,'1CONTRATO2'!$A$311:$F$863,2,FALSE),"")),"",IF(A451&lt;&gt;"",VLOOKUP(A451,'1CONTRATO2'!$A$311:$F$863,2,FALSE),""))</f>
        <v/>
      </c>
      <c r="C451" s="210" t="str">
        <f>IF(ISNA(IF(A451&lt;&gt;"",VLOOKUP(A451,'1CONTRATO2'!$A$311:$F$863,6,FALSE),"")),"",IF(A451&lt;&gt;"",VLOOKUP(A451,'1CONTRATO2'!$A$311:$F$863,6,FALSE),""))</f>
        <v/>
      </c>
      <c r="D451" s="209"/>
      <c r="E451" s="208"/>
      <c r="F451" s="207" t="str">
        <f>IF(ISNA(IF(A451&lt;&gt;"",VLOOKUP(A451,'1CONTRATO2'!$A$311:$F$863,4,FALSE),"")),"",IF(A451&lt;&gt;"",VLOOKUP(A451,'1CONTRATO2'!$A$311:$F$863,4,FALSE),""))</f>
        <v/>
      </c>
      <c r="G451" s="206" t="str">
        <f>IF(PROGRAMACIÓN!F451="","",PROGRAMACIÓN!F451)</f>
        <v/>
      </c>
      <c r="H451" s="206" t="str">
        <f>IF(PROGRAMACIÓN!G451="","",PROGRAMACIÓN!G451)</f>
        <v/>
      </c>
      <c r="I451" s="206" t="str">
        <f>IF(PROGRAMACIÓN!H451="","",PROGRAMACIÓN!H451)</f>
        <v/>
      </c>
      <c r="J451" s="205" t="str">
        <f>IF(ISNA(IF(A451&lt;&gt;"",VLOOKUP(A451,'1CONTRATO2'!$A$311:$F$863,5,FALSE),"")),"",IF(A451&lt;&gt;"",VLOOKUP(A451,'1CONTRATO2'!$A$311:$F$863,5,FALSE),""))</f>
        <v/>
      </c>
      <c r="K451" s="204" t="str">
        <f>IF(ISNA(IF(OR(F451="DESCANSA",J451="DESCANSA"),"-----",IF(C451&lt;&gt;"",IF(VLOOKUP(F451,INICIO!$C$7:$D$30,2,FALSE)&lt;&gt;"",VLOOKUP(F451,INICIO!$C$7:$D$30,2,FALSE),""),""))),"",IF(OR(F451="DESCANSA",J451="DESCANSA"),"-----",IF(C451&lt;&gt;"",IF(VLOOKUP(F451,INICIO!$C$7:$D$30,2,FALSE)&lt;&gt;"",VLOOKUP(F451,INICIO!$C$7:$D$30,2,FALSE),""),"")))</f>
        <v/>
      </c>
      <c r="L451" s="203" t="str">
        <f>IF(ISNA(IF(A451&lt;&gt;"",VLOOKUP(A451,'1CONTRATO2'!$A$311:$G$863,7,FALSE),"")),"",IF(A451&lt;&gt;"",VLOOKUP(A451,'1CONTRATO2'!$A$311:$G$863,7,FALSE),""))</f>
        <v/>
      </c>
      <c r="M451" s="201" t="str">
        <f t="shared" si="30"/>
        <v>-</v>
      </c>
      <c r="N451" s="302" t="str">
        <f t="shared" si="32"/>
        <v/>
      </c>
      <c r="O451" s="314" t="str">
        <f>IF(PROGRAMACIÓN!C451="", "", PROGRAMACIÓN!C451)</f>
        <v/>
      </c>
      <c r="P451" s="303" t="str">
        <f t="shared" si="33"/>
        <v/>
      </c>
      <c r="Q451" s="303" t="str">
        <f t="shared" si="34"/>
        <v/>
      </c>
    </row>
    <row r="452" spans="1:17" ht="18" customHeight="1" x14ac:dyDescent="0.35">
      <c r="A452" s="203">
        <f t="shared" si="31"/>
        <v>445</v>
      </c>
      <c r="B452" s="210" t="str">
        <f>IF(ISNA(IF(A452&lt;&gt;"",VLOOKUP(A452,'1CONTRATO2'!$A$311:$F$863,2,FALSE),"")),"",IF(A452&lt;&gt;"",VLOOKUP(A452,'1CONTRATO2'!$A$311:$F$863,2,FALSE),""))</f>
        <v/>
      </c>
      <c r="C452" s="210" t="str">
        <f>IF(ISNA(IF(A452&lt;&gt;"",VLOOKUP(A452,'1CONTRATO2'!$A$311:$F$863,6,FALSE),"")),"",IF(A452&lt;&gt;"",VLOOKUP(A452,'1CONTRATO2'!$A$311:$F$863,6,FALSE),""))</f>
        <v/>
      </c>
      <c r="D452" s="209"/>
      <c r="E452" s="208"/>
      <c r="F452" s="207" t="str">
        <f>IF(ISNA(IF(A452&lt;&gt;"",VLOOKUP(A452,'1CONTRATO2'!$A$311:$F$863,4,FALSE),"")),"",IF(A452&lt;&gt;"",VLOOKUP(A452,'1CONTRATO2'!$A$311:$F$863,4,FALSE),""))</f>
        <v/>
      </c>
      <c r="G452" s="206" t="str">
        <f>IF(PROGRAMACIÓN!F452="","",PROGRAMACIÓN!F452)</f>
        <v/>
      </c>
      <c r="H452" s="206" t="str">
        <f>IF(PROGRAMACIÓN!G452="","",PROGRAMACIÓN!G452)</f>
        <v/>
      </c>
      <c r="I452" s="206" t="str">
        <f>IF(PROGRAMACIÓN!H452="","",PROGRAMACIÓN!H452)</f>
        <v/>
      </c>
      <c r="J452" s="205" t="str">
        <f>IF(ISNA(IF(A452&lt;&gt;"",VLOOKUP(A452,'1CONTRATO2'!$A$311:$F$863,5,FALSE),"")),"",IF(A452&lt;&gt;"",VLOOKUP(A452,'1CONTRATO2'!$A$311:$F$863,5,FALSE),""))</f>
        <v/>
      </c>
      <c r="K452" s="204" t="str">
        <f>IF(ISNA(IF(OR(F452="DESCANSA",J452="DESCANSA"),"-----",IF(C452&lt;&gt;"",IF(VLOOKUP(F452,INICIO!$C$7:$D$30,2,FALSE)&lt;&gt;"",VLOOKUP(F452,INICIO!$C$7:$D$30,2,FALSE),""),""))),"",IF(OR(F452="DESCANSA",J452="DESCANSA"),"-----",IF(C452&lt;&gt;"",IF(VLOOKUP(F452,INICIO!$C$7:$D$30,2,FALSE)&lt;&gt;"",VLOOKUP(F452,INICIO!$C$7:$D$30,2,FALSE),""),"")))</f>
        <v/>
      </c>
      <c r="L452" s="203" t="str">
        <f>IF(ISNA(IF(A452&lt;&gt;"",VLOOKUP(A452,'1CONTRATO2'!$A$311:$G$863,7,FALSE),"")),"",IF(A452&lt;&gt;"",VLOOKUP(A452,'1CONTRATO2'!$A$311:$G$863,7,FALSE),""))</f>
        <v/>
      </c>
      <c r="M452" s="201" t="str">
        <f t="shared" si="30"/>
        <v>-</v>
      </c>
      <c r="N452" s="302" t="str">
        <f t="shared" si="32"/>
        <v/>
      </c>
      <c r="O452" s="314" t="str">
        <f>IF(PROGRAMACIÓN!C452="", "", PROGRAMACIÓN!C452)</f>
        <v/>
      </c>
      <c r="P452" s="303" t="str">
        <f t="shared" si="33"/>
        <v/>
      </c>
      <c r="Q452" s="303" t="str">
        <f t="shared" si="34"/>
        <v/>
      </c>
    </row>
    <row r="453" spans="1:17" ht="18" customHeight="1" x14ac:dyDescent="0.35">
      <c r="A453" s="203">
        <f t="shared" si="31"/>
        <v>446</v>
      </c>
      <c r="B453" s="210" t="str">
        <f>IF(ISNA(IF(A453&lt;&gt;"",VLOOKUP(A453,'1CONTRATO2'!$A$311:$F$863,2,FALSE),"")),"",IF(A453&lt;&gt;"",VLOOKUP(A453,'1CONTRATO2'!$A$311:$F$863,2,FALSE),""))</f>
        <v/>
      </c>
      <c r="C453" s="210" t="str">
        <f>IF(ISNA(IF(A453&lt;&gt;"",VLOOKUP(A453,'1CONTRATO2'!$A$311:$F$863,6,FALSE),"")),"",IF(A453&lt;&gt;"",VLOOKUP(A453,'1CONTRATO2'!$A$311:$F$863,6,FALSE),""))</f>
        <v/>
      </c>
      <c r="D453" s="209"/>
      <c r="E453" s="208"/>
      <c r="F453" s="207" t="str">
        <f>IF(ISNA(IF(A453&lt;&gt;"",VLOOKUP(A453,'1CONTRATO2'!$A$311:$F$863,4,FALSE),"")),"",IF(A453&lt;&gt;"",VLOOKUP(A453,'1CONTRATO2'!$A$311:$F$863,4,FALSE),""))</f>
        <v/>
      </c>
      <c r="G453" s="206" t="str">
        <f>IF(PROGRAMACIÓN!F453="","",PROGRAMACIÓN!F453)</f>
        <v/>
      </c>
      <c r="H453" s="206" t="str">
        <f>IF(PROGRAMACIÓN!G453="","",PROGRAMACIÓN!G453)</f>
        <v/>
      </c>
      <c r="I453" s="206" t="str">
        <f>IF(PROGRAMACIÓN!H453="","",PROGRAMACIÓN!H453)</f>
        <v/>
      </c>
      <c r="J453" s="205" t="str">
        <f>IF(ISNA(IF(A453&lt;&gt;"",VLOOKUP(A453,'1CONTRATO2'!$A$311:$F$863,5,FALSE),"")),"",IF(A453&lt;&gt;"",VLOOKUP(A453,'1CONTRATO2'!$A$311:$F$863,5,FALSE),""))</f>
        <v/>
      </c>
      <c r="K453" s="204" t="str">
        <f>IF(ISNA(IF(OR(F453="DESCANSA",J453="DESCANSA"),"-----",IF(C453&lt;&gt;"",IF(VLOOKUP(F453,INICIO!$C$7:$D$30,2,FALSE)&lt;&gt;"",VLOOKUP(F453,INICIO!$C$7:$D$30,2,FALSE),""),""))),"",IF(OR(F453="DESCANSA",J453="DESCANSA"),"-----",IF(C453&lt;&gt;"",IF(VLOOKUP(F453,INICIO!$C$7:$D$30,2,FALSE)&lt;&gt;"",VLOOKUP(F453,INICIO!$C$7:$D$30,2,FALSE),""),"")))</f>
        <v/>
      </c>
      <c r="L453" s="203" t="str">
        <f>IF(ISNA(IF(A453&lt;&gt;"",VLOOKUP(A453,'1CONTRATO2'!$A$311:$G$863,7,FALSE),"")),"",IF(A453&lt;&gt;"",VLOOKUP(A453,'1CONTRATO2'!$A$311:$G$863,7,FALSE),""))</f>
        <v/>
      </c>
      <c r="M453" s="201" t="str">
        <f t="shared" si="30"/>
        <v>-</v>
      </c>
      <c r="N453" s="302" t="str">
        <f t="shared" si="32"/>
        <v/>
      </c>
      <c r="O453" s="314" t="str">
        <f>IF(PROGRAMACIÓN!C453="", "", PROGRAMACIÓN!C453)</f>
        <v/>
      </c>
      <c r="P453" s="303" t="str">
        <f t="shared" si="33"/>
        <v/>
      </c>
      <c r="Q453" s="303" t="str">
        <f t="shared" si="34"/>
        <v/>
      </c>
    </row>
    <row r="454" spans="1:17" ht="18" customHeight="1" x14ac:dyDescent="0.35">
      <c r="A454" s="203">
        <f t="shared" si="31"/>
        <v>447</v>
      </c>
      <c r="B454" s="210" t="str">
        <f>IF(ISNA(IF(A454&lt;&gt;"",VLOOKUP(A454,'1CONTRATO2'!$A$311:$F$863,2,FALSE),"")),"",IF(A454&lt;&gt;"",VLOOKUP(A454,'1CONTRATO2'!$A$311:$F$863,2,FALSE),""))</f>
        <v/>
      </c>
      <c r="C454" s="210" t="str">
        <f>IF(ISNA(IF(A454&lt;&gt;"",VLOOKUP(A454,'1CONTRATO2'!$A$311:$F$863,6,FALSE),"")),"",IF(A454&lt;&gt;"",VLOOKUP(A454,'1CONTRATO2'!$A$311:$F$863,6,FALSE),""))</f>
        <v/>
      </c>
      <c r="D454" s="209"/>
      <c r="E454" s="208"/>
      <c r="F454" s="207" t="str">
        <f>IF(ISNA(IF(A454&lt;&gt;"",VLOOKUP(A454,'1CONTRATO2'!$A$311:$F$863,4,FALSE),"")),"",IF(A454&lt;&gt;"",VLOOKUP(A454,'1CONTRATO2'!$A$311:$F$863,4,FALSE),""))</f>
        <v/>
      </c>
      <c r="G454" s="206" t="str">
        <f>IF(PROGRAMACIÓN!F454="","",PROGRAMACIÓN!F454)</f>
        <v/>
      </c>
      <c r="H454" s="206" t="str">
        <f>IF(PROGRAMACIÓN!G454="","",PROGRAMACIÓN!G454)</f>
        <v/>
      </c>
      <c r="I454" s="206" t="str">
        <f>IF(PROGRAMACIÓN!H454="","",PROGRAMACIÓN!H454)</f>
        <v/>
      </c>
      <c r="J454" s="205" t="str">
        <f>IF(ISNA(IF(A454&lt;&gt;"",VLOOKUP(A454,'1CONTRATO2'!$A$311:$F$863,5,FALSE),"")),"",IF(A454&lt;&gt;"",VLOOKUP(A454,'1CONTRATO2'!$A$311:$F$863,5,FALSE),""))</f>
        <v/>
      </c>
      <c r="K454" s="204" t="str">
        <f>IF(ISNA(IF(OR(F454="DESCANSA",J454="DESCANSA"),"-----",IF(C454&lt;&gt;"",IF(VLOOKUP(F454,INICIO!$C$7:$D$30,2,FALSE)&lt;&gt;"",VLOOKUP(F454,INICIO!$C$7:$D$30,2,FALSE),""),""))),"",IF(OR(F454="DESCANSA",J454="DESCANSA"),"-----",IF(C454&lt;&gt;"",IF(VLOOKUP(F454,INICIO!$C$7:$D$30,2,FALSE)&lt;&gt;"",VLOOKUP(F454,INICIO!$C$7:$D$30,2,FALSE),""),"")))</f>
        <v/>
      </c>
      <c r="L454" s="203" t="str">
        <f>IF(ISNA(IF(A454&lt;&gt;"",VLOOKUP(A454,'1CONTRATO2'!$A$311:$G$863,7,FALSE),"")),"",IF(A454&lt;&gt;"",VLOOKUP(A454,'1CONTRATO2'!$A$311:$G$863,7,FALSE),""))</f>
        <v/>
      </c>
      <c r="M454" s="201" t="str">
        <f t="shared" si="30"/>
        <v>-</v>
      </c>
      <c r="N454" s="302" t="str">
        <f t="shared" si="32"/>
        <v/>
      </c>
      <c r="O454" s="314" t="str">
        <f>IF(PROGRAMACIÓN!C454="", "", PROGRAMACIÓN!C454)</f>
        <v/>
      </c>
      <c r="P454" s="303" t="str">
        <f t="shared" si="33"/>
        <v/>
      </c>
      <c r="Q454" s="303" t="str">
        <f t="shared" si="34"/>
        <v/>
      </c>
    </row>
    <row r="455" spans="1:17" ht="18" customHeight="1" x14ac:dyDescent="0.35">
      <c r="A455" s="203">
        <f t="shared" si="31"/>
        <v>448</v>
      </c>
      <c r="B455" s="210" t="str">
        <f>IF(ISNA(IF(A455&lt;&gt;"",VLOOKUP(A455,'1CONTRATO2'!$A$311:$F$863,2,FALSE),"")),"",IF(A455&lt;&gt;"",VLOOKUP(A455,'1CONTRATO2'!$A$311:$F$863,2,FALSE),""))</f>
        <v/>
      </c>
      <c r="C455" s="210" t="str">
        <f>IF(ISNA(IF(A455&lt;&gt;"",VLOOKUP(A455,'1CONTRATO2'!$A$311:$F$863,6,FALSE),"")),"",IF(A455&lt;&gt;"",VLOOKUP(A455,'1CONTRATO2'!$A$311:$F$863,6,FALSE),""))</f>
        <v/>
      </c>
      <c r="D455" s="209"/>
      <c r="E455" s="208"/>
      <c r="F455" s="207" t="str">
        <f>IF(ISNA(IF(A455&lt;&gt;"",VLOOKUP(A455,'1CONTRATO2'!$A$311:$F$863,4,FALSE),"")),"",IF(A455&lt;&gt;"",VLOOKUP(A455,'1CONTRATO2'!$A$311:$F$863,4,FALSE),""))</f>
        <v/>
      </c>
      <c r="G455" s="206" t="str">
        <f>IF(PROGRAMACIÓN!F455="","",PROGRAMACIÓN!F455)</f>
        <v/>
      </c>
      <c r="H455" s="206" t="str">
        <f>IF(PROGRAMACIÓN!G455="","",PROGRAMACIÓN!G455)</f>
        <v/>
      </c>
      <c r="I455" s="206" t="str">
        <f>IF(PROGRAMACIÓN!H455="","",PROGRAMACIÓN!H455)</f>
        <v/>
      </c>
      <c r="J455" s="205" t="str">
        <f>IF(ISNA(IF(A455&lt;&gt;"",VLOOKUP(A455,'1CONTRATO2'!$A$311:$F$863,5,FALSE),"")),"",IF(A455&lt;&gt;"",VLOOKUP(A455,'1CONTRATO2'!$A$311:$F$863,5,FALSE),""))</f>
        <v/>
      </c>
      <c r="K455" s="204" t="str">
        <f>IF(ISNA(IF(OR(F455="DESCANSA",J455="DESCANSA"),"-----",IF(C455&lt;&gt;"",IF(VLOOKUP(F455,INICIO!$C$7:$D$30,2,FALSE)&lt;&gt;"",VLOOKUP(F455,INICIO!$C$7:$D$30,2,FALSE),""),""))),"",IF(OR(F455="DESCANSA",J455="DESCANSA"),"-----",IF(C455&lt;&gt;"",IF(VLOOKUP(F455,INICIO!$C$7:$D$30,2,FALSE)&lt;&gt;"",VLOOKUP(F455,INICIO!$C$7:$D$30,2,FALSE),""),"")))</f>
        <v/>
      </c>
      <c r="L455" s="203" t="str">
        <f>IF(ISNA(IF(A455&lt;&gt;"",VLOOKUP(A455,'1CONTRATO2'!$A$311:$G$863,7,FALSE),"")),"",IF(A455&lt;&gt;"",VLOOKUP(A455,'1CONTRATO2'!$A$311:$G$863,7,FALSE),""))</f>
        <v/>
      </c>
      <c r="M455" s="201" t="str">
        <f t="shared" si="30"/>
        <v>-</v>
      </c>
      <c r="N455" s="302" t="str">
        <f t="shared" si="32"/>
        <v/>
      </c>
      <c r="O455" s="314" t="str">
        <f>IF(PROGRAMACIÓN!C455="", "", PROGRAMACIÓN!C455)</f>
        <v/>
      </c>
      <c r="P455" s="303" t="str">
        <f t="shared" si="33"/>
        <v/>
      </c>
      <c r="Q455" s="303" t="str">
        <f t="shared" si="34"/>
        <v/>
      </c>
    </row>
    <row r="456" spans="1:17" ht="18" customHeight="1" x14ac:dyDescent="0.35">
      <c r="A456" s="203">
        <f t="shared" si="31"/>
        <v>449</v>
      </c>
      <c r="B456" s="210" t="str">
        <f>IF(ISNA(IF(A456&lt;&gt;"",VLOOKUP(A456,'1CONTRATO2'!$A$311:$F$863,2,FALSE),"")),"",IF(A456&lt;&gt;"",VLOOKUP(A456,'1CONTRATO2'!$A$311:$F$863,2,FALSE),""))</f>
        <v/>
      </c>
      <c r="C456" s="210" t="str">
        <f>IF(ISNA(IF(A456&lt;&gt;"",VLOOKUP(A456,'1CONTRATO2'!$A$311:$F$863,6,FALSE),"")),"",IF(A456&lt;&gt;"",VLOOKUP(A456,'1CONTRATO2'!$A$311:$F$863,6,FALSE),""))</f>
        <v/>
      </c>
      <c r="D456" s="209"/>
      <c r="E456" s="208"/>
      <c r="F456" s="207" t="str">
        <f>IF(ISNA(IF(A456&lt;&gt;"",VLOOKUP(A456,'1CONTRATO2'!$A$311:$F$863,4,FALSE),"")),"",IF(A456&lt;&gt;"",VLOOKUP(A456,'1CONTRATO2'!$A$311:$F$863,4,FALSE),""))</f>
        <v/>
      </c>
      <c r="G456" s="206" t="str">
        <f>IF(PROGRAMACIÓN!F456="","",PROGRAMACIÓN!F456)</f>
        <v/>
      </c>
      <c r="H456" s="206" t="str">
        <f>IF(PROGRAMACIÓN!G456="","",PROGRAMACIÓN!G456)</f>
        <v/>
      </c>
      <c r="I456" s="206" t="str">
        <f>IF(PROGRAMACIÓN!H456="","",PROGRAMACIÓN!H456)</f>
        <v/>
      </c>
      <c r="J456" s="205" t="str">
        <f>IF(ISNA(IF(A456&lt;&gt;"",VLOOKUP(A456,'1CONTRATO2'!$A$311:$F$863,5,FALSE),"")),"",IF(A456&lt;&gt;"",VLOOKUP(A456,'1CONTRATO2'!$A$311:$F$863,5,FALSE),""))</f>
        <v/>
      </c>
      <c r="K456" s="204" t="str">
        <f>IF(ISNA(IF(OR(F456="DESCANSA",J456="DESCANSA"),"-----",IF(C456&lt;&gt;"",IF(VLOOKUP(F456,INICIO!$C$7:$D$30,2,FALSE)&lt;&gt;"",VLOOKUP(F456,INICIO!$C$7:$D$30,2,FALSE),""),""))),"",IF(OR(F456="DESCANSA",J456="DESCANSA"),"-----",IF(C456&lt;&gt;"",IF(VLOOKUP(F456,INICIO!$C$7:$D$30,2,FALSE)&lt;&gt;"",VLOOKUP(F456,INICIO!$C$7:$D$30,2,FALSE),""),"")))</f>
        <v/>
      </c>
      <c r="L456" s="203" t="str">
        <f>IF(ISNA(IF(A456&lt;&gt;"",VLOOKUP(A456,'1CONTRATO2'!$A$311:$G$863,7,FALSE),"")),"",IF(A456&lt;&gt;"",VLOOKUP(A456,'1CONTRATO2'!$A$311:$G$863,7,FALSE),""))</f>
        <v/>
      </c>
      <c r="M456" s="201" t="str">
        <f t="shared" ref="M456:M519" si="35">IF(OR(K456="DESCANSA",K456="-----"),"","-")</f>
        <v>-</v>
      </c>
      <c r="N456" s="302" t="str">
        <f t="shared" si="32"/>
        <v/>
      </c>
      <c r="O456" s="314" t="str">
        <f>IF(PROGRAMACIÓN!C456="", "", PROGRAMACIÓN!C456)</f>
        <v/>
      </c>
      <c r="P456" s="303" t="str">
        <f t="shared" si="33"/>
        <v/>
      </c>
      <c r="Q456" s="303" t="str">
        <f t="shared" si="34"/>
        <v/>
      </c>
    </row>
    <row r="457" spans="1:17" ht="18" customHeight="1" x14ac:dyDescent="0.35">
      <c r="A457" s="203">
        <f t="shared" ref="A457:A520" si="36">A456+1</f>
        <v>450</v>
      </c>
      <c r="B457" s="210" t="str">
        <f>IF(ISNA(IF(A457&lt;&gt;"",VLOOKUP(A457,'1CONTRATO2'!$A$311:$F$863,2,FALSE),"")),"",IF(A457&lt;&gt;"",VLOOKUP(A457,'1CONTRATO2'!$A$311:$F$863,2,FALSE),""))</f>
        <v/>
      </c>
      <c r="C457" s="210" t="str">
        <f>IF(ISNA(IF(A457&lt;&gt;"",VLOOKUP(A457,'1CONTRATO2'!$A$311:$F$863,6,FALSE),"")),"",IF(A457&lt;&gt;"",VLOOKUP(A457,'1CONTRATO2'!$A$311:$F$863,6,FALSE),""))</f>
        <v/>
      </c>
      <c r="D457" s="209"/>
      <c r="E457" s="208"/>
      <c r="F457" s="207" t="str">
        <f>IF(ISNA(IF(A457&lt;&gt;"",VLOOKUP(A457,'1CONTRATO2'!$A$311:$F$863,4,FALSE),"")),"",IF(A457&lt;&gt;"",VLOOKUP(A457,'1CONTRATO2'!$A$311:$F$863,4,FALSE),""))</f>
        <v/>
      </c>
      <c r="G457" s="206" t="str">
        <f>IF(PROGRAMACIÓN!F457="","",PROGRAMACIÓN!F457)</f>
        <v/>
      </c>
      <c r="H457" s="206" t="str">
        <f>IF(PROGRAMACIÓN!G457="","",PROGRAMACIÓN!G457)</f>
        <v/>
      </c>
      <c r="I457" s="206" t="str">
        <f>IF(PROGRAMACIÓN!H457="","",PROGRAMACIÓN!H457)</f>
        <v/>
      </c>
      <c r="J457" s="205" t="str">
        <f>IF(ISNA(IF(A457&lt;&gt;"",VLOOKUP(A457,'1CONTRATO2'!$A$311:$F$863,5,FALSE),"")),"",IF(A457&lt;&gt;"",VLOOKUP(A457,'1CONTRATO2'!$A$311:$F$863,5,FALSE),""))</f>
        <v/>
      </c>
      <c r="K457" s="204" t="str">
        <f>IF(ISNA(IF(OR(F457="DESCANSA",J457="DESCANSA"),"-----",IF(C457&lt;&gt;"",IF(VLOOKUP(F457,INICIO!$C$7:$D$30,2,FALSE)&lt;&gt;"",VLOOKUP(F457,INICIO!$C$7:$D$30,2,FALSE),""),""))),"",IF(OR(F457="DESCANSA",J457="DESCANSA"),"-----",IF(C457&lt;&gt;"",IF(VLOOKUP(F457,INICIO!$C$7:$D$30,2,FALSE)&lt;&gt;"",VLOOKUP(F457,INICIO!$C$7:$D$30,2,FALSE),""),"")))</f>
        <v/>
      </c>
      <c r="L457" s="203" t="str">
        <f>IF(ISNA(IF(A457&lt;&gt;"",VLOOKUP(A457,'1CONTRATO2'!$A$311:$G$863,7,FALSE),"")),"",IF(A457&lt;&gt;"",VLOOKUP(A457,'1CONTRATO2'!$A$311:$G$863,7,FALSE),""))</f>
        <v/>
      </c>
      <c r="M457" s="201" t="str">
        <f t="shared" si="35"/>
        <v>-</v>
      </c>
      <c r="N457" s="302" t="str">
        <f t="shared" ref="N457:N520" si="37">CONCATENATE(F457,J457,L457)</f>
        <v/>
      </c>
      <c r="O457" s="314" t="str">
        <f>IF(PROGRAMACIÓN!C457="", "", PROGRAMACIÓN!C457)</f>
        <v/>
      </c>
      <c r="P457" s="303" t="str">
        <f t="shared" ref="P457:P520" si="38">G457</f>
        <v/>
      </c>
      <c r="Q457" s="303" t="str">
        <f t="shared" ref="Q457:Q520" si="39">H457</f>
        <v/>
      </c>
    </row>
    <row r="458" spans="1:17" ht="18" customHeight="1" x14ac:dyDescent="0.35">
      <c r="A458" s="203">
        <f t="shared" si="36"/>
        <v>451</v>
      </c>
      <c r="B458" s="210" t="str">
        <f>IF(ISNA(IF(A458&lt;&gt;"",VLOOKUP(A458,'1CONTRATO2'!$A$311:$F$863,2,FALSE),"")),"",IF(A458&lt;&gt;"",VLOOKUP(A458,'1CONTRATO2'!$A$311:$F$863,2,FALSE),""))</f>
        <v/>
      </c>
      <c r="C458" s="210" t="str">
        <f>IF(ISNA(IF(A458&lt;&gt;"",VLOOKUP(A458,'1CONTRATO2'!$A$311:$F$863,6,FALSE),"")),"",IF(A458&lt;&gt;"",VLOOKUP(A458,'1CONTRATO2'!$A$311:$F$863,6,FALSE),""))</f>
        <v/>
      </c>
      <c r="D458" s="209"/>
      <c r="E458" s="208"/>
      <c r="F458" s="207" t="str">
        <f>IF(ISNA(IF(A458&lt;&gt;"",VLOOKUP(A458,'1CONTRATO2'!$A$311:$F$863,4,FALSE),"")),"",IF(A458&lt;&gt;"",VLOOKUP(A458,'1CONTRATO2'!$A$311:$F$863,4,FALSE),""))</f>
        <v/>
      </c>
      <c r="G458" s="206" t="str">
        <f>IF(PROGRAMACIÓN!F458="","",PROGRAMACIÓN!F458)</f>
        <v/>
      </c>
      <c r="H458" s="206" t="str">
        <f>IF(PROGRAMACIÓN!G458="","",PROGRAMACIÓN!G458)</f>
        <v/>
      </c>
      <c r="I458" s="206" t="str">
        <f>IF(PROGRAMACIÓN!H458="","",PROGRAMACIÓN!H458)</f>
        <v/>
      </c>
      <c r="J458" s="205" t="str">
        <f>IF(ISNA(IF(A458&lt;&gt;"",VLOOKUP(A458,'1CONTRATO2'!$A$311:$F$863,5,FALSE),"")),"",IF(A458&lt;&gt;"",VLOOKUP(A458,'1CONTRATO2'!$A$311:$F$863,5,FALSE),""))</f>
        <v/>
      </c>
      <c r="K458" s="204" t="str">
        <f>IF(ISNA(IF(OR(F458="DESCANSA",J458="DESCANSA"),"-----",IF(C458&lt;&gt;"",IF(VLOOKUP(F458,INICIO!$C$7:$D$30,2,FALSE)&lt;&gt;"",VLOOKUP(F458,INICIO!$C$7:$D$30,2,FALSE),""),""))),"",IF(OR(F458="DESCANSA",J458="DESCANSA"),"-----",IF(C458&lt;&gt;"",IF(VLOOKUP(F458,INICIO!$C$7:$D$30,2,FALSE)&lt;&gt;"",VLOOKUP(F458,INICIO!$C$7:$D$30,2,FALSE),""),"")))</f>
        <v/>
      </c>
      <c r="L458" s="203" t="str">
        <f>IF(ISNA(IF(A458&lt;&gt;"",VLOOKUP(A458,'1CONTRATO2'!$A$311:$G$863,7,FALSE),"")),"",IF(A458&lt;&gt;"",VLOOKUP(A458,'1CONTRATO2'!$A$311:$G$863,7,FALSE),""))</f>
        <v/>
      </c>
      <c r="M458" s="201" t="str">
        <f t="shared" si="35"/>
        <v>-</v>
      </c>
      <c r="N458" s="302" t="str">
        <f t="shared" si="37"/>
        <v/>
      </c>
      <c r="O458" s="314" t="str">
        <f>IF(PROGRAMACIÓN!C458="", "", PROGRAMACIÓN!C458)</f>
        <v/>
      </c>
      <c r="P458" s="303" t="str">
        <f t="shared" si="38"/>
        <v/>
      </c>
      <c r="Q458" s="303" t="str">
        <f t="shared" si="39"/>
        <v/>
      </c>
    </row>
    <row r="459" spans="1:17" ht="18" customHeight="1" x14ac:dyDescent="0.35">
      <c r="A459" s="203">
        <f t="shared" si="36"/>
        <v>452</v>
      </c>
      <c r="B459" s="210" t="str">
        <f>IF(ISNA(IF(A459&lt;&gt;"",VLOOKUP(A459,'1CONTRATO2'!$A$311:$F$863,2,FALSE),"")),"",IF(A459&lt;&gt;"",VLOOKUP(A459,'1CONTRATO2'!$A$311:$F$863,2,FALSE),""))</f>
        <v/>
      </c>
      <c r="C459" s="210" t="str">
        <f>IF(ISNA(IF(A459&lt;&gt;"",VLOOKUP(A459,'1CONTRATO2'!$A$311:$F$863,6,FALSE),"")),"",IF(A459&lt;&gt;"",VLOOKUP(A459,'1CONTRATO2'!$A$311:$F$863,6,FALSE),""))</f>
        <v/>
      </c>
      <c r="D459" s="209"/>
      <c r="E459" s="208"/>
      <c r="F459" s="207" t="str">
        <f>IF(ISNA(IF(A459&lt;&gt;"",VLOOKUP(A459,'1CONTRATO2'!$A$311:$F$863,4,FALSE),"")),"",IF(A459&lt;&gt;"",VLOOKUP(A459,'1CONTRATO2'!$A$311:$F$863,4,FALSE),""))</f>
        <v/>
      </c>
      <c r="G459" s="206" t="str">
        <f>IF(PROGRAMACIÓN!F459="","",PROGRAMACIÓN!F459)</f>
        <v/>
      </c>
      <c r="H459" s="206" t="str">
        <f>IF(PROGRAMACIÓN!G459="","",PROGRAMACIÓN!G459)</f>
        <v/>
      </c>
      <c r="I459" s="206" t="str">
        <f>IF(PROGRAMACIÓN!H459="","",PROGRAMACIÓN!H459)</f>
        <v/>
      </c>
      <c r="J459" s="205" t="str">
        <f>IF(ISNA(IF(A459&lt;&gt;"",VLOOKUP(A459,'1CONTRATO2'!$A$311:$F$863,5,FALSE),"")),"",IF(A459&lt;&gt;"",VLOOKUP(A459,'1CONTRATO2'!$A$311:$F$863,5,FALSE),""))</f>
        <v/>
      </c>
      <c r="K459" s="204" t="str">
        <f>IF(ISNA(IF(OR(F459="DESCANSA",J459="DESCANSA"),"-----",IF(C459&lt;&gt;"",IF(VLOOKUP(F459,INICIO!$C$7:$D$30,2,FALSE)&lt;&gt;"",VLOOKUP(F459,INICIO!$C$7:$D$30,2,FALSE),""),""))),"",IF(OR(F459="DESCANSA",J459="DESCANSA"),"-----",IF(C459&lt;&gt;"",IF(VLOOKUP(F459,INICIO!$C$7:$D$30,2,FALSE)&lt;&gt;"",VLOOKUP(F459,INICIO!$C$7:$D$30,2,FALSE),""),"")))</f>
        <v/>
      </c>
      <c r="L459" s="203" t="str">
        <f>IF(ISNA(IF(A459&lt;&gt;"",VLOOKUP(A459,'1CONTRATO2'!$A$311:$G$863,7,FALSE),"")),"",IF(A459&lt;&gt;"",VLOOKUP(A459,'1CONTRATO2'!$A$311:$G$863,7,FALSE),""))</f>
        <v/>
      </c>
      <c r="M459" s="201" t="str">
        <f t="shared" si="35"/>
        <v>-</v>
      </c>
      <c r="N459" s="302" t="str">
        <f t="shared" si="37"/>
        <v/>
      </c>
      <c r="O459" s="314" t="str">
        <f>IF(PROGRAMACIÓN!C459="", "", PROGRAMACIÓN!C459)</f>
        <v/>
      </c>
      <c r="P459" s="303" t="str">
        <f t="shared" si="38"/>
        <v/>
      </c>
      <c r="Q459" s="303" t="str">
        <f t="shared" si="39"/>
        <v/>
      </c>
    </row>
    <row r="460" spans="1:17" ht="18" customHeight="1" x14ac:dyDescent="0.35">
      <c r="A460" s="203">
        <f t="shared" si="36"/>
        <v>453</v>
      </c>
      <c r="B460" s="210" t="str">
        <f>IF(ISNA(IF(A460&lt;&gt;"",VLOOKUP(A460,'1CONTRATO2'!$A$311:$F$863,2,FALSE),"")),"",IF(A460&lt;&gt;"",VLOOKUP(A460,'1CONTRATO2'!$A$311:$F$863,2,FALSE),""))</f>
        <v/>
      </c>
      <c r="C460" s="210" t="str">
        <f>IF(ISNA(IF(A460&lt;&gt;"",VLOOKUP(A460,'1CONTRATO2'!$A$311:$F$863,6,FALSE),"")),"",IF(A460&lt;&gt;"",VLOOKUP(A460,'1CONTRATO2'!$A$311:$F$863,6,FALSE),""))</f>
        <v/>
      </c>
      <c r="D460" s="209"/>
      <c r="E460" s="208"/>
      <c r="F460" s="207" t="str">
        <f>IF(ISNA(IF(A460&lt;&gt;"",VLOOKUP(A460,'1CONTRATO2'!$A$311:$F$863,4,FALSE),"")),"",IF(A460&lt;&gt;"",VLOOKUP(A460,'1CONTRATO2'!$A$311:$F$863,4,FALSE),""))</f>
        <v/>
      </c>
      <c r="G460" s="206" t="str">
        <f>IF(PROGRAMACIÓN!F460="","",PROGRAMACIÓN!F460)</f>
        <v/>
      </c>
      <c r="H460" s="206" t="str">
        <f>IF(PROGRAMACIÓN!G460="","",PROGRAMACIÓN!G460)</f>
        <v/>
      </c>
      <c r="I460" s="206" t="str">
        <f>IF(PROGRAMACIÓN!H460="","",PROGRAMACIÓN!H460)</f>
        <v/>
      </c>
      <c r="J460" s="205" t="str">
        <f>IF(ISNA(IF(A460&lt;&gt;"",VLOOKUP(A460,'1CONTRATO2'!$A$311:$F$863,5,FALSE),"")),"",IF(A460&lt;&gt;"",VLOOKUP(A460,'1CONTRATO2'!$A$311:$F$863,5,FALSE),""))</f>
        <v/>
      </c>
      <c r="K460" s="204" t="str">
        <f>IF(ISNA(IF(OR(F460="DESCANSA",J460="DESCANSA"),"-----",IF(C460&lt;&gt;"",IF(VLOOKUP(F460,INICIO!$C$7:$D$30,2,FALSE)&lt;&gt;"",VLOOKUP(F460,INICIO!$C$7:$D$30,2,FALSE),""),""))),"",IF(OR(F460="DESCANSA",J460="DESCANSA"),"-----",IF(C460&lt;&gt;"",IF(VLOOKUP(F460,INICIO!$C$7:$D$30,2,FALSE)&lt;&gt;"",VLOOKUP(F460,INICIO!$C$7:$D$30,2,FALSE),""),"")))</f>
        <v/>
      </c>
      <c r="L460" s="203" t="str">
        <f>IF(ISNA(IF(A460&lt;&gt;"",VLOOKUP(A460,'1CONTRATO2'!$A$311:$G$863,7,FALSE),"")),"",IF(A460&lt;&gt;"",VLOOKUP(A460,'1CONTRATO2'!$A$311:$G$863,7,FALSE),""))</f>
        <v/>
      </c>
      <c r="M460" s="201" t="str">
        <f t="shared" si="35"/>
        <v>-</v>
      </c>
      <c r="N460" s="302" t="str">
        <f t="shared" si="37"/>
        <v/>
      </c>
      <c r="O460" s="314" t="str">
        <f>IF(PROGRAMACIÓN!C460="", "", PROGRAMACIÓN!C460)</f>
        <v/>
      </c>
      <c r="P460" s="303" t="str">
        <f t="shared" si="38"/>
        <v/>
      </c>
      <c r="Q460" s="303" t="str">
        <f t="shared" si="39"/>
        <v/>
      </c>
    </row>
    <row r="461" spans="1:17" ht="18" customHeight="1" x14ac:dyDescent="0.35">
      <c r="A461" s="203">
        <f t="shared" si="36"/>
        <v>454</v>
      </c>
      <c r="B461" s="210" t="str">
        <f>IF(ISNA(IF(A461&lt;&gt;"",VLOOKUP(A461,'1CONTRATO2'!$A$311:$F$863,2,FALSE),"")),"",IF(A461&lt;&gt;"",VLOOKUP(A461,'1CONTRATO2'!$A$311:$F$863,2,FALSE),""))</f>
        <v/>
      </c>
      <c r="C461" s="210" t="str">
        <f>IF(ISNA(IF(A461&lt;&gt;"",VLOOKUP(A461,'1CONTRATO2'!$A$311:$F$863,6,FALSE),"")),"",IF(A461&lt;&gt;"",VLOOKUP(A461,'1CONTRATO2'!$A$311:$F$863,6,FALSE),""))</f>
        <v/>
      </c>
      <c r="D461" s="209"/>
      <c r="E461" s="208"/>
      <c r="F461" s="207" t="str">
        <f>IF(ISNA(IF(A461&lt;&gt;"",VLOOKUP(A461,'1CONTRATO2'!$A$311:$F$863,4,FALSE),"")),"",IF(A461&lt;&gt;"",VLOOKUP(A461,'1CONTRATO2'!$A$311:$F$863,4,FALSE),""))</f>
        <v/>
      </c>
      <c r="G461" s="206" t="str">
        <f>IF(PROGRAMACIÓN!F461="","",PROGRAMACIÓN!F461)</f>
        <v/>
      </c>
      <c r="H461" s="206" t="str">
        <f>IF(PROGRAMACIÓN!G461="","",PROGRAMACIÓN!G461)</f>
        <v/>
      </c>
      <c r="I461" s="206" t="str">
        <f>IF(PROGRAMACIÓN!H461="","",PROGRAMACIÓN!H461)</f>
        <v/>
      </c>
      <c r="J461" s="205" t="str">
        <f>IF(ISNA(IF(A461&lt;&gt;"",VLOOKUP(A461,'1CONTRATO2'!$A$311:$F$863,5,FALSE),"")),"",IF(A461&lt;&gt;"",VLOOKUP(A461,'1CONTRATO2'!$A$311:$F$863,5,FALSE),""))</f>
        <v/>
      </c>
      <c r="K461" s="204" t="str">
        <f>IF(ISNA(IF(OR(F461="DESCANSA",J461="DESCANSA"),"-----",IF(C461&lt;&gt;"",IF(VLOOKUP(F461,INICIO!$C$7:$D$30,2,FALSE)&lt;&gt;"",VLOOKUP(F461,INICIO!$C$7:$D$30,2,FALSE),""),""))),"",IF(OR(F461="DESCANSA",J461="DESCANSA"),"-----",IF(C461&lt;&gt;"",IF(VLOOKUP(F461,INICIO!$C$7:$D$30,2,FALSE)&lt;&gt;"",VLOOKUP(F461,INICIO!$C$7:$D$30,2,FALSE),""),"")))</f>
        <v/>
      </c>
      <c r="L461" s="203" t="str">
        <f>IF(ISNA(IF(A461&lt;&gt;"",VLOOKUP(A461,'1CONTRATO2'!$A$311:$G$863,7,FALSE),"")),"",IF(A461&lt;&gt;"",VLOOKUP(A461,'1CONTRATO2'!$A$311:$G$863,7,FALSE),""))</f>
        <v/>
      </c>
      <c r="M461" s="201" t="str">
        <f t="shared" si="35"/>
        <v>-</v>
      </c>
      <c r="N461" s="302" t="str">
        <f t="shared" si="37"/>
        <v/>
      </c>
      <c r="O461" s="314" t="str">
        <f>IF(PROGRAMACIÓN!C461="", "", PROGRAMACIÓN!C461)</f>
        <v/>
      </c>
      <c r="P461" s="303" t="str">
        <f t="shared" si="38"/>
        <v/>
      </c>
      <c r="Q461" s="303" t="str">
        <f t="shared" si="39"/>
        <v/>
      </c>
    </row>
    <row r="462" spans="1:17" ht="18" customHeight="1" x14ac:dyDescent="0.35">
      <c r="A462" s="203">
        <f t="shared" si="36"/>
        <v>455</v>
      </c>
      <c r="B462" s="210" t="str">
        <f>IF(ISNA(IF(A462&lt;&gt;"",VLOOKUP(A462,'1CONTRATO2'!$A$311:$F$863,2,FALSE),"")),"",IF(A462&lt;&gt;"",VLOOKUP(A462,'1CONTRATO2'!$A$311:$F$863,2,FALSE),""))</f>
        <v/>
      </c>
      <c r="C462" s="210" t="str">
        <f>IF(ISNA(IF(A462&lt;&gt;"",VLOOKUP(A462,'1CONTRATO2'!$A$311:$F$863,6,FALSE),"")),"",IF(A462&lt;&gt;"",VLOOKUP(A462,'1CONTRATO2'!$A$311:$F$863,6,FALSE),""))</f>
        <v/>
      </c>
      <c r="D462" s="209"/>
      <c r="E462" s="208"/>
      <c r="F462" s="207" t="str">
        <f>IF(ISNA(IF(A462&lt;&gt;"",VLOOKUP(A462,'1CONTRATO2'!$A$311:$F$863,4,FALSE),"")),"",IF(A462&lt;&gt;"",VLOOKUP(A462,'1CONTRATO2'!$A$311:$F$863,4,FALSE),""))</f>
        <v/>
      </c>
      <c r="G462" s="206" t="str">
        <f>IF(PROGRAMACIÓN!F462="","",PROGRAMACIÓN!F462)</f>
        <v/>
      </c>
      <c r="H462" s="206" t="str">
        <f>IF(PROGRAMACIÓN!G462="","",PROGRAMACIÓN!G462)</f>
        <v/>
      </c>
      <c r="I462" s="206" t="str">
        <f>IF(PROGRAMACIÓN!H462="","",PROGRAMACIÓN!H462)</f>
        <v/>
      </c>
      <c r="J462" s="205" t="str">
        <f>IF(ISNA(IF(A462&lt;&gt;"",VLOOKUP(A462,'1CONTRATO2'!$A$311:$F$863,5,FALSE),"")),"",IF(A462&lt;&gt;"",VLOOKUP(A462,'1CONTRATO2'!$A$311:$F$863,5,FALSE),""))</f>
        <v/>
      </c>
      <c r="K462" s="204" t="str">
        <f>IF(ISNA(IF(OR(F462="DESCANSA",J462="DESCANSA"),"-----",IF(C462&lt;&gt;"",IF(VLOOKUP(F462,INICIO!$C$7:$D$30,2,FALSE)&lt;&gt;"",VLOOKUP(F462,INICIO!$C$7:$D$30,2,FALSE),""),""))),"",IF(OR(F462="DESCANSA",J462="DESCANSA"),"-----",IF(C462&lt;&gt;"",IF(VLOOKUP(F462,INICIO!$C$7:$D$30,2,FALSE)&lt;&gt;"",VLOOKUP(F462,INICIO!$C$7:$D$30,2,FALSE),""),"")))</f>
        <v/>
      </c>
      <c r="L462" s="203" t="str">
        <f>IF(ISNA(IF(A462&lt;&gt;"",VLOOKUP(A462,'1CONTRATO2'!$A$311:$G$863,7,FALSE),"")),"",IF(A462&lt;&gt;"",VLOOKUP(A462,'1CONTRATO2'!$A$311:$G$863,7,FALSE),""))</f>
        <v/>
      </c>
      <c r="M462" s="201" t="str">
        <f t="shared" si="35"/>
        <v>-</v>
      </c>
      <c r="N462" s="302" t="str">
        <f t="shared" si="37"/>
        <v/>
      </c>
      <c r="O462" s="314" t="str">
        <f>IF(PROGRAMACIÓN!C462="", "", PROGRAMACIÓN!C462)</f>
        <v/>
      </c>
      <c r="P462" s="303" t="str">
        <f t="shared" si="38"/>
        <v/>
      </c>
      <c r="Q462" s="303" t="str">
        <f t="shared" si="39"/>
        <v/>
      </c>
    </row>
    <row r="463" spans="1:17" ht="18" customHeight="1" x14ac:dyDescent="0.35">
      <c r="A463" s="203">
        <f t="shared" si="36"/>
        <v>456</v>
      </c>
      <c r="B463" s="210" t="str">
        <f>IF(ISNA(IF(A463&lt;&gt;"",VLOOKUP(A463,'1CONTRATO2'!$A$311:$F$863,2,FALSE),"")),"",IF(A463&lt;&gt;"",VLOOKUP(A463,'1CONTRATO2'!$A$311:$F$863,2,FALSE),""))</f>
        <v/>
      </c>
      <c r="C463" s="210" t="str">
        <f>IF(ISNA(IF(A463&lt;&gt;"",VLOOKUP(A463,'1CONTRATO2'!$A$311:$F$863,6,FALSE),"")),"",IF(A463&lt;&gt;"",VLOOKUP(A463,'1CONTRATO2'!$A$311:$F$863,6,FALSE),""))</f>
        <v/>
      </c>
      <c r="D463" s="209"/>
      <c r="E463" s="208"/>
      <c r="F463" s="207" t="str">
        <f>IF(ISNA(IF(A463&lt;&gt;"",VLOOKUP(A463,'1CONTRATO2'!$A$311:$F$863,4,FALSE),"")),"",IF(A463&lt;&gt;"",VLOOKUP(A463,'1CONTRATO2'!$A$311:$F$863,4,FALSE),""))</f>
        <v/>
      </c>
      <c r="G463" s="206" t="str">
        <f>IF(PROGRAMACIÓN!F463="","",PROGRAMACIÓN!F463)</f>
        <v/>
      </c>
      <c r="H463" s="206" t="str">
        <f>IF(PROGRAMACIÓN!G463="","",PROGRAMACIÓN!G463)</f>
        <v/>
      </c>
      <c r="I463" s="206" t="str">
        <f>IF(PROGRAMACIÓN!H463="","",PROGRAMACIÓN!H463)</f>
        <v/>
      </c>
      <c r="J463" s="205" t="str">
        <f>IF(ISNA(IF(A463&lt;&gt;"",VLOOKUP(A463,'1CONTRATO2'!$A$311:$F$863,5,FALSE),"")),"",IF(A463&lt;&gt;"",VLOOKUP(A463,'1CONTRATO2'!$A$311:$F$863,5,FALSE),""))</f>
        <v/>
      </c>
      <c r="K463" s="204" t="str">
        <f>IF(ISNA(IF(OR(F463="DESCANSA",J463="DESCANSA"),"-----",IF(C463&lt;&gt;"",IF(VLOOKUP(F463,INICIO!$C$7:$D$30,2,FALSE)&lt;&gt;"",VLOOKUP(F463,INICIO!$C$7:$D$30,2,FALSE),""),""))),"",IF(OR(F463="DESCANSA",J463="DESCANSA"),"-----",IF(C463&lt;&gt;"",IF(VLOOKUP(F463,INICIO!$C$7:$D$30,2,FALSE)&lt;&gt;"",VLOOKUP(F463,INICIO!$C$7:$D$30,2,FALSE),""),"")))</f>
        <v/>
      </c>
      <c r="L463" s="203" t="str">
        <f>IF(ISNA(IF(A463&lt;&gt;"",VLOOKUP(A463,'1CONTRATO2'!$A$311:$G$863,7,FALSE),"")),"",IF(A463&lt;&gt;"",VLOOKUP(A463,'1CONTRATO2'!$A$311:$G$863,7,FALSE),""))</f>
        <v/>
      </c>
      <c r="M463" s="201" t="str">
        <f t="shared" si="35"/>
        <v>-</v>
      </c>
      <c r="N463" s="302" t="str">
        <f t="shared" si="37"/>
        <v/>
      </c>
      <c r="O463" s="314" t="str">
        <f>IF(PROGRAMACIÓN!C463="", "", PROGRAMACIÓN!C463)</f>
        <v/>
      </c>
      <c r="P463" s="303" t="str">
        <f t="shared" si="38"/>
        <v/>
      </c>
      <c r="Q463" s="303" t="str">
        <f t="shared" si="39"/>
        <v/>
      </c>
    </row>
    <row r="464" spans="1:17" ht="18" customHeight="1" x14ac:dyDescent="0.35">
      <c r="A464" s="203">
        <f t="shared" si="36"/>
        <v>457</v>
      </c>
      <c r="B464" s="210" t="str">
        <f>IF(ISNA(IF(A464&lt;&gt;"",VLOOKUP(A464,'1CONTRATO2'!$A$311:$F$863,2,FALSE),"")),"",IF(A464&lt;&gt;"",VLOOKUP(A464,'1CONTRATO2'!$A$311:$F$863,2,FALSE),""))</f>
        <v/>
      </c>
      <c r="C464" s="210" t="str">
        <f>IF(ISNA(IF(A464&lt;&gt;"",VLOOKUP(A464,'1CONTRATO2'!$A$311:$F$863,6,FALSE),"")),"",IF(A464&lt;&gt;"",VLOOKUP(A464,'1CONTRATO2'!$A$311:$F$863,6,FALSE),""))</f>
        <v/>
      </c>
      <c r="D464" s="209"/>
      <c r="E464" s="208"/>
      <c r="F464" s="207" t="str">
        <f>IF(ISNA(IF(A464&lt;&gt;"",VLOOKUP(A464,'1CONTRATO2'!$A$311:$F$863,4,FALSE),"")),"",IF(A464&lt;&gt;"",VLOOKUP(A464,'1CONTRATO2'!$A$311:$F$863,4,FALSE),""))</f>
        <v/>
      </c>
      <c r="G464" s="206" t="str">
        <f>IF(PROGRAMACIÓN!F464="","",PROGRAMACIÓN!F464)</f>
        <v/>
      </c>
      <c r="H464" s="206" t="str">
        <f>IF(PROGRAMACIÓN!G464="","",PROGRAMACIÓN!G464)</f>
        <v/>
      </c>
      <c r="I464" s="206" t="str">
        <f>IF(PROGRAMACIÓN!H464="","",PROGRAMACIÓN!H464)</f>
        <v/>
      </c>
      <c r="J464" s="205" t="str">
        <f>IF(ISNA(IF(A464&lt;&gt;"",VLOOKUP(A464,'1CONTRATO2'!$A$311:$F$863,5,FALSE),"")),"",IF(A464&lt;&gt;"",VLOOKUP(A464,'1CONTRATO2'!$A$311:$F$863,5,FALSE),""))</f>
        <v/>
      </c>
      <c r="K464" s="204" t="str">
        <f>IF(ISNA(IF(OR(F464="DESCANSA",J464="DESCANSA"),"-----",IF(C464&lt;&gt;"",IF(VLOOKUP(F464,INICIO!$C$7:$D$30,2,FALSE)&lt;&gt;"",VLOOKUP(F464,INICIO!$C$7:$D$30,2,FALSE),""),""))),"",IF(OR(F464="DESCANSA",J464="DESCANSA"),"-----",IF(C464&lt;&gt;"",IF(VLOOKUP(F464,INICIO!$C$7:$D$30,2,FALSE)&lt;&gt;"",VLOOKUP(F464,INICIO!$C$7:$D$30,2,FALSE),""),"")))</f>
        <v/>
      </c>
      <c r="L464" s="203" t="str">
        <f>IF(ISNA(IF(A464&lt;&gt;"",VLOOKUP(A464,'1CONTRATO2'!$A$311:$G$863,7,FALSE),"")),"",IF(A464&lt;&gt;"",VLOOKUP(A464,'1CONTRATO2'!$A$311:$G$863,7,FALSE),""))</f>
        <v/>
      </c>
      <c r="M464" s="201" t="str">
        <f t="shared" si="35"/>
        <v>-</v>
      </c>
      <c r="N464" s="302" t="str">
        <f t="shared" si="37"/>
        <v/>
      </c>
      <c r="O464" s="314" t="str">
        <f>IF(PROGRAMACIÓN!C464="", "", PROGRAMACIÓN!C464)</f>
        <v/>
      </c>
      <c r="P464" s="303" t="str">
        <f t="shared" si="38"/>
        <v/>
      </c>
      <c r="Q464" s="303" t="str">
        <f t="shared" si="39"/>
        <v/>
      </c>
    </row>
    <row r="465" spans="1:17" ht="18" customHeight="1" x14ac:dyDescent="0.35">
      <c r="A465" s="203">
        <f t="shared" si="36"/>
        <v>458</v>
      </c>
      <c r="B465" s="210" t="str">
        <f>IF(ISNA(IF(A465&lt;&gt;"",VLOOKUP(A465,'1CONTRATO2'!$A$311:$F$863,2,FALSE),"")),"",IF(A465&lt;&gt;"",VLOOKUP(A465,'1CONTRATO2'!$A$311:$F$863,2,FALSE),""))</f>
        <v/>
      </c>
      <c r="C465" s="210" t="str">
        <f>IF(ISNA(IF(A465&lt;&gt;"",VLOOKUP(A465,'1CONTRATO2'!$A$311:$F$863,6,FALSE),"")),"",IF(A465&lt;&gt;"",VLOOKUP(A465,'1CONTRATO2'!$A$311:$F$863,6,FALSE),""))</f>
        <v/>
      </c>
      <c r="D465" s="209"/>
      <c r="E465" s="208"/>
      <c r="F465" s="207" t="str">
        <f>IF(ISNA(IF(A465&lt;&gt;"",VLOOKUP(A465,'1CONTRATO2'!$A$311:$F$863,4,FALSE),"")),"",IF(A465&lt;&gt;"",VLOOKUP(A465,'1CONTRATO2'!$A$311:$F$863,4,FALSE),""))</f>
        <v/>
      </c>
      <c r="G465" s="206" t="str">
        <f>IF(PROGRAMACIÓN!F465="","",PROGRAMACIÓN!F465)</f>
        <v/>
      </c>
      <c r="H465" s="206" t="str">
        <f>IF(PROGRAMACIÓN!G465="","",PROGRAMACIÓN!G465)</f>
        <v/>
      </c>
      <c r="I465" s="206" t="str">
        <f>IF(PROGRAMACIÓN!H465="","",PROGRAMACIÓN!H465)</f>
        <v/>
      </c>
      <c r="J465" s="205" t="str">
        <f>IF(ISNA(IF(A465&lt;&gt;"",VLOOKUP(A465,'1CONTRATO2'!$A$311:$F$863,5,FALSE),"")),"",IF(A465&lt;&gt;"",VLOOKUP(A465,'1CONTRATO2'!$A$311:$F$863,5,FALSE),""))</f>
        <v/>
      </c>
      <c r="K465" s="204" t="str">
        <f>IF(ISNA(IF(OR(F465="DESCANSA",J465="DESCANSA"),"-----",IF(C465&lt;&gt;"",IF(VLOOKUP(F465,INICIO!$C$7:$D$30,2,FALSE)&lt;&gt;"",VLOOKUP(F465,INICIO!$C$7:$D$30,2,FALSE),""),""))),"",IF(OR(F465="DESCANSA",J465="DESCANSA"),"-----",IF(C465&lt;&gt;"",IF(VLOOKUP(F465,INICIO!$C$7:$D$30,2,FALSE)&lt;&gt;"",VLOOKUP(F465,INICIO!$C$7:$D$30,2,FALSE),""),"")))</f>
        <v/>
      </c>
      <c r="L465" s="203" t="str">
        <f>IF(ISNA(IF(A465&lt;&gt;"",VLOOKUP(A465,'1CONTRATO2'!$A$311:$G$863,7,FALSE),"")),"",IF(A465&lt;&gt;"",VLOOKUP(A465,'1CONTRATO2'!$A$311:$G$863,7,FALSE),""))</f>
        <v/>
      </c>
      <c r="M465" s="201" t="str">
        <f t="shared" si="35"/>
        <v>-</v>
      </c>
      <c r="N465" s="302" t="str">
        <f t="shared" si="37"/>
        <v/>
      </c>
      <c r="O465" s="314" t="str">
        <f>IF(PROGRAMACIÓN!C465="", "", PROGRAMACIÓN!C465)</f>
        <v/>
      </c>
      <c r="P465" s="303" t="str">
        <f t="shared" si="38"/>
        <v/>
      </c>
      <c r="Q465" s="303" t="str">
        <f t="shared" si="39"/>
        <v/>
      </c>
    </row>
    <row r="466" spans="1:17" ht="18" customHeight="1" x14ac:dyDescent="0.35">
      <c r="A466" s="203">
        <f t="shared" si="36"/>
        <v>459</v>
      </c>
      <c r="B466" s="210" t="str">
        <f>IF(ISNA(IF(A466&lt;&gt;"",VLOOKUP(A466,'1CONTRATO2'!$A$311:$F$863,2,FALSE),"")),"",IF(A466&lt;&gt;"",VLOOKUP(A466,'1CONTRATO2'!$A$311:$F$863,2,FALSE),""))</f>
        <v/>
      </c>
      <c r="C466" s="210" t="str">
        <f>IF(ISNA(IF(A466&lt;&gt;"",VLOOKUP(A466,'1CONTRATO2'!$A$311:$F$863,6,FALSE),"")),"",IF(A466&lt;&gt;"",VLOOKUP(A466,'1CONTRATO2'!$A$311:$F$863,6,FALSE),""))</f>
        <v/>
      </c>
      <c r="D466" s="209"/>
      <c r="E466" s="208"/>
      <c r="F466" s="207" t="str">
        <f>IF(ISNA(IF(A466&lt;&gt;"",VLOOKUP(A466,'1CONTRATO2'!$A$311:$F$863,4,FALSE),"")),"",IF(A466&lt;&gt;"",VLOOKUP(A466,'1CONTRATO2'!$A$311:$F$863,4,FALSE),""))</f>
        <v/>
      </c>
      <c r="G466" s="206" t="str">
        <f>IF(PROGRAMACIÓN!F466="","",PROGRAMACIÓN!F466)</f>
        <v/>
      </c>
      <c r="H466" s="206" t="str">
        <f>IF(PROGRAMACIÓN!G466="","",PROGRAMACIÓN!G466)</f>
        <v/>
      </c>
      <c r="I466" s="206" t="str">
        <f>IF(PROGRAMACIÓN!H466="","",PROGRAMACIÓN!H466)</f>
        <v/>
      </c>
      <c r="J466" s="205" t="str">
        <f>IF(ISNA(IF(A466&lt;&gt;"",VLOOKUP(A466,'1CONTRATO2'!$A$311:$F$863,5,FALSE),"")),"",IF(A466&lt;&gt;"",VLOOKUP(A466,'1CONTRATO2'!$A$311:$F$863,5,FALSE),""))</f>
        <v/>
      </c>
      <c r="K466" s="204" t="str">
        <f>IF(ISNA(IF(OR(F466="DESCANSA",J466="DESCANSA"),"-----",IF(C466&lt;&gt;"",IF(VLOOKUP(F466,INICIO!$C$7:$D$30,2,FALSE)&lt;&gt;"",VLOOKUP(F466,INICIO!$C$7:$D$30,2,FALSE),""),""))),"",IF(OR(F466="DESCANSA",J466="DESCANSA"),"-----",IF(C466&lt;&gt;"",IF(VLOOKUP(F466,INICIO!$C$7:$D$30,2,FALSE)&lt;&gt;"",VLOOKUP(F466,INICIO!$C$7:$D$30,2,FALSE),""),"")))</f>
        <v/>
      </c>
      <c r="L466" s="203" t="str">
        <f>IF(ISNA(IF(A466&lt;&gt;"",VLOOKUP(A466,'1CONTRATO2'!$A$311:$G$863,7,FALSE),"")),"",IF(A466&lt;&gt;"",VLOOKUP(A466,'1CONTRATO2'!$A$311:$G$863,7,FALSE),""))</f>
        <v/>
      </c>
      <c r="M466" s="201" t="str">
        <f t="shared" si="35"/>
        <v>-</v>
      </c>
      <c r="N466" s="302" t="str">
        <f t="shared" si="37"/>
        <v/>
      </c>
      <c r="O466" s="314" t="str">
        <f>IF(PROGRAMACIÓN!C466="", "", PROGRAMACIÓN!C466)</f>
        <v/>
      </c>
      <c r="P466" s="303" t="str">
        <f t="shared" si="38"/>
        <v/>
      </c>
      <c r="Q466" s="303" t="str">
        <f t="shared" si="39"/>
        <v/>
      </c>
    </row>
    <row r="467" spans="1:17" ht="18" customHeight="1" x14ac:dyDescent="0.35">
      <c r="A467" s="203">
        <f t="shared" si="36"/>
        <v>460</v>
      </c>
      <c r="B467" s="210" t="str">
        <f>IF(ISNA(IF(A467&lt;&gt;"",VLOOKUP(A467,'1CONTRATO2'!$A$311:$F$863,2,FALSE),"")),"",IF(A467&lt;&gt;"",VLOOKUP(A467,'1CONTRATO2'!$A$311:$F$863,2,FALSE),""))</f>
        <v/>
      </c>
      <c r="C467" s="210" t="str">
        <f>IF(ISNA(IF(A467&lt;&gt;"",VLOOKUP(A467,'1CONTRATO2'!$A$311:$F$863,6,FALSE),"")),"",IF(A467&lt;&gt;"",VLOOKUP(A467,'1CONTRATO2'!$A$311:$F$863,6,FALSE),""))</f>
        <v/>
      </c>
      <c r="D467" s="209"/>
      <c r="E467" s="208"/>
      <c r="F467" s="207" t="str">
        <f>IF(ISNA(IF(A467&lt;&gt;"",VLOOKUP(A467,'1CONTRATO2'!$A$311:$F$863,4,FALSE),"")),"",IF(A467&lt;&gt;"",VLOOKUP(A467,'1CONTRATO2'!$A$311:$F$863,4,FALSE),""))</f>
        <v/>
      </c>
      <c r="G467" s="206" t="str">
        <f>IF(PROGRAMACIÓN!F467="","",PROGRAMACIÓN!F467)</f>
        <v/>
      </c>
      <c r="H467" s="206" t="str">
        <f>IF(PROGRAMACIÓN!G467="","",PROGRAMACIÓN!G467)</f>
        <v/>
      </c>
      <c r="I467" s="206" t="str">
        <f>IF(PROGRAMACIÓN!H467="","",PROGRAMACIÓN!H467)</f>
        <v/>
      </c>
      <c r="J467" s="205" t="str">
        <f>IF(ISNA(IF(A467&lt;&gt;"",VLOOKUP(A467,'1CONTRATO2'!$A$311:$F$863,5,FALSE),"")),"",IF(A467&lt;&gt;"",VLOOKUP(A467,'1CONTRATO2'!$A$311:$F$863,5,FALSE),""))</f>
        <v/>
      </c>
      <c r="K467" s="204" t="str">
        <f>IF(ISNA(IF(OR(F467="DESCANSA",J467="DESCANSA"),"-----",IF(C467&lt;&gt;"",IF(VLOOKUP(F467,INICIO!$C$7:$D$30,2,FALSE)&lt;&gt;"",VLOOKUP(F467,INICIO!$C$7:$D$30,2,FALSE),""),""))),"",IF(OR(F467="DESCANSA",J467="DESCANSA"),"-----",IF(C467&lt;&gt;"",IF(VLOOKUP(F467,INICIO!$C$7:$D$30,2,FALSE)&lt;&gt;"",VLOOKUP(F467,INICIO!$C$7:$D$30,2,FALSE),""),"")))</f>
        <v/>
      </c>
      <c r="L467" s="203" t="str">
        <f>IF(ISNA(IF(A467&lt;&gt;"",VLOOKUP(A467,'1CONTRATO2'!$A$311:$G$863,7,FALSE),"")),"",IF(A467&lt;&gt;"",VLOOKUP(A467,'1CONTRATO2'!$A$311:$G$863,7,FALSE),""))</f>
        <v/>
      </c>
      <c r="M467" s="201" t="str">
        <f t="shared" si="35"/>
        <v>-</v>
      </c>
      <c r="N467" s="302" t="str">
        <f t="shared" si="37"/>
        <v/>
      </c>
      <c r="O467" s="314" t="str">
        <f>IF(PROGRAMACIÓN!C467="", "", PROGRAMACIÓN!C467)</f>
        <v/>
      </c>
      <c r="P467" s="303" t="str">
        <f t="shared" si="38"/>
        <v/>
      </c>
      <c r="Q467" s="303" t="str">
        <f t="shared" si="39"/>
        <v/>
      </c>
    </row>
    <row r="468" spans="1:17" ht="18" customHeight="1" x14ac:dyDescent="0.35">
      <c r="A468" s="203">
        <f t="shared" si="36"/>
        <v>461</v>
      </c>
      <c r="B468" s="210" t="str">
        <f>IF(ISNA(IF(A468&lt;&gt;"",VLOOKUP(A468,'1CONTRATO2'!$A$311:$F$863,2,FALSE),"")),"",IF(A468&lt;&gt;"",VLOOKUP(A468,'1CONTRATO2'!$A$311:$F$863,2,FALSE),""))</f>
        <v/>
      </c>
      <c r="C468" s="210" t="str">
        <f>IF(ISNA(IF(A468&lt;&gt;"",VLOOKUP(A468,'1CONTRATO2'!$A$311:$F$863,6,FALSE),"")),"",IF(A468&lt;&gt;"",VLOOKUP(A468,'1CONTRATO2'!$A$311:$F$863,6,FALSE),""))</f>
        <v/>
      </c>
      <c r="D468" s="209"/>
      <c r="E468" s="208"/>
      <c r="F468" s="207" t="str">
        <f>IF(ISNA(IF(A468&lt;&gt;"",VLOOKUP(A468,'1CONTRATO2'!$A$311:$F$863,4,FALSE),"")),"",IF(A468&lt;&gt;"",VLOOKUP(A468,'1CONTRATO2'!$A$311:$F$863,4,FALSE),""))</f>
        <v/>
      </c>
      <c r="G468" s="206" t="str">
        <f>IF(PROGRAMACIÓN!F468="","",PROGRAMACIÓN!F468)</f>
        <v/>
      </c>
      <c r="H468" s="206" t="str">
        <f>IF(PROGRAMACIÓN!G468="","",PROGRAMACIÓN!G468)</f>
        <v/>
      </c>
      <c r="I468" s="206" t="str">
        <f>IF(PROGRAMACIÓN!H468="","",PROGRAMACIÓN!H468)</f>
        <v/>
      </c>
      <c r="J468" s="205" t="str">
        <f>IF(ISNA(IF(A468&lt;&gt;"",VLOOKUP(A468,'1CONTRATO2'!$A$311:$F$863,5,FALSE),"")),"",IF(A468&lt;&gt;"",VLOOKUP(A468,'1CONTRATO2'!$A$311:$F$863,5,FALSE),""))</f>
        <v/>
      </c>
      <c r="K468" s="204" t="str">
        <f>IF(ISNA(IF(OR(F468="DESCANSA",J468="DESCANSA"),"-----",IF(C468&lt;&gt;"",IF(VLOOKUP(F468,INICIO!$C$7:$D$30,2,FALSE)&lt;&gt;"",VLOOKUP(F468,INICIO!$C$7:$D$30,2,FALSE),""),""))),"",IF(OR(F468="DESCANSA",J468="DESCANSA"),"-----",IF(C468&lt;&gt;"",IF(VLOOKUP(F468,INICIO!$C$7:$D$30,2,FALSE)&lt;&gt;"",VLOOKUP(F468,INICIO!$C$7:$D$30,2,FALSE),""),"")))</f>
        <v/>
      </c>
      <c r="L468" s="203" t="str">
        <f>IF(ISNA(IF(A468&lt;&gt;"",VLOOKUP(A468,'1CONTRATO2'!$A$311:$G$863,7,FALSE),"")),"",IF(A468&lt;&gt;"",VLOOKUP(A468,'1CONTRATO2'!$A$311:$G$863,7,FALSE),""))</f>
        <v/>
      </c>
      <c r="M468" s="201" t="str">
        <f t="shared" si="35"/>
        <v>-</v>
      </c>
      <c r="N468" s="302" t="str">
        <f t="shared" si="37"/>
        <v/>
      </c>
      <c r="O468" s="314" t="str">
        <f>IF(PROGRAMACIÓN!C468="", "", PROGRAMACIÓN!C468)</f>
        <v/>
      </c>
      <c r="P468" s="303" t="str">
        <f t="shared" si="38"/>
        <v/>
      </c>
      <c r="Q468" s="303" t="str">
        <f t="shared" si="39"/>
        <v/>
      </c>
    </row>
    <row r="469" spans="1:17" ht="18" customHeight="1" x14ac:dyDescent="0.35">
      <c r="A469" s="203">
        <f t="shared" si="36"/>
        <v>462</v>
      </c>
      <c r="B469" s="210" t="str">
        <f>IF(ISNA(IF(A469&lt;&gt;"",VLOOKUP(A469,'1CONTRATO2'!$A$311:$F$863,2,FALSE),"")),"",IF(A469&lt;&gt;"",VLOOKUP(A469,'1CONTRATO2'!$A$311:$F$863,2,FALSE),""))</f>
        <v/>
      </c>
      <c r="C469" s="210" t="str">
        <f>IF(ISNA(IF(A469&lt;&gt;"",VLOOKUP(A469,'1CONTRATO2'!$A$311:$F$863,6,FALSE),"")),"",IF(A469&lt;&gt;"",VLOOKUP(A469,'1CONTRATO2'!$A$311:$F$863,6,FALSE),""))</f>
        <v/>
      </c>
      <c r="D469" s="209"/>
      <c r="E469" s="208"/>
      <c r="F469" s="207" t="str">
        <f>IF(ISNA(IF(A469&lt;&gt;"",VLOOKUP(A469,'1CONTRATO2'!$A$311:$F$863,4,FALSE),"")),"",IF(A469&lt;&gt;"",VLOOKUP(A469,'1CONTRATO2'!$A$311:$F$863,4,FALSE),""))</f>
        <v/>
      </c>
      <c r="G469" s="206" t="str">
        <f>IF(PROGRAMACIÓN!F469="","",PROGRAMACIÓN!F469)</f>
        <v/>
      </c>
      <c r="H469" s="206" t="str">
        <f>IF(PROGRAMACIÓN!G469="","",PROGRAMACIÓN!G469)</f>
        <v/>
      </c>
      <c r="I469" s="206" t="str">
        <f>IF(PROGRAMACIÓN!H469="","",PROGRAMACIÓN!H469)</f>
        <v/>
      </c>
      <c r="J469" s="205" t="str">
        <f>IF(ISNA(IF(A469&lt;&gt;"",VLOOKUP(A469,'1CONTRATO2'!$A$311:$F$863,5,FALSE),"")),"",IF(A469&lt;&gt;"",VLOOKUP(A469,'1CONTRATO2'!$A$311:$F$863,5,FALSE),""))</f>
        <v/>
      </c>
      <c r="K469" s="204" t="str">
        <f>IF(ISNA(IF(OR(F469="DESCANSA",J469="DESCANSA"),"-----",IF(C469&lt;&gt;"",IF(VLOOKUP(F469,INICIO!$C$7:$D$30,2,FALSE)&lt;&gt;"",VLOOKUP(F469,INICIO!$C$7:$D$30,2,FALSE),""),""))),"",IF(OR(F469="DESCANSA",J469="DESCANSA"),"-----",IF(C469&lt;&gt;"",IF(VLOOKUP(F469,INICIO!$C$7:$D$30,2,FALSE)&lt;&gt;"",VLOOKUP(F469,INICIO!$C$7:$D$30,2,FALSE),""),"")))</f>
        <v/>
      </c>
      <c r="L469" s="203" t="str">
        <f>IF(ISNA(IF(A469&lt;&gt;"",VLOOKUP(A469,'1CONTRATO2'!$A$311:$G$863,7,FALSE),"")),"",IF(A469&lt;&gt;"",VLOOKUP(A469,'1CONTRATO2'!$A$311:$G$863,7,FALSE),""))</f>
        <v/>
      </c>
      <c r="M469" s="201" t="str">
        <f t="shared" si="35"/>
        <v>-</v>
      </c>
      <c r="N469" s="302" t="str">
        <f t="shared" si="37"/>
        <v/>
      </c>
      <c r="O469" s="314" t="str">
        <f>IF(PROGRAMACIÓN!C469="", "", PROGRAMACIÓN!C469)</f>
        <v/>
      </c>
      <c r="P469" s="303" t="str">
        <f t="shared" si="38"/>
        <v/>
      </c>
      <c r="Q469" s="303" t="str">
        <f t="shared" si="39"/>
        <v/>
      </c>
    </row>
    <row r="470" spans="1:17" ht="18" customHeight="1" x14ac:dyDescent="0.35">
      <c r="A470" s="203">
        <f t="shared" si="36"/>
        <v>463</v>
      </c>
      <c r="B470" s="210" t="str">
        <f>IF(ISNA(IF(A470&lt;&gt;"",VLOOKUP(A470,'1CONTRATO2'!$A$311:$F$863,2,FALSE),"")),"",IF(A470&lt;&gt;"",VLOOKUP(A470,'1CONTRATO2'!$A$311:$F$863,2,FALSE),""))</f>
        <v/>
      </c>
      <c r="C470" s="210" t="str">
        <f>IF(ISNA(IF(A470&lt;&gt;"",VLOOKUP(A470,'1CONTRATO2'!$A$311:$F$863,6,FALSE),"")),"",IF(A470&lt;&gt;"",VLOOKUP(A470,'1CONTRATO2'!$A$311:$F$863,6,FALSE),""))</f>
        <v/>
      </c>
      <c r="D470" s="209"/>
      <c r="E470" s="208"/>
      <c r="F470" s="207" t="str">
        <f>IF(ISNA(IF(A470&lt;&gt;"",VLOOKUP(A470,'1CONTRATO2'!$A$311:$F$863,4,FALSE),"")),"",IF(A470&lt;&gt;"",VLOOKUP(A470,'1CONTRATO2'!$A$311:$F$863,4,FALSE),""))</f>
        <v/>
      </c>
      <c r="G470" s="206" t="str">
        <f>IF(PROGRAMACIÓN!F470="","",PROGRAMACIÓN!F470)</f>
        <v/>
      </c>
      <c r="H470" s="206" t="str">
        <f>IF(PROGRAMACIÓN!G470="","",PROGRAMACIÓN!G470)</f>
        <v/>
      </c>
      <c r="I470" s="206" t="str">
        <f>IF(PROGRAMACIÓN!H470="","",PROGRAMACIÓN!H470)</f>
        <v/>
      </c>
      <c r="J470" s="205" t="str">
        <f>IF(ISNA(IF(A470&lt;&gt;"",VLOOKUP(A470,'1CONTRATO2'!$A$311:$F$863,5,FALSE),"")),"",IF(A470&lt;&gt;"",VLOOKUP(A470,'1CONTRATO2'!$A$311:$F$863,5,FALSE),""))</f>
        <v/>
      </c>
      <c r="K470" s="204" t="str">
        <f>IF(ISNA(IF(OR(F470="DESCANSA",J470="DESCANSA"),"-----",IF(C470&lt;&gt;"",IF(VLOOKUP(F470,INICIO!$C$7:$D$30,2,FALSE)&lt;&gt;"",VLOOKUP(F470,INICIO!$C$7:$D$30,2,FALSE),""),""))),"",IF(OR(F470="DESCANSA",J470="DESCANSA"),"-----",IF(C470&lt;&gt;"",IF(VLOOKUP(F470,INICIO!$C$7:$D$30,2,FALSE)&lt;&gt;"",VLOOKUP(F470,INICIO!$C$7:$D$30,2,FALSE),""),"")))</f>
        <v/>
      </c>
      <c r="L470" s="203" t="str">
        <f>IF(ISNA(IF(A470&lt;&gt;"",VLOOKUP(A470,'1CONTRATO2'!$A$311:$G$863,7,FALSE),"")),"",IF(A470&lt;&gt;"",VLOOKUP(A470,'1CONTRATO2'!$A$311:$G$863,7,FALSE),""))</f>
        <v/>
      </c>
      <c r="M470" s="201" t="str">
        <f t="shared" si="35"/>
        <v>-</v>
      </c>
      <c r="N470" s="302" t="str">
        <f t="shared" si="37"/>
        <v/>
      </c>
      <c r="O470" s="314" t="str">
        <f>IF(PROGRAMACIÓN!C470="", "", PROGRAMACIÓN!C470)</f>
        <v/>
      </c>
      <c r="P470" s="303" t="str">
        <f t="shared" si="38"/>
        <v/>
      </c>
      <c r="Q470" s="303" t="str">
        <f t="shared" si="39"/>
        <v/>
      </c>
    </row>
    <row r="471" spans="1:17" ht="18" customHeight="1" x14ac:dyDescent="0.35">
      <c r="A471" s="203">
        <f t="shared" si="36"/>
        <v>464</v>
      </c>
      <c r="B471" s="210" t="str">
        <f>IF(ISNA(IF(A471&lt;&gt;"",VLOOKUP(A471,'1CONTRATO2'!$A$311:$F$863,2,FALSE),"")),"",IF(A471&lt;&gt;"",VLOOKUP(A471,'1CONTRATO2'!$A$311:$F$863,2,FALSE),""))</f>
        <v/>
      </c>
      <c r="C471" s="210" t="str">
        <f>IF(ISNA(IF(A471&lt;&gt;"",VLOOKUP(A471,'1CONTRATO2'!$A$311:$F$863,6,FALSE),"")),"",IF(A471&lt;&gt;"",VLOOKUP(A471,'1CONTRATO2'!$A$311:$F$863,6,FALSE),""))</f>
        <v/>
      </c>
      <c r="D471" s="209"/>
      <c r="E471" s="208"/>
      <c r="F471" s="207" t="str">
        <f>IF(ISNA(IF(A471&lt;&gt;"",VLOOKUP(A471,'1CONTRATO2'!$A$311:$F$863,4,FALSE),"")),"",IF(A471&lt;&gt;"",VLOOKUP(A471,'1CONTRATO2'!$A$311:$F$863,4,FALSE),""))</f>
        <v/>
      </c>
      <c r="G471" s="206" t="str">
        <f>IF(PROGRAMACIÓN!F471="","",PROGRAMACIÓN!F471)</f>
        <v/>
      </c>
      <c r="H471" s="206" t="str">
        <f>IF(PROGRAMACIÓN!G471="","",PROGRAMACIÓN!G471)</f>
        <v/>
      </c>
      <c r="I471" s="206" t="str">
        <f>IF(PROGRAMACIÓN!H471="","",PROGRAMACIÓN!H471)</f>
        <v/>
      </c>
      <c r="J471" s="205" t="str">
        <f>IF(ISNA(IF(A471&lt;&gt;"",VLOOKUP(A471,'1CONTRATO2'!$A$311:$F$863,5,FALSE),"")),"",IF(A471&lt;&gt;"",VLOOKUP(A471,'1CONTRATO2'!$A$311:$F$863,5,FALSE),""))</f>
        <v/>
      </c>
      <c r="K471" s="204" t="str">
        <f>IF(ISNA(IF(OR(F471="DESCANSA",J471="DESCANSA"),"-----",IF(C471&lt;&gt;"",IF(VLOOKUP(F471,INICIO!$C$7:$D$30,2,FALSE)&lt;&gt;"",VLOOKUP(F471,INICIO!$C$7:$D$30,2,FALSE),""),""))),"",IF(OR(F471="DESCANSA",J471="DESCANSA"),"-----",IF(C471&lt;&gt;"",IF(VLOOKUP(F471,INICIO!$C$7:$D$30,2,FALSE)&lt;&gt;"",VLOOKUP(F471,INICIO!$C$7:$D$30,2,FALSE),""),"")))</f>
        <v/>
      </c>
      <c r="L471" s="203" t="str">
        <f>IF(ISNA(IF(A471&lt;&gt;"",VLOOKUP(A471,'1CONTRATO2'!$A$311:$G$863,7,FALSE),"")),"",IF(A471&lt;&gt;"",VLOOKUP(A471,'1CONTRATO2'!$A$311:$G$863,7,FALSE),""))</f>
        <v/>
      </c>
      <c r="M471" s="201" t="str">
        <f t="shared" si="35"/>
        <v>-</v>
      </c>
      <c r="N471" s="302" t="str">
        <f t="shared" si="37"/>
        <v/>
      </c>
      <c r="O471" s="314" t="str">
        <f>IF(PROGRAMACIÓN!C471="", "", PROGRAMACIÓN!C471)</f>
        <v/>
      </c>
      <c r="P471" s="303" t="str">
        <f t="shared" si="38"/>
        <v/>
      </c>
      <c r="Q471" s="303" t="str">
        <f t="shared" si="39"/>
        <v/>
      </c>
    </row>
    <row r="472" spans="1:17" ht="18" customHeight="1" x14ac:dyDescent="0.35">
      <c r="A472" s="203">
        <f t="shared" si="36"/>
        <v>465</v>
      </c>
      <c r="B472" s="210" t="str">
        <f>IF(ISNA(IF(A472&lt;&gt;"",VLOOKUP(A472,'1CONTRATO2'!$A$311:$F$863,2,FALSE),"")),"",IF(A472&lt;&gt;"",VLOOKUP(A472,'1CONTRATO2'!$A$311:$F$863,2,FALSE),""))</f>
        <v/>
      </c>
      <c r="C472" s="210" t="str">
        <f>IF(ISNA(IF(A472&lt;&gt;"",VLOOKUP(A472,'1CONTRATO2'!$A$311:$F$863,6,FALSE),"")),"",IF(A472&lt;&gt;"",VLOOKUP(A472,'1CONTRATO2'!$A$311:$F$863,6,FALSE),""))</f>
        <v/>
      </c>
      <c r="D472" s="209"/>
      <c r="E472" s="208"/>
      <c r="F472" s="207" t="str">
        <f>IF(ISNA(IF(A472&lt;&gt;"",VLOOKUP(A472,'1CONTRATO2'!$A$311:$F$863,4,FALSE),"")),"",IF(A472&lt;&gt;"",VLOOKUP(A472,'1CONTRATO2'!$A$311:$F$863,4,FALSE),""))</f>
        <v/>
      </c>
      <c r="G472" s="206" t="str">
        <f>IF(PROGRAMACIÓN!F472="","",PROGRAMACIÓN!F472)</f>
        <v/>
      </c>
      <c r="H472" s="206" t="str">
        <f>IF(PROGRAMACIÓN!G472="","",PROGRAMACIÓN!G472)</f>
        <v/>
      </c>
      <c r="I472" s="206" t="str">
        <f>IF(PROGRAMACIÓN!H472="","",PROGRAMACIÓN!H472)</f>
        <v/>
      </c>
      <c r="J472" s="205" t="str">
        <f>IF(ISNA(IF(A472&lt;&gt;"",VLOOKUP(A472,'1CONTRATO2'!$A$311:$F$863,5,FALSE),"")),"",IF(A472&lt;&gt;"",VLOOKUP(A472,'1CONTRATO2'!$A$311:$F$863,5,FALSE),""))</f>
        <v/>
      </c>
      <c r="K472" s="204" t="str">
        <f>IF(ISNA(IF(OR(F472="DESCANSA",J472="DESCANSA"),"-----",IF(C472&lt;&gt;"",IF(VLOOKUP(F472,INICIO!$C$7:$D$30,2,FALSE)&lt;&gt;"",VLOOKUP(F472,INICIO!$C$7:$D$30,2,FALSE),""),""))),"",IF(OR(F472="DESCANSA",J472="DESCANSA"),"-----",IF(C472&lt;&gt;"",IF(VLOOKUP(F472,INICIO!$C$7:$D$30,2,FALSE)&lt;&gt;"",VLOOKUP(F472,INICIO!$C$7:$D$30,2,FALSE),""),"")))</f>
        <v/>
      </c>
      <c r="L472" s="203" t="str">
        <f>IF(ISNA(IF(A472&lt;&gt;"",VLOOKUP(A472,'1CONTRATO2'!$A$311:$G$863,7,FALSE),"")),"",IF(A472&lt;&gt;"",VLOOKUP(A472,'1CONTRATO2'!$A$311:$G$863,7,FALSE),""))</f>
        <v/>
      </c>
      <c r="M472" s="201" t="str">
        <f t="shared" si="35"/>
        <v>-</v>
      </c>
      <c r="N472" s="302" t="str">
        <f t="shared" si="37"/>
        <v/>
      </c>
      <c r="O472" s="314" t="str">
        <f>IF(PROGRAMACIÓN!C472="", "", PROGRAMACIÓN!C472)</f>
        <v/>
      </c>
      <c r="P472" s="303" t="str">
        <f t="shared" si="38"/>
        <v/>
      </c>
      <c r="Q472" s="303" t="str">
        <f t="shared" si="39"/>
        <v/>
      </c>
    </row>
    <row r="473" spans="1:17" ht="18" customHeight="1" x14ac:dyDescent="0.35">
      <c r="A473" s="203">
        <f t="shared" si="36"/>
        <v>466</v>
      </c>
      <c r="B473" s="210" t="str">
        <f>IF(ISNA(IF(A473&lt;&gt;"",VLOOKUP(A473,'1CONTRATO2'!$A$311:$F$863,2,FALSE),"")),"",IF(A473&lt;&gt;"",VLOOKUP(A473,'1CONTRATO2'!$A$311:$F$863,2,FALSE),""))</f>
        <v/>
      </c>
      <c r="C473" s="210" t="str">
        <f>IF(ISNA(IF(A473&lt;&gt;"",VLOOKUP(A473,'1CONTRATO2'!$A$311:$F$863,6,FALSE),"")),"",IF(A473&lt;&gt;"",VLOOKUP(A473,'1CONTRATO2'!$A$311:$F$863,6,FALSE),""))</f>
        <v/>
      </c>
      <c r="D473" s="209"/>
      <c r="E473" s="208"/>
      <c r="F473" s="207" t="str">
        <f>IF(ISNA(IF(A473&lt;&gt;"",VLOOKUP(A473,'1CONTRATO2'!$A$311:$F$863,4,FALSE),"")),"",IF(A473&lt;&gt;"",VLOOKUP(A473,'1CONTRATO2'!$A$311:$F$863,4,FALSE),""))</f>
        <v/>
      </c>
      <c r="G473" s="206" t="str">
        <f>IF(PROGRAMACIÓN!F473="","",PROGRAMACIÓN!F473)</f>
        <v/>
      </c>
      <c r="H473" s="206" t="str">
        <f>IF(PROGRAMACIÓN!G473="","",PROGRAMACIÓN!G473)</f>
        <v/>
      </c>
      <c r="I473" s="206" t="str">
        <f>IF(PROGRAMACIÓN!H473="","",PROGRAMACIÓN!H473)</f>
        <v/>
      </c>
      <c r="J473" s="205" t="str">
        <f>IF(ISNA(IF(A473&lt;&gt;"",VLOOKUP(A473,'1CONTRATO2'!$A$311:$F$863,5,FALSE),"")),"",IF(A473&lt;&gt;"",VLOOKUP(A473,'1CONTRATO2'!$A$311:$F$863,5,FALSE),""))</f>
        <v/>
      </c>
      <c r="K473" s="204" t="str">
        <f>IF(ISNA(IF(OR(F473="DESCANSA",J473="DESCANSA"),"-----",IF(C473&lt;&gt;"",IF(VLOOKUP(F473,INICIO!$C$7:$D$30,2,FALSE)&lt;&gt;"",VLOOKUP(F473,INICIO!$C$7:$D$30,2,FALSE),""),""))),"",IF(OR(F473="DESCANSA",J473="DESCANSA"),"-----",IF(C473&lt;&gt;"",IF(VLOOKUP(F473,INICIO!$C$7:$D$30,2,FALSE)&lt;&gt;"",VLOOKUP(F473,INICIO!$C$7:$D$30,2,FALSE),""),"")))</f>
        <v/>
      </c>
      <c r="L473" s="203" t="str">
        <f>IF(ISNA(IF(A473&lt;&gt;"",VLOOKUP(A473,'1CONTRATO2'!$A$311:$G$863,7,FALSE),"")),"",IF(A473&lt;&gt;"",VLOOKUP(A473,'1CONTRATO2'!$A$311:$G$863,7,FALSE),""))</f>
        <v/>
      </c>
      <c r="M473" s="201" t="str">
        <f t="shared" si="35"/>
        <v>-</v>
      </c>
      <c r="N473" s="302" t="str">
        <f t="shared" si="37"/>
        <v/>
      </c>
      <c r="O473" s="314" t="str">
        <f>IF(PROGRAMACIÓN!C473="", "", PROGRAMACIÓN!C473)</f>
        <v/>
      </c>
      <c r="P473" s="303" t="str">
        <f t="shared" si="38"/>
        <v/>
      </c>
      <c r="Q473" s="303" t="str">
        <f t="shared" si="39"/>
        <v/>
      </c>
    </row>
    <row r="474" spans="1:17" ht="18" customHeight="1" x14ac:dyDescent="0.35">
      <c r="A474" s="203">
        <f t="shared" si="36"/>
        <v>467</v>
      </c>
      <c r="B474" s="210" t="str">
        <f>IF(ISNA(IF(A474&lt;&gt;"",VLOOKUP(A474,'1CONTRATO2'!$A$311:$F$863,2,FALSE),"")),"",IF(A474&lt;&gt;"",VLOOKUP(A474,'1CONTRATO2'!$A$311:$F$863,2,FALSE),""))</f>
        <v/>
      </c>
      <c r="C474" s="210" t="str">
        <f>IF(ISNA(IF(A474&lt;&gt;"",VLOOKUP(A474,'1CONTRATO2'!$A$311:$F$863,6,FALSE),"")),"",IF(A474&lt;&gt;"",VLOOKUP(A474,'1CONTRATO2'!$A$311:$F$863,6,FALSE),""))</f>
        <v/>
      </c>
      <c r="D474" s="209"/>
      <c r="E474" s="208"/>
      <c r="F474" s="207" t="str">
        <f>IF(ISNA(IF(A474&lt;&gt;"",VLOOKUP(A474,'1CONTRATO2'!$A$311:$F$863,4,FALSE),"")),"",IF(A474&lt;&gt;"",VLOOKUP(A474,'1CONTRATO2'!$A$311:$F$863,4,FALSE),""))</f>
        <v/>
      </c>
      <c r="G474" s="206" t="str">
        <f>IF(PROGRAMACIÓN!F474="","",PROGRAMACIÓN!F474)</f>
        <v/>
      </c>
      <c r="H474" s="206" t="str">
        <f>IF(PROGRAMACIÓN!G474="","",PROGRAMACIÓN!G474)</f>
        <v/>
      </c>
      <c r="I474" s="206" t="str">
        <f>IF(PROGRAMACIÓN!H474="","",PROGRAMACIÓN!H474)</f>
        <v/>
      </c>
      <c r="J474" s="205" t="str">
        <f>IF(ISNA(IF(A474&lt;&gt;"",VLOOKUP(A474,'1CONTRATO2'!$A$311:$F$863,5,FALSE),"")),"",IF(A474&lt;&gt;"",VLOOKUP(A474,'1CONTRATO2'!$A$311:$F$863,5,FALSE),""))</f>
        <v/>
      </c>
      <c r="K474" s="204" t="str">
        <f>IF(ISNA(IF(OR(F474="DESCANSA",J474="DESCANSA"),"-----",IF(C474&lt;&gt;"",IF(VLOOKUP(F474,INICIO!$C$7:$D$30,2,FALSE)&lt;&gt;"",VLOOKUP(F474,INICIO!$C$7:$D$30,2,FALSE),""),""))),"",IF(OR(F474="DESCANSA",J474="DESCANSA"),"-----",IF(C474&lt;&gt;"",IF(VLOOKUP(F474,INICIO!$C$7:$D$30,2,FALSE)&lt;&gt;"",VLOOKUP(F474,INICIO!$C$7:$D$30,2,FALSE),""),"")))</f>
        <v/>
      </c>
      <c r="L474" s="203" t="str">
        <f>IF(ISNA(IF(A474&lt;&gt;"",VLOOKUP(A474,'1CONTRATO2'!$A$311:$G$863,7,FALSE),"")),"",IF(A474&lt;&gt;"",VLOOKUP(A474,'1CONTRATO2'!$A$311:$G$863,7,FALSE),""))</f>
        <v/>
      </c>
      <c r="M474" s="201" t="str">
        <f t="shared" si="35"/>
        <v>-</v>
      </c>
      <c r="N474" s="302" t="str">
        <f t="shared" si="37"/>
        <v/>
      </c>
      <c r="O474" s="314" t="str">
        <f>IF(PROGRAMACIÓN!C474="", "", PROGRAMACIÓN!C474)</f>
        <v/>
      </c>
      <c r="P474" s="303" t="str">
        <f t="shared" si="38"/>
        <v/>
      </c>
      <c r="Q474" s="303" t="str">
        <f t="shared" si="39"/>
        <v/>
      </c>
    </row>
    <row r="475" spans="1:17" ht="18" customHeight="1" x14ac:dyDescent="0.35">
      <c r="A475" s="203">
        <f t="shared" si="36"/>
        <v>468</v>
      </c>
      <c r="B475" s="210" t="str">
        <f>IF(ISNA(IF(A475&lt;&gt;"",VLOOKUP(A475,'1CONTRATO2'!$A$311:$F$863,2,FALSE),"")),"",IF(A475&lt;&gt;"",VLOOKUP(A475,'1CONTRATO2'!$A$311:$F$863,2,FALSE),""))</f>
        <v/>
      </c>
      <c r="C475" s="210" t="str">
        <f>IF(ISNA(IF(A475&lt;&gt;"",VLOOKUP(A475,'1CONTRATO2'!$A$311:$F$863,6,FALSE),"")),"",IF(A475&lt;&gt;"",VLOOKUP(A475,'1CONTRATO2'!$A$311:$F$863,6,FALSE),""))</f>
        <v/>
      </c>
      <c r="D475" s="209"/>
      <c r="E475" s="208"/>
      <c r="F475" s="207" t="str">
        <f>IF(ISNA(IF(A475&lt;&gt;"",VLOOKUP(A475,'1CONTRATO2'!$A$311:$F$863,4,FALSE),"")),"",IF(A475&lt;&gt;"",VLOOKUP(A475,'1CONTRATO2'!$A$311:$F$863,4,FALSE),""))</f>
        <v/>
      </c>
      <c r="G475" s="206" t="str">
        <f>IF(PROGRAMACIÓN!F475="","",PROGRAMACIÓN!F475)</f>
        <v/>
      </c>
      <c r="H475" s="206" t="str">
        <f>IF(PROGRAMACIÓN!G475="","",PROGRAMACIÓN!G475)</f>
        <v/>
      </c>
      <c r="I475" s="206" t="str">
        <f>IF(PROGRAMACIÓN!H475="","",PROGRAMACIÓN!H475)</f>
        <v/>
      </c>
      <c r="J475" s="205" t="str">
        <f>IF(ISNA(IF(A475&lt;&gt;"",VLOOKUP(A475,'1CONTRATO2'!$A$311:$F$863,5,FALSE),"")),"",IF(A475&lt;&gt;"",VLOOKUP(A475,'1CONTRATO2'!$A$311:$F$863,5,FALSE),""))</f>
        <v/>
      </c>
      <c r="K475" s="204" t="str">
        <f>IF(ISNA(IF(OR(F475="DESCANSA",J475="DESCANSA"),"-----",IF(C475&lt;&gt;"",IF(VLOOKUP(F475,INICIO!$C$7:$D$30,2,FALSE)&lt;&gt;"",VLOOKUP(F475,INICIO!$C$7:$D$30,2,FALSE),""),""))),"",IF(OR(F475="DESCANSA",J475="DESCANSA"),"-----",IF(C475&lt;&gt;"",IF(VLOOKUP(F475,INICIO!$C$7:$D$30,2,FALSE)&lt;&gt;"",VLOOKUP(F475,INICIO!$C$7:$D$30,2,FALSE),""),"")))</f>
        <v/>
      </c>
      <c r="L475" s="203" t="str">
        <f>IF(ISNA(IF(A475&lt;&gt;"",VLOOKUP(A475,'1CONTRATO2'!$A$311:$G$863,7,FALSE),"")),"",IF(A475&lt;&gt;"",VLOOKUP(A475,'1CONTRATO2'!$A$311:$G$863,7,FALSE),""))</f>
        <v/>
      </c>
      <c r="M475" s="201" t="str">
        <f t="shared" si="35"/>
        <v>-</v>
      </c>
      <c r="N475" s="302" t="str">
        <f t="shared" si="37"/>
        <v/>
      </c>
      <c r="O475" s="314" t="str">
        <f>IF(PROGRAMACIÓN!C475="", "", PROGRAMACIÓN!C475)</f>
        <v/>
      </c>
      <c r="P475" s="303" t="str">
        <f t="shared" si="38"/>
        <v/>
      </c>
      <c r="Q475" s="303" t="str">
        <f t="shared" si="39"/>
        <v/>
      </c>
    </row>
    <row r="476" spans="1:17" ht="18" customHeight="1" x14ac:dyDescent="0.35">
      <c r="A476" s="203">
        <f t="shared" si="36"/>
        <v>469</v>
      </c>
      <c r="B476" s="210" t="str">
        <f>IF(ISNA(IF(A476&lt;&gt;"",VLOOKUP(A476,'1CONTRATO2'!$A$311:$F$863,2,FALSE),"")),"",IF(A476&lt;&gt;"",VLOOKUP(A476,'1CONTRATO2'!$A$311:$F$863,2,FALSE),""))</f>
        <v/>
      </c>
      <c r="C476" s="210" t="str">
        <f>IF(ISNA(IF(A476&lt;&gt;"",VLOOKUP(A476,'1CONTRATO2'!$A$311:$F$863,6,FALSE),"")),"",IF(A476&lt;&gt;"",VLOOKUP(A476,'1CONTRATO2'!$A$311:$F$863,6,FALSE),""))</f>
        <v/>
      </c>
      <c r="D476" s="209"/>
      <c r="E476" s="208"/>
      <c r="F476" s="207" t="str">
        <f>IF(ISNA(IF(A476&lt;&gt;"",VLOOKUP(A476,'1CONTRATO2'!$A$311:$F$863,4,FALSE),"")),"",IF(A476&lt;&gt;"",VLOOKUP(A476,'1CONTRATO2'!$A$311:$F$863,4,FALSE),""))</f>
        <v/>
      </c>
      <c r="G476" s="206" t="str">
        <f>IF(PROGRAMACIÓN!F476="","",PROGRAMACIÓN!F476)</f>
        <v/>
      </c>
      <c r="H476" s="206" t="str">
        <f>IF(PROGRAMACIÓN!G476="","",PROGRAMACIÓN!G476)</f>
        <v/>
      </c>
      <c r="I476" s="206" t="str">
        <f>IF(PROGRAMACIÓN!H476="","",PROGRAMACIÓN!H476)</f>
        <v/>
      </c>
      <c r="J476" s="205" t="str">
        <f>IF(ISNA(IF(A476&lt;&gt;"",VLOOKUP(A476,'1CONTRATO2'!$A$311:$F$863,5,FALSE),"")),"",IF(A476&lt;&gt;"",VLOOKUP(A476,'1CONTRATO2'!$A$311:$F$863,5,FALSE),""))</f>
        <v/>
      </c>
      <c r="K476" s="204" t="str">
        <f>IF(ISNA(IF(OR(F476="DESCANSA",J476="DESCANSA"),"-----",IF(C476&lt;&gt;"",IF(VLOOKUP(F476,INICIO!$C$7:$D$30,2,FALSE)&lt;&gt;"",VLOOKUP(F476,INICIO!$C$7:$D$30,2,FALSE),""),""))),"",IF(OR(F476="DESCANSA",J476="DESCANSA"),"-----",IF(C476&lt;&gt;"",IF(VLOOKUP(F476,INICIO!$C$7:$D$30,2,FALSE)&lt;&gt;"",VLOOKUP(F476,INICIO!$C$7:$D$30,2,FALSE),""),"")))</f>
        <v/>
      </c>
      <c r="L476" s="203" t="str">
        <f>IF(ISNA(IF(A476&lt;&gt;"",VLOOKUP(A476,'1CONTRATO2'!$A$311:$G$863,7,FALSE),"")),"",IF(A476&lt;&gt;"",VLOOKUP(A476,'1CONTRATO2'!$A$311:$G$863,7,FALSE),""))</f>
        <v/>
      </c>
      <c r="M476" s="201" t="str">
        <f t="shared" si="35"/>
        <v>-</v>
      </c>
      <c r="N476" s="302" t="str">
        <f t="shared" si="37"/>
        <v/>
      </c>
      <c r="O476" s="314" t="str">
        <f>IF(PROGRAMACIÓN!C476="", "", PROGRAMACIÓN!C476)</f>
        <v/>
      </c>
      <c r="P476" s="303" t="str">
        <f t="shared" si="38"/>
        <v/>
      </c>
      <c r="Q476" s="303" t="str">
        <f t="shared" si="39"/>
        <v/>
      </c>
    </row>
    <row r="477" spans="1:17" ht="18" customHeight="1" x14ac:dyDescent="0.35">
      <c r="A477" s="203">
        <f t="shared" si="36"/>
        <v>470</v>
      </c>
      <c r="B477" s="210" t="str">
        <f>IF(ISNA(IF(A477&lt;&gt;"",VLOOKUP(A477,'1CONTRATO2'!$A$311:$F$863,2,FALSE),"")),"",IF(A477&lt;&gt;"",VLOOKUP(A477,'1CONTRATO2'!$A$311:$F$863,2,FALSE),""))</f>
        <v/>
      </c>
      <c r="C477" s="210" t="str">
        <f>IF(ISNA(IF(A477&lt;&gt;"",VLOOKUP(A477,'1CONTRATO2'!$A$311:$F$863,6,FALSE),"")),"",IF(A477&lt;&gt;"",VLOOKUP(A477,'1CONTRATO2'!$A$311:$F$863,6,FALSE),""))</f>
        <v/>
      </c>
      <c r="D477" s="209"/>
      <c r="E477" s="208"/>
      <c r="F477" s="207" t="str">
        <f>IF(ISNA(IF(A477&lt;&gt;"",VLOOKUP(A477,'1CONTRATO2'!$A$311:$F$863,4,FALSE),"")),"",IF(A477&lt;&gt;"",VLOOKUP(A477,'1CONTRATO2'!$A$311:$F$863,4,FALSE),""))</f>
        <v/>
      </c>
      <c r="G477" s="206" t="str">
        <f>IF(PROGRAMACIÓN!F477="","",PROGRAMACIÓN!F477)</f>
        <v/>
      </c>
      <c r="H477" s="206" t="str">
        <f>IF(PROGRAMACIÓN!G477="","",PROGRAMACIÓN!G477)</f>
        <v/>
      </c>
      <c r="I477" s="206" t="str">
        <f>IF(PROGRAMACIÓN!H477="","",PROGRAMACIÓN!H477)</f>
        <v/>
      </c>
      <c r="J477" s="205" t="str">
        <f>IF(ISNA(IF(A477&lt;&gt;"",VLOOKUP(A477,'1CONTRATO2'!$A$311:$F$863,5,FALSE),"")),"",IF(A477&lt;&gt;"",VLOOKUP(A477,'1CONTRATO2'!$A$311:$F$863,5,FALSE),""))</f>
        <v/>
      </c>
      <c r="K477" s="204" t="str">
        <f>IF(ISNA(IF(OR(F477="DESCANSA",J477="DESCANSA"),"-----",IF(C477&lt;&gt;"",IF(VLOOKUP(F477,INICIO!$C$7:$D$30,2,FALSE)&lt;&gt;"",VLOOKUP(F477,INICIO!$C$7:$D$30,2,FALSE),""),""))),"",IF(OR(F477="DESCANSA",J477="DESCANSA"),"-----",IF(C477&lt;&gt;"",IF(VLOOKUP(F477,INICIO!$C$7:$D$30,2,FALSE)&lt;&gt;"",VLOOKUP(F477,INICIO!$C$7:$D$30,2,FALSE),""),"")))</f>
        <v/>
      </c>
      <c r="L477" s="203" t="str">
        <f>IF(ISNA(IF(A477&lt;&gt;"",VLOOKUP(A477,'1CONTRATO2'!$A$311:$G$863,7,FALSE),"")),"",IF(A477&lt;&gt;"",VLOOKUP(A477,'1CONTRATO2'!$A$311:$G$863,7,FALSE),""))</f>
        <v/>
      </c>
      <c r="M477" s="201" t="str">
        <f t="shared" si="35"/>
        <v>-</v>
      </c>
      <c r="N477" s="302" t="str">
        <f t="shared" si="37"/>
        <v/>
      </c>
      <c r="O477" s="314" t="str">
        <f>IF(PROGRAMACIÓN!C477="", "", PROGRAMACIÓN!C477)</f>
        <v/>
      </c>
      <c r="P477" s="303" t="str">
        <f t="shared" si="38"/>
        <v/>
      </c>
      <c r="Q477" s="303" t="str">
        <f t="shared" si="39"/>
        <v/>
      </c>
    </row>
    <row r="478" spans="1:17" ht="18" customHeight="1" x14ac:dyDescent="0.35">
      <c r="A478" s="203">
        <f t="shared" si="36"/>
        <v>471</v>
      </c>
      <c r="B478" s="210" t="str">
        <f>IF(ISNA(IF(A478&lt;&gt;"",VLOOKUP(A478,'1CONTRATO2'!$A$311:$F$863,2,FALSE),"")),"",IF(A478&lt;&gt;"",VLOOKUP(A478,'1CONTRATO2'!$A$311:$F$863,2,FALSE),""))</f>
        <v/>
      </c>
      <c r="C478" s="210" t="str">
        <f>IF(ISNA(IF(A478&lt;&gt;"",VLOOKUP(A478,'1CONTRATO2'!$A$311:$F$863,6,FALSE),"")),"",IF(A478&lt;&gt;"",VLOOKUP(A478,'1CONTRATO2'!$A$311:$F$863,6,FALSE),""))</f>
        <v/>
      </c>
      <c r="D478" s="209"/>
      <c r="E478" s="208"/>
      <c r="F478" s="207" t="str">
        <f>IF(ISNA(IF(A478&lt;&gt;"",VLOOKUP(A478,'1CONTRATO2'!$A$311:$F$863,4,FALSE),"")),"",IF(A478&lt;&gt;"",VLOOKUP(A478,'1CONTRATO2'!$A$311:$F$863,4,FALSE),""))</f>
        <v/>
      </c>
      <c r="G478" s="206" t="str">
        <f>IF(PROGRAMACIÓN!F478="","",PROGRAMACIÓN!F478)</f>
        <v/>
      </c>
      <c r="H478" s="206" t="str">
        <f>IF(PROGRAMACIÓN!G478="","",PROGRAMACIÓN!G478)</f>
        <v/>
      </c>
      <c r="I478" s="206" t="str">
        <f>IF(PROGRAMACIÓN!H478="","",PROGRAMACIÓN!H478)</f>
        <v/>
      </c>
      <c r="J478" s="205" t="str">
        <f>IF(ISNA(IF(A478&lt;&gt;"",VLOOKUP(A478,'1CONTRATO2'!$A$311:$F$863,5,FALSE),"")),"",IF(A478&lt;&gt;"",VLOOKUP(A478,'1CONTRATO2'!$A$311:$F$863,5,FALSE),""))</f>
        <v/>
      </c>
      <c r="K478" s="204" t="str">
        <f>IF(ISNA(IF(OR(F478="DESCANSA",J478="DESCANSA"),"-----",IF(C478&lt;&gt;"",IF(VLOOKUP(F478,INICIO!$C$7:$D$30,2,FALSE)&lt;&gt;"",VLOOKUP(F478,INICIO!$C$7:$D$30,2,FALSE),""),""))),"",IF(OR(F478="DESCANSA",J478="DESCANSA"),"-----",IF(C478&lt;&gt;"",IF(VLOOKUP(F478,INICIO!$C$7:$D$30,2,FALSE)&lt;&gt;"",VLOOKUP(F478,INICIO!$C$7:$D$30,2,FALSE),""),"")))</f>
        <v/>
      </c>
      <c r="L478" s="203" t="str">
        <f>IF(ISNA(IF(A478&lt;&gt;"",VLOOKUP(A478,'1CONTRATO2'!$A$311:$G$863,7,FALSE),"")),"",IF(A478&lt;&gt;"",VLOOKUP(A478,'1CONTRATO2'!$A$311:$G$863,7,FALSE),""))</f>
        <v/>
      </c>
      <c r="M478" s="201" t="str">
        <f t="shared" si="35"/>
        <v>-</v>
      </c>
      <c r="N478" s="302" t="str">
        <f t="shared" si="37"/>
        <v/>
      </c>
      <c r="O478" s="314" t="str">
        <f>IF(PROGRAMACIÓN!C478="", "", PROGRAMACIÓN!C478)</f>
        <v/>
      </c>
      <c r="P478" s="303" t="str">
        <f t="shared" si="38"/>
        <v/>
      </c>
      <c r="Q478" s="303" t="str">
        <f t="shared" si="39"/>
        <v/>
      </c>
    </row>
    <row r="479" spans="1:17" ht="18" customHeight="1" x14ac:dyDescent="0.35">
      <c r="A479" s="203">
        <f t="shared" si="36"/>
        <v>472</v>
      </c>
      <c r="B479" s="210" t="str">
        <f>IF(ISNA(IF(A479&lt;&gt;"",VLOOKUP(A479,'1CONTRATO2'!$A$311:$F$863,2,FALSE),"")),"",IF(A479&lt;&gt;"",VLOOKUP(A479,'1CONTRATO2'!$A$311:$F$863,2,FALSE),""))</f>
        <v/>
      </c>
      <c r="C479" s="210" t="str">
        <f>IF(ISNA(IF(A479&lt;&gt;"",VLOOKUP(A479,'1CONTRATO2'!$A$311:$F$863,6,FALSE),"")),"",IF(A479&lt;&gt;"",VLOOKUP(A479,'1CONTRATO2'!$A$311:$F$863,6,FALSE),""))</f>
        <v/>
      </c>
      <c r="D479" s="209"/>
      <c r="E479" s="208"/>
      <c r="F479" s="207" t="str">
        <f>IF(ISNA(IF(A479&lt;&gt;"",VLOOKUP(A479,'1CONTRATO2'!$A$311:$F$863,4,FALSE),"")),"",IF(A479&lt;&gt;"",VLOOKUP(A479,'1CONTRATO2'!$A$311:$F$863,4,FALSE),""))</f>
        <v/>
      </c>
      <c r="G479" s="206" t="str">
        <f>IF(PROGRAMACIÓN!F479="","",PROGRAMACIÓN!F479)</f>
        <v/>
      </c>
      <c r="H479" s="206" t="str">
        <f>IF(PROGRAMACIÓN!G479="","",PROGRAMACIÓN!G479)</f>
        <v/>
      </c>
      <c r="I479" s="206" t="str">
        <f>IF(PROGRAMACIÓN!H479="","",PROGRAMACIÓN!H479)</f>
        <v/>
      </c>
      <c r="J479" s="205" t="str">
        <f>IF(ISNA(IF(A479&lt;&gt;"",VLOOKUP(A479,'1CONTRATO2'!$A$311:$F$863,5,FALSE),"")),"",IF(A479&lt;&gt;"",VLOOKUP(A479,'1CONTRATO2'!$A$311:$F$863,5,FALSE),""))</f>
        <v/>
      </c>
      <c r="K479" s="204" t="str">
        <f>IF(ISNA(IF(OR(F479="DESCANSA",J479="DESCANSA"),"-----",IF(C479&lt;&gt;"",IF(VLOOKUP(F479,INICIO!$C$7:$D$30,2,FALSE)&lt;&gt;"",VLOOKUP(F479,INICIO!$C$7:$D$30,2,FALSE),""),""))),"",IF(OR(F479="DESCANSA",J479="DESCANSA"),"-----",IF(C479&lt;&gt;"",IF(VLOOKUP(F479,INICIO!$C$7:$D$30,2,FALSE)&lt;&gt;"",VLOOKUP(F479,INICIO!$C$7:$D$30,2,FALSE),""),"")))</f>
        <v/>
      </c>
      <c r="L479" s="203" t="str">
        <f>IF(ISNA(IF(A479&lt;&gt;"",VLOOKUP(A479,'1CONTRATO2'!$A$311:$G$863,7,FALSE),"")),"",IF(A479&lt;&gt;"",VLOOKUP(A479,'1CONTRATO2'!$A$311:$G$863,7,FALSE),""))</f>
        <v/>
      </c>
      <c r="M479" s="201" t="str">
        <f t="shared" si="35"/>
        <v>-</v>
      </c>
      <c r="N479" s="302" t="str">
        <f t="shared" si="37"/>
        <v/>
      </c>
      <c r="O479" s="314" t="str">
        <f>IF(PROGRAMACIÓN!C479="", "", PROGRAMACIÓN!C479)</f>
        <v/>
      </c>
      <c r="P479" s="303" t="str">
        <f t="shared" si="38"/>
        <v/>
      </c>
      <c r="Q479" s="303" t="str">
        <f t="shared" si="39"/>
        <v/>
      </c>
    </row>
    <row r="480" spans="1:17" ht="18" customHeight="1" x14ac:dyDescent="0.35">
      <c r="A480" s="203">
        <f t="shared" si="36"/>
        <v>473</v>
      </c>
      <c r="B480" s="210" t="str">
        <f>IF(ISNA(IF(A480&lt;&gt;"",VLOOKUP(A480,'1CONTRATO2'!$A$311:$F$863,2,FALSE),"")),"",IF(A480&lt;&gt;"",VLOOKUP(A480,'1CONTRATO2'!$A$311:$F$863,2,FALSE),""))</f>
        <v/>
      </c>
      <c r="C480" s="210" t="str">
        <f>IF(ISNA(IF(A480&lt;&gt;"",VLOOKUP(A480,'1CONTRATO2'!$A$311:$F$863,6,FALSE),"")),"",IF(A480&lt;&gt;"",VLOOKUP(A480,'1CONTRATO2'!$A$311:$F$863,6,FALSE),""))</f>
        <v/>
      </c>
      <c r="D480" s="209"/>
      <c r="E480" s="208"/>
      <c r="F480" s="207" t="str">
        <f>IF(ISNA(IF(A480&lt;&gt;"",VLOOKUP(A480,'1CONTRATO2'!$A$311:$F$863,4,FALSE),"")),"",IF(A480&lt;&gt;"",VLOOKUP(A480,'1CONTRATO2'!$A$311:$F$863,4,FALSE),""))</f>
        <v/>
      </c>
      <c r="G480" s="206" t="str">
        <f>IF(PROGRAMACIÓN!F480="","",PROGRAMACIÓN!F480)</f>
        <v/>
      </c>
      <c r="H480" s="206" t="str">
        <f>IF(PROGRAMACIÓN!G480="","",PROGRAMACIÓN!G480)</f>
        <v/>
      </c>
      <c r="I480" s="206" t="str">
        <f>IF(PROGRAMACIÓN!H480="","",PROGRAMACIÓN!H480)</f>
        <v/>
      </c>
      <c r="J480" s="205" t="str">
        <f>IF(ISNA(IF(A480&lt;&gt;"",VLOOKUP(A480,'1CONTRATO2'!$A$311:$F$863,5,FALSE),"")),"",IF(A480&lt;&gt;"",VLOOKUP(A480,'1CONTRATO2'!$A$311:$F$863,5,FALSE),""))</f>
        <v/>
      </c>
      <c r="K480" s="204" t="str">
        <f>IF(ISNA(IF(OR(F480="DESCANSA",J480="DESCANSA"),"-----",IF(C480&lt;&gt;"",IF(VLOOKUP(F480,INICIO!$C$7:$D$30,2,FALSE)&lt;&gt;"",VLOOKUP(F480,INICIO!$C$7:$D$30,2,FALSE),""),""))),"",IF(OR(F480="DESCANSA",J480="DESCANSA"),"-----",IF(C480&lt;&gt;"",IF(VLOOKUP(F480,INICIO!$C$7:$D$30,2,FALSE)&lt;&gt;"",VLOOKUP(F480,INICIO!$C$7:$D$30,2,FALSE),""),"")))</f>
        <v/>
      </c>
      <c r="L480" s="203" t="str">
        <f>IF(ISNA(IF(A480&lt;&gt;"",VLOOKUP(A480,'1CONTRATO2'!$A$311:$G$863,7,FALSE),"")),"",IF(A480&lt;&gt;"",VLOOKUP(A480,'1CONTRATO2'!$A$311:$G$863,7,FALSE),""))</f>
        <v/>
      </c>
      <c r="M480" s="201" t="str">
        <f t="shared" si="35"/>
        <v>-</v>
      </c>
      <c r="N480" s="302" t="str">
        <f t="shared" si="37"/>
        <v/>
      </c>
      <c r="O480" s="314" t="str">
        <f>IF(PROGRAMACIÓN!C480="", "", PROGRAMACIÓN!C480)</f>
        <v/>
      </c>
      <c r="P480" s="303" t="str">
        <f t="shared" si="38"/>
        <v/>
      </c>
      <c r="Q480" s="303" t="str">
        <f t="shared" si="39"/>
        <v/>
      </c>
    </row>
    <row r="481" spans="1:17" ht="18" customHeight="1" x14ac:dyDescent="0.35">
      <c r="A481" s="203">
        <f t="shared" si="36"/>
        <v>474</v>
      </c>
      <c r="B481" s="210" t="str">
        <f>IF(ISNA(IF(A481&lt;&gt;"",VLOOKUP(A481,'1CONTRATO2'!$A$311:$F$863,2,FALSE),"")),"",IF(A481&lt;&gt;"",VLOOKUP(A481,'1CONTRATO2'!$A$311:$F$863,2,FALSE),""))</f>
        <v/>
      </c>
      <c r="C481" s="210" t="str">
        <f>IF(ISNA(IF(A481&lt;&gt;"",VLOOKUP(A481,'1CONTRATO2'!$A$311:$F$863,6,FALSE),"")),"",IF(A481&lt;&gt;"",VLOOKUP(A481,'1CONTRATO2'!$A$311:$F$863,6,FALSE),""))</f>
        <v/>
      </c>
      <c r="D481" s="209"/>
      <c r="E481" s="208"/>
      <c r="F481" s="207" t="str">
        <f>IF(ISNA(IF(A481&lt;&gt;"",VLOOKUP(A481,'1CONTRATO2'!$A$311:$F$863,4,FALSE),"")),"",IF(A481&lt;&gt;"",VLOOKUP(A481,'1CONTRATO2'!$A$311:$F$863,4,FALSE),""))</f>
        <v/>
      </c>
      <c r="G481" s="206" t="str">
        <f>IF(PROGRAMACIÓN!F481="","",PROGRAMACIÓN!F481)</f>
        <v/>
      </c>
      <c r="H481" s="206" t="str">
        <f>IF(PROGRAMACIÓN!G481="","",PROGRAMACIÓN!G481)</f>
        <v/>
      </c>
      <c r="I481" s="206" t="str">
        <f>IF(PROGRAMACIÓN!H481="","",PROGRAMACIÓN!H481)</f>
        <v/>
      </c>
      <c r="J481" s="205" t="str">
        <f>IF(ISNA(IF(A481&lt;&gt;"",VLOOKUP(A481,'1CONTRATO2'!$A$311:$F$863,5,FALSE),"")),"",IF(A481&lt;&gt;"",VLOOKUP(A481,'1CONTRATO2'!$A$311:$F$863,5,FALSE),""))</f>
        <v/>
      </c>
      <c r="K481" s="204" t="str">
        <f>IF(ISNA(IF(OR(F481="DESCANSA",J481="DESCANSA"),"-----",IF(C481&lt;&gt;"",IF(VLOOKUP(F481,INICIO!$C$7:$D$30,2,FALSE)&lt;&gt;"",VLOOKUP(F481,INICIO!$C$7:$D$30,2,FALSE),""),""))),"",IF(OR(F481="DESCANSA",J481="DESCANSA"),"-----",IF(C481&lt;&gt;"",IF(VLOOKUP(F481,INICIO!$C$7:$D$30,2,FALSE)&lt;&gt;"",VLOOKUP(F481,INICIO!$C$7:$D$30,2,FALSE),""),"")))</f>
        <v/>
      </c>
      <c r="L481" s="203" t="str">
        <f>IF(ISNA(IF(A481&lt;&gt;"",VLOOKUP(A481,'1CONTRATO2'!$A$311:$G$863,7,FALSE),"")),"",IF(A481&lt;&gt;"",VLOOKUP(A481,'1CONTRATO2'!$A$311:$G$863,7,FALSE),""))</f>
        <v/>
      </c>
      <c r="M481" s="201" t="str">
        <f t="shared" si="35"/>
        <v>-</v>
      </c>
      <c r="N481" s="302" t="str">
        <f t="shared" si="37"/>
        <v/>
      </c>
      <c r="O481" s="314" t="str">
        <f>IF(PROGRAMACIÓN!C481="", "", PROGRAMACIÓN!C481)</f>
        <v/>
      </c>
      <c r="P481" s="303" t="str">
        <f t="shared" si="38"/>
        <v/>
      </c>
      <c r="Q481" s="303" t="str">
        <f t="shared" si="39"/>
        <v/>
      </c>
    </row>
    <row r="482" spans="1:17" ht="18" customHeight="1" x14ac:dyDescent="0.35">
      <c r="A482" s="203">
        <f t="shared" si="36"/>
        <v>475</v>
      </c>
      <c r="B482" s="210" t="str">
        <f>IF(ISNA(IF(A482&lt;&gt;"",VLOOKUP(A482,'1CONTRATO2'!$A$311:$F$863,2,FALSE),"")),"",IF(A482&lt;&gt;"",VLOOKUP(A482,'1CONTRATO2'!$A$311:$F$863,2,FALSE),""))</f>
        <v/>
      </c>
      <c r="C482" s="210" t="str">
        <f>IF(ISNA(IF(A482&lt;&gt;"",VLOOKUP(A482,'1CONTRATO2'!$A$311:$F$863,6,FALSE),"")),"",IF(A482&lt;&gt;"",VLOOKUP(A482,'1CONTRATO2'!$A$311:$F$863,6,FALSE),""))</f>
        <v/>
      </c>
      <c r="D482" s="209"/>
      <c r="E482" s="208"/>
      <c r="F482" s="207" t="str">
        <f>IF(ISNA(IF(A482&lt;&gt;"",VLOOKUP(A482,'1CONTRATO2'!$A$311:$F$863,4,FALSE),"")),"",IF(A482&lt;&gt;"",VLOOKUP(A482,'1CONTRATO2'!$A$311:$F$863,4,FALSE),""))</f>
        <v/>
      </c>
      <c r="G482" s="206" t="str">
        <f>IF(PROGRAMACIÓN!F482="","",PROGRAMACIÓN!F482)</f>
        <v/>
      </c>
      <c r="H482" s="206" t="str">
        <f>IF(PROGRAMACIÓN!G482="","",PROGRAMACIÓN!G482)</f>
        <v/>
      </c>
      <c r="I482" s="206" t="str">
        <f>IF(PROGRAMACIÓN!H482="","",PROGRAMACIÓN!H482)</f>
        <v/>
      </c>
      <c r="J482" s="205" t="str">
        <f>IF(ISNA(IF(A482&lt;&gt;"",VLOOKUP(A482,'1CONTRATO2'!$A$311:$F$863,5,FALSE),"")),"",IF(A482&lt;&gt;"",VLOOKUP(A482,'1CONTRATO2'!$A$311:$F$863,5,FALSE),""))</f>
        <v/>
      </c>
      <c r="K482" s="204" t="str">
        <f>IF(ISNA(IF(OR(F482="DESCANSA",J482="DESCANSA"),"-----",IF(C482&lt;&gt;"",IF(VLOOKUP(F482,INICIO!$C$7:$D$30,2,FALSE)&lt;&gt;"",VLOOKUP(F482,INICIO!$C$7:$D$30,2,FALSE),""),""))),"",IF(OR(F482="DESCANSA",J482="DESCANSA"),"-----",IF(C482&lt;&gt;"",IF(VLOOKUP(F482,INICIO!$C$7:$D$30,2,FALSE)&lt;&gt;"",VLOOKUP(F482,INICIO!$C$7:$D$30,2,FALSE),""),"")))</f>
        <v/>
      </c>
      <c r="L482" s="203" t="str">
        <f>IF(ISNA(IF(A482&lt;&gt;"",VLOOKUP(A482,'1CONTRATO2'!$A$311:$G$863,7,FALSE),"")),"",IF(A482&lt;&gt;"",VLOOKUP(A482,'1CONTRATO2'!$A$311:$G$863,7,FALSE),""))</f>
        <v/>
      </c>
      <c r="M482" s="201" t="str">
        <f t="shared" si="35"/>
        <v>-</v>
      </c>
      <c r="N482" s="302" t="str">
        <f t="shared" si="37"/>
        <v/>
      </c>
      <c r="O482" s="314" t="str">
        <f>IF(PROGRAMACIÓN!C482="", "", PROGRAMACIÓN!C482)</f>
        <v/>
      </c>
      <c r="P482" s="303" t="str">
        <f t="shared" si="38"/>
        <v/>
      </c>
      <c r="Q482" s="303" t="str">
        <f t="shared" si="39"/>
        <v/>
      </c>
    </row>
    <row r="483" spans="1:17" ht="18" customHeight="1" x14ac:dyDescent="0.35">
      <c r="A483" s="203">
        <f t="shared" si="36"/>
        <v>476</v>
      </c>
      <c r="B483" s="210" t="str">
        <f>IF(ISNA(IF(A483&lt;&gt;"",VLOOKUP(A483,'1CONTRATO2'!$A$311:$F$863,2,FALSE),"")),"",IF(A483&lt;&gt;"",VLOOKUP(A483,'1CONTRATO2'!$A$311:$F$863,2,FALSE),""))</f>
        <v/>
      </c>
      <c r="C483" s="210" t="str">
        <f>IF(ISNA(IF(A483&lt;&gt;"",VLOOKUP(A483,'1CONTRATO2'!$A$311:$F$863,6,FALSE),"")),"",IF(A483&lt;&gt;"",VLOOKUP(A483,'1CONTRATO2'!$A$311:$F$863,6,FALSE),""))</f>
        <v/>
      </c>
      <c r="D483" s="209"/>
      <c r="E483" s="208"/>
      <c r="F483" s="207" t="str">
        <f>IF(ISNA(IF(A483&lt;&gt;"",VLOOKUP(A483,'1CONTRATO2'!$A$311:$F$863,4,FALSE),"")),"",IF(A483&lt;&gt;"",VLOOKUP(A483,'1CONTRATO2'!$A$311:$F$863,4,FALSE),""))</f>
        <v/>
      </c>
      <c r="G483" s="206" t="str">
        <f>IF(PROGRAMACIÓN!F483="","",PROGRAMACIÓN!F483)</f>
        <v/>
      </c>
      <c r="H483" s="206" t="str">
        <f>IF(PROGRAMACIÓN!G483="","",PROGRAMACIÓN!G483)</f>
        <v/>
      </c>
      <c r="I483" s="206" t="str">
        <f>IF(PROGRAMACIÓN!H483="","",PROGRAMACIÓN!H483)</f>
        <v/>
      </c>
      <c r="J483" s="205" t="str">
        <f>IF(ISNA(IF(A483&lt;&gt;"",VLOOKUP(A483,'1CONTRATO2'!$A$311:$F$863,5,FALSE),"")),"",IF(A483&lt;&gt;"",VLOOKUP(A483,'1CONTRATO2'!$A$311:$F$863,5,FALSE),""))</f>
        <v/>
      </c>
      <c r="K483" s="204" t="str">
        <f>IF(ISNA(IF(OR(F483="DESCANSA",J483="DESCANSA"),"-----",IF(C483&lt;&gt;"",IF(VLOOKUP(F483,INICIO!$C$7:$D$30,2,FALSE)&lt;&gt;"",VLOOKUP(F483,INICIO!$C$7:$D$30,2,FALSE),""),""))),"",IF(OR(F483="DESCANSA",J483="DESCANSA"),"-----",IF(C483&lt;&gt;"",IF(VLOOKUP(F483,INICIO!$C$7:$D$30,2,FALSE)&lt;&gt;"",VLOOKUP(F483,INICIO!$C$7:$D$30,2,FALSE),""),"")))</f>
        <v/>
      </c>
      <c r="L483" s="203" t="str">
        <f>IF(ISNA(IF(A483&lt;&gt;"",VLOOKUP(A483,'1CONTRATO2'!$A$311:$G$863,7,FALSE),"")),"",IF(A483&lt;&gt;"",VLOOKUP(A483,'1CONTRATO2'!$A$311:$G$863,7,FALSE),""))</f>
        <v/>
      </c>
      <c r="M483" s="201" t="str">
        <f t="shared" si="35"/>
        <v>-</v>
      </c>
      <c r="N483" s="302" t="str">
        <f t="shared" si="37"/>
        <v/>
      </c>
      <c r="O483" s="314" t="str">
        <f>IF(PROGRAMACIÓN!C483="", "", PROGRAMACIÓN!C483)</f>
        <v/>
      </c>
      <c r="P483" s="303" t="str">
        <f t="shared" si="38"/>
        <v/>
      </c>
      <c r="Q483" s="303" t="str">
        <f t="shared" si="39"/>
        <v/>
      </c>
    </row>
    <row r="484" spans="1:17" ht="18" customHeight="1" x14ac:dyDescent="0.35">
      <c r="A484" s="203">
        <f t="shared" si="36"/>
        <v>477</v>
      </c>
      <c r="B484" s="210" t="str">
        <f>IF(ISNA(IF(A484&lt;&gt;"",VLOOKUP(A484,'1CONTRATO2'!$A$311:$F$863,2,FALSE),"")),"",IF(A484&lt;&gt;"",VLOOKUP(A484,'1CONTRATO2'!$A$311:$F$863,2,FALSE),""))</f>
        <v/>
      </c>
      <c r="C484" s="210" t="str">
        <f>IF(ISNA(IF(A484&lt;&gt;"",VLOOKUP(A484,'1CONTRATO2'!$A$311:$F$863,6,FALSE),"")),"",IF(A484&lt;&gt;"",VLOOKUP(A484,'1CONTRATO2'!$A$311:$F$863,6,FALSE),""))</f>
        <v/>
      </c>
      <c r="D484" s="209"/>
      <c r="E484" s="208"/>
      <c r="F484" s="207" t="str">
        <f>IF(ISNA(IF(A484&lt;&gt;"",VLOOKUP(A484,'1CONTRATO2'!$A$311:$F$863,4,FALSE),"")),"",IF(A484&lt;&gt;"",VLOOKUP(A484,'1CONTRATO2'!$A$311:$F$863,4,FALSE),""))</f>
        <v/>
      </c>
      <c r="G484" s="206" t="str">
        <f>IF(PROGRAMACIÓN!F484="","",PROGRAMACIÓN!F484)</f>
        <v/>
      </c>
      <c r="H484" s="206" t="str">
        <f>IF(PROGRAMACIÓN!G484="","",PROGRAMACIÓN!G484)</f>
        <v/>
      </c>
      <c r="I484" s="206" t="str">
        <f>IF(PROGRAMACIÓN!H484="","",PROGRAMACIÓN!H484)</f>
        <v/>
      </c>
      <c r="J484" s="205" t="str">
        <f>IF(ISNA(IF(A484&lt;&gt;"",VLOOKUP(A484,'1CONTRATO2'!$A$311:$F$863,5,FALSE),"")),"",IF(A484&lt;&gt;"",VLOOKUP(A484,'1CONTRATO2'!$A$311:$F$863,5,FALSE),""))</f>
        <v/>
      </c>
      <c r="K484" s="204" t="str">
        <f>IF(ISNA(IF(OR(F484="DESCANSA",J484="DESCANSA"),"-----",IF(C484&lt;&gt;"",IF(VLOOKUP(F484,INICIO!$C$7:$D$30,2,FALSE)&lt;&gt;"",VLOOKUP(F484,INICIO!$C$7:$D$30,2,FALSE),""),""))),"",IF(OR(F484="DESCANSA",J484="DESCANSA"),"-----",IF(C484&lt;&gt;"",IF(VLOOKUP(F484,INICIO!$C$7:$D$30,2,FALSE)&lt;&gt;"",VLOOKUP(F484,INICIO!$C$7:$D$30,2,FALSE),""),"")))</f>
        <v/>
      </c>
      <c r="L484" s="203" t="str">
        <f>IF(ISNA(IF(A484&lt;&gt;"",VLOOKUP(A484,'1CONTRATO2'!$A$311:$G$863,7,FALSE),"")),"",IF(A484&lt;&gt;"",VLOOKUP(A484,'1CONTRATO2'!$A$311:$G$863,7,FALSE),""))</f>
        <v/>
      </c>
      <c r="M484" s="201" t="str">
        <f t="shared" si="35"/>
        <v>-</v>
      </c>
      <c r="N484" s="302" t="str">
        <f t="shared" si="37"/>
        <v/>
      </c>
      <c r="O484" s="314" t="str">
        <f>IF(PROGRAMACIÓN!C484="", "", PROGRAMACIÓN!C484)</f>
        <v/>
      </c>
      <c r="P484" s="303" t="str">
        <f t="shared" si="38"/>
        <v/>
      </c>
      <c r="Q484" s="303" t="str">
        <f t="shared" si="39"/>
        <v/>
      </c>
    </row>
    <row r="485" spans="1:17" ht="18" customHeight="1" x14ac:dyDescent="0.35">
      <c r="A485" s="203">
        <f t="shared" si="36"/>
        <v>478</v>
      </c>
      <c r="B485" s="210" t="str">
        <f>IF(ISNA(IF(A485&lt;&gt;"",VLOOKUP(A485,'1CONTRATO2'!$A$311:$F$863,2,FALSE),"")),"",IF(A485&lt;&gt;"",VLOOKUP(A485,'1CONTRATO2'!$A$311:$F$863,2,FALSE),""))</f>
        <v/>
      </c>
      <c r="C485" s="210" t="str">
        <f>IF(ISNA(IF(A485&lt;&gt;"",VLOOKUP(A485,'1CONTRATO2'!$A$311:$F$863,6,FALSE),"")),"",IF(A485&lt;&gt;"",VLOOKUP(A485,'1CONTRATO2'!$A$311:$F$863,6,FALSE),""))</f>
        <v/>
      </c>
      <c r="D485" s="209"/>
      <c r="E485" s="208"/>
      <c r="F485" s="207" t="str">
        <f>IF(ISNA(IF(A485&lt;&gt;"",VLOOKUP(A485,'1CONTRATO2'!$A$311:$F$863,4,FALSE),"")),"",IF(A485&lt;&gt;"",VLOOKUP(A485,'1CONTRATO2'!$A$311:$F$863,4,FALSE),""))</f>
        <v/>
      </c>
      <c r="G485" s="206" t="str">
        <f>IF(PROGRAMACIÓN!F485="","",PROGRAMACIÓN!F485)</f>
        <v/>
      </c>
      <c r="H485" s="206" t="str">
        <f>IF(PROGRAMACIÓN!G485="","",PROGRAMACIÓN!G485)</f>
        <v/>
      </c>
      <c r="I485" s="206" t="str">
        <f>IF(PROGRAMACIÓN!H485="","",PROGRAMACIÓN!H485)</f>
        <v/>
      </c>
      <c r="J485" s="205" t="str">
        <f>IF(ISNA(IF(A485&lt;&gt;"",VLOOKUP(A485,'1CONTRATO2'!$A$311:$F$863,5,FALSE),"")),"",IF(A485&lt;&gt;"",VLOOKUP(A485,'1CONTRATO2'!$A$311:$F$863,5,FALSE),""))</f>
        <v/>
      </c>
      <c r="K485" s="204" t="str">
        <f>IF(ISNA(IF(OR(F485="DESCANSA",J485="DESCANSA"),"-----",IF(C485&lt;&gt;"",IF(VLOOKUP(F485,INICIO!$C$7:$D$30,2,FALSE)&lt;&gt;"",VLOOKUP(F485,INICIO!$C$7:$D$30,2,FALSE),""),""))),"",IF(OR(F485="DESCANSA",J485="DESCANSA"),"-----",IF(C485&lt;&gt;"",IF(VLOOKUP(F485,INICIO!$C$7:$D$30,2,FALSE)&lt;&gt;"",VLOOKUP(F485,INICIO!$C$7:$D$30,2,FALSE),""),"")))</f>
        <v/>
      </c>
      <c r="L485" s="203" t="str">
        <f>IF(ISNA(IF(A485&lt;&gt;"",VLOOKUP(A485,'1CONTRATO2'!$A$311:$G$863,7,FALSE),"")),"",IF(A485&lt;&gt;"",VLOOKUP(A485,'1CONTRATO2'!$A$311:$G$863,7,FALSE),""))</f>
        <v/>
      </c>
      <c r="M485" s="201" t="str">
        <f t="shared" si="35"/>
        <v>-</v>
      </c>
      <c r="N485" s="302" t="str">
        <f t="shared" si="37"/>
        <v/>
      </c>
      <c r="O485" s="314" t="str">
        <f>IF(PROGRAMACIÓN!C485="", "", PROGRAMACIÓN!C485)</f>
        <v/>
      </c>
      <c r="P485" s="303" t="str">
        <f t="shared" si="38"/>
        <v/>
      </c>
      <c r="Q485" s="303" t="str">
        <f t="shared" si="39"/>
        <v/>
      </c>
    </row>
    <row r="486" spans="1:17" ht="18" customHeight="1" x14ac:dyDescent="0.35">
      <c r="A486" s="203">
        <f t="shared" si="36"/>
        <v>479</v>
      </c>
      <c r="B486" s="210" t="str">
        <f>IF(ISNA(IF(A486&lt;&gt;"",VLOOKUP(A486,'1CONTRATO2'!$A$311:$F$863,2,FALSE),"")),"",IF(A486&lt;&gt;"",VLOOKUP(A486,'1CONTRATO2'!$A$311:$F$863,2,FALSE),""))</f>
        <v/>
      </c>
      <c r="C486" s="210" t="str">
        <f>IF(ISNA(IF(A486&lt;&gt;"",VLOOKUP(A486,'1CONTRATO2'!$A$311:$F$863,6,FALSE),"")),"",IF(A486&lt;&gt;"",VLOOKUP(A486,'1CONTRATO2'!$A$311:$F$863,6,FALSE),""))</f>
        <v/>
      </c>
      <c r="D486" s="209"/>
      <c r="E486" s="208"/>
      <c r="F486" s="207" t="str">
        <f>IF(ISNA(IF(A486&lt;&gt;"",VLOOKUP(A486,'1CONTRATO2'!$A$311:$F$863,4,FALSE),"")),"",IF(A486&lt;&gt;"",VLOOKUP(A486,'1CONTRATO2'!$A$311:$F$863,4,FALSE),""))</f>
        <v/>
      </c>
      <c r="G486" s="206" t="str">
        <f>IF(PROGRAMACIÓN!F486="","",PROGRAMACIÓN!F486)</f>
        <v/>
      </c>
      <c r="H486" s="206" t="str">
        <f>IF(PROGRAMACIÓN!G486="","",PROGRAMACIÓN!G486)</f>
        <v/>
      </c>
      <c r="I486" s="206" t="str">
        <f>IF(PROGRAMACIÓN!H486="","",PROGRAMACIÓN!H486)</f>
        <v/>
      </c>
      <c r="J486" s="205" t="str">
        <f>IF(ISNA(IF(A486&lt;&gt;"",VLOOKUP(A486,'1CONTRATO2'!$A$311:$F$863,5,FALSE),"")),"",IF(A486&lt;&gt;"",VLOOKUP(A486,'1CONTRATO2'!$A$311:$F$863,5,FALSE),""))</f>
        <v/>
      </c>
      <c r="K486" s="204" t="str">
        <f>IF(ISNA(IF(OR(F486="DESCANSA",J486="DESCANSA"),"-----",IF(C486&lt;&gt;"",IF(VLOOKUP(F486,INICIO!$C$7:$D$30,2,FALSE)&lt;&gt;"",VLOOKUP(F486,INICIO!$C$7:$D$30,2,FALSE),""),""))),"",IF(OR(F486="DESCANSA",J486="DESCANSA"),"-----",IF(C486&lt;&gt;"",IF(VLOOKUP(F486,INICIO!$C$7:$D$30,2,FALSE)&lt;&gt;"",VLOOKUP(F486,INICIO!$C$7:$D$30,2,FALSE),""),"")))</f>
        <v/>
      </c>
      <c r="L486" s="203" t="str">
        <f>IF(ISNA(IF(A486&lt;&gt;"",VLOOKUP(A486,'1CONTRATO2'!$A$311:$G$863,7,FALSE),"")),"",IF(A486&lt;&gt;"",VLOOKUP(A486,'1CONTRATO2'!$A$311:$G$863,7,FALSE),""))</f>
        <v/>
      </c>
      <c r="M486" s="201" t="str">
        <f t="shared" si="35"/>
        <v>-</v>
      </c>
      <c r="N486" s="302" t="str">
        <f t="shared" si="37"/>
        <v/>
      </c>
      <c r="O486" s="314" t="str">
        <f>IF(PROGRAMACIÓN!C486="", "", PROGRAMACIÓN!C486)</f>
        <v/>
      </c>
      <c r="P486" s="303" t="str">
        <f t="shared" si="38"/>
        <v/>
      </c>
      <c r="Q486" s="303" t="str">
        <f t="shared" si="39"/>
        <v/>
      </c>
    </row>
    <row r="487" spans="1:17" ht="18" customHeight="1" x14ac:dyDescent="0.35">
      <c r="A487" s="203">
        <f t="shared" si="36"/>
        <v>480</v>
      </c>
      <c r="B487" s="210" t="str">
        <f>IF(ISNA(IF(A487&lt;&gt;"",VLOOKUP(A487,'1CONTRATO2'!$A$311:$F$863,2,FALSE),"")),"",IF(A487&lt;&gt;"",VLOOKUP(A487,'1CONTRATO2'!$A$311:$F$863,2,FALSE),""))</f>
        <v/>
      </c>
      <c r="C487" s="210" t="str">
        <f>IF(ISNA(IF(A487&lt;&gt;"",VLOOKUP(A487,'1CONTRATO2'!$A$311:$F$863,6,FALSE),"")),"",IF(A487&lt;&gt;"",VLOOKUP(A487,'1CONTRATO2'!$A$311:$F$863,6,FALSE),""))</f>
        <v/>
      </c>
      <c r="D487" s="209"/>
      <c r="E487" s="208"/>
      <c r="F487" s="207" t="str">
        <f>IF(ISNA(IF(A487&lt;&gt;"",VLOOKUP(A487,'1CONTRATO2'!$A$311:$F$863,4,FALSE),"")),"",IF(A487&lt;&gt;"",VLOOKUP(A487,'1CONTRATO2'!$A$311:$F$863,4,FALSE),""))</f>
        <v/>
      </c>
      <c r="G487" s="206" t="str">
        <f>IF(PROGRAMACIÓN!F487="","",PROGRAMACIÓN!F487)</f>
        <v/>
      </c>
      <c r="H487" s="206" t="str">
        <f>IF(PROGRAMACIÓN!G487="","",PROGRAMACIÓN!G487)</f>
        <v/>
      </c>
      <c r="I487" s="206" t="str">
        <f>IF(PROGRAMACIÓN!H487="","",PROGRAMACIÓN!H487)</f>
        <v/>
      </c>
      <c r="J487" s="205" t="str">
        <f>IF(ISNA(IF(A487&lt;&gt;"",VLOOKUP(A487,'1CONTRATO2'!$A$311:$F$863,5,FALSE),"")),"",IF(A487&lt;&gt;"",VLOOKUP(A487,'1CONTRATO2'!$A$311:$F$863,5,FALSE),""))</f>
        <v/>
      </c>
      <c r="K487" s="204" t="str">
        <f>IF(ISNA(IF(OR(F487="DESCANSA",J487="DESCANSA"),"-----",IF(C487&lt;&gt;"",IF(VLOOKUP(F487,INICIO!$C$7:$D$30,2,FALSE)&lt;&gt;"",VLOOKUP(F487,INICIO!$C$7:$D$30,2,FALSE),""),""))),"",IF(OR(F487="DESCANSA",J487="DESCANSA"),"-----",IF(C487&lt;&gt;"",IF(VLOOKUP(F487,INICIO!$C$7:$D$30,2,FALSE)&lt;&gt;"",VLOOKUP(F487,INICIO!$C$7:$D$30,2,FALSE),""),"")))</f>
        <v/>
      </c>
      <c r="L487" s="203" t="str">
        <f>IF(ISNA(IF(A487&lt;&gt;"",VLOOKUP(A487,'1CONTRATO2'!$A$311:$G$863,7,FALSE),"")),"",IF(A487&lt;&gt;"",VLOOKUP(A487,'1CONTRATO2'!$A$311:$G$863,7,FALSE),""))</f>
        <v/>
      </c>
      <c r="M487" s="201" t="str">
        <f t="shared" si="35"/>
        <v>-</v>
      </c>
      <c r="N487" s="302" t="str">
        <f t="shared" si="37"/>
        <v/>
      </c>
      <c r="O487" s="314" t="str">
        <f>IF(PROGRAMACIÓN!C487="", "", PROGRAMACIÓN!C487)</f>
        <v/>
      </c>
      <c r="P487" s="303" t="str">
        <f t="shared" si="38"/>
        <v/>
      </c>
      <c r="Q487" s="303" t="str">
        <f t="shared" si="39"/>
        <v/>
      </c>
    </row>
    <row r="488" spans="1:17" ht="18" customHeight="1" x14ac:dyDescent="0.35">
      <c r="A488" s="203">
        <f t="shared" si="36"/>
        <v>481</v>
      </c>
      <c r="B488" s="210" t="str">
        <f>IF(ISNA(IF(A488&lt;&gt;"",VLOOKUP(A488,'1CONTRATO2'!$A$311:$F$863,2,FALSE),"")),"",IF(A488&lt;&gt;"",VLOOKUP(A488,'1CONTRATO2'!$A$311:$F$863,2,FALSE),""))</f>
        <v/>
      </c>
      <c r="C488" s="210" t="str">
        <f>IF(ISNA(IF(A488&lt;&gt;"",VLOOKUP(A488,'1CONTRATO2'!$A$311:$F$863,6,FALSE),"")),"",IF(A488&lt;&gt;"",VLOOKUP(A488,'1CONTRATO2'!$A$311:$F$863,6,FALSE),""))</f>
        <v/>
      </c>
      <c r="D488" s="209"/>
      <c r="E488" s="208"/>
      <c r="F488" s="207" t="str">
        <f>IF(ISNA(IF(A488&lt;&gt;"",VLOOKUP(A488,'1CONTRATO2'!$A$311:$F$863,4,FALSE),"")),"",IF(A488&lt;&gt;"",VLOOKUP(A488,'1CONTRATO2'!$A$311:$F$863,4,FALSE),""))</f>
        <v/>
      </c>
      <c r="G488" s="206" t="str">
        <f>IF(PROGRAMACIÓN!F488="","",PROGRAMACIÓN!F488)</f>
        <v/>
      </c>
      <c r="H488" s="206" t="str">
        <f>IF(PROGRAMACIÓN!G488="","",PROGRAMACIÓN!G488)</f>
        <v/>
      </c>
      <c r="I488" s="206" t="str">
        <f>IF(PROGRAMACIÓN!H488="","",PROGRAMACIÓN!H488)</f>
        <v/>
      </c>
      <c r="J488" s="205" t="str">
        <f>IF(ISNA(IF(A488&lt;&gt;"",VLOOKUP(A488,'1CONTRATO2'!$A$311:$F$863,5,FALSE),"")),"",IF(A488&lt;&gt;"",VLOOKUP(A488,'1CONTRATO2'!$A$311:$F$863,5,FALSE),""))</f>
        <v/>
      </c>
      <c r="K488" s="204" t="str">
        <f>IF(ISNA(IF(OR(F488="DESCANSA",J488="DESCANSA"),"-----",IF(C488&lt;&gt;"",IF(VLOOKUP(F488,INICIO!$C$7:$D$30,2,FALSE)&lt;&gt;"",VLOOKUP(F488,INICIO!$C$7:$D$30,2,FALSE),""),""))),"",IF(OR(F488="DESCANSA",J488="DESCANSA"),"-----",IF(C488&lt;&gt;"",IF(VLOOKUP(F488,INICIO!$C$7:$D$30,2,FALSE)&lt;&gt;"",VLOOKUP(F488,INICIO!$C$7:$D$30,2,FALSE),""),"")))</f>
        <v/>
      </c>
      <c r="L488" s="203" t="str">
        <f>IF(ISNA(IF(A488&lt;&gt;"",VLOOKUP(A488,'1CONTRATO2'!$A$311:$G$863,7,FALSE),"")),"",IF(A488&lt;&gt;"",VLOOKUP(A488,'1CONTRATO2'!$A$311:$G$863,7,FALSE),""))</f>
        <v/>
      </c>
      <c r="M488" s="201" t="str">
        <f t="shared" si="35"/>
        <v>-</v>
      </c>
      <c r="N488" s="302" t="str">
        <f t="shared" si="37"/>
        <v/>
      </c>
      <c r="O488" s="314" t="str">
        <f>IF(PROGRAMACIÓN!C488="", "", PROGRAMACIÓN!C488)</f>
        <v/>
      </c>
      <c r="P488" s="303" t="str">
        <f t="shared" si="38"/>
        <v/>
      </c>
      <c r="Q488" s="303" t="str">
        <f t="shared" si="39"/>
        <v/>
      </c>
    </row>
    <row r="489" spans="1:17" ht="18" customHeight="1" x14ac:dyDescent="0.35">
      <c r="A489" s="203">
        <f t="shared" si="36"/>
        <v>482</v>
      </c>
      <c r="B489" s="210" t="str">
        <f>IF(ISNA(IF(A489&lt;&gt;"",VLOOKUP(A489,'1CONTRATO2'!$A$311:$F$863,2,FALSE),"")),"",IF(A489&lt;&gt;"",VLOOKUP(A489,'1CONTRATO2'!$A$311:$F$863,2,FALSE),""))</f>
        <v/>
      </c>
      <c r="C489" s="210" t="str">
        <f>IF(ISNA(IF(A489&lt;&gt;"",VLOOKUP(A489,'1CONTRATO2'!$A$311:$F$863,6,FALSE),"")),"",IF(A489&lt;&gt;"",VLOOKUP(A489,'1CONTRATO2'!$A$311:$F$863,6,FALSE),""))</f>
        <v/>
      </c>
      <c r="D489" s="209"/>
      <c r="E489" s="208"/>
      <c r="F489" s="207" t="str">
        <f>IF(ISNA(IF(A489&lt;&gt;"",VLOOKUP(A489,'1CONTRATO2'!$A$311:$F$863,4,FALSE),"")),"",IF(A489&lt;&gt;"",VLOOKUP(A489,'1CONTRATO2'!$A$311:$F$863,4,FALSE),""))</f>
        <v/>
      </c>
      <c r="G489" s="206" t="str">
        <f>IF(PROGRAMACIÓN!F489="","",PROGRAMACIÓN!F489)</f>
        <v/>
      </c>
      <c r="H489" s="206" t="str">
        <f>IF(PROGRAMACIÓN!G489="","",PROGRAMACIÓN!G489)</f>
        <v/>
      </c>
      <c r="I489" s="206" t="str">
        <f>IF(PROGRAMACIÓN!H489="","",PROGRAMACIÓN!H489)</f>
        <v/>
      </c>
      <c r="J489" s="205" t="str">
        <f>IF(ISNA(IF(A489&lt;&gt;"",VLOOKUP(A489,'1CONTRATO2'!$A$311:$F$863,5,FALSE),"")),"",IF(A489&lt;&gt;"",VLOOKUP(A489,'1CONTRATO2'!$A$311:$F$863,5,FALSE),""))</f>
        <v/>
      </c>
      <c r="K489" s="204" t="str">
        <f>IF(ISNA(IF(OR(F489="DESCANSA",J489="DESCANSA"),"-----",IF(C489&lt;&gt;"",IF(VLOOKUP(F489,INICIO!$C$7:$D$30,2,FALSE)&lt;&gt;"",VLOOKUP(F489,INICIO!$C$7:$D$30,2,FALSE),""),""))),"",IF(OR(F489="DESCANSA",J489="DESCANSA"),"-----",IF(C489&lt;&gt;"",IF(VLOOKUP(F489,INICIO!$C$7:$D$30,2,FALSE)&lt;&gt;"",VLOOKUP(F489,INICIO!$C$7:$D$30,2,FALSE),""),"")))</f>
        <v/>
      </c>
      <c r="L489" s="203" t="str">
        <f>IF(ISNA(IF(A489&lt;&gt;"",VLOOKUP(A489,'1CONTRATO2'!$A$311:$G$863,7,FALSE),"")),"",IF(A489&lt;&gt;"",VLOOKUP(A489,'1CONTRATO2'!$A$311:$G$863,7,FALSE),""))</f>
        <v/>
      </c>
      <c r="M489" s="201" t="str">
        <f t="shared" si="35"/>
        <v>-</v>
      </c>
      <c r="N489" s="302" t="str">
        <f t="shared" si="37"/>
        <v/>
      </c>
      <c r="O489" s="314" t="str">
        <f>IF(PROGRAMACIÓN!C489="", "", PROGRAMACIÓN!C489)</f>
        <v/>
      </c>
      <c r="P489" s="303" t="str">
        <f t="shared" si="38"/>
        <v/>
      </c>
      <c r="Q489" s="303" t="str">
        <f t="shared" si="39"/>
        <v/>
      </c>
    </row>
    <row r="490" spans="1:17" ht="18" customHeight="1" x14ac:dyDescent="0.35">
      <c r="A490" s="203">
        <f t="shared" si="36"/>
        <v>483</v>
      </c>
      <c r="B490" s="210" t="str">
        <f>IF(ISNA(IF(A490&lt;&gt;"",VLOOKUP(A490,'1CONTRATO2'!$A$311:$F$863,2,FALSE),"")),"",IF(A490&lt;&gt;"",VLOOKUP(A490,'1CONTRATO2'!$A$311:$F$863,2,FALSE),""))</f>
        <v/>
      </c>
      <c r="C490" s="210" t="str">
        <f>IF(ISNA(IF(A490&lt;&gt;"",VLOOKUP(A490,'1CONTRATO2'!$A$311:$F$863,6,FALSE),"")),"",IF(A490&lt;&gt;"",VLOOKUP(A490,'1CONTRATO2'!$A$311:$F$863,6,FALSE),""))</f>
        <v/>
      </c>
      <c r="D490" s="209"/>
      <c r="E490" s="208"/>
      <c r="F490" s="207" t="str">
        <f>IF(ISNA(IF(A490&lt;&gt;"",VLOOKUP(A490,'1CONTRATO2'!$A$311:$F$863,4,FALSE),"")),"",IF(A490&lt;&gt;"",VLOOKUP(A490,'1CONTRATO2'!$A$311:$F$863,4,FALSE),""))</f>
        <v/>
      </c>
      <c r="G490" s="206" t="str">
        <f>IF(PROGRAMACIÓN!F490="","",PROGRAMACIÓN!F490)</f>
        <v/>
      </c>
      <c r="H490" s="206" t="str">
        <f>IF(PROGRAMACIÓN!G490="","",PROGRAMACIÓN!G490)</f>
        <v/>
      </c>
      <c r="I490" s="206" t="str">
        <f>IF(PROGRAMACIÓN!H490="","",PROGRAMACIÓN!H490)</f>
        <v/>
      </c>
      <c r="J490" s="205" t="str">
        <f>IF(ISNA(IF(A490&lt;&gt;"",VLOOKUP(A490,'1CONTRATO2'!$A$311:$F$863,5,FALSE),"")),"",IF(A490&lt;&gt;"",VLOOKUP(A490,'1CONTRATO2'!$A$311:$F$863,5,FALSE),""))</f>
        <v/>
      </c>
      <c r="K490" s="204" t="str">
        <f>IF(ISNA(IF(OR(F490="DESCANSA",J490="DESCANSA"),"-----",IF(C490&lt;&gt;"",IF(VLOOKUP(F490,INICIO!$C$7:$D$30,2,FALSE)&lt;&gt;"",VLOOKUP(F490,INICIO!$C$7:$D$30,2,FALSE),""),""))),"",IF(OR(F490="DESCANSA",J490="DESCANSA"),"-----",IF(C490&lt;&gt;"",IF(VLOOKUP(F490,INICIO!$C$7:$D$30,2,FALSE)&lt;&gt;"",VLOOKUP(F490,INICIO!$C$7:$D$30,2,FALSE),""),"")))</f>
        <v/>
      </c>
      <c r="L490" s="203" t="str">
        <f>IF(ISNA(IF(A490&lt;&gt;"",VLOOKUP(A490,'1CONTRATO2'!$A$311:$G$863,7,FALSE),"")),"",IF(A490&lt;&gt;"",VLOOKUP(A490,'1CONTRATO2'!$A$311:$G$863,7,FALSE),""))</f>
        <v/>
      </c>
      <c r="M490" s="201" t="str">
        <f t="shared" si="35"/>
        <v>-</v>
      </c>
      <c r="N490" s="302" t="str">
        <f t="shared" si="37"/>
        <v/>
      </c>
      <c r="O490" s="314" t="str">
        <f>IF(PROGRAMACIÓN!C490="", "", PROGRAMACIÓN!C490)</f>
        <v/>
      </c>
      <c r="P490" s="303" t="str">
        <f t="shared" si="38"/>
        <v/>
      </c>
      <c r="Q490" s="303" t="str">
        <f t="shared" si="39"/>
        <v/>
      </c>
    </row>
    <row r="491" spans="1:17" ht="18" customHeight="1" x14ac:dyDescent="0.35">
      <c r="A491" s="203">
        <f t="shared" si="36"/>
        <v>484</v>
      </c>
      <c r="B491" s="210" t="str">
        <f>IF(ISNA(IF(A491&lt;&gt;"",VLOOKUP(A491,'1CONTRATO2'!$A$311:$F$863,2,FALSE),"")),"",IF(A491&lt;&gt;"",VLOOKUP(A491,'1CONTRATO2'!$A$311:$F$863,2,FALSE),""))</f>
        <v/>
      </c>
      <c r="C491" s="210" t="str">
        <f>IF(ISNA(IF(A491&lt;&gt;"",VLOOKUP(A491,'1CONTRATO2'!$A$311:$F$863,6,FALSE),"")),"",IF(A491&lt;&gt;"",VLOOKUP(A491,'1CONTRATO2'!$A$311:$F$863,6,FALSE),""))</f>
        <v/>
      </c>
      <c r="D491" s="209"/>
      <c r="E491" s="208"/>
      <c r="F491" s="207" t="str">
        <f>IF(ISNA(IF(A491&lt;&gt;"",VLOOKUP(A491,'1CONTRATO2'!$A$311:$F$863,4,FALSE),"")),"",IF(A491&lt;&gt;"",VLOOKUP(A491,'1CONTRATO2'!$A$311:$F$863,4,FALSE),""))</f>
        <v/>
      </c>
      <c r="G491" s="206" t="str">
        <f>IF(PROGRAMACIÓN!F491="","",PROGRAMACIÓN!F491)</f>
        <v/>
      </c>
      <c r="H491" s="206" t="str">
        <f>IF(PROGRAMACIÓN!G491="","",PROGRAMACIÓN!G491)</f>
        <v/>
      </c>
      <c r="I491" s="206" t="str">
        <f>IF(PROGRAMACIÓN!H491="","",PROGRAMACIÓN!H491)</f>
        <v/>
      </c>
      <c r="J491" s="205" t="str">
        <f>IF(ISNA(IF(A491&lt;&gt;"",VLOOKUP(A491,'1CONTRATO2'!$A$311:$F$863,5,FALSE),"")),"",IF(A491&lt;&gt;"",VLOOKUP(A491,'1CONTRATO2'!$A$311:$F$863,5,FALSE),""))</f>
        <v/>
      </c>
      <c r="K491" s="204" t="str">
        <f>IF(ISNA(IF(OR(F491="DESCANSA",J491="DESCANSA"),"-----",IF(C491&lt;&gt;"",IF(VLOOKUP(F491,INICIO!$C$7:$D$30,2,FALSE)&lt;&gt;"",VLOOKUP(F491,INICIO!$C$7:$D$30,2,FALSE),""),""))),"",IF(OR(F491="DESCANSA",J491="DESCANSA"),"-----",IF(C491&lt;&gt;"",IF(VLOOKUP(F491,INICIO!$C$7:$D$30,2,FALSE)&lt;&gt;"",VLOOKUP(F491,INICIO!$C$7:$D$30,2,FALSE),""),"")))</f>
        <v/>
      </c>
      <c r="L491" s="203" t="str">
        <f>IF(ISNA(IF(A491&lt;&gt;"",VLOOKUP(A491,'1CONTRATO2'!$A$311:$G$863,7,FALSE),"")),"",IF(A491&lt;&gt;"",VLOOKUP(A491,'1CONTRATO2'!$A$311:$G$863,7,FALSE),""))</f>
        <v/>
      </c>
      <c r="M491" s="201" t="str">
        <f t="shared" si="35"/>
        <v>-</v>
      </c>
      <c r="N491" s="302" t="str">
        <f t="shared" si="37"/>
        <v/>
      </c>
      <c r="O491" s="314" t="str">
        <f>IF(PROGRAMACIÓN!C491="", "", PROGRAMACIÓN!C491)</f>
        <v/>
      </c>
      <c r="P491" s="303" t="str">
        <f t="shared" si="38"/>
        <v/>
      </c>
      <c r="Q491" s="303" t="str">
        <f t="shared" si="39"/>
        <v/>
      </c>
    </row>
    <row r="492" spans="1:17" ht="18" customHeight="1" x14ac:dyDescent="0.35">
      <c r="A492" s="203">
        <f t="shared" si="36"/>
        <v>485</v>
      </c>
      <c r="B492" s="210" t="str">
        <f>IF(ISNA(IF(A492&lt;&gt;"",VLOOKUP(A492,'1CONTRATO2'!$A$311:$F$863,2,FALSE),"")),"",IF(A492&lt;&gt;"",VLOOKUP(A492,'1CONTRATO2'!$A$311:$F$863,2,FALSE),""))</f>
        <v/>
      </c>
      <c r="C492" s="210" t="str">
        <f>IF(ISNA(IF(A492&lt;&gt;"",VLOOKUP(A492,'1CONTRATO2'!$A$311:$F$863,6,FALSE),"")),"",IF(A492&lt;&gt;"",VLOOKUP(A492,'1CONTRATO2'!$A$311:$F$863,6,FALSE),""))</f>
        <v/>
      </c>
      <c r="D492" s="209"/>
      <c r="E492" s="208"/>
      <c r="F492" s="207" t="str">
        <f>IF(ISNA(IF(A492&lt;&gt;"",VLOOKUP(A492,'1CONTRATO2'!$A$311:$F$863,4,FALSE),"")),"",IF(A492&lt;&gt;"",VLOOKUP(A492,'1CONTRATO2'!$A$311:$F$863,4,FALSE),""))</f>
        <v/>
      </c>
      <c r="G492" s="206" t="str">
        <f>IF(PROGRAMACIÓN!F492="","",PROGRAMACIÓN!F492)</f>
        <v/>
      </c>
      <c r="H492" s="206" t="str">
        <f>IF(PROGRAMACIÓN!G492="","",PROGRAMACIÓN!G492)</f>
        <v/>
      </c>
      <c r="I492" s="206" t="str">
        <f>IF(PROGRAMACIÓN!H492="","",PROGRAMACIÓN!H492)</f>
        <v/>
      </c>
      <c r="J492" s="205" t="str">
        <f>IF(ISNA(IF(A492&lt;&gt;"",VLOOKUP(A492,'1CONTRATO2'!$A$311:$F$863,5,FALSE),"")),"",IF(A492&lt;&gt;"",VLOOKUP(A492,'1CONTRATO2'!$A$311:$F$863,5,FALSE),""))</f>
        <v/>
      </c>
      <c r="K492" s="204" t="str">
        <f>IF(ISNA(IF(OR(F492="DESCANSA",J492="DESCANSA"),"-----",IF(C492&lt;&gt;"",IF(VLOOKUP(F492,INICIO!$C$7:$D$30,2,FALSE)&lt;&gt;"",VLOOKUP(F492,INICIO!$C$7:$D$30,2,FALSE),""),""))),"",IF(OR(F492="DESCANSA",J492="DESCANSA"),"-----",IF(C492&lt;&gt;"",IF(VLOOKUP(F492,INICIO!$C$7:$D$30,2,FALSE)&lt;&gt;"",VLOOKUP(F492,INICIO!$C$7:$D$30,2,FALSE),""),"")))</f>
        <v/>
      </c>
      <c r="L492" s="203" t="str">
        <f>IF(ISNA(IF(A492&lt;&gt;"",VLOOKUP(A492,'1CONTRATO2'!$A$311:$G$863,7,FALSE),"")),"",IF(A492&lt;&gt;"",VLOOKUP(A492,'1CONTRATO2'!$A$311:$G$863,7,FALSE),""))</f>
        <v/>
      </c>
      <c r="M492" s="201" t="str">
        <f t="shared" si="35"/>
        <v>-</v>
      </c>
      <c r="N492" s="302" t="str">
        <f t="shared" si="37"/>
        <v/>
      </c>
      <c r="O492" s="314" t="str">
        <f>IF(PROGRAMACIÓN!C492="", "", PROGRAMACIÓN!C492)</f>
        <v/>
      </c>
      <c r="P492" s="303" t="str">
        <f t="shared" si="38"/>
        <v/>
      </c>
      <c r="Q492" s="303" t="str">
        <f t="shared" si="39"/>
        <v/>
      </c>
    </row>
    <row r="493" spans="1:17" ht="18" customHeight="1" x14ac:dyDescent="0.35">
      <c r="A493" s="203">
        <f t="shared" si="36"/>
        <v>486</v>
      </c>
      <c r="B493" s="210" t="str">
        <f>IF(ISNA(IF(A493&lt;&gt;"",VLOOKUP(A493,'1CONTRATO2'!$A$311:$F$863,2,FALSE),"")),"",IF(A493&lt;&gt;"",VLOOKUP(A493,'1CONTRATO2'!$A$311:$F$863,2,FALSE),""))</f>
        <v/>
      </c>
      <c r="C493" s="210" t="str">
        <f>IF(ISNA(IF(A493&lt;&gt;"",VLOOKUP(A493,'1CONTRATO2'!$A$311:$F$863,6,FALSE),"")),"",IF(A493&lt;&gt;"",VLOOKUP(A493,'1CONTRATO2'!$A$311:$F$863,6,FALSE),""))</f>
        <v/>
      </c>
      <c r="D493" s="209"/>
      <c r="E493" s="208"/>
      <c r="F493" s="207" t="str">
        <f>IF(ISNA(IF(A493&lt;&gt;"",VLOOKUP(A493,'1CONTRATO2'!$A$311:$F$863,4,FALSE),"")),"",IF(A493&lt;&gt;"",VLOOKUP(A493,'1CONTRATO2'!$A$311:$F$863,4,FALSE),""))</f>
        <v/>
      </c>
      <c r="G493" s="206" t="str">
        <f>IF(PROGRAMACIÓN!F493="","",PROGRAMACIÓN!F493)</f>
        <v/>
      </c>
      <c r="H493" s="206" t="str">
        <f>IF(PROGRAMACIÓN!G493="","",PROGRAMACIÓN!G493)</f>
        <v/>
      </c>
      <c r="I493" s="206" t="str">
        <f>IF(PROGRAMACIÓN!H493="","",PROGRAMACIÓN!H493)</f>
        <v/>
      </c>
      <c r="J493" s="205" t="str">
        <f>IF(ISNA(IF(A493&lt;&gt;"",VLOOKUP(A493,'1CONTRATO2'!$A$311:$F$863,5,FALSE),"")),"",IF(A493&lt;&gt;"",VLOOKUP(A493,'1CONTRATO2'!$A$311:$F$863,5,FALSE),""))</f>
        <v/>
      </c>
      <c r="K493" s="204" t="str">
        <f>IF(ISNA(IF(OR(F493="DESCANSA",J493="DESCANSA"),"-----",IF(C493&lt;&gt;"",IF(VLOOKUP(F493,INICIO!$C$7:$D$30,2,FALSE)&lt;&gt;"",VLOOKUP(F493,INICIO!$C$7:$D$30,2,FALSE),""),""))),"",IF(OR(F493="DESCANSA",J493="DESCANSA"),"-----",IF(C493&lt;&gt;"",IF(VLOOKUP(F493,INICIO!$C$7:$D$30,2,FALSE)&lt;&gt;"",VLOOKUP(F493,INICIO!$C$7:$D$30,2,FALSE),""),"")))</f>
        <v/>
      </c>
      <c r="L493" s="203" t="str">
        <f>IF(ISNA(IF(A493&lt;&gt;"",VLOOKUP(A493,'1CONTRATO2'!$A$311:$G$863,7,FALSE),"")),"",IF(A493&lt;&gt;"",VLOOKUP(A493,'1CONTRATO2'!$A$311:$G$863,7,FALSE),""))</f>
        <v/>
      </c>
      <c r="M493" s="201" t="str">
        <f t="shared" si="35"/>
        <v>-</v>
      </c>
      <c r="N493" s="302" t="str">
        <f t="shared" si="37"/>
        <v/>
      </c>
      <c r="O493" s="314" t="str">
        <f>IF(PROGRAMACIÓN!C493="", "", PROGRAMACIÓN!C493)</f>
        <v/>
      </c>
      <c r="P493" s="303" t="str">
        <f t="shared" si="38"/>
        <v/>
      </c>
      <c r="Q493" s="303" t="str">
        <f t="shared" si="39"/>
        <v/>
      </c>
    </row>
    <row r="494" spans="1:17" ht="18" customHeight="1" x14ac:dyDescent="0.35">
      <c r="A494" s="203">
        <f t="shared" si="36"/>
        <v>487</v>
      </c>
      <c r="B494" s="210" t="str">
        <f>IF(ISNA(IF(A494&lt;&gt;"",VLOOKUP(A494,'1CONTRATO2'!$A$311:$F$863,2,FALSE),"")),"",IF(A494&lt;&gt;"",VLOOKUP(A494,'1CONTRATO2'!$A$311:$F$863,2,FALSE),""))</f>
        <v/>
      </c>
      <c r="C494" s="210" t="str">
        <f>IF(ISNA(IF(A494&lt;&gt;"",VLOOKUP(A494,'1CONTRATO2'!$A$311:$F$863,6,FALSE),"")),"",IF(A494&lt;&gt;"",VLOOKUP(A494,'1CONTRATO2'!$A$311:$F$863,6,FALSE),""))</f>
        <v/>
      </c>
      <c r="D494" s="209"/>
      <c r="E494" s="208"/>
      <c r="F494" s="207" t="str">
        <f>IF(ISNA(IF(A494&lt;&gt;"",VLOOKUP(A494,'1CONTRATO2'!$A$311:$F$863,4,FALSE),"")),"",IF(A494&lt;&gt;"",VLOOKUP(A494,'1CONTRATO2'!$A$311:$F$863,4,FALSE),""))</f>
        <v/>
      </c>
      <c r="G494" s="206" t="str">
        <f>IF(PROGRAMACIÓN!F494="","",PROGRAMACIÓN!F494)</f>
        <v/>
      </c>
      <c r="H494" s="206" t="str">
        <f>IF(PROGRAMACIÓN!G494="","",PROGRAMACIÓN!G494)</f>
        <v/>
      </c>
      <c r="I494" s="206" t="str">
        <f>IF(PROGRAMACIÓN!H494="","",PROGRAMACIÓN!H494)</f>
        <v/>
      </c>
      <c r="J494" s="205" t="str">
        <f>IF(ISNA(IF(A494&lt;&gt;"",VLOOKUP(A494,'1CONTRATO2'!$A$311:$F$863,5,FALSE),"")),"",IF(A494&lt;&gt;"",VLOOKUP(A494,'1CONTRATO2'!$A$311:$F$863,5,FALSE),""))</f>
        <v/>
      </c>
      <c r="K494" s="204" t="str">
        <f>IF(ISNA(IF(OR(F494="DESCANSA",J494="DESCANSA"),"-----",IF(C494&lt;&gt;"",IF(VLOOKUP(F494,INICIO!$C$7:$D$30,2,FALSE)&lt;&gt;"",VLOOKUP(F494,INICIO!$C$7:$D$30,2,FALSE),""),""))),"",IF(OR(F494="DESCANSA",J494="DESCANSA"),"-----",IF(C494&lt;&gt;"",IF(VLOOKUP(F494,INICIO!$C$7:$D$30,2,FALSE)&lt;&gt;"",VLOOKUP(F494,INICIO!$C$7:$D$30,2,FALSE),""),"")))</f>
        <v/>
      </c>
      <c r="L494" s="203" t="str">
        <f>IF(ISNA(IF(A494&lt;&gt;"",VLOOKUP(A494,'1CONTRATO2'!$A$311:$G$863,7,FALSE),"")),"",IF(A494&lt;&gt;"",VLOOKUP(A494,'1CONTRATO2'!$A$311:$G$863,7,FALSE),""))</f>
        <v/>
      </c>
      <c r="M494" s="201" t="str">
        <f t="shared" si="35"/>
        <v>-</v>
      </c>
      <c r="N494" s="302" t="str">
        <f t="shared" si="37"/>
        <v/>
      </c>
      <c r="O494" s="314" t="str">
        <f>IF(PROGRAMACIÓN!C494="", "", PROGRAMACIÓN!C494)</f>
        <v/>
      </c>
      <c r="P494" s="303" t="str">
        <f t="shared" si="38"/>
        <v/>
      </c>
      <c r="Q494" s="303" t="str">
        <f t="shared" si="39"/>
        <v/>
      </c>
    </row>
    <row r="495" spans="1:17" ht="18" customHeight="1" x14ac:dyDescent="0.35">
      <c r="A495" s="203">
        <f t="shared" si="36"/>
        <v>488</v>
      </c>
      <c r="B495" s="210" t="str">
        <f>IF(ISNA(IF(A495&lt;&gt;"",VLOOKUP(A495,'1CONTRATO2'!$A$311:$F$863,2,FALSE),"")),"",IF(A495&lt;&gt;"",VLOOKUP(A495,'1CONTRATO2'!$A$311:$F$863,2,FALSE),""))</f>
        <v/>
      </c>
      <c r="C495" s="210" t="str">
        <f>IF(ISNA(IF(A495&lt;&gt;"",VLOOKUP(A495,'1CONTRATO2'!$A$311:$F$863,6,FALSE),"")),"",IF(A495&lt;&gt;"",VLOOKUP(A495,'1CONTRATO2'!$A$311:$F$863,6,FALSE),""))</f>
        <v/>
      </c>
      <c r="D495" s="209"/>
      <c r="E495" s="208"/>
      <c r="F495" s="207" t="str">
        <f>IF(ISNA(IF(A495&lt;&gt;"",VLOOKUP(A495,'1CONTRATO2'!$A$311:$F$863,4,FALSE),"")),"",IF(A495&lt;&gt;"",VLOOKUP(A495,'1CONTRATO2'!$A$311:$F$863,4,FALSE),""))</f>
        <v/>
      </c>
      <c r="G495" s="206" t="str">
        <f>IF(PROGRAMACIÓN!F495="","",PROGRAMACIÓN!F495)</f>
        <v/>
      </c>
      <c r="H495" s="206" t="str">
        <f>IF(PROGRAMACIÓN!G495="","",PROGRAMACIÓN!G495)</f>
        <v/>
      </c>
      <c r="I495" s="206" t="str">
        <f>IF(PROGRAMACIÓN!H495="","",PROGRAMACIÓN!H495)</f>
        <v/>
      </c>
      <c r="J495" s="205" t="str">
        <f>IF(ISNA(IF(A495&lt;&gt;"",VLOOKUP(A495,'1CONTRATO2'!$A$311:$F$863,5,FALSE),"")),"",IF(A495&lt;&gt;"",VLOOKUP(A495,'1CONTRATO2'!$A$311:$F$863,5,FALSE),""))</f>
        <v/>
      </c>
      <c r="K495" s="204" t="str">
        <f>IF(ISNA(IF(OR(F495="DESCANSA",J495="DESCANSA"),"-----",IF(C495&lt;&gt;"",IF(VLOOKUP(F495,INICIO!$C$7:$D$30,2,FALSE)&lt;&gt;"",VLOOKUP(F495,INICIO!$C$7:$D$30,2,FALSE),""),""))),"",IF(OR(F495="DESCANSA",J495="DESCANSA"),"-----",IF(C495&lt;&gt;"",IF(VLOOKUP(F495,INICIO!$C$7:$D$30,2,FALSE)&lt;&gt;"",VLOOKUP(F495,INICIO!$C$7:$D$30,2,FALSE),""),"")))</f>
        <v/>
      </c>
      <c r="L495" s="203" t="str">
        <f>IF(ISNA(IF(A495&lt;&gt;"",VLOOKUP(A495,'1CONTRATO2'!$A$311:$G$863,7,FALSE),"")),"",IF(A495&lt;&gt;"",VLOOKUP(A495,'1CONTRATO2'!$A$311:$G$863,7,FALSE),""))</f>
        <v/>
      </c>
      <c r="M495" s="201" t="str">
        <f t="shared" si="35"/>
        <v>-</v>
      </c>
      <c r="N495" s="302" t="str">
        <f t="shared" si="37"/>
        <v/>
      </c>
      <c r="O495" s="314" t="str">
        <f>IF(PROGRAMACIÓN!C495="", "", PROGRAMACIÓN!C495)</f>
        <v/>
      </c>
      <c r="P495" s="303" t="str">
        <f t="shared" si="38"/>
        <v/>
      </c>
      <c r="Q495" s="303" t="str">
        <f t="shared" si="39"/>
        <v/>
      </c>
    </row>
    <row r="496" spans="1:17" ht="18" customHeight="1" x14ac:dyDescent="0.35">
      <c r="A496" s="203">
        <f t="shared" si="36"/>
        <v>489</v>
      </c>
      <c r="B496" s="210" t="str">
        <f>IF(ISNA(IF(A496&lt;&gt;"",VLOOKUP(A496,'1CONTRATO2'!$A$311:$F$863,2,FALSE),"")),"",IF(A496&lt;&gt;"",VLOOKUP(A496,'1CONTRATO2'!$A$311:$F$863,2,FALSE),""))</f>
        <v/>
      </c>
      <c r="C496" s="210" t="str">
        <f>IF(ISNA(IF(A496&lt;&gt;"",VLOOKUP(A496,'1CONTRATO2'!$A$311:$F$863,6,FALSE),"")),"",IF(A496&lt;&gt;"",VLOOKUP(A496,'1CONTRATO2'!$A$311:$F$863,6,FALSE),""))</f>
        <v/>
      </c>
      <c r="D496" s="209"/>
      <c r="E496" s="208"/>
      <c r="F496" s="207" t="str">
        <f>IF(ISNA(IF(A496&lt;&gt;"",VLOOKUP(A496,'1CONTRATO2'!$A$311:$F$863,4,FALSE),"")),"",IF(A496&lt;&gt;"",VLOOKUP(A496,'1CONTRATO2'!$A$311:$F$863,4,FALSE),""))</f>
        <v/>
      </c>
      <c r="G496" s="206" t="str">
        <f>IF(PROGRAMACIÓN!F496="","",PROGRAMACIÓN!F496)</f>
        <v/>
      </c>
      <c r="H496" s="206" t="str">
        <f>IF(PROGRAMACIÓN!G496="","",PROGRAMACIÓN!G496)</f>
        <v/>
      </c>
      <c r="I496" s="206" t="str">
        <f>IF(PROGRAMACIÓN!H496="","",PROGRAMACIÓN!H496)</f>
        <v/>
      </c>
      <c r="J496" s="205" t="str">
        <f>IF(ISNA(IF(A496&lt;&gt;"",VLOOKUP(A496,'1CONTRATO2'!$A$311:$F$863,5,FALSE),"")),"",IF(A496&lt;&gt;"",VLOOKUP(A496,'1CONTRATO2'!$A$311:$F$863,5,FALSE),""))</f>
        <v/>
      </c>
      <c r="K496" s="204" t="str">
        <f>IF(ISNA(IF(OR(F496="DESCANSA",J496="DESCANSA"),"-----",IF(C496&lt;&gt;"",IF(VLOOKUP(F496,INICIO!$C$7:$D$30,2,FALSE)&lt;&gt;"",VLOOKUP(F496,INICIO!$C$7:$D$30,2,FALSE),""),""))),"",IF(OR(F496="DESCANSA",J496="DESCANSA"),"-----",IF(C496&lt;&gt;"",IF(VLOOKUP(F496,INICIO!$C$7:$D$30,2,FALSE)&lt;&gt;"",VLOOKUP(F496,INICIO!$C$7:$D$30,2,FALSE),""),"")))</f>
        <v/>
      </c>
      <c r="L496" s="203" t="str">
        <f>IF(ISNA(IF(A496&lt;&gt;"",VLOOKUP(A496,'1CONTRATO2'!$A$311:$G$863,7,FALSE),"")),"",IF(A496&lt;&gt;"",VLOOKUP(A496,'1CONTRATO2'!$A$311:$G$863,7,FALSE),""))</f>
        <v/>
      </c>
      <c r="M496" s="201" t="str">
        <f t="shared" si="35"/>
        <v>-</v>
      </c>
      <c r="N496" s="302" t="str">
        <f t="shared" si="37"/>
        <v/>
      </c>
      <c r="O496" s="314" t="str">
        <f>IF(PROGRAMACIÓN!C496="", "", PROGRAMACIÓN!C496)</f>
        <v/>
      </c>
      <c r="P496" s="303" t="str">
        <f t="shared" si="38"/>
        <v/>
      </c>
      <c r="Q496" s="303" t="str">
        <f t="shared" si="39"/>
        <v/>
      </c>
    </row>
    <row r="497" spans="1:17" ht="18" customHeight="1" x14ac:dyDescent="0.35">
      <c r="A497" s="203">
        <f t="shared" si="36"/>
        <v>490</v>
      </c>
      <c r="B497" s="210" t="str">
        <f>IF(ISNA(IF(A497&lt;&gt;"",VLOOKUP(A497,'1CONTRATO2'!$A$311:$F$863,2,FALSE),"")),"",IF(A497&lt;&gt;"",VLOOKUP(A497,'1CONTRATO2'!$A$311:$F$863,2,FALSE),""))</f>
        <v/>
      </c>
      <c r="C497" s="210" t="str">
        <f>IF(ISNA(IF(A497&lt;&gt;"",VLOOKUP(A497,'1CONTRATO2'!$A$311:$F$863,6,FALSE),"")),"",IF(A497&lt;&gt;"",VLOOKUP(A497,'1CONTRATO2'!$A$311:$F$863,6,FALSE),""))</f>
        <v/>
      </c>
      <c r="D497" s="209"/>
      <c r="E497" s="208"/>
      <c r="F497" s="207" t="str">
        <f>IF(ISNA(IF(A497&lt;&gt;"",VLOOKUP(A497,'1CONTRATO2'!$A$311:$F$863,4,FALSE),"")),"",IF(A497&lt;&gt;"",VLOOKUP(A497,'1CONTRATO2'!$A$311:$F$863,4,FALSE),""))</f>
        <v/>
      </c>
      <c r="G497" s="206" t="str">
        <f>IF(PROGRAMACIÓN!F497="","",PROGRAMACIÓN!F497)</f>
        <v/>
      </c>
      <c r="H497" s="206" t="str">
        <f>IF(PROGRAMACIÓN!G497="","",PROGRAMACIÓN!G497)</f>
        <v/>
      </c>
      <c r="I497" s="206" t="str">
        <f>IF(PROGRAMACIÓN!H497="","",PROGRAMACIÓN!H497)</f>
        <v/>
      </c>
      <c r="J497" s="205" t="str">
        <f>IF(ISNA(IF(A497&lt;&gt;"",VLOOKUP(A497,'1CONTRATO2'!$A$311:$F$863,5,FALSE),"")),"",IF(A497&lt;&gt;"",VLOOKUP(A497,'1CONTRATO2'!$A$311:$F$863,5,FALSE),""))</f>
        <v/>
      </c>
      <c r="K497" s="204" t="str">
        <f>IF(ISNA(IF(OR(F497="DESCANSA",J497="DESCANSA"),"-----",IF(C497&lt;&gt;"",IF(VLOOKUP(F497,INICIO!$C$7:$D$30,2,FALSE)&lt;&gt;"",VLOOKUP(F497,INICIO!$C$7:$D$30,2,FALSE),""),""))),"",IF(OR(F497="DESCANSA",J497="DESCANSA"),"-----",IF(C497&lt;&gt;"",IF(VLOOKUP(F497,INICIO!$C$7:$D$30,2,FALSE)&lt;&gt;"",VLOOKUP(F497,INICIO!$C$7:$D$30,2,FALSE),""),"")))</f>
        <v/>
      </c>
      <c r="L497" s="203" t="str">
        <f>IF(ISNA(IF(A497&lt;&gt;"",VLOOKUP(A497,'1CONTRATO2'!$A$311:$G$863,7,FALSE),"")),"",IF(A497&lt;&gt;"",VLOOKUP(A497,'1CONTRATO2'!$A$311:$G$863,7,FALSE),""))</f>
        <v/>
      </c>
      <c r="M497" s="201" t="str">
        <f t="shared" si="35"/>
        <v>-</v>
      </c>
      <c r="N497" s="302" t="str">
        <f t="shared" si="37"/>
        <v/>
      </c>
      <c r="O497" s="314" t="str">
        <f>IF(PROGRAMACIÓN!C497="", "", PROGRAMACIÓN!C497)</f>
        <v/>
      </c>
      <c r="P497" s="303" t="str">
        <f t="shared" si="38"/>
        <v/>
      </c>
      <c r="Q497" s="303" t="str">
        <f t="shared" si="39"/>
        <v/>
      </c>
    </row>
    <row r="498" spans="1:17" ht="18" customHeight="1" x14ac:dyDescent="0.35">
      <c r="A498" s="203">
        <f t="shared" si="36"/>
        <v>491</v>
      </c>
      <c r="B498" s="210" t="str">
        <f>IF(ISNA(IF(A498&lt;&gt;"",VLOOKUP(A498,'1CONTRATO2'!$A$311:$F$863,2,FALSE),"")),"",IF(A498&lt;&gt;"",VLOOKUP(A498,'1CONTRATO2'!$A$311:$F$863,2,FALSE),""))</f>
        <v/>
      </c>
      <c r="C498" s="210" t="str">
        <f>IF(ISNA(IF(A498&lt;&gt;"",VLOOKUP(A498,'1CONTRATO2'!$A$311:$F$863,6,FALSE),"")),"",IF(A498&lt;&gt;"",VLOOKUP(A498,'1CONTRATO2'!$A$311:$F$863,6,FALSE),""))</f>
        <v/>
      </c>
      <c r="D498" s="209"/>
      <c r="E498" s="208"/>
      <c r="F498" s="207" t="str">
        <f>IF(ISNA(IF(A498&lt;&gt;"",VLOOKUP(A498,'1CONTRATO2'!$A$311:$F$863,4,FALSE),"")),"",IF(A498&lt;&gt;"",VLOOKUP(A498,'1CONTRATO2'!$A$311:$F$863,4,FALSE),""))</f>
        <v/>
      </c>
      <c r="G498" s="206" t="str">
        <f>IF(PROGRAMACIÓN!F498="","",PROGRAMACIÓN!F498)</f>
        <v/>
      </c>
      <c r="H498" s="206" t="str">
        <f>IF(PROGRAMACIÓN!G498="","",PROGRAMACIÓN!G498)</f>
        <v/>
      </c>
      <c r="I498" s="206" t="str">
        <f>IF(PROGRAMACIÓN!H498="","",PROGRAMACIÓN!H498)</f>
        <v/>
      </c>
      <c r="J498" s="205" t="str">
        <f>IF(ISNA(IF(A498&lt;&gt;"",VLOOKUP(A498,'1CONTRATO2'!$A$311:$F$863,5,FALSE),"")),"",IF(A498&lt;&gt;"",VLOOKUP(A498,'1CONTRATO2'!$A$311:$F$863,5,FALSE),""))</f>
        <v/>
      </c>
      <c r="K498" s="204" t="str">
        <f>IF(ISNA(IF(OR(F498="DESCANSA",J498="DESCANSA"),"-----",IF(C498&lt;&gt;"",IF(VLOOKUP(F498,INICIO!$C$7:$D$30,2,FALSE)&lt;&gt;"",VLOOKUP(F498,INICIO!$C$7:$D$30,2,FALSE),""),""))),"",IF(OR(F498="DESCANSA",J498="DESCANSA"),"-----",IF(C498&lt;&gt;"",IF(VLOOKUP(F498,INICIO!$C$7:$D$30,2,FALSE)&lt;&gt;"",VLOOKUP(F498,INICIO!$C$7:$D$30,2,FALSE),""),"")))</f>
        <v/>
      </c>
      <c r="L498" s="203" t="str">
        <f>IF(ISNA(IF(A498&lt;&gt;"",VLOOKUP(A498,'1CONTRATO2'!$A$311:$G$863,7,FALSE),"")),"",IF(A498&lt;&gt;"",VLOOKUP(A498,'1CONTRATO2'!$A$311:$G$863,7,FALSE),""))</f>
        <v/>
      </c>
      <c r="M498" s="201" t="str">
        <f t="shared" si="35"/>
        <v>-</v>
      </c>
      <c r="N498" s="302" t="str">
        <f t="shared" si="37"/>
        <v/>
      </c>
      <c r="O498" s="314" t="str">
        <f>IF(PROGRAMACIÓN!C498="", "", PROGRAMACIÓN!C498)</f>
        <v/>
      </c>
      <c r="P498" s="303" t="str">
        <f t="shared" si="38"/>
        <v/>
      </c>
      <c r="Q498" s="303" t="str">
        <f t="shared" si="39"/>
        <v/>
      </c>
    </row>
    <row r="499" spans="1:17" ht="18" customHeight="1" x14ac:dyDescent="0.35">
      <c r="A499" s="203">
        <f t="shared" si="36"/>
        <v>492</v>
      </c>
      <c r="B499" s="210" t="str">
        <f>IF(ISNA(IF(A499&lt;&gt;"",VLOOKUP(A499,'1CONTRATO2'!$A$311:$F$863,2,FALSE),"")),"",IF(A499&lt;&gt;"",VLOOKUP(A499,'1CONTRATO2'!$A$311:$F$863,2,FALSE),""))</f>
        <v/>
      </c>
      <c r="C499" s="210" t="str">
        <f>IF(ISNA(IF(A499&lt;&gt;"",VLOOKUP(A499,'1CONTRATO2'!$A$311:$F$863,6,FALSE),"")),"",IF(A499&lt;&gt;"",VLOOKUP(A499,'1CONTRATO2'!$A$311:$F$863,6,FALSE),""))</f>
        <v/>
      </c>
      <c r="D499" s="209"/>
      <c r="E499" s="208"/>
      <c r="F499" s="207" t="str">
        <f>IF(ISNA(IF(A499&lt;&gt;"",VLOOKUP(A499,'1CONTRATO2'!$A$311:$F$863,4,FALSE),"")),"",IF(A499&lt;&gt;"",VLOOKUP(A499,'1CONTRATO2'!$A$311:$F$863,4,FALSE),""))</f>
        <v/>
      </c>
      <c r="G499" s="206" t="str">
        <f>IF(PROGRAMACIÓN!F499="","",PROGRAMACIÓN!F499)</f>
        <v/>
      </c>
      <c r="H499" s="206" t="str">
        <f>IF(PROGRAMACIÓN!G499="","",PROGRAMACIÓN!G499)</f>
        <v/>
      </c>
      <c r="I499" s="206" t="str">
        <f>IF(PROGRAMACIÓN!H499="","",PROGRAMACIÓN!H499)</f>
        <v/>
      </c>
      <c r="J499" s="205" t="str">
        <f>IF(ISNA(IF(A499&lt;&gt;"",VLOOKUP(A499,'1CONTRATO2'!$A$311:$F$863,5,FALSE),"")),"",IF(A499&lt;&gt;"",VLOOKUP(A499,'1CONTRATO2'!$A$311:$F$863,5,FALSE),""))</f>
        <v/>
      </c>
      <c r="K499" s="204" t="str">
        <f>IF(ISNA(IF(OR(F499="DESCANSA",J499="DESCANSA"),"-----",IF(C499&lt;&gt;"",IF(VLOOKUP(F499,INICIO!$C$7:$D$30,2,FALSE)&lt;&gt;"",VLOOKUP(F499,INICIO!$C$7:$D$30,2,FALSE),""),""))),"",IF(OR(F499="DESCANSA",J499="DESCANSA"),"-----",IF(C499&lt;&gt;"",IF(VLOOKUP(F499,INICIO!$C$7:$D$30,2,FALSE)&lt;&gt;"",VLOOKUP(F499,INICIO!$C$7:$D$30,2,FALSE),""),"")))</f>
        <v/>
      </c>
      <c r="L499" s="203" t="str">
        <f>IF(ISNA(IF(A499&lt;&gt;"",VLOOKUP(A499,'1CONTRATO2'!$A$311:$G$863,7,FALSE),"")),"",IF(A499&lt;&gt;"",VLOOKUP(A499,'1CONTRATO2'!$A$311:$G$863,7,FALSE),""))</f>
        <v/>
      </c>
      <c r="M499" s="201" t="str">
        <f t="shared" si="35"/>
        <v>-</v>
      </c>
      <c r="N499" s="302" t="str">
        <f t="shared" si="37"/>
        <v/>
      </c>
      <c r="O499" s="314" t="str">
        <f>IF(PROGRAMACIÓN!C499="", "", PROGRAMACIÓN!C499)</f>
        <v/>
      </c>
      <c r="P499" s="303" t="str">
        <f t="shared" si="38"/>
        <v/>
      </c>
      <c r="Q499" s="303" t="str">
        <f t="shared" si="39"/>
        <v/>
      </c>
    </row>
    <row r="500" spans="1:17" ht="18" customHeight="1" x14ac:dyDescent="0.35">
      <c r="A500" s="203">
        <f t="shared" si="36"/>
        <v>493</v>
      </c>
      <c r="B500" s="210" t="str">
        <f>IF(ISNA(IF(A500&lt;&gt;"",VLOOKUP(A500,'1CONTRATO2'!$A$311:$F$863,2,FALSE),"")),"",IF(A500&lt;&gt;"",VLOOKUP(A500,'1CONTRATO2'!$A$311:$F$863,2,FALSE),""))</f>
        <v/>
      </c>
      <c r="C500" s="210" t="str">
        <f>IF(ISNA(IF(A500&lt;&gt;"",VLOOKUP(A500,'1CONTRATO2'!$A$311:$F$863,6,FALSE),"")),"",IF(A500&lt;&gt;"",VLOOKUP(A500,'1CONTRATO2'!$A$311:$F$863,6,FALSE),""))</f>
        <v/>
      </c>
      <c r="D500" s="209"/>
      <c r="E500" s="208"/>
      <c r="F500" s="207" t="str">
        <f>IF(ISNA(IF(A500&lt;&gt;"",VLOOKUP(A500,'1CONTRATO2'!$A$311:$F$863,4,FALSE),"")),"",IF(A500&lt;&gt;"",VLOOKUP(A500,'1CONTRATO2'!$A$311:$F$863,4,FALSE),""))</f>
        <v/>
      </c>
      <c r="G500" s="206" t="str">
        <f>IF(PROGRAMACIÓN!F500="","",PROGRAMACIÓN!F500)</f>
        <v/>
      </c>
      <c r="H500" s="206" t="str">
        <f>IF(PROGRAMACIÓN!G500="","",PROGRAMACIÓN!G500)</f>
        <v/>
      </c>
      <c r="I500" s="206" t="str">
        <f>IF(PROGRAMACIÓN!H500="","",PROGRAMACIÓN!H500)</f>
        <v/>
      </c>
      <c r="J500" s="205" t="str">
        <f>IF(ISNA(IF(A500&lt;&gt;"",VLOOKUP(A500,'1CONTRATO2'!$A$311:$F$863,5,FALSE),"")),"",IF(A500&lt;&gt;"",VLOOKUP(A500,'1CONTRATO2'!$A$311:$F$863,5,FALSE),""))</f>
        <v/>
      </c>
      <c r="K500" s="204" t="str">
        <f>IF(ISNA(IF(OR(F500="DESCANSA",J500="DESCANSA"),"-----",IF(C500&lt;&gt;"",IF(VLOOKUP(F500,INICIO!$C$7:$D$30,2,FALSE)&lt;&gt;"",VLOOKUP(F500,INICIO!$C$7:$D$30,2,FALSE),""),""))),"",IF(OR(F500="DESCANSA",J500="DESCANSA"),"-----",IF(C500&lt;&gt;"",IF(VLOOKUP(F500,INICIO!$C$7:$D$30,2,FALSE)&lt;&gt;"",VLOOKUP(F500,INICIO!$C$7:$D$30,2,FALSE),""),"")))</f>
        <v/>
      </c>
      <c r="L500" s="203" t="str">
        <f>IF(ISNA(IF(A500&lt;&gt;"",VLOOKUP(A500,'1CONTRATO2'!$A$311:$G$863,7,FALSE),"")),"",IF(A500&lt;&gt;"",VLOOKUP(A500,'1CONTRATO2'!$A$311:$G$863,7,FALSE),""))</f>
        <v/>
      </c>
      <c r="M500" s="201" t="str">
        <f t="shared" si="35"/>
        <v>-</v>
      </c>
      <c r="N500" s="302" t="str">
        <f t="shared" si="37"/>
        <v/>
      </c>
      <c r="O500" s="314" t="str">
        <f>IF(PROGRAMACIÓN!C500="", "", PROGRAMACIÓN!C500)</f>
        <v/>
      </c>
      <c r="P500" s="303" t="str">
        <f t="shared" si="38"/>
        <v/>
      </c>
      <c r="Q500" s="303" t="str">
        <f t="shared" si="39"/>
        <v/>
      </c>
    </row>
    <row r="501" spans="1:17" ht="18" customHeight="1" x14ac:dyDescent="0.35">
      <c r="A501" s="203">
        <f t="shared" si="36"/>
        <v>494</v>
      </c>
      <c r="B501" s="210" t="str">
        <f>IF(ISNA(IF(A501&lt;&gt;"",VLOOKUP(A501,'1CONTRATO2'!$A$311:$F$863,2,FALSE),"")),"",IF(A501&lt;&gt;"",VLOOKUP(A501,'1CONTRATO2'!$A$311:$F$863,2,FALSE),""))</f>
        <v/>
      </c>
      <c r="C501" s="210" t="str">
        <f>IF(ISNA(IF(A501&lt;&gt;"",VLOOKUP(A501,'1CONTRATO2'!$A$311:$F$863,6,FALSE),"")),"",IF(A501&lt;&gt;"",VLOOKUP(A501,'1CONTRATO2'!$A$311:$F$863,6,FALSE),""))</f>
        <v/>
      </c>
      <c r="D501" s="209"/>
      <c r="E501" s="208"/>
      <c r="F501" s="207" t="str">
        <f>IF(ISNA(IF(A501&lt;&gt;"",VLOOKUP(A501,'1CONTRATO2'!$A$311:$F$863,4,FALSE),"")),"",IF(A501&lt;&gt;"",VLOOKUP(A501,'1CONTRATO2'!$A$311:$F$863,4,FALSE),""))</f>
        <v/>
      </c>
      <c r="G501" s="206" t="str">
        <f>IF(PROGRAMACIÓN!F501="","",PROGRAMACIÓN!F501)</f>
        <v/>
      </c>
      <c r="H501" s="206" t="str">
        <f>IF(PROGRAMACIÓN!G501="","",PROGRAMACIÓN!G501)</f>
        <v/>
      </c>
      <c r="I501" s="206" t="str">
        <f>IF(PROGRAMACIÓN!H501="","",PROGRAMACIÓN!H501)</f>
        <v/>
      </c>
      <c r="J501" s="205" t="str">
        <f>IF(ISNA(IF(A501&lt;&gt;"",VLOOKUP(A501,'1CONTRATO2'!$A$311:$F$863,5,FALSE),"")),"",IF(A501&lt;&gt;"",VLOOKUP(A501,'1CONTRATO2'!$A$311:$F$863,5,FALSE),""))</f>
        <v/>
      </c>
      <c r="K501" s="204" t="str">
        <f>IF(ISNA(IF(OR(F501="DESCANSA",J501="DESCANSA"),"-----",IF(C501&lt;&gt;"",IF(VLOOKUP(F501,INICIO!$C$7:$D$30,2,FALSE)&lt;&gt;"",VLOOKUP(F501,INICIO!$C$7:$D$30,2,FALSE),""),""))),"",IF(OR(F501="DESCANSA",J501="DESCANSA"),"-----",IF(C501&lt;&gt;"",IF(VLOOKUP(F501,INICIO!$C$7:$D$30,2,FALSE)&lt;&gt;"",VLOOKUP(F501,INICIO!$C$7:$D$30,2,FALSE),""),"")))</f>
        <v/>
      </c>
      <c r="L501" s="203" t="str">
        <f>IF(ISNA(IF(A501&lt;&gt;"",VLOOKUP(A501,'1CONTRATO2'!$A$311:$G$863,7,FALSE),"")),"",IF(A501&lt;&gt;"",VLOOKUP(A501,'1CONTRATO2'!$A$311:$G$863,7,FALSE),""))</f>
        <v/>
      </c>
      <c r="M501" s="201" t="str">
        <f t="shared" si="35"/>
        <v>-</v>
      </c>
      <c r="N501" s="302" t="str">
        <f t="shared" si="37"/>
        <v/>
      </c>
      <c r="O501" s="314" t="str">
        <f>IF(PROGRAMACIÓN!C501="", "", PROGRAMACIÓN!C501)</f>
        <v/>
      </c>
      <c r="P501" s="303" t="str">
        <f t="shared" si="38"/>
        <v/>
      </c>
      <c r="Q501" s="303" t="str">
        <f t="shared" si="39"/>
        <v/>
      </c>
    </row>
    <row r="502" spans="1:17" ht="18" customHeight="1" x14ac:dyDescent="0.35">
      <c r="A502" s="203">
        <f t="shared" si="36"/>
        <v>495</v>
      </c>
      <c r="B502" s="210" t="str">
        <f>IF(ISNA(IF(A502&lt;&gt;"",VLOOKUP(A502,'1CONTRATO2'!$A$311:$F$863,2,FALSE),"")),"",IF(A502&lt;&gt;"",VLOOKUP(A502,'1CONTRATO2'!$A$311:$F$863,2,FALSE),""))</f>
        <v/>
      </c>
      <c r="C502" s="210" t="str">
        <f>IF(ISNA(IF(A502&lt;&gt;"",VLOOKUP(A502,'1CONTRATO2'!$A$311:$F$863,6,FALSE),"")),"",IF(A502&lt;&gt;"",VLOOKUP(A502,'1CONTRATO2'!$A$311:$F$863,6,FALSE),""))</f>
        <v/>
      </c>
      <c r="D502" s="209"/>
      <c r="E502" s="208"/>
      <c r="F502" s="207" t="str">
        <f>IF(ISNA(IF(A502&lt;&gt;"",VLOOKUP(A502,'1CONTRATO2'!$A$311:$F$863,4,FALSE),"")),"",IF(A502&lt;&gt;"",VLOOKUP(A502,'1CONTRATO2'!$A$311:$F$863,4,FALSE),""))</f>
        <v/>
      </c>
      <c r="G502" s="206" t="str">
        <f>IF(PROGRAMACIÓN!F502="","",PROGRAMACIÓN!F502)</f>
        <v/>
      </c>
      <c r="H502" s="206" t="str">
        <f>IF(PROGRAMACIÓN!G502="","",PROGRAMACIÓN!G502)</f>
        <v/>
      </c>
      <c r="I502" s="206" t="str">
        <f>IF(PROGRAMACIÓN!H502="","",PROGRAMACIÓN!H502)</f>
        <v/>
      </c>
      <c r="J502" s="205" t="str">
        <f>IF(ISNA(IF(A502&lt;&gt;"",VLOOKUP(A502,'1CONTRATO2'!$A$311:$F$863,5,FALSE),"")),"",IF(A502&lt;&gt;"",VLOOKUP(A502,'1CONTRATO2'!$A$311:$F$863,5,FALSE),""))</f>
        <v/>
      </c>
      <c r="K502" s="204" t="str">
        <f>IF(ISNA(IF(OR(F502="DESCANSA",J502="DESCANSA"),"-----",IF(C502&lt;&gt;"",IF(VLOOKUP(F502,INICIO!$C$7:$D$30,2,FALSE)&lt;&gt;"",VLOOKUP(F502,INICIO!$C$7:$D$30,2,FALSE),""),""))),"",IF(OR(F502="DESCANSA",J502="DESCANSA"),"-----",IF(C502&lt;&gt;"",IF(VLOOKUP(F502,INICIO!$C$7:$D$30,2,FALSE)&lt;&gt;"",VLOOKUP(F502,INICIO!$C$7:$D$30,2,FALSE),""),"")))</f>
        <v/>
      </c>
      <c r="L502" s="203" t="str">
        <f>IF(ISNA(IF(A502&lt;&gt;"",VLOOKUP(A502,'1CONTRATO2'!$A$311:$G$863,7,FALSE),"")),"",IF(A502&lt;&gt;"",VLOOKUP(A502,'1CONTRATO2'!$A$311:$G$863,7,FALSE),""))</f>
        <v/>
      </c>
      <c r="M502" s="201" t="str">
        <f t="shared" si="35"/>
        <v>-</v>
      </c>
      <c r="N502" s="302" t="str">
        <f t="shared" si="37"/>
        <v/>
      </c>
      <c r="O502" s="314" t="str">
        <f>IF(PROGRAMACIÓN!C502="", "", PROGRAMACIÓN!C502)</f>
        <v/>
      </c>
      <c r="P502" s="303" t="str">
        <f t="shared" si="38"/>
        <v/>
      </c>
      <c r="Q502" s="303" t="str">
        <f t="shared" si="39"/>
        <v/>
      </c>
    </row>
    <row r="503" spans="1:17" ht="18" customHeight="1" x14ac:dyDescent="0.35">
      <c r="A503" s="203">
        <f t="shared" si="36"/>
        <v>496</v>
      </c>
      <c r="B503" s="210" t="str">
        <f>IF(ISNA(IF(A503&lt;&gt;"",VLOOKUP(A503,'1CONTRATO2'!$A$311:$F$863,2,FALSE),"")),"",IF(A503&lt;&gt;"",VLOOKUP(A503,'1CONTRATO2'!$A$311:$F$863,2,FALSE),""))</f>
        <v/>
      </c>
      <c r="C503" s="210" t="str">
        <f>IF(ISNA(IF(A503&lt;&gt;"",VLOOKUP(A503,'1CONTRATO2'!$A$311:$F$863,6,FALSE),"")),"",IF(A503&lt;&gt;"",VLOOKUP(A503,'1CONTRATO2'!$A$311:$F$863,6,FALSE),""))</f>
        <v/>
      </c>
      <c r="D503" s="209"/>
      <c r="E503" s="208"/>
      <c r="F503" s="207" t="str">
        <f>IF(ISNA(IF(A503&lt;&gt;"",VLOOKUP(A503,'1CONTRATO2'!$A$311:$F$863,4,FALSE),"")),"",IF(A503&lt;&gt;"",VLOOKUP(A503,'1CONTRATO2'!$A$311:$F$863,4,FALSE),""))</f>
        <v/>
      </c>
      <c r="G503" s="206" t="str">
        <f>IF(PROGRAMACIÓN!F503="","",PROGRAMACIÓN!F503)</f>
        <v/>
      </c>
      <c r="H503" s="206" t="str">
        <f>IF(PROGRAMACIÓN!G503="","",PROGRAMACIÓN!G503)</f>
        <v/>
      </c>
      <c r="I503" s="206" t="str">
        <f>IF(PROGRAMACIÓN!H503="","",PROGRAMACIÓN!H503)</f>
        <v/>
      </c>
      <c r="J503" s="205" t="str">
        <f>IF(ISNA(IF(A503&lt;&gt;"",VLOOKUP(A503,'1CONTRATO2'!$A$311:$F$863,5,FALSE),"")),"",IF(A503&lt;&gt;"",VLOOKUP(A503,'1CONTRATO2'!$A$311:$F$863,5,FALSE),""))</f>
        <v/>
      </c>
      <c r="K503" s="204" t="str">
        <f>IF(ISNA(IF(OR(F503="DESCANSA",J503="DESCANSA"),"-----",IF(C503&lt;&gt;"",IF(VLOOKUP(F503,INICIO!$C$7:$D$30,2,FALSE)&lt;&gt;"",VLOOKUP(F503,INICIO!$C$7:$D$30,2,FALSE),""),""))),"",IF(OR(F503="DESCANSA",J503="DESCANSA"),"-----",IF(C503&lt;&gt;"",IF(VLOOKUP(F503,INICIO!$C$7:$D$30,2,FALSE)&lt;&gt;"",VLOOKUP(F503,INICIO!$C$7:$D$30,2,FALSE),""),"")))</f>
        <v/>
      </c>
      <c r="L503" s="203" t="str">
        <f>IF(ISNA(IF(A503&lt;&gt;"",VLOOKUP(A503,'1CONTRATO2'!$A$311:$G$863,7,FALSE),"")),"",IF(A503&lt;&gt;"",VLOOKUP(A503,'1CONTRATO2'!$A$311:$G$863,7,FALSE),""))</f>
        <v/>
      </c>
      <c r="M503" s="201" t="str">
        <f t="shared" si="35"/>
        <v>-</v>
      </c>
      <c r="N503" s="302" t="str">
        <f t="shared" si="37"/>
        <v/>
      </c>
      <c r="O503" s="314" t="str">
        <f>IF(PROGRAMACIÓN!C503="", "", PROGRAMACIÓN!C503)</f>
        <v/>
      </c>
      <c r="P503" s="303" t="str">
        <f t="shared" si="38"/>
        <v/>
      </c>
      <c r="Q503" s="303" t="str">
        <f t="shared" si="39"/>
        <v/>
      </c>
    </row>
    <row r="504" spans="1:17" ht="18" customHeight="1" x14ac:dyDescent="0.35">
      <c r="A504" s="203">
        <f t="shared" si="36"/>
        <v>497</v>
      </c>
      <c r="B504" s="210" t="str">
        <f>IF(ISNA(IF(A504&lt;&gt;"",VLOOKUP(A504,'1CONTRATO2'!$A$311:$F$863,2,FALSE),"")),"",IF(A504&lt;&gt;"",VLOOKUP(A504,'1CONTRATO2'!$A$311:$F$863,2,FALSE),""))</f>
        <v/>
      </c>
      <c r="C504" s="210" t="str">
        <f>IF(ISNA(IF(A504&lt;&gt;"",VLOOKUP(A504,'1CONTRATO2'!$A$311:$F$863,6,FALSE),"")),"",IF(A504&lt;&gt;"",VLOOKUP(A504,'1CONTRATO2'!$A$311:$F$863,6,FALSE),""))</f>
        <v/>
      </c>
      <c r="D504" s="209"/>
      <c r="E504" s="208"/>
      <c r="F504" s="207" t="str">
        <f>IF(ISNA(IF(A504&lt;&gt;"",VLOOKUP(A504,'1CONTRATO2'!$A$311:$F$863,4,FALSE),"")),"",IF(A504&lt;&gt;"",VLOOKUP(A504,'1CONTRATO2'!$A$311:$F$863,4,FALSE),""))</f>
        <v/>
      </c>
      <c r="G504" s="206" t="str">
        <f>IF(PROGRAMACIÓN!F504="","",PROGRAMACIÓN!F504)</f>
        <v/>
      </c>
      <c r="H504" s="206" t="str">
        <f>IF(PROGRAMACIÓN!G504="","",PROGRAMACIÓN!G504)</f>
        <v/>
      </c>
      <c r="I504" s="206" t="str">
        <f>IF(PROGRAMACIÓN!H504="","",PROGRAMACIÓN!H504)</f>
        <v/>
      </c>
      <c r="J504" s="205" t="str">
        <f>IF(ISNA(IF(A504&lt;&gt;"",VLOOKUP(A504,'1CONTRATO2'!$A$311:$F$863,5,FALSE),"")),"",IF(A504&lt;&gt;"",VLOOKUP(A504,'1CONTRATO2'!$A$311:$F$863,5,FALSE),""))</f>
        <v/>
      </c>
      <c r="K504" s="204" t="str">
        <f>IF(ISNA(IF(OR(F504="DESCANSA",J504="DESCANSA"),"-----",IF(C504&lt;&gt;"",IF(VLOOKUP(F504,INICIO!$C$7:$D$30,2,FALSE)&lt;&gt;"",VLOOKUP(F504,INICIO!$C$7:$D$30,2,FALSE),""),""))),"",IF(OR(F504="DESCANSA",J504="DESCANSA"),"-----",IF(C504&lt;&gt;"",IF(VLOOKUP(F504,INICIO!$C$7:$D$30,2,FALSE)&lt;&gt;"",VLOOKUP(F504,INICIO!$C$7:$D$30,2,FALSE),""),"")))</f>
        <v/>
      </c>
      <c r="L504" s="203" t="str">
        <f>IF(ISNA(IF(A504&lt;&gt;"",VLOOKUP(A504,'1CONTRATO2'!$A$311:$G$863,7,FALSE),"")),"",IF(A504&lt;&gt;"",VLOOKUP(A504,'1CONTRATO2'!$A$311:$G$863,7,FALSE),""))</f>
        <v/>
      </c>
      <c r="M504" s="201" t="str">
        <f t="shared" si="35"/>
        <v>-</v>
      </c>
      <c r="N504" s="302" t="str">
        <f t="shared" si="37"/>
        <v/>
      </c>
      <c r="O504" s="314" t="str">
        <f>IF(PROGRAMACIÓN!C504="", "", PROGRAMACIÓN!C504)</f>
        <v/>
      </c>
      <c r="P504" s="303" t="str">
        <f t="shared" si="38"/>
        <v/>
      </c>
      <c r="Q504" s="303" t="str">
        <f t="shared" si="39"/>
        <v/>
      </c>
    </row>
    <row r="505" spans="1:17" ht="18" customHeight="1" x14ac:dyDescent="0.35">
      <c r="A505" s="203">
        <f t="shared" si="36"/>
        <v>498</v>
      </c>
      <c r="B505" s="210" t="str">
        <f>IF(ISNA(IF(A505&lt;&gt;"",VLOOKUP(A505,'1CONTRATO2'!$A$311:$F$863,2,FALSE),"")),"",IF(A505&lt;&gt;"",VLOOKUP(A505,'1CONTRATO2'!$A$311:$F$863,2,FALSE),""))</f>
        <v/>
      </c>
      <c r="C505" s="210" t="str">
        <f>IF(ISNA(IF(A505&lt;&gt;"",VLOOKUP(A505,'1CONTRATO2'!$A$311:$F$863,6,FALSE),"")),"",IF(A505&lt;&gt;"",VLOOKUP(A505,'1CONTRATO2'!$A$311:$F$863,6,FALSE),""))</f>
        <v/>
      </c>
      <c r="D505" s="209"/>
      <c r="E505" s="208"/>
      <c r="F505" s="207" t="str">
        <f>IF(ISNA(IF(A505&lt;&gt;"",VLOOKUP(A505,'1CONTRATO2'!$A$311:$F$863,4,FALSE),"")),"",IF(A505&lt;&gt;"",VLOOKUP(A505,'1CONTRATO2'!$A$311:$F$863,4,FALSE),""))</f>
        <v/>
      </c>
      <c r="G505" s="206" t="str">
        <f>IF(PROGRAMACIÓN!F505="","",PROGRAMACIÓN!F505)</f>
        <v/>
      </c>
      <c r="H505" s="206" t="str">
        <f>IF(PROGRAMACIÓN!G505="","",PROGRAMACIÓN!G505)</f>
        <v/>
      </c>
      <c r="I505" s="206" t="str">
        <f>IF(PROGRAMACIÓN!H505="","",PROGRAMACIÓN!H505)</f>
        <v/>
      </c>
      <c r="J505" s="205" t="str">
        <f>IF(ISNA(IF(A505&lt;&gt;"",VLOOKUP(A505,'1CONTRATO2'!$A$311:$F$863,5,FALSE),"")),"",IF(A505&lt;&gt;"",VLOOKUP(A505,'1CONTRATO2'!$A$311:$F$863,5,FALSE),""))</f>
        <v/>
      </c>
      <c r="K505" s="204" t="str">
        <f>IF(ISNA(IF(OR(F505="DESCANSA",J505="DESCANSA"),"-----",IF(C505&lt;&gt;"",IF(VLOOKUP(F505,INICIO!$C$7:$D$30,2,FALSE)&lt;&gt;"",VLOOKUP(F505,INICIO!$C$7:$D$30,2,FALSE),""),""))),"",IF(OR(F505="DESCANSA",J505="DESCANSA"),"-----",IF(C505&lt;&gt;"",IF(VLOOKUP(F505,INICIO!$C$7:$D$30,2,FALSE)&lt;&gt;"",VLOOKUP(F505,INICIO!$C$7:$D$30,2,FALSE),""),"")))</f>
        <v/>
      </c>
      <c r="L505" s="203" t="str">
        <f>IF(ISNA(IF(A505&lt;&gt;"",VLOOKUP(A505,'1CONTRATO2'!$A$311:$G$863,7,FALSE),"")),"",IF(A505&lt;&gt;"",VLOOKUP(A505,'1CONTRATO2'!$A$311:$G$863,7,FALSE),""))</f>
        <v/>
      </c>
      <c r="M505" s="201" t="str">
        <f t="shared" si="35"/>
        <v>-</v>
      </c>
      <c r="N505" s="302" t="str">
        <f t="shared" si="37"/>
        <v/>
      </c>
      <c r="O505" s="314" t="str">
        <f>IF(PROGRAMACIÓN!C505="", "", PROGRAMACIÓN!C505)</f>
        <v/>
      </c>
      <c r="P505" s="303" t="str">
        <f t="shared" si="38"/>
        <v/>
      </c>
      <c r="Q505" s="303" t="str">
        <f t="shared" si="39"/>
        <v/>
      </c>
    </row>
    <row r="506" spans="1:17" ht="18" customHeight="1" x14ac:dyDescent="0.35">
      <c r="A506" s="203">
        <f t="shared" si="36"/>
        <v>499</v>
      </c>
      <c r="B506" s="210" t="str">
        <f>IF(ISNA(IF(A506&lt;&gt;"",VLOOKUP(A506,'1CONTRATO2'!$A$311:$F$863,2,FALSE),"")),"",IF(A506&lt;&gt;"",VLOOKUP(A506,'1CONTRATO2'!$A$311:$F$863,2,FALSE),""))</f>
        <v/>
      </c>
      <c r="C506" s="210" t="str">
        <f>IF(ISNA(IF(A506&lt;&gt;"",VLOOKUP(A506,'1CONTRATO2'!$A$311:$F$863,6,FALSE),"")),"",IF(A506&lt;&gt;"",VLOOKUP(A506,'1CONTRATO2'!$A$311:$F$863,6,FALSE),""))</f>
        <v/>
      </c>
      <c r="D506" s="209"/>
      <c r="E506" s="208"/>
      <c r="F506" s="207" t="str">
        <f>IF(ISNA(IF(A506&lt;&gt;"",VLOOKUP(A506,'1CONTRATO2'!$A$311:$F$863,4,FALSE),"")),"",IF(A506&lt;&gt;"",VLOOKUP(A506,'1CONTRATO2'!$A$311:$F$863,4,FALSE),""))</f>
        <v/>
      </c>
      <c r="G506" s="206" t="str">
        <f>IF(PROGRAMACIÓN!F506="","",PROGRAMACIÓN!F506)</f>
        <v/>
      </c>
      <c r="H506" s="206" t="str">
        <f>IF(PROGRAMACIÓN!G506="","",PROGRAMACIÓN!G506)</f>
        <v/>
      </c>
      <c r="I506" s="206" t="str">
        <f>IF(PROGRAMACIÓN!H506="","",PROGRAMACIÓN!H506)</f>
        <v/>
      </c>
      <c r="J506" s="205" t="str">
        <f>IF(ISNA(IF(A506&lt;&gt;"",VLOOKUP(A506,'1CONTRATO2'!$A$311:$F$863,5,FALSE),"")),"",IF(A506&lt;&gt;"",VLOOKUP(A506,'1CONTRATO2'!$A$311:$F$863,5,FALSE),""))</f>
        <v/>
      </c>
      <c r="K506" s="204" t="str">
        <f>IF(ISNA(IF(OR(F506="DESCANSA",J506="DESCANSA"),"-----",IF(C506&lt;&gt;"",IF(VLOOKUP(F506,INICIO!$C$7:$D$30,2,FALSE)&lt;&gt;"",VLOOKUP(F506,INICIO!$C$7:$D$30,2,FALSE),""),""))),"",IF(OR(F506="DESCANSA",J506="DESCANSA"),"-----",IF(C506&lt;&gt;"",IF(VLOOKUP(F506,INICIO!$C$7:$D$30,2,FALSE)&lt;&gt;"",VLOOKUP(F506,INICIO!$C$7:$D$30,2,FALSE),""),"")))</f>
        <v/>
      </c>
      <c r="L506" s="203" t="str">
        <f>IF(ISNA(IF(A506&lt;&gt;"",VLOOKUP(A506,'1CONTRATO2'!$A$311:$G$863,7,FALSE),"")),"",IF(A506&lt;&gt;"",VLOOKUP(A506,'1CONTRATO2'!$A$311:$G$863,7,FALSE),""))</f>
        <v/>
      </c>
      <c r="M506" s="201" t="str">
        <f t="shared" si="35"/>
        <v>-</v>
      </c>
      <c r="N506" s="302" t="str">
        <f t="shared" si="37"/>
        <v/>
      </c>
      <c r="O506" s="314" t="str">
        <f>IF(PROGRAMACIÓN!C506="", "", PROGRAMACIÓN!C506)</f>
        <v/>
      </c>
      <c r="P506" s="303" t="str">
        <f t="shared" si="38"/>
        <v/>
      </c>
      <c r="Q506" s="303" t="str">
        <f t="shared" si="39"/>
        <v/>
      </c>
    </row>
    <row r="507" spans="1:17" ht="18" customHeight="1" x14ac:dyDescent="0.35">
      <c r="A507" s="203">
        <f t="shared" si="36"/>
        <v>500</v>
      </c>
      <c r="B507" s="210" t="str">
        <f>IF(ISNA(IF(A507&lt;&gt;"",VLOOKUP(A507,'1CONTRATO2'!$A$311:$F$863,2,FALSE),"")),"",IF(A507&lt;&gt;"",VLOOKUP(A507,'1CONTRATO2'!$A$311:$F$863,2,FALSE),""))</f>
        <v/>
      </c>
      <c r="C507" s="210" t="str">
        <f>IF(ISNA(IF(A507&lt;&gt;"",VLOOKUP(A507,'1CONTRATO2'!$A$311:$F$863,6,FALSE),"")),"",IF(A507&lt;&gt;"",VLOOKUP(A507,'1CONTRATO2'!$A$311:$F$863,6,FALSE),""))</f>
        <v/>
      </c>
      <c r="D507" s="209"/>
      <c r="E507" s="208"/>
      <c r="F507" s="207" t="str">
        <f>IF(ISNA(IF(A507&lt;&gt;"",VLOOKUP(A507,'1CONTRATO2'!$A$311:$F$863,4,FALSE),"")),"",IF(A507&lt;&gt;"",VLOOKUP(A507,'1CONTRATO2'!$A$311:$F$863,4,FALSE),""))</f>
        <v/>
      </c>
      <c r="G507" s="206" t="str">
        <f>IF(PROGRAMACIÓN!F507="","",PROGRAMACIÓN!F507)</f>
        <v/>
      </c>
      <c r="H507" s="206" t="str">
        <f>IF(PROGRAMACIÓN!G507="","",PROGRAMACIÓN!G507)</f>
        <v/>
      </c>
      <c r="I507" s="206" t="str">
        <f>IF(PROGRAMACIÓN!H507="","",PROGRAMACIÓN!H507)</f>
        <v/>
      </c>
      <c r="J507" s="205" t="str">
        <f>IF(ISNA(IF(A507&lt;&gt;"",VLOOKUP(A507,'1CONTRATO2'!$A$311:$F$863,5,FALSE),"")),"",IF(A507&lt;&gt;"",VLOOKUP(A507,'1CONTRATO2'!$A$311:$F$863,5,FALSE),""))</f>
        <v/>
      </c>
      <c r="K507" s="204" t="str">
        <f>IF(ISNA(IF(OR(F507="DESCANSA",J507="DESCANSA"),"-----",IF(C507&lt;&gt;"",IF(VLOOKUP(F507,INICIO!$C$7:$D$30,2,FALSE)&lt;&gt;"",VLOOKUP(F507,INICIO!$C$7:$D$30,2,FALSE),""),""))),"",IF(OR(F507="DESCANSA",J507="DESCANSA"),"-----",IF(C507&lt;&gt;"",IF(VLOOKUP(F507,INICIO!$C$7:$D$30,2,FALSE)&lt;&gt;"",VLOOKUP(F507,INICIO!$C$7:$D$30,2,FALSE),""),"")))</f>
        <v/>
      </c>
      <c r="L507" s="203" t="str">
        <f>IF(ISNA(IF(A507&lt;&gt;"",VLOOKUP(A507,'1CONTRATO2'!$A$311:$G$863,7,FALSE),"")),"",IF(A507&lt;&gt;"",VLOOKUP(A507,'1CONTRATO2'!$A$311:$G$863,7,FALSE),""))</f>
        <v/>
      </c>
      <c r="M507" s="201" t="str">
        <f t="shared" si="35"/>
        <v>-</v>
      </c>
      <c r="N507" s="302" t="str">
        <f t="shared" si="37"/>
        <v/>
      </c>
      <c r="O507" s="314" t="str">
        <f>IF(PROGRAMACIÓN!C507="", "", PROGRAMACIÓN!C507)</f>
        <v/>
      </c>
      <c r="P507" s="303" t="str">
        <f t="shared" si="38"/>
        <v/>
      </c>
      <c r="Q507" s="303" t="str">
        <f t="shared" si="39"/>
        <v/>
      </c>
    </row>
    <row r="508" spans="1:17" ht="18" customHeight="1" x14ac:dyDescent="0.35">
      <c r="A508" s="203">
        <f t="shared" si="36"/>
        <v>501</v>
      </c>
      <c r="B508" s="210" t="str">
        <f>IF(ISNA(IF(A508&lt;&gt;"",VLOOKUP(A508,'1CONTRATO2'!$A$311:$F$863,2,FALSE),"")),"",IF(A508&lt;&gt;"",VLOOKUP(A508,'1CONTRATO2'!$A$311:$F$863,2,FALSE),""))</f>
        <v/>
      </c>
      <c r="C508" s="210" t="str">
        <f>IF(ISNA(IF(A508&lt;&gt;"",VLOOKUP(A508,'1CONTRATO2'!$A$311:$F$863,6,FALSE),"")),"",IF(A508&lt;&gt;"",VLOOKUP(A508,'1CONTRATO2'!$A$311:$F$863,6,FALSE),""))</f>
        <v/>
      </c>
      <c r="D508" s="209"/>
      <c r="E508" s="208"/>
      <c r="F508" s="207" t="str">
        <f>IF(ISNA(IF(A508&lt;&gt;"",VLOOKUP(A508,'1CONTRATO2'!$A$311:$F$863,4,FALSE),"")),"",IF(A508&lt;&gt;"",VLOOKUP(A508,'1CONTRATO2'!$A$311:$F$863,4,FALSE),""))</f>
        <v/>
      </c>
      <c r="G508" s="206" t="str">
        <f>IF(PROGRAMACIÓN!F508="","",PROGRAMACIÓN!F508)</f>
        <v/>
      </c>
      <c r="H508" s="206" t="str">
        <f>IF(PROGRAMACIÓN!G508="","",PROGRAMACIÓN!G508)</f>
        <v/>
      </c>
      <c r="I508" s="206" t="str">
        <f>IF(PROGRAMACIÓN!H508="","",PROGRAMACIÓN!H508)</f>
        <v/>
      </c>
      <c r="J508" s="205" t="str">
        <f>IF(ISNA(IF(A508&lt;&gt;"",VLOOKUP(A508,'1CONTRATO2'!$A$311:$F$863,5,FALSE),"")),"",IF(A508&lt;&gt;"",VLOOKUP(A508,'1CONTRATO2'!$A$311:$F$863,5,FALSE),""))</f>
        <v/>
      </c>
      <c r="K508" s="204" t="str">
        <f>IF(ISNA(IF(OR(F508="DESCANSA",J508="DESCANSA"),"-----",IF(C508&lt;&gt;"",IF(VLOOKUP(F508,INICIO!$C$7:$D$30,2,FALSE)&lt;&gt;"",VLOOKUP(F508,INICIO!$C$7:$D$30,2,FALSE),""),""))),"",IF(OR(F508="DESCANSA",J508="DESCANSA"),"-----",IF(C508&lt;&gt;"",IF(VLOOKUP(F508,INICIO!$C$7:$D$30,2,FALSE)&lt;&gt;"",VLOOKUP(F508,INICIO!$C$7:$D$30,2,FALSE),""),"")))</f>
        <v/>
      </c>
      <c r="L508" s="203" t="str">
        <f>IF(ISNA(IF(A508&lt;&gt;"",VLOOKUP(A508,'1CONTRATO2'!$A$311:$G$863,7,FALSE),"")),"",IF(A508&lt;&gt;"",VLOOKUP(A508,'1CONTRATO2'!$A$311:$G$863,7,FALSE),""))</f>
        <v/>
      </c>
      <c r="M508" s="201" t="str">
        <f t="shared" si="35"/>
        <v>-</v>
      </c>
      <c r="N508" s="302" t="str">
        <f t="shared" si="37"/>
        <v/>
      </c>
      <c r="O508" s="314" t="str">
        <f>IF(PROGRAMACIÓN!C508="", "", PROGRAMACIÓN!C508)</f>
        <v/>
      </c>
      <c r="P508" s="303" t="str">
        <f t="shared" si="38"/>
        <v/>
      </c>
      <c r="Q508" s="303" t="str">
        <f t="shared" si="39"/>
        <v/>
      </c>
    </row>
    <row r="509" spans="1:17" ht="18" customHeight="1" x14ac:dyDescent="0.35">
      <c r="A509" s="203">
        <f t="shared" si="36"/>
        <v>502</v>
      </c>
      <c r="B509" s="210" t="str">
        <f>IF(ISNA(IF(A509&lt;&gt;"",VLOOKUP(A509,'1CONTRATO2'!$A$311:$F$863,2,FALSE),"")),"",IF(A509&lt;&gt;"",VLOOKUP(A509,'1CONTRATO2'!$A$311:$F$863,2,FALSE),""))</f>
        <v/>
      </c>
      <c r="C509" s="210" t="str">
        <f>IF(ISNA(IF(A509&lt;&gt;"",VLOOKUP(A509,'1CONTRATO2'!$A$311:$F$863,6,FALSE),"")),"",IF(A509&lt;&gt;"",VLOOKUP(A509,'1CONTRATO2'!$A$311:$F$863,6,FALSE),""))</f>
        <v/>
      </c>
      <c r="D509" s="209"/>
      <c r="E509" s="208"/>
      <c r="F509" s="207" t="str">
        <f>IF(ISNA(IF(A509&lt;&gt;"",VLOOKUP(A509,'1CONTRATO2'!$A$311:$F$863,4,FALSE),"")),"",IF(A509&lt;&gt;"",VLOOKUP(A509,'1CONTRATO2'!$A$311:$F$863,4,FALSE),""))</f>
        <v/>
      </c>
      <c r="G509" s="206" t="str">
        <f>IF(PROGRAMACIÓN!F509="","",PROGRAMACIÓN!F509)</f>
        <v/>
      </c>
      <c r="H509" s="206" t="str">
        <f>IF(PROGRAMACIÓN!G509="","",PROGRAMACIÓN!G509)</f>
        <v/>
      </c>
      <c r="I509" s="206" t="str">
        <f>IF(PROGRAMACIÓN!H509="","",PROGRAMACIÓN!H509)</f>
        <v/>
      </c>
      <c r="J509" s="205" t="str">
        <f>IF(ISNA(IF(A509&lt;&gt;"",VLOOKUP(A509,'1CONTRATO2'!$A$311:$F$863,5,FALSE),"")),"",IF(A509&lt;&gt;"",VLOOKUP(A509,'1CONTRATO2'!$A$311:$F$863,5,FALSE),""))</f>
        <v/>
      </c>
      <c r="K509" s="204" t="str">
        <f>IF(ISNA(IF(OR(F509="DESCANSA",J509="DESCANSA"),"-----",IF(C509&lt;&gt;"",IF(VLOOKUP(F509,INICIO!$C$7:$D$30,2,FALSE)&lt;&gt;"",VLOOKUP(F509,INICIO!$C$7:$D$30,2,FALSE),""),""))),"",IF(OR(F509="DESCANSA",J509="DESCANSA"),"-----",IF(C509&lt;&gt;"",IF(VLOOKUP(F509,INICIO!$C$7:$D$30,2,FALSE)&lt;&gt;"",VLOOKUP(F509,INICIO!$C$7:$D$30,2,FALSE),""),"")))</f>
        <v/>
      </c>
      <c r="L509" s="203" t="str">
        <f>IF(ISNA(IF(A509&lt;&gt;"",VLOOKUP(A509,'1CONTRATO2'!$A$311:$G$863,7,FALSE),"")),"",IF(A509&lt;&gt;"",VLOOKUP(A509,'1CONTRATO2'!$A$311:$G$863,7,FALSE),""))</f>
        <v/>
      </c>
      <c r="M509" s="201" t="str">
        <f t="shared" si="35"/>
        <v>-</v>
      </c>
      <c r="N509" s="302" t="str">
        <f t="shared" si="37"/>
        <v/>
      </c>
      <c r="O509" s="314" t="str">
        <f>IF(PROGRAMACIÓN!C509="", "", PROGRAMACIÓN!C509)</f>
        <v/>
      </c>
      <c r="P509" s="303" t="str">
        <f t="shared" si="38"/>
        <v/>
      </c>
      <c r="Q509" s="303" t="str">
        <f t="shared" si="39"/>
        <v/>
      </c>
    </row>
    <row r="510" spans="1:17" ht="18" customHeight="1" x14ac:dyDescent="0.35">
      <c r="A510" s="203">
        <f t="shared" si="36"/>
        <v>503</v>
      </c>
      <c r="B510" s="210" t="str">
        <f>IF(ISNA(IF(A510&lt;&gt;"",VLOOKUP(A510,'1CONTRATO2'!$A$311:$F$863,2,FALSE),"")),"",IF(A510&lt;&gt;"",VLOOKUP(A510,'1CONTRATO2'!$A$311:$F$863,2,FALSE),""))</f>
        <v/>
      </c>
      <c r="C510" s="210" t="str">
        <f>IF(ISNA(IF(A510&lt;&gt;"",VLOOKUP(A510,'1CONTRATO2'!$A$311:$F$863,6,FALSE),"")),"",IF(A510&lt;&gt;"",VLOOKUP(A510,'1CONTRATO2'!$A$311:$F$863,6,FALSE),""))</f>
        <v/>
      </c>
      <c r="D510" s="209"/>
      <c r="E510" s="208"/>
      <c r="F510" s="207" t="str">
        <f>IF(ISNA(IF(A510&lt;&gt;"",VLOOKUP(A510,'1CONTRATO2'!$A$311:$F$863,4,FALSE),"")),"",IF(A510&lt;&gt;"",VLOOKUP(A510,'1CONTRATO2'!$A$311:$F$863,4,FALSE),""))</f>
        <v/>
      </c>
      <c r="G510" s="206" t="str">
        <f>IF(PROGRAMACIÓN!F510="","",PROGRAMACIÓN!F510)</f>
        <v/>
      </c>
      <c r="H510" s="206" t="str">
        <f>IF(PROGRAMACIÓN!G510="","",PROGRAMACIÓN!G510)</f>
        <v/>
      </c>
      <c r="I510" s="206" t="str">
        <f>IF(PROGRAMACIÓN!H510="","",PROGRAMACIÓN!H510)</f>
        <v/>
      </c>
      <c r="J510" s="205" t="str">
        <f>IF(ISNA(IF(A510&lt;&gt;"",VLOOKUP(A510,'1CONTRATO2'!$A$311:$F$863,5,FALSE),"")),"",IF(A510&lt;&gt;"",VLOOKUP(A510,'1CONTRATO2'!$A$311:$F$863,5,FALSE),""))</f>
        <v/>
      </c>
      <c r="K510" s="204" t="str">
        <f>IF(ISNA(IF(OR(F510="DESCANSA",J510="DESCANSA"),"-----",IF(C510&lt;&gt;"",IF(VLOOKUP(F510,INICIO!$C$7:$D$30,2,FALSE)&lt;&gt;"",VLOOKUP(F510,INICIO!$C$7:$D$30,2,FALSE),""),""))),"",IF(OR(F510="DESCANSA",J510="DESCANSA"),"-----",IF(C510&lt;&gt;"",IF(VLOOKUP(F510,INICIO!$C$7:$D$30,2,FALSE)&lt;&gt;"",VLOOKUP(F510,INICIO!$C$7:$D$30,2,FALSE),""),"")))</f>
        <v/>
      </c>
      <c r="L510" s="203" t="str">
        <f>IF(ISNA(IF(A510&lt;&gt;"",VLOOKUP(A510,'1CONTRATO2'!$A$311:$G$863,7,FALSE),"")),"",IF(A510&lt;&gt;"",VLOOKUP(A510,'1CONTRATO2'!$A$311:$G$863,7,FALSE),""))</f>
        <v/>
      </c>
      <c r="M510" s="201" t="str">
        <f t="shared" si="35"/>
        <v>-</v>
      </c>
      <c r="N510" s="302" t="str">
        <f t="shared" si="37"/>
        <v/>
      </c>
      <c r="O510" s="314" t="str">
        <f>IF(PROGRAMACIÓN!C510="", "", PROGRAMACIÓN!C510)</f>
        <v/>
      </c>
      <c r="P510" s="303" t="str">
        <f t="shared" si="38"/>
        <v/>
      </c>
      <c r="Q510" s="303" t="str">
        <f t="shared" si="39"/>
        <v/>
      </c>
    </row>
    <row r="511" spans="1:17" ht="18" customHeight="1" x14ac:dyDescent="0.35">
      <c r="A511" s="203">
        <f t="shared" si="36"/>
        <v>504</v>
      </c>
      <c r="B511" s="210" t="str">
        <f>IF(ISNA(IF(A511&lt;&gt;"",VLOOKUP(A511,'1CONTRATO2'!$A$311:$F$863,2,FALSE),"")),"",IF(A511&lt;&gt;"",VLOOKUP(A511,'1CONTRATO2'!$A$311:$F$863,2,FALSE),""))</f>
        <v/>
      </c>
      <c r="C511" s="210" t="str">
        <f>IF(ISNA(IF(A511&lt;&gt;"",VLOOKUP(A511,'1CONTRATO2'!$A$311:$F$863,6,FALSE),"")),"",IF(A511&lt;&gt;"",VLOOKUP(A511,'1CONTRATO2'!$A$311:$F$863,6,FALSE),""))</f>
        <v/>
      </c>
      <c r="D511" s="209"/>
      <c r="E511" s="208"/>
      <c r="F511" s="207" t="str">
        <f>IF(ISNA(IF(A511&lt;&gt;"",VLOOKUP(A511,'1CONTRATO2'!$A$311:$F$863,4,FALSE),"")),"",IF(A511&lt;&gt;"",VLOOKUP(A511,'1CONTRATO2'!$A$311:$F$863,4,FALSE),""))</f>
        <v/>
      </c>
      <c r="G511" s="206" t="str">
        <f>IF(PROGRAMACIÓN!F511="","",PROGRAMACIÓN!F511)</f>
        <v/>
      </c>
      <c r="H511" s="206" t="str">
        <f>IF(PROGRAMACIÓN!G511="","",PROGRAMACIÓN!G511)</f>
        <v/>
      </c>
      <c r="I511" s="206" t="str">
        <f>IF(PROGRAMACIÓN!H511="","",PROGRAMACIÓN!H511)</f>
        <v/>
      </c>
      <c r="J511" s="205" t="str">
        <f>IF(ISNA(IF(A511&lt;&gt;"",VLOOKUP(A511,'1CONTRATO2'!$A$311:$F$863,5,FALSE),"")),"",IF(A511&lt;&gt;"",VLOOKUP(A511,'1CONTRATO2'!$A$311:$F$863,5,FALSE),""))</f>
        <v/>
      </c>
      <c r="K511" s="204" t="str">
        <f>IF(ISNA(IF(OR(F511="DESCANSA",J511="DESCANSA"),"-----",IF(C511&lt;&gt;"",IF(VLOOKUP(F511,INICIO!$C$7:$D$30,2,FALSE)&lt;&gt;"",VLOOKUP(F511,INICIO!$C$7:$D$30,2,FALSE),""),""))),"",IF(OR(F511="DESCANSA",J511="DESCANSA"),"-----",IF(C511&lt;&gt;"",IF(VLOOKUP(F511,INICIO!$C$7:$D$30,2,FALSE)&lt;&gt;"",VLOOKUP(F511,INICIO!$C$7:$D$30,2,FALSE),""),"")))</f>
        <v/>
      </c>
      <c r="L511" s="203" t="str">
        <f>IF(ISNA(IF(A511&lt;&gt;"",VLOOKUP(A511,'1CONTRATO2'!$A$311:$G$863,7,FALSE),"")),"",IF(A511&lt;&gt;"",VLOOKUP(A511,'1CONTRATO2'!$A$311:$G$863,7,FALSE),""))</f>
        <v/>
      </c>
      <c r="M511" s="201" t="str">
        <f t="shared" si="35"/>
        <v>-</v>
      </c>
      <c r="N511" s="302" t="str">
        <f t="shared" si="37"/>
        <v/>
      </c>
      <c r="O511" s="314" t="str">
        <f>IF(PROGRAMACIÓN!C511="", "", PROGRAMACIÓN!C511)</f>
        <v/>
      </c>
      <c r="P511" s="303" t="str">
        <f t="shared" si="38"/>
        <v/>
      </c>
      <c r="Q511" s="303" t="str">
        <f t="shared" si="39"/>
        <v/>
      </c>
    </row>
    <row r="512" spans="1:17" ht="18" customHeight="1" x14ac:dyDescent="0.35">
      <c r="A512" s="203">
        <f t="shared" si="36"/>
        <v>505</v>
      </c>
      <c r="B512" s="210" t="str">
        <f>IF(ISNA(IF(A512&lt;&gt;"",VLOOKUP(A512,'1CONTRATO2'!$A$311:$F$863,2,FALSE),"")),"",IF(A512&lt;&gt;"",VLOOKUP(A512,'1CONTRATO2'!$A$311:$F$863,2,FALSE),""))</f>
        <v/>
      </c>
      <c r="C512" s="210" t="str">
        <f>IF(ISNA(IF(A512&lt;&gt;"",VLOOKUP(A512,'1CONTRATO2'!$A$311:$F$863,6,FALSE),"")),"",IF(A512&lt;&gt;"",VLOOKUP(A512,'1CONTRATO2'!$A$311:$F$863,6,FALSE),""))</f>
        <v/>
      </c>
      <c r="D512" s="209"/>
      <c r="E512" s="208"/>
      <c r="F512" s="207" t="str">
        <f>IF(ISNA(IF(A512&lt;&gt;"",VLOOKUP(A512,'1CONTRATO2'!$A$311:$F$863,4,FALSE),"")),"",IF(A512&lt;&gt;"",VLOOKUP(A512,'1CONTRATO2'!$A$311:$F$863,4,FALSE),""))</f>
        <v/>
      </c>
      <c r="G512" s="206" t="str">
        <f>IF(PROGRAMACIÓN!F512="","",PROGRAMACIÓN!F512)</f>
        <v/>
      </c>
      <c r="H512" s="206" t="str">
        <f>IF(PROGRAMACIÓN!G512="","",PROGRAMACIÓN!G512)</f>
        <v/>
      </c>
      <c r="I512" s="206" t="str">
        <f>IF(PROGRAMACIÓN!H512="","",PROGRAMACIÓN!H512)</f>
        <v/>
      </c>
      <c r="J512" s="205" t="str">
        <f>IF(ISNA(IF(A512&lt;&gt;"",VLOOKUP(A512,'1CONTRATO2'!$A$311:$F$863,5,FALSE),"")),"",IF(A512&lt;&gt;"",VLOOKUP(A512,'1CONTRATO2'!$A$311:$F$863,5,FALSE),""))</f>
        <v/>
      </c>
      <c r="K512" s="204" t="str">
        <f>IF(ISNA(IF(OR(F512="DESCANSA",J512="DESCANSA"),"-----",IF(C512&lt;&gt;"",IF(VLOOKUP(F512,INICIO!$C$7:$D$30,2,FALSE)&lt;&gt;"",VLOOKUP(F512,INICIO!$C$7:$D$30,2,FALSE),""),""))),"",IF(OR(F512="DESCANSA",J512="DESCANSA"),"-----",IF(C512&lt;&gt;"",IF(VLOOKUP(F512,INICIO!$C$7:$D$30,2,FALSE)&lt;&gt;"",VLOOKUP(F512,INICIO!$C$7:$D$30,2,FALSE),""),"")))</f>
        <v/>
      </c>
      <c r="L512" s="203" t="str">
        <f>IF(ISNA(IF(A512&lt;&gt;"",VLOOKUP(A512,'1CONTRATO2'!$A$311:$G$863,7,FALSE),"")),"",IF(A512&lt;&gt;"",VLOOKUP(A512,'1CONTRATO2'!$A$311:$G$863,7,FALSE),""))</f>
        <v/>
      </c>
      <c r="M512" s="201" t="str">
        <f t="shared" si="35"/>
        <v>-</v>
      </c>
      <c r="N512" s="302" t="str">
        <f t="shared" si="37"/>
        <v/>
      </c>
      <c r="O512" s="314" t="str">
        <f>IF(PROGRAMACIÓN!C512="", "", PROGRAMACIÓN!C512)</f>
        <v/>
      </c>
      <c r="P512" s="303" t="str">
        <f t="shared" si="38"/>
        <v/>
      </c>
      <c r="Q512" s="303" t="str">
        <f t="shared" si="39"/>
        <v/>
      </c>
    </row>
    <row r="513" spans="1:17" ht="18" customHeight="1" x14ac:dyDescent="0.35">
      <c r="A513" s="203">
        <f t="shared" si="36"/>
        <v>506</v>
      </c>
      <c r="B513" s="210" t="str">
        <f>IF(ISNA(IF(A513&lt;&gt;"",VLOOKUP(A513,'1CONTRATO2'!$A$311:$F$863,2,FALSE),"")),"",IF(A513&lt;&gt;"",VLOOKUP(A513,'1CONTRATO2'!$A$311:$F$863,2,FALSE),""))</f>
        <v/>
      </c>
      <c r="C513" s="210" t="str">
        <f>IF(ISNA(IF(A513&lt;&gt;"",VLOOKUP(A513,'1CONTRATO2'!$A$311:$F$863,6,FALSE),"")),"",IF(A513&lt;&gt;"",VLOOKUP(A513,'1CONTRATO2'!$A$311:$F$863,6,FALSE),""))</f>
        <v/>
      </c>
      <c r="D513" s="209"/>
      <c r="E513" s="208"/>
      <c r="F513" s="207" t="str">
        <f>IF(ISNA(IF(A513&lt;&gt;"",VLOOKUP(A513,'1CONTRATO2'!$A$311:$F$863,4,FALSE),"")),"",IF(A513&lt;&gt;"",VLOOKUP(A513,'1CONTRATO2'!$A$311:$F$863,4,FALSE),""))</f>
        <v/>
      </c>
      <c r="G513" s="206" t="str">
        <f>IF(PROGRAMACIÓN!F513="","",PROGRAMACIÓN!F513)</f>
        <v/>
      </c>
      <c r="H513" s="206" t="str">
        <f>IF(PROGRAMACIÓN!G513="","",PROGRAMACIÓN!G513)</f>
        <v/>
      </c>
      <c r="I513" s="206" t="str">
        <f>IF(PROGRAMACIÓN!H513="","",PROGRAMACIÓN!H513)</f>
        <v/>
      </c>
      <c r="J513" s="205" t="str">
        <f>IF(ISNA(IF(A513&lt;&gt;"",VLOOKUP(A513,'1CONTRATO2'!$A$311:$F$863,5,FALSE),"")),"",IF(A513&lt;&gt;"",VLOOKUP(A513,'1CONTRATO2'!$A$311:$F$863,5,FALSE),""))</f>
        <v/>
      </c>
      <c r="K513" s="204" t="str">
        <f>IF(ISNA(IF(OR(F513="DESCANSA",J513="DESCANSA"),"-----",IF(C513&lt;&gt;"",IF(VLOOKUP(F513,INICIO!$C$7:$D$30,2,FALSE)&lt;&gt;"",VLOOKUP(F513,INICIO!$C$7:$D$30,2,FALSE),""),""))),"",IF(OR(F513="DESCANSA",J513="DESCANSA"),"-----",IF(C513&lt;&gt;"",IF(VLOOKUP(F513,INICIO!$C$7:$D$30,2,FALSE)&lt;&gt;"",VLOOKUP(F513,INICIO!$C$7:$D$30,2,FALSE),""),"")))</f>
        <v/>
      </c>
      <c r="L513" s="203" t="str">
        <f>IF(ISNA(IF(A513&lt;&gt;"",VLOOKUP(A513,'1CONTRATO2'!$A$311:$G$863,7,FALSE),"")),"",IF(A513&lt;&gt;"",VLOOKUP(A513,'1CONTRATO2'!$A$311:$G$863,7,FALSE),""))</f>
        <v/>
      </c>
      <c r="M513" s="201" t="str">
        <f t="shared" si="35"/>
        <v>-</v>
      </c>
      <c r="N513" s="302" t="str">
        <f t="shared" si="37"/>
        <v/>
      </c>
      <c r="O513" s="314" t="str">
        <f>IF(PROGRAMACIÓN!C513="", "", PROGRAMACIÓN!C513)</f>
        <v/>
      </c>
      <c r="P513" s="303" t="str">
        <f t="shared" si="38"/>
        <v/>
      </c>
      <c r="Q513" s="303" t="str">
        <f t="shared" si="39"/>
        <v/>
      </c>
    </row>
    <row r="514" spans="1:17" ht="18" customHeight="1" x14ac:dyDescent="0.35">
      <c r="A514" s="203">
        <f t="shared" si="36"/>
        <v>507</v>
      </c>
      <c r="B514" s="210" t="str">
        <f>IF(ISNA(IF(A514&lt;&gt;"",VLOOKUP(A514,'1CONTRATO2'!$A$311:$F$863,2,FALSE),"")),"",IF(A514&lt;&gt;"",VLOOKUP(A514,'1CONTRATO2'!$A$311:$F$863,2,FALSE),""))</f>
        <v/>
      </c>
      <c r="C514" s="210" t="str">
        <f>IF(ISNA(IF(A514&lt;&gt;"",VLOOKUP(A514,'1CONTRATO2'!$A$311:$F$863,6,FALSE),"")),"",IF(A514&lt;&gt;"",VLOOKUP(A514,'1CONTRATO2'!$A$311:$F$863,6,FALSE),""))</f>
        <v/>
      </c>
      <c r="D514" s="209"/>
      <c r="E514" s="208"/>
      <c r="F514" s="207" t="str">
        <f>IF(ISNA(IF(A514&lt;&gt;"",VLOOKUP(A514,'1CONTRATO2'!$A$311:$F$863,4,FALSE),"")),"",IF(A514&lt;&gt;"",VLOOKUP(A514,'1CONTRATO2'!$A$311:$F$863,4,FALSE),""))</f>
        <v/>
      </c>
      <c r="G514" s="206" t="str">
        <f>IF(PROGRAMACIÓN!F514="","",PROGRAMACIÓN!F514)</f>
        <v/>
      </c>
      <c r="H514" s="206" t="str">
        <f>IF(PROGRAMACIÓN!G514="","",PROGRAMACIÓN!G514)</f>
        <v/>
      </c>
      <c r="I514" s="206" t="str">
        <f>IF(PROGRAMACIÓN!H514="","",PROGRAMACIÓN!H514)</f>
        <v/>
      </c>
      <c r="J514" s="205" t="str">
        <f>IF(ISNA(IF(A514&lt;&gt;"",VLOOKUP(A514,'1CONTRATO2'!$A$311:$F$863,5,FALSE),"")),"",IF(A514&lt;&gt;"",VLOOKUP(A514,'1CONTRATO2'!$A$311:$F$863,5,FALSE),""))</f>
        <v/>
      </c>
      <c r="K514" s="204" t="str">
        <f>IF(ISNA(IF(OR(F514="DESCANSA",J514="DESCANSA"),"-----",IF(C514&lt;&gt;"",IF(VLOOKUP(F514,INICIO!$C$7:$D$30,2,FALSE)&lt;&gt;"",VLOOKUP(F514,INICIO!$C$7:$D$30,2,FALSE),""),""))),"",IF(OR(F514="DESCANSA",J514="DESCANSA"),"-----",IF(C514&lt;&gt;"",IF(VLOOKUP(F514,INICIO!$C$7:$D$30,2,FALSE)&lt;&gt;"",VLOOKUP(F514,INICIO!$C$7:$D$30,2,FALSE),""),"")))</f>
        <v/>
      </c>
      <c r="L514" s="203" t="str">
        <f>IF(ISNA(IF(A514&lt;&gt;"",VLOOKUP(A514,'1CONTRATO2'!$A$311:$G$863,7,FALSE),"")),"",IF(A514&lt;&gt;"",VLOOKUP(A514,'1CONTRATO2'!$A$311:$G$863,7,FALSE),""))</f>
        <v/>
      </c>
      <c r="M514" s="201" t="str">
        <f t="shared" si="35"/>
        <v>-</v>
      </c>
      <c r="N514" s="302" t="str">
        <f t="shared" si="37"/>
        <v/>
      </c>
      <c r="O514" s="314" t="str">
        <f>IF(PROGRAMACIÓN!C514="", "", PROGRAMACIÓN!C514)</f>
        <v/>
      </c>
      <c r="P514" s="303" t="str">
        <f t="shared" si="38"/>
        <v/>
      </c>
      <c r="Q514" s="303" t="str">
        <f t="shared" si="39"/>
        <v/>
      </c>
    </row>
    <row r="515" spans="1:17" ht="18" customHeight="1" x14ac:dyDescent="0.35">
      <c r="A515" s="203">
        <f t="shared" si="36"/>
        <v>508</v>
      </c>
      <c r="B515" s="210" t="str">
        <f>IF(ISNA(IF(A515&lt;&gt;"",VLOOKUP(A515,'1CONTRATO2'!$A$311:$F$863,2,FALSE),"")),"",IF(A515&lt;&gt;"",VLOOKUP(A515,'1CONTRATO2'!$A$311:$F$863,2,FALSE),""))</f>
        <v/>
      </c>
      <c r="C515" s="210" t="str">
        <f>IF(ISNA(IF(A515&lt;&gt;"",VLOOKUP(A515,'1CONTRATO2'!$A$311:$F$863,6,FALSE),"")),"",IF(A515&lt;&gt;"",VLOOKUP(A515,'1CONTRATO2'!$A$311:$F$863,6,FALSE),""))</f>
        <v/>
      </c>
      <c r="D515" s="209"/>
      <c r="E515" s="208"/>
      <c r="F515" s="207" t="str">
        <f>IF(ISNA(IF(A515&lt;&gt;"",VLOOKUP(A515,'1CONTRATO2'!$A$311:$F$863,4,FALSE),"")),"",IF(A515&lt;&gt;"",VLOOKUP(A515,'1CONTRATO2'!$A$311:$F$863,4,FALSE),""))</f>
        <v/>
      </c>
      <c r="G515" s="206" t="str">
        <f>IF(PROGRAMACIÓN!F515="","",PROGRAMACIÓN!F515)</f>
        <v/>
      </c>
      <c r="H515" s="206" t="str">
        <f>IF(PROGRAMACIÓN!G515="","",PROGRAMACIÓN!G515)</f>
        <v/>
      </c>
      <c r="I515" s="206" t="str">
        <f>IF(PROGRAMACIÓN!H515="","",PROGRAMACIÓN!H515)</f>
        <v/>
      </c>
      <c r="J515" s="205" t="str">
        <f>IF(ISNA(IF(A515&lt;&gt;"",VLOOKUP(A515,'1CONTRATO2'!$A$311:$F$863,5,FALSE),"")),"",IF(A515&lt;&gt;"",VLOOKUP(A515,'1CONTRATO2'!$A$311:$F$863,5,FALSE),""))</f>
        <v/>
      </c>
      <c r="K515" s="204" t="str">
        <f>IF(ISNA(IF(OR(F515="DESCANSA",J515="DESCANSA"),"-----",IF(C515&lt;&gt;"",IF(VLOOKUP(F515,INICIO!$C$7:$D$30,2,FALSE)&lt;&gt;"",VLOOKUP(F515,INICIO!$C$7:$D$30,2,FALSE),""),""))),"",IF(OR(F515="DESCANSA",J515="DESCANSA"),"-----",IF(C515&lt;&gt;"",IF(VLOOKUP(F515,INICIO!$C$7:$D$30,2,FALSE)&lt;&gt;"",VLOOKUP(F515,INICIO!$C$7:$D$30,2,FALSE),""),"")))</f>
        <v/>
      </c>
      <c r="L515" s="203" t="str">
        <f>IF(ISNA(IF(A515&lt;&gt;"",VLOOKUP(A515,'1CONTRATO2'!$A$311:$G$863,7,FALSE),"")),"",IF(A515&lt;&gt;"",VLOOKUP(A515,'1CONTRATO2'!$A$311:$G$863,7,FALSE),""))</f>
        <v/>
      </c>
      <c r="M515" s="201" t="str">
        <f t="shared" si="35"/>
        <v>-</v>
      </c>
      <c r="N515" s="302" t="str">
        <f t="shared" si="37"/>
        <v/>
      </c>
      <c r="O515" s="314" t="str">
        <f>IF(PROGRAMACIÓN!C515="", "", PROGRAMACIÓN!C515)</f>
        <v/>
      </c>
      <c r="P515" s="303" t="str">
        <f t="shared" si="38"/>
        <v/>
      </c>
      <c r="Q515" s="303" t="str">
        <f t="shared" si="39"/>
        <v/>
      </c>
    </row>
    <row r="516" spans="1:17" ht="18" customHeight="1" x14ac:dyDescent="0.35">
      <c r="A516" s="203">
        <f t="shared" si="36"/>
        <v>509</v>
      </c>
      <c r="B516" s="210" t="str">
        <f>IF(ISNA(IF(A516&lt;&gt;"",VLOOKUP(A516,'1CONTRATO2'!$A$311:$F$863,2,FALSE),"")),"",IF(A516&lt;&gt;"",VLOOKUP(A516,'1CONTRATO2'!$A$311:$F$863,2,FALSE),""))</f>
        <v/>
      </c>
      <c r="C516" s="210" t="str">
        <f>IF(ISNA(IF(A516&lt;&gt;"",VLOOKUP(A516,'1CONTRATO2'!$A$311:$F$863,6,FALSE),"")),"",IF(A516&lt;&gt;"",VLOOKUP(A516,'1CONTRATO2'!$A$311:$F$863,6,FALSE),""))</f>
        <v/>
      </c>
      <c r="D516" s="209"/>
      <c r="E516" s="208"/>
      <c r="F516" s="207" t="str">
        <f>IF(ISNA(IF(A516&lt;&gt;"",VLOOKUP(A516,'1CONTRATO2'!$A$311:$F$863,4,FALSE),"")),"",IF(A516&lt;&gt;"",VLOOKUP(A516,'1CONTRATO2'!$A$311:$F$863,4,FALSE),""))</f>
        <v/>
      </c>
      <c r="G516" s="206" t="str">
        <f>IF(PROGRAMACIÓN!F516="","",PROGRAMACIÓN!F516)</f>
        <v/>
      </c>
      <c r="H516" s="206" t="str">
        <f>IF(PROGRAMACIÓN!G516="","",PROGRAMACIÓN!G516)</f>
        <v/>
      </c>
      <c r="I516" s="206" t="str">
        <f>IF(PROGRAMACIÓN!H516="","",PROGRAMACIÓN!H516)</f>
        <v/>
      </c>
      <c r="J516" s="205" t="str">
        <f>IF(ISNA(IF(A516&lt;&gt;"",VLOOKUP(A516,'1CONTRATO2'!$A$311:$F$863,5,FALSE),"")),"",IF(A516&lt;&gt;"",VLOOKUP(A516,'1CONTRATO2'!$A$311:$F$863,5,FALSE),""))</f>
        <v/>
      </c>
      <c r="K516" s="204" t="str">
        <f>IF(ISNA(IF(OR(F516="DESCANSA",J516="DESCANSA"),"-----",IF(C516&lt;&gt;"",IF(VLOOKUP(F516,INICIO!$C$7:$D$30,2,FALSE)&lt;&gt;"",VLOOKUP(F516,INICIO!$C$7:$D$30,2,FALSE),""),""))),"",IF(OR(F516="DESCANSA",J516="DESCANSA"),"-----",IF(C516&lt;&gt;"",IF(VLOOKUP(F516,INICIO!$C$7:$D$30,2,FALSE)&lt;&gt;"",VLOOKUP(F516,INICIO!$C$7:$D$30,2,FALSE),""),"")))</f>
        <v/>
      </c>
      <c r="L516" s="203" t="str">
        <f>IF(ISNA(IF(A516&lt;&gt;"",VLOOKUP(A516,'1CONTRATO2'!$A$311:$G$863,7,FALSE),"")),"",IF(A516&lt;&gt;"",VLOOKUP(A516,'1CONTRATO2'!$A$311:$G$863,7,FALSE),""))</f>
        <v/>
      </c>
      <c r="M516" s="201" t="str">
        <f t="shared" si="35"/>
        <v>-</v>
      </c>
      <c r="N516" s="302" t="str">
        <f t="shared" si="37"/>
        <v/>
      </c>
      <c r="O516" s="314" t="str">
        <f>IF(PROGRAMACIÓN!C516="", "", PROGRAMACIÓN!C516)</f>
        <v/>
      </c>
      <c r="P516" s="303" t="str">
        <f t="shared" si="38"/>
        <v/>
      </c>
      <c r="Q516" s="303" t="str">
        <f t="shared" si="39"/>
        <v/>
      </c>
    </row>
    <row r="517" spans="1:17" ht="18" customHeight="1" x14ac:dyDescent="0.35">
      <c r="A517" s="203">
        <f t="shared" si="36"/>
        <v>510</v>
      </c>
      <c r="B517" s="210" t="str">
        <f>IF(ISNA(IF(A517&lt;&gt;"",VLOOKUP(A517,'1CONTRATO2'!$A$311:$F$863,2,FALSE),"")),"",IF(A517&lt;&gt;"",VLOOKUP(A517,'1CONTRATO2'!$A$311:$F$863,2,FALSE),""))</f>
        <v/>
      </c>
      <c r="C517" s="210" t="str">
        <f>IF(ISNA(IF(A517&lt;&gt;"",VLOOKUP(A517,'1CONTRATO2'!$A$311:$F$863,6,FALSE),"")),"",IF(A517&lt;&gt;"",VLOOKUP(A517,'1CONTRATO2'!$A$311:$F$863,6,FALSE),""))</f>
        <v/>
      </c>
      <c r="D517" s="209"/>
      <c r="E517" s="208"/>
      <c r="F517" s="207" t="str">
        <f>IF(ISNA(IF(A517&lt;&gt;"",VLOOKUP(A517,'1CONTRATO2'!$A$311:$F$863,4,FALSE),"")),"",IF(A517&lt;&gt;"",VLOOKUP(A517,'1CONTRATO2'!$A$311:$F$863,4,FALSE),""))</f>
        <v/>
      </c>
      <c r="G517" s="206" t="str">
        <f>IF(PROGRAMACIÓN!F517="","",PROGRAMACIÓN!F517)</f>
        <v/>
      </c>
      <c r="H517" s="206" t="str">
        <f>IF(PROGRAMACIÓN!G517="","",PROGRAMACIÓN!G517)</f>
        <v/>
      </c>
      <c r="I517" s="206" t="str">
        <f>IF(PROGRAMACIÓN!H517="","",PROGRAMACIÓN!H517)</f>
        <v/>
      </c>
      <c r="J517" s="205" t="str">
        <f>IF(ISNA(IF(A517&lt;&gt;"",VLOOKUP(A517,'1CONTRATO2'!$A$311:$F$863,5,FALSE),"")),"",IF(A517&lt;&gt;"",VLOOKUP(A517,'1CONTRATO2'!$A$311:$F$863,5,FALSE),""))</f>
        <v/>
      </c>
      <c r="K517" s="204" t="str">
        <f>IF(ISNA(IF(OR(F517="DESCANSA",J517="DESCANSA"),"-----",IF(C517&lt;&gt;"",IF(VLOOKUP(F517,INICIO!$C$7:$D$30,2,FALSE)&lt;&gt;"",VLOOKUP(F517,INICIO!$C$7:$D$30,2,FALSE),""),""))),"",IF(OR(F517="DESCANSA",J517="DESCANSA"),"-----",IF(C517&lt;&gt;"",IF(VLOOKUP(F517,INICIO!$C$7:$D$30,2,FALSE)&lt;&gt;"",VLOOKUP(F517,INICIO!$C$7:$D$30,2,FALSE),""),"")))</f>
        <v/>
      </c>
      <c r="L517" s="203" t="str">
        <f>IF(ISNA(IF(A517&lt;&gt;"",VLOOKUP(A517,'1CONTRATO2'!$A$311:$G$863,7,FALSE),"")),"",IF(A517&lt;&gt;"",VLOOKUP(A517,'1CONTRATO2'!$A$311:$G$863,7,FALSE),""))</f>
        <v/>
      </c>
      <c r="M517" s="201" t="str">
        <f t="shared" si="35"/>
        <v>-</v>
      </c>
      <c r="N517" s="302" t="str">
        <f t="shared" si="37"/>
        <v/>
      </c>
      <c r="O517" s="314" t="str">
        <f>IF(PROGRAMACIÓN!C517="", "", PROGRAMACIÓN!C517)</f>
        <v/>
      </c>
      <c r="P517" s="303" t="str">
        <f t="shared" si="38"/>
        <v/>
      </c>
      <c r="Q517" s="303" t="str">
        <f t="shared" si="39"/>
        <v/>
      </c>
    </row>
    <row r="518" spans="1:17" ht="18" customHeight="1" x14ac:dyDescent="0.35">
      <c r="A518" s="203">
        <f t="shared" si="36"/>
        <v>511</v>
      </c>
      <c r="B518" s="210" t="str">
        <f>IF(ISNA(IF(A518&lt;&gt;"",VLOOKUP(A518,'1CONTRATO2'!$A$311:$F$863,2,FALSE),"")),"",IF(A518&lt;&gt;"",VLOOKUP(A518,'1CONTRATO2'!$A$311:$F$863,2,FALSE),""))</f>
        <v/>
      </c>
      <c r="C518" s="210" t="str">
        <f>IF(ISNA(IF(A518&lt;&gt;"",VLOOKUP(A518,'1CONTRATO2'!$A$311:$F$863,6,FALSE),"")),"",IF(A518&lt;&gt;"",VLOOKUP(A518,'1CONTRATO2'!$A$311:$F$863,6,FALSE),""))</f>
        <v/>
      </c>
      <c r="D518" s="209"/>
      <c r="E518" s="208"/>
      <c r="F518" s="207" t="str">
        <f>IF(ISNA(IF(A518&lt;&gt;"",VLOOKUP(A518,'1CONTRATO2'!$A$311:$F$863,4,FALSE),"")),"",IF(A518&lt;&gt;"",VLOOKUP(A518,'1CONTRATO2'!$A$311:$F$863,4,FALSE),""))</f>
        <v/>
      </c>
      <c r="G518" s="206" t="str">
        <f>IF(PROGRAMACIÓN!F518="","",PROGRAMACIÓN!F518)</f>
        <v/>
      </c>
      <c r="H518" s="206" t="str">
        <f>IF(PROGRAMACIÓN!G518="","",PROGRAMACIÓN!G518)</f>
        <v/>
      </c>
      <c r="I518" s="206" t="str">
        <f>IF(PROGRAMACIÓN!H518="","",PROGRAMACIÓN!H518)</f>
        <v/>
      </c>
      <c r="J518" s="205" t="str">
        <f>IF(ISNA(IF(A518&lt;&gt;"",VLOOKUP(A518,'1CONTRATO2'!$A$311:$F$863,5,FALSE),"")),"",IF(A518&lt;&gt;"",VLOOKUP(A518,'1CONTRATO2'!$A$311:$F$863,5,FALSE),""))</f>
        <v/>
      </c>
      <c r="K518" s="204" t="str">
        <f>IF(ISNA(IF(OR(F518="DESCANSA",J518="DESCANSA"),"-----",IF(C518&lt;&gt;"",IF(VLOOKUP(F518,INICIO!$C$7:$D$30,2,FALSE)&lt;&gt;"",VLOOKUP(F518,INICIO!$C$7:$D$30,2,FALSE),""),""))),"",IF(OR(F518="DESCANSA",J518="DESCANSA"),"-----",IF(C518&lt;&gt;"",IF(VLOOKUP(F518,INICIO!$C$7:$D$30,2,FALSE)&lt;&gt;"",VLOOKUP(F518,INICIO!$C$7:$D$30,2,FALSE),""),"")))</f>
        <v/>
      </c>
      <c r="L518" s="203" t="str">
        <f>IF(ISNA(IF(A518&lt;&gt;"",VLOOKUP(A518,'1CONTRATO2'!$A$311:$G$863,7,FALSE),"")),"",IF(A518&lt;&gt;"",VLOOKUP(A518,'1CONTRATO2'!$A$311:$G$863,7,FALSE),""))</f>
        <v/>
      </c>
      <c r="M518" s="201" t="str">
        <f t="shared" si="35"/>
        <v>-</v>
      </c>
      <c r="N518" s="302" t="str">
        <f t="shared" si="37"/>
        <v/>
      </c>
      <c r="O518" s="314" t="str">
        <f>IF(PROGRAMACIÓN!C518="", "", PROGRAMACIÓN!C518)</f>
        <v/>
      </c>
      <c r="P518" s="303" t="str">
        <f t="shared" si="38"/>
        <v/>
      </c>
      <c r="Q518" s="303" t="str">
        <f t="shared" si="39"/>
        <v/>
      </c>
    </row>
    <row r="519" spans="1:17" ht="18" customHeight="1" x14ac:dyDescent="0.35">
      <c r="A519" s="203">
        <f t="shared" si="36"/>
        <v>512</v>
      </c>
      <c r="B519" s="210" t="str">
        <f>IF(ISNA(IF(A519&lt;&gt;"",VLOOKUP(A519,'1CONTRATO2'!$A$311:$F$863,2,FALSE),"")),"",IF(A519&lt;&gt;"",VLOOKUP(A519,'1CONTRATO2'!$A$311:$F$863,2,FALSE),""))</f>
        <v/>
      </c>
      <c r="C519" s="210" t="str">
        <f>IF(ISNA(IF(A519&lt;&gt;"",VLOOKUP(A519,'1CONTRATO2'!$A$311:$F$863,6,FALSE),"")),"",IF(A519&lt;&gt;"",VLOOKUP(A519,'1CONTRATO2'!$A$311:$F$863,6,FALSE),""))</f>
        <v/>
      </c>
      <c r="D519" s="209"/>
      <c r="E519" s="208"/>
      <c r="F519" s="207" t="str">
        <f>IF(ISNA(IF(A519&lt;&gt;"",VLOOKUP(A519,'1CONTRATO2'!$A$311:$F$863,4,FALSE),"")),"",IF(A519&lt;&gt;"",VLOOKUP(A519,'1CONTRATO2'!$A$311:$F$863,4,FALSE),""))</f>
        <v/>
      </c>
      <c r="G519" s="206" t="str">
        <f>IF(PROGRAMACIÓN!F519="","",PROGRAMACIÓN!F519)</f>
        <v/>
      </c>
      <c r="H519" s="206" t="str">
        <f>IF(PROGRAMACIÓN!G519="","",PROGRAMACIÓN!G519)</f>
        <v/>
      </c>
      <c r="I519" s="206" t="str">
        <f>IF(PROGRAMACIÓN!H519="","",PROGRAMACIÓN!H519)</f>
        <v/>
      </c>
      <c r="J519" s="205" t="str">
        <f>IF(ISNA(IF(A519&lt;&gt;"",VLOOKUP(A519,'1CONTRATO2'!$A$311:$F$863,5,FALSE),"")),"",IF(A519&lt;&gt;"",VLOOKUP(A519,'1CONTRATO2'!$A$311:$F$863,5,FALSE),""))</f>
        <v/>
      </c>
      <c r="K519" s="204" t="str">
        <f>IF(ISNA(IF(OR(F519="DESCANSA",J519="DESCANSA"),"-----",IF(C519&lt;&gt;"",IF(VLOOKUP(F519,INICIO!$C$7:$D$30,2,FALSE)&lt;&gt;"",VLOOKUP(F519,INICIO!$C$7:$D$30,2,FALSE),""),""))),"",IF(OR(F519="DESCANSA",J519="DESCANSA"),"-----",IF(C519&lt;&gt;"",IF(VLOOKUP(F519,INICIO!$C$7:$D$30,2,FALSE)&lt;&gt;"",VLOOKUP(F519,INICIO!$C$7:$D$30,2,FALSE),""),"")))</f>
        <v/>
      </c>
      <c r="L519" s="203" t="str">
        <f>IF(ISNA(IF(A519&lt;&gt;"",VLOOKUP(A519,'1CONTRATO2'!$A$311:$G$863,7,FALSE),"")),"",IF(A519&lt;&gt;"",VLOOKUP(A519,'1CONTRATO2'!$A$311:$G$863,7,FALSE),""))</f>
        <v/>
      </c>
      <c r="M519" s="201" t="str">
        <f t="shared" si="35"/>
        <v>-</v>
      </c>
      <c r="N519" s="302" t="str">
        <f t="shared" si="37"/>
        <v/>
      </c>
      <c r="O519" s="314" t="str">
        <f>IF(PROGRAMACIÓN!C519="", "", PROGRAMACIÓN!C519)</f>
        <v/>
      </c>
      <c r="P519" s="303" t="str">
        <f t="shared" si="38"/>
        <v/>
      </c>
      <c r="Q519" s="303" t="str">
        <f t="shared" si="39"/>
        <v/>
      </c>
    </row>
    <row r="520" spans="1:17" ht="18" customHeight="1" x14ac:dyDescent="0.35">
      <c r="A520" s="203">
        <f t="shared" si="36"/>
        <v>513</v>
      </c>
      <c r="B520" s="210" t="str">
        <f>IF(ISNA(IF(A520&lt;&gt;"",VLOOKUP(A520,'1CONTRATO2'!$A$311:$F$863,2,FALSE),"")),"",IF(A520&lt;&gt;"",VLOOKUP(A520,'1CONTRATO2'!$A$311:$F$863,2,FALSE),""))</f>
        <v/>
      </c>
      <c r="C520" s="210" t="str">
        <f>IF(ISNA(IF(A520&lt;&gt;"",VLOOKUP(A520,'1CONTRATO2'!$A$311:$F$863,6,FALSE),"")),"",IF(A520&lt;&gt;"",VLOOKUP(A520,'1CONTRATO2'!$A$311:$F$863,6,FALSE),""))</f>
        <v/>
      </c>
      <c r="D520" s="209"/>
      <c r="E520" s="208"/>
      <c r="F520" s="207" t="str">
        <f>IF(ISNA(IF(A520&lt;&gt;"",VLOOKUP(A520,'1CONTRATO2'!$A$311:$F$863,4,FALSE),"")),"",IF(A520&lt;&gt;"",VLOOKUP(A520,'1CONTRATO2'!$A$311:$F$863,4,FALSE),""))</f>
        <v/>
      </c>
      <c r="G520" s="206" t="str">
        <f>IF(PROGRAMACIÓN!F520="","",PROGRAMACIÓN!F520)</f>
        <v/>
      </c>
      <c r="H520" s="206" t="str">
        <f>IF(PROGRAMACIÓN!G520="","",PROGRAMACIÓN!G520)</f>
        <v/>
      </c>
      <c r="I520" s="206" t="str">
        <f>IF(PROGRAMACIÓN!H520="","",PROGRAMACIÓN!H520)</f>
        <v/>
      </c>
      <c r="J520" s="205" t="str">
        <f>IF(ISNA(IF(A520&lt;&gt;"",VLOOKUP(A520,'1CONTRATO2'!$A$311:$F$863,5,FALSE),"")),"",IF(A520&lt;&gt;"",VLOOKUP(A520,'1CONTRATO2'!$A$311:$F$863,5,FALSE),""))</f>
        <v/>
      </c>
      <c r="K520" s="204" t="str">
        <f>IF(ISNA(IF(OR(F520="DESCANSA",J520="DESCANSA"),"-----",IF(C520&lt;&gt;"",IF(VLOOKUP(F520,INICIO!$C$7:$D$30,2,FALSE)&lt;&gt;"",VLOOKUP(F520,INICIO!$C$7:$D$30,2,FALSE),""),""))),"",IF(OR(F520="DESCANSA",J520="DESCANSA"),"-----",IF(C520&lt;&gt;"",IF(VLOOKUP(F520,INICIO!$C$7:$D$30,2,FALSE)&lt;&gt;"",VLOOKUP(F520,INICIO!$C$7:$D$30,2,FALSE),""),"")))</f>
        <v/>
      </c>
      <c r="L520" s="203" t="str">
        <f>IF(ISNA(IF(A520&lt;&gt;"",VLOOKUP(A520,'1CONTRATO2'!$A$311:$G$863,7,FALSE),"")),"",IF(A520&lt;&gt;"",VLOOKUP(A520,'1CONTRATO2'!$A$311:$G$863,7,FALSE),""))</f>
        <v/>
      </c>
      <c r="M520" s="201" t="str">
        <f t="shared" ref="M520:M560" si="40">IF(OR(K520="DESCANSA",K520="-----"),"","-")</f>
        <v>-</v>
      </c>
      <c r="N520" s="302" t="str">
        <f t="shared" si="37"/>
        <v/>
      </c>
      <c r="O520" s="314" t="str">
        <f>IF(PROGRAMACIÓN!C520="", "", PROGRAMACIÓN!C520)</f>
        <v/>
      </c>
      <c r="P520" s="303" t="str">
        <f t="shared" si="38"/>
        <v/>
      </c>
      <c r="Q520" s="303" t="str">
        <f t="shared" si="39"/>
        <v/>
      </c>
    </row>
    <row r="521" spans="1:17" ht="18" customHeight="1" x14ac:dyDescent="0.35">
      <c r="A521" s="203">
        <f t="shared" ref="A521:A560" si="41">A520+1</f>
        <v>514</v>
      </c>
      <c r="B521" s="210" t="str">
        <f>IF(ISNA(IF(A521&lt;&gt;"",VLOOKUP(A521,'1CONTRATO2'!$A$311:$F$863,2,FALSE),"")),"",IF(A521&lt;&gt;"",VLOOKUP(A521,'1CONTRATO2'!$A$311:$F$863,2,FALSE),""))</f>
        <v/>
      </c>
      <c r="C521" s="210" t="str">
        <f>IF(ISNA(IF(A521&lt;&gt;"",VLOOKUP(A521,'1CONTRATO2'!$A$311:$F$863,6,FALSE),"")),"",IF(A521&lt;&gt;"",VLOOKUP(A521,'1CONTRATO2'!$A$311:$F$863,6,FALSE),""))</f>
        <v/>
      </c>
      <c r="D521" s="209"/>
      <c r="E521" s="208"/>
      <c r="F521" s="207" t="str">
        <f>IF(ISNA(IF(A521&lt;&gt;"",VLOOKUP(A521,'1CONTRATO2'!$A$311:$F$863,4,FALSE),"")),"",IF(A521&lt;&gt;"",VLOOKUP(A521,'1CONTRATO2'!$A$311:$F$863,4,FALSE),""))</f>
        <v/>
      </c>
      <c r="G521" s="206" t="str">
        <f>IF(PROGRAMACIÓN!F521="","",PROGRAMACIÓN!F521)</f>
        <v/>
      </c>
      <c r="H521" s="206" t="str">
        <f>IF(PROGRAMACIÓN!G521="","",PROGRAMACIÓN!G521)</f>
        <v/>
      </c>
      <c r="I521" s="206" t="str">
        <f>IF(PROGRAMACIÓN!H521="","",PROGRAMACIÓN!H521)</f>
        <v/>
      </c>
      <c r="J521" s="205" t="str">
        <f>IF(ISNA(IF(A521&lt;&gt;"",VLOOKUP(A521,'1CONTRATO2'!$A$311:$F$863,5,FALSE),"")),"",IF(A521&lt;&gt;"",VLOOKUP(A521,'1CONTRATO2'!$A$311:$F$863,5,FALSE),""))</f>
        <v/>
      </c>
      <c r="K521" s="204" t="str">
        <f>IF(ISNA(IF(OR(F521="DESCANSA",J521="DESCANSA"),"-----",IF(C521&lt;&gt;"",IF(VLOOKUP(F521,INICIO!$C$7:$D$30,2,FALSE)&lt;&gt;"",VLOOKUP(F521,INICIO!$C$7:$D$30,2,FALSE),""),""))),"",IF(OR(F521="DESCANSA",J521="DESCANSA"),"-----",IF(C521&lt;&gt;"",IF(VLOOKUP(F521,INICIO!$C$7:$D$30,2,FALSE)&lt;&gt;"",VLOOKUP(F521,INICIO!$C$7:$D$30,2,FALSE),""),"")))</f>
        <v/>
      </c>
      <c r="L521" s="203" t="str">
        <f>IF(ISNA(IF(A521&lt;&gt;"",VLOOKUP(A521,'1CONTRATO2'!$A$311:$G$863,7,FALSE),"")),"",IF(A521&lt;&gt;"",VLOOKUP(A521,'1CONTRATO2'!$A$311:$G$863,7,FALSE),""))</f>
        <v/>
      </c>
      <c r="M521" s="201" t="str">
        <f t="shared" si="40"/>
        <v>-</v>
      </c>
      <c r="N521" s="302" t="str">
        <f t="shared" ref="N521:N560" si="42">CONCATENATE(F521,J521,L521)</f>
        <v/>
      </c>
      <c r="O521" s="314" t="str">
        <f>IF(PROGRAMACIÓN!C521="", "", PROGRAMACIÓN!C521)</f>
        <v/>
      </c>
      <c r="P521" s="303" t="str">
        <f t="shared" ref="P521:P560" si="43">G521</f>
        <v/>
      </c>
      <c r="Q521" s="303" t="str">
        <f t="shared" ref="Q521:Q560" si="44">H521</f>
        <v/>
      </c>
    </row>
    <row r="522" spans="1:17" ht="18" customHeight="1" x14ac:dyDescent="0.35">
      <c r="A522" s="203">
        <f t="shared" si="41"/>
        <v>515</v>
      </c>
      <c r="B522" s="210" t="str">
        <f>IF(ISNA(IF(A522&lt;&gt;"",VLOOKUP(A522,'1CONTRATO2'!$A$311:$F$863,2,FALSE),"")),"",IF(A522&lt;&gt;"",VLOOKUP(A522,'1CONTRATO2'!$A$311:$F$863,2,FALSE),""))</f>
        <v/>
      </c>
      <c r="C522" s="210" t="str">
        <f>IF(ISNA(IF(A522&lt;&gt;"",VLOOKUP(A522,'1CONTRATO2'!$A$311:$F$863,6,FALSE),"")),"",IF(A522&lt;&gt;"",VLOOKUP(A522,'1CONTRATO2'!$A$311:$F$863,6,FALSE),""))</f>
        <v/>
      </c>
      <c r="D522" s="209"/>
      <c r="E522" s="208"/>
      <c r="F522" s="207" t="str">
        <f>IF(ISNA(IF(A522&lt;&gt;"",VLOOKUP(A522,'1CONTRATO2'!$A$311:$F$863,4,FALSE),"")),"",IF(A522&lt;&gt;"",VLOOKUP(A522,'1CONTRATO2'!$A$311:$F$863,4,FALSE),""))</f>
        <v/>
      </c>
      <c r="G522" s="206" t="str">
        <f>IF(PROGRAMACIÓN!F522="","",PROGRAMACIÓN!F522)</f>
        <v/>
      </c>
      <c r="H522" s="206" t="str">
        <f>IF(PROGRAMACIÓN!G522="","",PROGRAMACIÓN!G522)</f>
        <v/>
      </c>
      <c r="I522" s="206" t="str">
        <f>IF(PROGRAMACIÓN!H522="","",PROGRAMACIÓN!H522)</f>
        <v/>
      </c>
      <c r="J522" s="205" t="str">
        <f>IF(ISNA(IF(A522&lt;&gt;"",VLOOKUP(A522,'1CONTRATO2'!$A$311:$F$863,5,FALSE),"")),"",IF(A522&lt;&gt;"",VLOOKUP(A522,'1CONTRATO2'!$A$311:$F$863,5,FALSE),""))</f>
        <v/>
      </c>
      <c r="K522" s="204" t="str">
        <f>IF(ISNA(IF(OR(F522="DESCANSA",J522="DESCANSA"),"-----",IF(C522&lt;&gt;"",IF(VLOOKUP(F522,INICIO!$C$7:$D$30,2,FALSE)&lt;&gt;"",VLOOKUP(F522,INICIO!$C$7:$D$30,2,FALSE),""),""))),"",IF(OR(F522="DESCANSA",J522="DESCANSA"),"-----",IF(C522&lt;&gt;"",IF(VLOOKUP(F522,INICIO!$C$7:$D$30,2,FALSE)&lt;&gt;"",VLOOKUP(F522,INICIO!$C$7:$D$30,2,FALSE),""),"")))</f>
        <v/>
      </c>
      <c r="L522" s="203" t="str">
        <f>IF(ISNA(IF(A522&lt;&gt;"",VLOOKUP(A522,'1CONTRATO2'!$A$311:$G$863,7,FALSE),"")),"",IF(A522&lt;&gt;"",VLOOKUP(A522,'1CONTRATO2'!$A$311:$G$863,7,FALSE),""))</f>
        <v/>
      </c>
      <c r="M522" s="201" t="str">
        <f t="shared" si="40"/>
        <v>-</v>
      </c>
      <c r="N522" s="302" t="str">
        <f t="shared" si="42"/>
        <v/>
      </c>
      <c r="O522" s="314" t="str">
        <f>IF(PROGRAMACIÓN!C522="", "", PROGRAMACIÓN!C522)</f>
        <v/>
      </c>
      <c r="P522" s="303" t="str">
        <f t="shared" si="43"/>
        <v/>
      </c>
      <c r="Q522" s="303" t="str">
        <f t="shared" si="44"/>
        <v/>
      </c>
    </row>
    <row r="523" spans="1:17" ht="18" customHeight="1" x14ac:dyDescent="0.35">
      <c r="A523" s="203">
        <f t="shared" si="41"/>
        <v>516</v>
      </c>
      <c r="B523" s="210" t="str">
        <f>IF(ISNA(IF(A523&lt;&gt;"",VLOOKUP(A523,'1CONTRATO2'!$A$311:$F$863,2,FALSE),"")),"",IF(A523&lt;&gt;"",VLOOKUP(A523,'1CONTRATO2'!$A$311:$F$863,2,FALSE),""))</f>
        <v/>
      </c>
      <c r="C523" s="210" t="str">
        <f>IF(ISNA(IF(A523&lt;&gt;"",VLOOKUP(A523,'1CONTRATO2'!$A$311:$F$863,6,FALSE),"")),"",IF(A523&lt;&gt;"",VLOOKUP(A523,'1CONTRATO2'!$A$311:$F$863,6,FALSE),""))</f>
        <v/>
      </c>
      <c r="D523" s="209"/>
      <c r="E523" s="208"/>
      <c r="F523" s="207" t="str">
        <f>IF(ISNA(IF(A523&lt;&gt;"",VLOOKUP(A523,'1CONTRATO2'!$A$311:$F$863,4,FALSE),"")),"",IF(A523&lt;&gt;"",VLOOKUP(A523,'1CONTRATO2'!$A$311:$F$863,4,FALSE),""))</f>
        <v/>
      </c>
      <c r="G523" s="206" t="str">
        <f>IF(PROGRAMACIÓN!F523="","",PROGRAMACIÓN!F523)</f>
        <v/>
      </c>
      <c r="H523" s="206" t="str">
        <f>IF(PROGRAMACIÓN!G523="","",PROGRAMACIÓN!G523)</f>
        <v/>
      </c>
      <c r="I523" s="206" t="str">
        <f>IF(PROGRAMACIÓN!H523="","",PROGRAMACIÓN!H523)</f>
        <v/>
      </c>
      <c r="J523" s="205" t="str">
        <f>IF(ISNA(IF(A523&lt;&gt;"",VLOOKUP(A523,'1CONTRATO2'!$A$311:$F$863,5,FALSE),"")),"",IF(A523&lt;&gt;"",VLOOKUP(A523,'1CONTRATO2'!$A$311:$F$863,5,FALSE),""))</f>
        <v/>
      </c>
      <c r="K523" s="204" t="str">
        <f>IF(ISNA(IF(OR(F523="DESCANSA",J523="DESCANSA"),"-----",IF(C523&lt;&gt;"",IF(VLOOKUP(F523,INICIO!$C$7:$D$30,2,FALSE)&lt;&gt;"",VLOOKUP(F523,INICIO!$C$7:$D$30,2,FALSE),""),""))),"",IF(OR(F523="DESCANSA",J523="DESCANSA"),"-----",IF(C523&lt;&gt;"",IF(VLOOKUP(F523,INICIO!$C$7:$D$30,2,FALSE)&lt;&gt;"",VLOOKUP(F523,INICIO!$C$7:$D$30,2,FALSE),""),"")))</f>
        <v/>
      </c>
      <c r="L523" s="203" t="str">
        <f>IF(ISNA(IF(A523&lt;&gt;"",VLOOKUP(A523,'1CONTRATO2'!$A$311:$G$863,7,FALSE),"")),"",IF(A523&lt;&gt;"",VLOOKUP(A523,'1CONTRATO2'!$A$311:$G$863,7,FALSE),""))</f>
        <v/>
      </c>
      <c r="M523" s="201" t="str">
        <f t="shared" si="40"/>
        <v>-</v>
      </c>
      <c r="N523" s="302" t="str">
        <f t="shared" si="42"/>
        <v/>
      </c>
      <c r="O523" s="314" t="str">
        <f>IF(PROGRAMACIÓN!C523="", "", PROGRAMACIÓN!C523)</f>
        <v/>
      </c>
      <c r="P523" s="303" t="str">
        <f t="shared" si="43"/>
        <v/>
      </c>
      <c r="Q523" s="303" t="str">
        <f t="shared" si="44"/>
        <v/>
      </c>
    </row>
    <row r="524" spans="1:17" ht="18" customHeight="1" x14ac:dyDescent="0.35">
      <c r="A524" s="203">
        <f t="shared" si="41"/>
        <v>517</v>
      </c>
      <c r="B524" s="210" t="str">
        <f>IF(ISNA(IF(A524&lt;&gt;"",VLOOKUP(A524,'1CONTRATO2'!$A$311:$F$863,2,FALSE),"")),"",IF(A524&lt;&gt;"",VLOOKUP(A524,'1CONTRATO2'!$A$311:$F$863,2,FALSE),""))</f>
        <v/>
      </c>
      <c r="C524" s="210" t="str">
        <f>IF(ISNA(IF(A524&lt;&gt;"",VLOOKUP(A524,'1CONTRATO2'!$A$311:$F$863,6,FALSE),"")),"",IF(A524&lt;&gt;"",VLOOKUP(A524,'1CONTRATO2'!$A$311:$F$863,6,FALSE),""))</f>
        <v/>
      </c>
      <c r="D524" s="209"/>
      <c r="E524" s="208"/>
      <c r="F524" s="207" t="str">
        <f>IF(ISNA(IF(A524&lt;&gt;"",VLOOKUP(A524,'1CONTRATO2'!$A$311:$F$863,4,FALSE),"")),"",IF(A524&lt;&gt;"",VLOOKUP(A524,'1CONTRATO2'!$A$311:$F$863,4,FALSE),""))</f>
        <v/>
      </c>
      <c r="G524" s="206" t="str">
        <f>IF(PROGRAMACIÓN!F524="","",PROGRAMACIÓN!F524)</f>
        <v/>
      </c>
      <c r="H524" s="206" t="str">
        <f>IF(PROGRAMACIÓN!G524="","",PROGRAMACIÓN!G524)</f>
        <v/>
      </c>
      <c r="I524" s="206" t="str">
        <f>IF(PROGRAMACIÓN!H524="","",PROGRAMACIÓN!H524)</f>
        <v/>
      </c>
      <c r="J524" s="205" t="str">
        <f>IF(ISNA(IF(A524&lt;&gt;"",VLOOKUP(A524,'1CONTRATO2'!$A$311:$F$863,5,FALSE),"")),"",IF(A524&lt;&gt;"",VLOOKUP(A524,'1CONTRATO2'!$A$311:$F$863,5,FALSE),""))</f>
        <v/>
      </c>
      <c r="K524" s="204" t="str">
        <f>IF(ISNA(IF(OR(F524="DESCANSA",J524="DESCANSA"),"-----",IF(C524&lt;&gt;"",IF(VLOOKUP(F524,INICIO!$C$7:$D$30,2,FALSE)&lt;&gt;"",VLOOKUP(F524,INICIO!$C$7:$D$30,2,FALSE),""),""))),"",IF(OR(F524="DESCANSA",J524="DESCANSA"),"-----",IF(C524&lt;&gt;"",IF(VLOOKUP(F524,INICIO!$C$7:$D$30,2,FALSE)&lt;&gt;"",VLOOKUP(F524,INICIO!$C$7:$D$30,2,FALSE),""),"")))</f>
        <v/>
      </c>
      <c r="L524" s="203" t="str">
        <f>IF(ISNA(IF(A524&lt;&gt;"",VLOOKUP(A524,'1CONTRATO2'!$A$311:$G$863,7,FALSE),"")),"",IF(A524&lt;&gt;"",VLOOKUP(A524,'1CONTRATO2'!$A$311:$G$863,7,FALSE),""))</f>
        <v/>
      </c>
      <c r="M524" s="201" t="str">
        <f t="shared" si="40"/>
        <v>-</v>
      </c>
      <c r="N524" s="302" t="str">
        <f t="shared" si="42"/>
        <v/>
      </c>
      <c r="O524" s="314" t="str">
        <f>IF(PROGRAMACIÓN!C524="", "", PROGRAMACIÓN!C524)</f>
        <v/>
      </c>
      <c r="P524" s="303" t="str">
        <f t="shared" si="43"/>
        <v/>
      </c>
      <c r="Q524" s="303" t="str">
        <f t="shared" si="44"/>
        <v/>
      </c>
    </row>
    <row r="525" spans="1:17" ht="18" customHeight="1" x14ac:dyDescent="0.35">
      <c r="A525" s="203">
        <f t="shared" si="41"/>
        <v>518</v>
      </c>
      <c r="B525" s="210" t="str">
        <f>IF(ISNA(IF(A525&lt;&gt;"",VLOOKUP(A525,'1CONTRATO2'!$A$311:$F$863,2,FALSE),"")),"",IF(A525&lt;&gt;"",VLOOKUP(A525,'1CONTRATO2'!$A$311:$F$863,2,FALSE),""))</f>
        <v/>
      </c>
      <c r="C525" s="210" t="str">
        <f>IF(ISNA(IF(A525&lt;&gt;"",VLOOKUP(A525,'1CONTRATO2'!$A$311:$F$863,6,FALSE),"")),"",IF(A525&lt;&gt;"",VLOOKUP(A525,'1CONTRATO2'!$A$311:$F$863,6,FALSE),""))</f>
        <v/>
      </c>
      <c r="D525" s="209"/>
      <c r="E525" s="208"/>
      <c r="F525" s="207" t="str">
        <f>IF(ISNA(IF(A525&lt;&gt;"",VLOOKUP(A525,'1CONTRATO2'!$A$311:$F$863,4,FALSE),"")),"",IF(A525&lt;&gt;"",VLOOKUP(A525,'1CONTRATO2'!$A$311:$F$863,4,FALSE),""))</f>
        <v/>
      </c>
      <c r="G525" s="206" t="str">
        <f>IF(PROGRAMACIÓN!F525="","",PROGRAMACIÓN!F525)</f>
        <v/>
      </c>
      <c r="H525" s="206" t="str">
        <f>IF(PROGRAMACIÓN!G525="","",PROGRAMACIÓN!G525)</f>
        <v/>
      </c>
      <c r="I525" s="206" t="str">
        <f>IF(PROGRAMACIÓN!H525="","",PROGRAMACIÓN!H525)</f>
        <v/>
      </c>
      <c r="J525" s="205" t="str">
        <f>IF(ISNA(IF(A525&lt;&gt;"",VLOOKUP(A525,'1CONTRATO2'!$A$311:$F$863,5,FALSE),"")),"",IF(A525&lt;&gt;"",VLOOKUP(A525,'1CONTRATO2'!$A$311:$F$863,5,FALSE),""))</f>
        <v/>
      </c>
      <c r="K525" s="204" t="str">
        <f>IF(ISNA(IF(OR(F525="DESCANSA",J525="DESCANSA"),"-----",IF(C525&lt;&gt;"",IF(VLOOKUP(F525,INICIO!$C$7:$D$30,2,FALSE)&lt;&gt;"",VLOOKUP(F525,INICIO!$C$7:$D$30,2,FALSE),""),""))),"",IF(OR(F525="DESCANSA",J525="DESCANSA"),"-----",IF(C525&lt;&gt;"",IF(VLOOKUP(F525,INICIO!$C$7:$D$30,2,FALSE)&lt;&gt;"",VLOOKUP(F525,INICIO!$C$7:$D$30,2,FALSE),""),"")))</f>
        <v/>
      </c>
      <c r="L525" s="203" t="str">
        <f>IF(ISNA(IF(A525&lt;&gt;"",VLOOKUP(A525,'1CONTRATO2'!$A$311:$G$863,7,FALSE),"")),"",IF(A525&lt;&gt;"",VLOOKUP(A525,'1CONTRATO2'!$A$311:$G$863,7,FALSE),""))</f>
        <v/>
      </c>
      <c r="M525" s="201" t="str">
        <f t="shared" si="40"/>
        <v>-</v>
      </c>
      <c r="N525" s="302" t="str">
        <f t="shared" si="42"/>
        <v/>
      </c>
      <c r="O525" s="314" t="str">
        <f>IF(PROGRAMACIÓN!C525="", "", PROGRAMACIÓN!C525)</f>
        <v/>
      </c>
      <c r="P525" s="303" t="str">
        <f t="shared" si="43"/>
        <v/>
      </c>
      <c r="Q525" s="303" t="str">
        <f t="shared" si="44"/>
        <v/>
      </c>
    </row>
    <row r="526" spans="1:17" ht="18" customHeight="1" x14ac:dyDescent="0.35">
      <c r="A526" s="203">
        <f t="shared" si="41"/>
        <v>519</v>
      </c>
      <c r="B526" s="210" t="str">
        <f>IF(ISNA(IF(A526&lt;&gt;"",VLOOKUP(A526,'1CONTRATO2'!$A$311:$F$863,2,FALSE),"")),"",IF(A526&lt;&gt;"",VLOOKUP(A526,'1CONTRATO2'!$A$311:$F$863,2,FALSE),""))</f>
        <v/>
      </c>
      <c r="C526" s="210" t="str">
        <f>IF(ISNA(IF(A526&lt;&gt;"",VLOOKUP(A526,'1CONTRATO2'!$A$311:$F$863,6,FALSE),"")),"",IF(A526&lt;&gt;"",VLOOKUP(A526,'1CONTRATO2'!$A$311:$F$863,6,FALSE),""))</f>
        <v/>
      </c>
      <c r="D526" s="209"/>
      <c r="E526" s="208"/>
      <c r="F526" s="207" t="str">
        <f>IF(ISNA(IF(A526&lt;&gt;"",VLOOKUP(A526,'1CONTRATO2'!$A$311:$F$863,4,FALSE),"")),"",IF(A526&lt;&gt;"",VLOOKUP(A526,'1CONTRATO2'!$A$311:$F$863,4,FALSE),""))</f>
        <v/>
      </c>
      <c r="G526" s="206" t="str">
        <f>IF(PROGRAMACIÓN!F526="","",PROGRAMACIÓN!F526)</f>
        <v/>
      </c>
      <c r="H526" s="206" t="str">
        <f>IF(PROGRAMACIÓN!G526="","",PROGRAMACIÓN!G526)</f>
        <v/>
      </c>
      <c r="I526" s="206" t="str">
        <f>IF(PROGRAMACIÓN!H526="","",PROGRAMACIÓN!H526)</f>
        <v/>
      </c>
      <c r="J526" s="205" t="str">
        <f>IF(ISNA(IF(A526&lt;&gt;"",VLOOKUP(A526,'1CONTRATO2'!$A$311:$F$863,5,FALSE),"")),"",IF(A526&lt;&gt;"",VLOOKUP(A526,'1CONTRATO2'!$A$311:$F$863,5,FALSE),""))</f>
        <v/>
      </c>
      <c r="K526" s="204" t="str">
        <f>IF(ISNA(IF(OR(F526="DESCANSA",J526="DESCANSA"),"-----",IF(C526&lt;&gt;"",IF(VLOOKUP(F526,INICIO!$C$7:$D$30,2,FALSE)&lt;&gt;"",VLOOKUP(F526,INICIO!$C$7:$D$30,2,FALSE),""),""))),"",IF(OR(F526="DESCANSA",J526="DESCANSA"),"-----",IF(C526&lt;&gt;"",IF(VLOOKUP(F526,INICIO!$C$7:$D$30,2,FALSE)&lt;&gt;"",VLOOKUP(F526,INICIO!$C$7:$D$30,2,FALSE),""),"")))</f>
        <v/>
      </c>
      <c r="L526" s="203" t="str">
        <f>IF(ISNA(IF(A526&lt;&gt;"",VLOOKUP(A526,'1CONTRATO2'!$A$311:$G$863,7,FALSE),"")),"",IF(A526&lt;&gt;"",VLOOKUP(A526,'1CONTRATO2'!$A$311:$G$863,7,FALSE),""))</f>
        <v/>
      </c>
      <c r="M526" s="201" t="str">
        <f t="shared" si="40"/>
        <v>-</v>
      </c>
      <c r="N526" s="302" t="str">
        <f t="shared" si="42"/>
        <v/>
      </c>
      <c r="O526" s="314" t="str">
        <f>IF(PROGRAMACIÓN!C526="", "", PROGRAMACIÓN!C526)</f>
        <v/>
      </c>
      <c r="P526" s="303" t="str">
        <f t="shared" si="43"/>
        <v/>
      </c>
      <c r="Q526" s="303" t="str">
        <f t="shared" si="44"/>
        <v/>
      </c>
    </row>
    <row r="527" spans="1:17" ht="18" customHeight="1" x14ac:dyDescent="0.35">
      <c r="A527" s="203">
        <f t="shared" si="41"/>
        <v>520</v>
      </c>
      <c r="B527" s="210" t="str">
        <f>IF(ISNA(IF(A527&lt;&gt;"",VLOOKUP(A527,'1CONTRATO2'!$A$311:$F$863,2,FALSE),"")),"",IF(A527&lt;&gt;"",VLOOKUP(A527,'1CONTRATO2'!$A$311:$F$863,2,FALSE),""))</f>
        <v/>
      </c>
      <c r="C527" s="210" t="str">
        <f>IF(ISNA(IF(A527&lt;&gt;"",VLOOKUP(A527,'1CONTRATO2'!$A$311:$F$863,6,FALSE),"")),"",IF(A527&lt;&gt;"",VLOOKUP(A527,'1CONTRATO2'!$A$311:$F$863,6,FALSE),""))</f>
        <v/>
      </c>
      <c r="D527" s="209"/>
      <c r="E527" s="208"/>
      <c r="F527" s="207" t="str">
        <f>IF(ISNA(IF(A527&lt;&gt;"",VLOOKUP(A527,'1CONTRATO2'!$A$311:$F$863,4,FALSE),"")),"",IF(A527&lt;&gt;"",VLOOKUP(A527,'1CONTRATO2'!$A$311:$F$863,4,FALSE),""))</f>
        <v/>
      </c>
      <c r="G527" s="206" t="str">
        <f>IF(PROGRAMACIÓN!F527="","",PROGRAMACIÓN!F527)</f>
        <v/>
      </c>
      <c r="H527" s="206" t="str">
        <f>IF(PROGRAMACIÓN!G527="","",PROGRAMACIÓN!G527)</f>
        <v/>
      </c>
      <c r="I527" s="206" t="str">
        <f>IF(PROGRAMACIÓN!H527="","",PROGRAMACIÓN!H527)</f>
        <v/>
      </c>
      <c r="J527" s="205" t="str">
        <f>IF(ISNA(IF(A527&lt;&gt;"",VLOOKUP(A527,'1CONTRATO2'!$A$311:$F$863,5,FALSE),"")),"",IF(A527&lt;&gt;"",VLOOKUP(A527,'1CONTRATO2'!$A$311:$F$863,5,FALSE),""))</f>
        <v/>
      </c>
      <c r="K527" s="204" t="str">
        <f>IF(ISNA(IF(OR(F527="DESCANSA",J527="DESCANSA"),"-----",IF(C527&lt;&gt;"",IF(VLOOKUP(F527,INICIO!$C$7:$D$30,2,FALSE)&lt;&gt;"",VLOOKUP(F527,INICIO!$C$7:$D$30,2,FALSE),""),""))),"",IF(OR(F527="DESCANSA",J527="DESCANSA"),"-----",IF(C527&lt;&gt;"",IF(VLOOKUP(F527,INICIO!$C$7:$D$30,2,FALSE)&lt;&gt;"",VLOOKUP(F527,INICIO!$C$7:$D$30,2,FALSE),""),"")))</f>
        <v/>
      </c>
      <c r="L527" s="203" t="str">
        <f>IF(ISNA(IF(A527&lt;&gt;"",VLOOKUP(A527,'1CONTRATO2'!$A$311:$G$863,7,FALSE),"")),"",IF(A527&lt;&gt;"",VLOOKUP(A527,'1CONTRATO2'!$A$311:$G$863,7,FALSE),""))</f>
        <v/>
      </c>
      <c r="M527" s="201" t="str">
        <f t="shared" si="40"/>
        <v>-</v>
      </c>
      <c r="N527" s="302" t="str">
        <f t="shared" si="42"/>
        <v/>
      </c>
      <c r="O527" s="314" t="str">
        <f>IF(PROGRAMACIÓN!C527="", "", PROGRAMACIÓN!C527)</f>
        <v/>
      </c>
      <c r="P527" s="303" t="str">
        <f t="shared" si="43"/>
        <v/>
      </c>
      <c r="Q527" s="303" t="str">
        <f t="shared" si="44"/>
        <v/>
      </c>
    </row>
    <row r="528" spans="1:17" ht="18" customHeight="1" x14ac:dyDescent="0.35">
      <c r="A528" s="203">
        <f t="shared" si="41"/>
        <v>521</v>
      </c>
      <c r="B528" s="210" t="str">
        <f>IF(ISNA(IF(A528&lt;&gt;"",VLOOKUP(A528,'1CONTRATO2'!$A$311:$F$863,2,FALSE),"")),"",IF(A528&lt;&gt;"",VLOOKUP(A528,'1CONTRATO2'!$A$311:$F$863,2,FALSE),""))</f>
        <v/>
      </c>
      <c r="C528" s="210" t="str">
        <f>IF(ISNA(IF(A528&lt;&gt;"",VLOOKUP(A528,'1CONTRATO2'!$A$311:$F$863,6,FALSE),"")),"",IF(A528&lt;&gt;"",VLOOKUP(A528,'1CONTRATO2'!$A$311:$F$863,6,FALSE),""))</f>
        <v/>
      </c>
      <c r="D528" s="209"/>
      <c r="E528" s="208"/>
      <c r="F528" s="207" t="str">
        <f>IF(ISNA(IF(A528&lt;&gt;"",VLOOKUP(A528,'1CONTRATO2'!$A$311:$F$863,4,FALSE),"")),"",IF(A528&lt;&gt;"",VLOOKUP(A528,'1CONTRATO2'!$A$311:$F$863,4,FALSE),""))</f>
        <v/>
      </c>
      <c r="G528" s="206" t="str">
        <f>IF(PROGRAMACIÓN!F528="","",PROGRAMACIÓN!F528)</f>
        <v/>
      </c>
      <c r="H528" s="206" t="str">
        <f>IF(PROGRAMACIÓN!G528="","",PROGRAMACIÓN!G528)</f>
        <v/>
      </c>
      <c r="I528" s="206" t="str">
        <f>IF(PROGRAMACIÓN!H528="","",PROGRAMACIÓN!H528)</f>
        <v/>
      </c>
      <c r="J528" s="205" t="str">
        <f>IF(ISNA(IF(A528&lt;&gt;"",VLOOKUP(A528,'1CONTRATO2'!$A$311:$F$863,5,FALSE),"")),"",IF(A528&lt;&gt;"",VLOOKUP(A528,'1CONTRATO2'!$A$311:$F$863,5,FALSE),""))</f>
        <v/>
      </c>
      <c r="K528" s="204" t="str">
        <f>IF(ISNA(IF(OR(F528="DESCANSA",J528="DESCANSA"),"-----",IF(C528&lt;&gt;"",IF(VLOOKUP(F528,INICIO!$C$7:$D$30,2,FALSE)&lt;&gt;"",VLOOKUP(F528,INICIO!$C$7:$D$30,2,FALSE),""),""))),"",IF(OR(F528="DESCANSA",J528="DESCANSA"),"-----",IF(C528&lt;&gt;"",IF(VLOOKUP(F528,INICIO!$C$7:$D$30,2,FALSE)&lt;&gt;"",VLOOKUP(F528,INICIO!$C$7:$D$30,2,FALSE),""),"")))</f>
        <v/>
      </c>
      <c r="L528" s="203" t="str">
        <f>IF(ISNA(IF(A528&lt;&gt;"",VLOOKUP(A528,'1CONTRATO2'!$A$311:$G$863,7,FALSE),"")),"",IF(A528&lt;&gt;"",VLOOKUP(A528,'1CONTRATO2'!$A$311:$G$863,7,FALSE),""))</f>
        <v/>
      </c>
      <c r="M528" s="201" t="str">
        <f t="shared" si="40"/>
        <v>-</v>
      </c>
      <c r="N528" s="302" t="str">
        <f t="shared" si="42"/>
        <v/>
      </c>
      <c r="O528" s="314" t="str">
        <f>IF(PROGRAMACIÓN!C528="", "", PROGRAMACIÓN!C528)</f>
        <v/>
      </c>
      <c r="P528" s="303" t="str">
        <f t="shared" si="43"/>
        <v/>
      </c>
      <c r="Q528" s="303" t="str">
        <f t="shared" si="44"/>
        <v/>
      </c>
    </row>
    <row r="529" spans="1:17" ht="18" customHeight="1" x14ac:dyDescent="0.35">
      <c r="A529" s="203">
        <f t="shared" si="41"/>
        <v>522</v>
      </c>
      <c r="B529" s="210" t="str">
        <f>IF(ISNA(IF(A529&lt;&gt;"",VLOOKUP(A529,'1CONTRATO2'!$A$311:$F$863,2,FALSE),"")),"",IF(A529&lt;&gt;"",VLOOKUP(A529,'1CONTRATO2'!$A$311:$F$863,2,FALSE),""))</f>
        <v/>
      </c>
      <c r="C529" s="210" t="str">
        <f>IF(ISNA(IF(A529&lt;&gt;"",VLOOKUP(A529,'1CONTRATO2'!$A$311:$F$863,6,FALSE),"")),"",IF(A529&lt;&gt;"",VLOOKUP(A529,'1CONTRATO2'!$A$311:$F$863,6,FALSE),""))</f>
        <v/>
      </c>
      <c r="D529" s="209"/>
      <c r="E529" s="208"/>
      <c r="F529" s="207" t="str">
        <f>IF(ISNA(IF(A529&lt;&gt;"",VLOOKUP(A529,'1CONTRATO2'!$A$311:$F$863,4,FALSE),"")),"",IF(A529&lt;&gt;"",VLOOKUP(A529,'1CONTRATO2'!$A$311:$F$863,4,FALSE),""))</f>
        <v/>
      </c>
      <c r="G529" s="206" t="str">
        <f>IF(PROGRAMACIÓN!F529="","",PROGRAMACIÓN!F529)</f>
        <v/>
      </c>
      <c r="H529" s="206" t="str">
        <f>IF(PROGRAMACIÓN!G529="","",PROGRAMACIÓN!G529)</f>
        <v/>
      </c>
      <c r="I529" s="206" t="str">
        <f>IF(PROGRAMACIÓN!H529="","",PROGRAMACIÓN!H529)</f>
        <v/>
      </c>
      <c r="J529" s="205" t="str">
        <f>IF(ISNA(IF(A529&lt;&gt;"",VLOOKUP(A529,'1CONTRATO2'!$A$311:$F$863,5,FALSE),"")),"",IF(A529&lt;&gt;"",VLOOKUP(A529,'1CONTRATO2'!$A$311:$F$863,5,FALSE),""))</f>
        <v/>
      </c>
      <c r="K529" s="204" t="str">
        <f>IF(ISNA(IF(OR(F529="DESCANSA",J529="DESCANSA"),"-----",IF(C529&lt;&gt;"",IF(VLOOKUP(F529,INICIO!$C$7:$D$30,2,FALSE)&lt;&gt;"",VLOOKUP(F529,INICIO!$C$7:$D$30,2,FALSE),""),""))),"",IF(OR(F529="DESCANSA",J529="DESCANSA"),"-----",IF(C529&lt;&gt;"",IF(VLOOKUP(F529,INICIO!$C$7:$D$30,2,FALSE)&lt;&gt;"",VLOOKUP(F529,INICIO!$C$7:$D$30,2,FALSE),""),"")))</f>
        <v/>
      </c>
      <c r="L529" s="203" t="str">
        <f>IF(ISNA(IF(A529&lt;&gt;"",VLOOKUP(A529,'1CONTRATO2'!$A$311:$G$863,7,FALSE),"")),"",IF(A529&lt;&gt;"",VLOOKUP(A529,'1CONTRATO2'!$A$311:$G$863,7,FALSE),""))</f>
        <v/>
      </c>
      <c r="M529" s="201" t="str">
        <f t="shared" si="40"/>
        <v>-</v>
      </c>
      <c r="N529" s="302" t="str">
        <f t="shared" si="42"/>
        <v/>
      </c>
      <c r="O529" s="314" t="str">
        <f>IF(PROGRAMACIÓN!C529="", "", PROGRAMACIÓN!C529)</f>
        <v/>
      </c>
      <c r="P529" s="303" t="str">
        <f t="shared" si="43"/>
        <v/>
      </c>
      <c r="Q529" s="303" t="str">
        <f t="shared" si="44"/>
        <v/>
      </c>
    </row>
    <row r="530" spans="1:17" ht="18" customHeight="1" x14ac:dyDescent="0.35">
      <c r="A530" s="203">
        <f t="shared" si="41"/>
        <v>523</v>
      </c>
      <c r="B530" s="210" t="str">
        <f>IF(ISNA(IF(A530&lt;&gt;"",VLOOKUP(A530,'1CONTRATO2'!$A$311:$F$863,2,FALSE),"")),"",IF(A530&lt;&gt;"",VLOOKUP(A530,'1CONTRATO2'!$A$311:$F$863,2,FALSE),""))</f>
        <v/>
      </c>
      <c r="C530" s="210" t="str">
        <f>IF(ISNA(IF(A530&lt;&gt;"",VLOOKUP(A530,'1CONTRATO2'!$A$311:$F$863,6,FALSE),"")),"",IF(A530&lt;&gt;"",VLOOKUP(A530,'1CONTRATO2'!$A$311:$F$863,6,FALSE),""))</f>
        <v/>
      </c>
      <c r="D530" s="209"/>
      <c r="E530" s="208"/>
      <c r="F530" s="207" t="str">
        <f>IF(ISNA(IF(A530&lt;&gt;"",VLOOKUP(A530,'1CONTRATO2'!$A$311:$F$863,4,FALSE),"")),"",IF(A530&lt;&gt;"",VLOOKUP(A530,'1CONTRATO2'!$A$311:$F$863,4,FALSE),""))</f>
        <v/>
      </c>
      <c r="G530" s="206" t="str">
        <f>IF(PROGRAMACIÓN!F530="","",PROGRAMACIÓN!F530)</f>
        <v/>
      </c>
      <c r="H530" s="206" t="str">
        <f>IF(PROGRAMACIÓN!G530="","",PROGRAMACIÓN!G530)</f>
        <v/>
      </c>
      <c r="I530" s="206" t="str">
        <f>IF(PROGRAMACIÓN!H530="","",PROGRAMACIÓN!H530)</f>
        <v/>
      </c>
      <c r="J530" s="205" t="str">
        <f>IF(ISNA(IF(A530&lt;&gt;"",VLOOKUP(A530,'1CONTRATO2'!$A$311:$F$863,5,FALSE),"")),"",IF(A530&lt;&gt;"",VLOOKUP(A530,'1CONTRATO2'!$A$311:$F$863,5,FALSE),""))</f>
        <v/>
      </c>
      <c r="K530" s="204" t="str">
        <f>IF(ISNA(IF(OR(F530="DESCANSA",J530="DESCANSA"),"-----",IF(C530&lt;&gt;"",IF(VLOOKUP(F530,INICIO!$C$7:$D$30,2,FALSE)&lt;&gt;"",VLOOKUP(F530,INICIO!$C$7:$D$30,2,FALSE),""),""))),"",IF(OR(F530="DESCANSA",J530="DESCANSA"),"-----",IF(C530&lt;&gt;"",IF(VLOOKUP(F530,INICIO!$C$7:$D$30,2,FALSE)&lt;&gt;"",VLOOKUP(F530,INICIO!$C$7:$D$30,2,FALSE),""),"")))</f>
        <v/>
      </c>
      <c r="L530" s="203" t="str">
        <f>IF(ISNA(IF(A530&lt;&gt;"",VLOOKUP(A530,'1CONTRATO2'!$A$311:$G$863,7,FALSE),"")),"",IF(A530&lt;&gt;"",VLOOKUP(A530,'1CONTRATO2'!$A$311:$G$863,7,FALSE),""))</f>
        <v/>
      </c>
      <c r="M530" s="201" t="str">
        <f t="shared" si="40"/>
        <v>-</v>
      </c>
      <c r="N530" s="302" t="str">
        <f t="shared" si="42"/>
        <v/>
      </c>
      <c r="O530" s="314" t="str">
        <f>IF(PROGRAMACIÓN!C530="", "", PROGRAMACIÓN!C530)</f>
        <v/>
      </c>
      <c r="P530" s="303" t="str">
        <f t="shared" si="43"/>
        <v/>
      </c>
      <c r="Q530" s="303" t="str">
        <f t="shared" si="44"/>
        <v/>
      </c>
    </row>
    <row r="531" spans="1:17" ht="18" customHeight="1" x14ac:dyDescent="0.35">
      <c r="A531" s="203">
        <f t="shared" si="41"/>
        <v>524</v>
      </c>
      <c r="B531" s="210" t="str">
        <f>IF(ISNA(IF(A531&lt;&gt;"",VLOOKUP(A531,'1CONTRATO2'!$A$311:$F$863,2,FALSE),"")),"",IF(A531&lt;&gt;"",VLOOKUP(A531,'1CONTRATO2'!$A$311:$F$863,2,FALSE),""))</f>
        <v/>
      </c>
      <c r="C531" s="210" t="str">
        <f>IF(ISNA(IF(A531&lt;&gt;"",VLOOKUP(A531,'1CONTRATO2'!$A$311:$F$863,6,FALSE),"")),"",IF(A531&lt;&gt;"",VLOOKUP(A531,'1CONTRATO2'!$A$311:$F$863,6,FALSE),""))</f>
        <v/>
      </c>
      <c r="D531" s="209"/>
      <c r="E531" s="208"/>
      <c r="F531" s="207" t="str">
        <f>IF(ISNA(IF(A531&lt;&gt;"",VLOOKUP(A531,'1CONTRATO2'!$A$311:$F$863,4,FALSE),"")),"",IF(A531&lt;&gt;"",VLOOKUP(A531,'1CONTRATO2'!$A$311:$F$863,4,FALSE),""))</f>
        <v/>
      </c>
      <c r="G531" s="206" t="str">
        <f>IF(PROGRAMACIÓN!F531="","",PROGRAMACIÓN!F531)</f>
        <v/>
      </c>
      <c r="H531" s="206" t="str">
        <f>IF(PROGRAMACIÓN!G531="","",PROGRAMACIÓN!G531)</f>
        <v/>
      </c>
      <c r="I531" s="206" t="str">
        <f>IF(PROGRAMACIÓN!H531="","",PROGRAMACIÓN!H531)</f>
        <v/>
      </c>
      <c r="J531" s="205" t="str">
        <f>IF(ISNA(IF(A531&lt;&gt;"",VLOOKUP(A531,'1CONTRATO2'!$A$311:$F$863,5,FALSE),"")),"",IF(A531&lt;&gt;"",VLOOKUP(A531,'1CONTRATO2'!$A$311:$F$863,5,FALSE),""))</f>
        <v/>
      </c>
      <c r="K531" s="204" t="str">
        <f>IF(ISNA(IF(OR(F531="DESCANSA",J531="DESCANSA"),"-----",IF(C531&lt;&gt;"",IF(VLOOKUP(F531,INICIO!$C$7:$D$30,2,FALSE)&lt;&gt;"",VLOOKUP(F531,INICIO!$C$7:$D$30,2,FALSE),""),""))),"",IF(OR(F531="DESCANSA",J531="DESCANSA"),"-----",IF(C531&lt;&gt;"",IF(VLOOKUP(F531,INICIO!$C$7:$D$30,2,FALSE)&lt;&gt;"",VLOOKUP(F531,INICIO!$C$7:$D$30,2,FALSE),""),"")))</f>
        <v/>
      </c>
      <c r="L531" s="203" t="str">
        <f>IF(ISNA(IF(A531&lt;&gt;"",VLOOKUP(A531,'1CONTRATO2'!$A$311:$G$863,7,FALSE),"")),"",IF(A531&lt;&gt;"",VLOOKUP(A531,'1CONTRATO2'!$A$311:$G$863,7,FALSE),""))</f>
        <v/>
      </c>
      <c r="M531" s="201" t="str">
        <f t="shared" si="40"/>
        <v>-</v>
      </c>
      <c r="N531" s="302" t="str">
        <f t="shared" si="42"/>
        <v/>
      </c>
      <c r="O531" s="314" t="str">
        <f>IF(PROGRAMACIÓN!C531="", "", PROGRAMACIÓN!C531)</f>
        <v/>
      </c>
      <c r="P531" s="303" t="str">
        <f t="shared" si="43"/>
        <v/>
      </c>
      <c r="Q531" s="303" t="str">
        <f t="shared" si="44"/>
        <v/>
      </c>
    </row>
    <row r="532" spans="1:17" ht="18" customHeight="1" x14ac:dyDescent="0.35">
      <c r="A532" s="203">
        <f t="shared" si="41"/>
        <v>525</v>
      </c>
      <c r="B532" s="210" t="str">
        <f>IF(ISNA(IF(A532&lt;&gt;"",VLOOKUP(A532,'1CONTRATO2'!$A$311:$F$863,2,FALSE),"")),"",IF(A532&lt;&gt;"",VLOOKUP(A532,'1CONTRATO2'!$A$311:$F$863,2,FALSE),""))</f>
        <v/>
      </c>
      <c r="C532" s="210" t="str">
        <f>IF(ISNA(IF(A532&lt;&gt;"",VLOOKUP(A532,'1CONTRATO2'!$A$311:$F$863,6,FALSE),"")),"",IF(A532&lt;&gt;"",VLOOKUP(A532,'1CONTRATO2'!$A$311:$F$863,6,FALSE),""))</f>
        <v/>
      </c>
      <c r="D532" s="209"/>
      <c r="E532" s="208"/>
      <c r="F532" s="207" t="str">
        <f>IF(ISNA(IF(A532&lt;&gt;"",VLOOKUP(A532,'1CONTRATO2'!$A$311:$F$863,4,FALSE),"")),"",IF(A532&lt;&gt;"",VLOOKUP(A532,'1CONTRATO2'!$A$311:$F$863,4,FALSE),""))</f>
        <v/>
      </c>
      <c r="G532" s="206" t="str">
        <f>IF(PROGRAMACIÓN!F532="","",PROGRAMACIÓN!F532)</f>
        <v/>
      </c>
      <c r="H532" s="206" t="str">
        <f>IF(PROGRAMACIÓN!G532="","",PROGRAMACIÓN!G532)</f>
        <v/>
      </c>
      <c r="I532" s="206" t="str">
        <f>IF(PROGRAMACIÓN!H532="","",PROGRAMACIÓN!H532)</f>
        <v/>
      </c>
      <c r="J532" s="205" t="str">
        <f>IF(ISNA(IF(A532&lt;&gt;"",VLOOKUP(A532,'1CONTRATO2'!$A$311:$F$863,5,FALSE),"")),"",IF(A532&lt;&gt;"",VLOOKUP(A532,'1CONTRATO2'!$A$311:$F$863,5,FALSE),""))</f>
        <v/>
      </c>
      <c r="K532" s="204" t="str">
        <f>IF(ISNA(IF(OR(F532="DESCANSA",J532="DESCANSA"),"-----",IF(C532&lt;&gt;"",IF(VLOOKUP(F532,INICIO!$C$7:$D$30,2,FALSE)&lt;&gt;"",VLOOKUP(F532,INICIO!$C$7:$D$30,2,FALSE),""),""))),"",IF(OR(F532="DESCANSA",J532="DESCANSA"),"-----",IF(C532&lt;&gt;"",IF(VLOOKUP(F532,INICIO!$C$7:$D$30,2,FALSE)&lt;&gt;"",VLOOKUP(F532,INICIO!$C$7:$D$30,2,FALSE),""),"")))</f>
        <v/>
      </c>
      <c r="L532" s="203" t="str">
        <f>IF(ISNA(IF(A532&lt;&gt;"",VLOOKUP(A532,'1CONTRATO2'!$A$311:$G$863,7,FALSE),"")),"",IF(A532&lt;&gt;"",VLOOKUP(A532,'1CONTRATO2'!$A$311:$G$863,7,FALSE),""))</f>
        <v/>
      </c>
      <c r="M532" s="201" t="str">
        <f t="shared" si="40"/>
        <v>-</v>
      </c>
      <c r="N532" s="302" t="str">
        <f t="shared" si="42"/>
        <v/>
      </c>
      <c r="O532" s="314" t="str">
        <f>IF(PROGRAMACIÓN!C532="", "", PROGRAMACIÓN!C532)</f>
        <v/>
      </c>
      <c r="P532" s="303" t="str">
        <f t="shared" si="43"/>
        <v/>
      </c>
      <c r="Q532" s="303" t="str">
        <f t="shared" si="44"/>
        <v/>
      </c>
    </row>
    <row r="533" spans="1:17" ht="18" customHeight="1" x14ac:dyDescent="0.35">
      <c r="A533" s="203">
        <f t="shared" si="41"/>
        <v>526</v>
      </c>
      <c r="B533" s="210" t="str">
        <f>IF(ISNA(IF(A533&lt;&gt;"",VLOOKUP(A533,'1CONTRATO2'!$A$311:$F$863,2,FALSE),"")),"",IF(A533&lt;&gt;"",VLOOKUP(A533,'1CONTRATO2'!$A$311:$F$863,2,FALSE),""))</f>
        <v/>
      </c>
      <c r="C533" s="210" t="str">
        <f>IF(ISNA(IF(A533&lt;&gt;"",VLOOKUP(A533,'1CONTRATO2'!$A$311:$F$863,6,FALSE),"")),"",IF(A533&lt;&gt;"",VLOOKUP(A533,'1CONTRATO2'!$A$311:$F$863,6,FALSE),""))</f>
        <v/>
      </c>
      <c r="D533" s="209"/>
      <c r="E533" s="208"/>
      <c r="F533" s="207" t="str">
        <f>IF(ISNA(IF(A533&lt;&gt;"",VLOOKUP(A533,'1CONTRATO2'!$A$311:$F$863,4,FALSE),"")),"",IF(A533&lt;&gt;"",VLOOKUP(A533,'1CONTRATO2'!$A$311:$F$863,4,FALSE),""))</f>
        <v/>
      </c>
      <c r="G533" s="206" t="str">
        <f>IF(PROGRAMACIÓN!F533="","",PROGRAMACIÓN!F533)</f>
        <v/>
      </c>
      <c r="H533" s="206" t="str">
        <f>IF(PROGRAMACIÓN!G533="","",PROGRAMACIÓN!G533)</f>
        <v/>
      </c>
      <c r="I533" s="206" t="str">
        <f>IF(PROGRAMACIÓN!H533="","",PROGRAMACIÓN!H533)</f>
        <v/>
      </c>
      <c r="J533" s="205" t="str">
        <f>IF(ISNA(IF(A533&lt;&gt;"",VLOOKUP(A533,'1CONTRATO2'!$A$311:$F$863,5,FALSE),"")),"",IF(A533&lt;&gt;"",VLOOKUP(A533,'1CONTRATO2'!$A$311:$F$863,5,FALSE),""))</f>
        <v/>
      </c>
      <c r="K533" s="204" t="str">
        <f>IF(ISNA(IF(OR(F533="DESCANSA",J533="DESCANSA"),"-----",IF(C533&lt;&gt;"",IF(VLOOKUP(F533,INICIO!$C$7:$D$30,2,FALSE)&lt;&gt;"",VLOOKUP(F533,INICIO!$C$7:$D$30,2,FALSE),""),""))),"",IF(OR(F533="DESCANSA",J533="DESCANSA"),"-----",IF(C533&lt;&gt;"",IF(VLOOKUP(F533,INICIO!$C$7:$D$30,2,FALSE)&lt;&gt;"",VLOOKUP(F533,INICIO!$C$7:$D$30,2,FALSE),""),"")))</f>
        <v/>
      </c>
      <c r="L533" s="203" t="str">
        <f>IF(ISNA(IF(A533&lt;&gt;"",VLOOKUP(A533,'1CONTRATO2'!$A$311:$G$863,7,FALSE),"")),"",IF(A533&lt;&gt;"",VLOOKUP(A533,'1CONTRATO2'!$A$311:$G$863,7,FALSE),""))</f>
        <v/>
      </c>
      <c r="M533" s="201" t="str">
        <f t="shared" si="40"/>
        <v>-</v>
      </c>
      <c r="N533" s="302" t="str">
        <f t="shared" si="42"/>
        <v/>
      </c>
      <c r="O533" s="314" t="str">
        <f>IF(PROGRAMACIÓN!C533="", "", PROGRAMACIÓN!C533)</f>
        <v/>
      </c>
      <c r="P533" s="303" t="str">
        <f t="shared" si="43"/>
        <v/>
      </c>
      <c r="Q533" s="303" t="str">
        <f t="shared" si="44"/>
        <v/>
      </c>
    </row>
    <row r="534" spans="1:17" ht="18" customHeight="1" x14ac:dyDescent="0.35">
      <c r="A534" s="203">
        <f t="shared" si="41"/>
        <v>527</v>
      </c>
      <c r="B534" s="210" t="str">
        <f>IF(ISNA(IF(A534&lt;&gt;"",VLOOKUP(A534,'1CONTRATO2'!$A$311:$F$863,2,FALSE),"")),"",IF(A534&lt;&gt;"",VLOOKUP(A534,'1CONTRATO2'!$A$311:$F$863,2,FALSE),""))</f>
        <v/>
      </c>
      <c r="C534" s="210" t="str">
        <f>IF(ISNA(IF(A534&lt;&gt;"",VLOOKUP(A534,'1CONTRATO2'!$A$311:$F$863,6,FALSE),"")),"",IF(A534&lt;&gt;"",VLOOKUP(A534,'1CONTRATO2'!$A$311:$F$863,6,FALSE),""))</f>
        <v/>
      </c>
      <c r="D534" s="209"/>
      <c r="E534" s="208"/>
      <c r="F534" s="207" t="str">
        <f>IF(ISNA(IF(A534&lt;&gt;"",VLOOKUP(A534,'1CONTRATO2'!$A$311:$F$863,4,FALSE),"")),"",IF(A534&lt;&gt;"",VLOOKUP(A534,'1CONTRATO2'!$A$311:$F$863,4,FALSE),""))</f>
        <v/>
      </c>
      <c r="G534" s="206" t="str">
        <f>IF(PROGRAMACIÓN!F534="","",PROGRAMACIÓN!F534)</f>
        <v/>
      </c>
      <c r="H534" s="206" t="str">
        <f>IF(PROGRAMACIÓN!G534="","",PROGRAMACIÓN!G534)</f>
        <v/>
      </c>
      <c r="I534" s="206" t="str">
        <f>IF(PROGRAMACIÓN!H534="","",PROGRAMACIÓN!H534)</f>
        <v/>
      </c>
      <c r="J534" s="205" t="str">
        <f>IF(ISNA(IF(A534&lt;&gt;"",VLOOKUP(A534,'1CONTRATO2'!$A$311:$F$863,5,FALSE),"")),"",IF(A534&lt;&gt;"",VLOOKUP(A534,'1CONTRATO2'!$A$311:$F$863,5,FALSE),""))</f>
        <v/>
      </c>
      <c r="K534" s="204" t="str">
        <f>IF(ISNA(IF(OR(F534="DESCANSA",J534="DESCANSA"),"-----",IF(C534&lt;&gt;"",IF(VLOOKUP(F534,INICIO!$C$7:$D$30,2,FALSE)&lt;&gt;"",VLOOKUP(F534,INICIO!$C$7:$D$30,2,FALSE),""),""))),"",IF(OR(F534="DESCANSA",J534="DESCANSA"),"-----",IF(C534&lt;&gt;"",IF(VLOOKUP(F534,INICIO!$C$7:$D$30,2,FALSE)&lt;&gt;"",VLOOKUP(F534,INICIO!$C$7:$D$30,2,FALSE),""),"")))</f>
        <v/>
      </c>
      <c r="L534" s="203" t="str">
        <f>IF(ISNA(IF(A534&lt;&gt;"",VLOOKUP(A534,'1CONTRATO2'!$A$311:$G$863,7,FALSE),"")),"",IF(A534&lt;&gt;"",VLOOKUP(A534,'1CONTRATO2'!$A$311:$G$863,7,FALSE),""))</f>
        <v/>
      </c>
      <c r="M534" s="201" t="str">
        <f t="shared" si="40"/>
        <v>-</v>
      </c>
      <c r="N534" s="302" t="str">
        <f t="shared" si="42"/>
        <v/>
      </c>
      <c r="O534" s="314" t="str">
        <f>IF(PROGRAMACIÓN!C534="", "", PROGRAMACIÓN!C534)</f>
        <v/>
      </c>
      <c r="P534" s="303" t="str">
        <f t="shared" si="43"/>
        <v/>
      </c>
      <c r="Q534" s="303" t="str">
        <f t="shared" si="44"/>
        <v/>
      </c>
    </row>
    <row r="535" spans="1:17" ht="18" customHeight="1" x14ac:dyDescent="0.35">
      <c r="A535" s="203">
        <f t="shared" si="41"/>
        <v>528</v>
      </c>
      <c r="B535" s="210" t="str">
        <f>IF(ISNA(IF(A535&lt;&gt;"",VLOOKUP(A535,'1CONTRATO2'!$A$311:$F$863,2,FALSE),"")),"",IF(A535&lt;&gt;"",VLOOKUP(A535,'1CONTRATO2'!$A$311:$F$863,2,FALSE),""))</f>
        <v/>
      </c>
      <c r="C535" s="210" t="str">
        <f>IF(ISNA(IF(A535&lt;&gt;"",VLOOKUP(A535,'1CONTRATO2'!$A$311:$F$863,6,FALSE),"")),"",IF(A535&lt;&gt;"",VLOOKUP(A535,'1CONTRATO2'!$A$311:$F$863,6,FALSE),""))</f>
        <v/>
      </c>
      <c r="D535" s="209"/>
      <c r="E535" s="208"/>
      <c r="F535" s="207" t="str">
        <f>IF(ISNA(IF(A535&lt;&gt;"",VLOOKUP(A535,'1CONTRATO2'!$A$311:$F$863,4,FALSE),"")),"",IF(A535&lt;&gt;"",VLOOKUP(A535,'1CONTRATO2'!$A$311:$F$863,4,FALSE),""))</f>
        <v/>
      </c>
      <c r="G535" s="206" t="str">
        <f>IF(PROGRAMACIÓN!F535="","",PROGRAMACIÓN!F535)</f>
        <v/>
      </c>
      <c r="H535" s="206" t="str">
        <f>IF(PROGRAMACIÓN!G535="","",PROGRAMACIÓN!G535)</f>
        <v/>
      </c>
      <c r="I535" s="206" t="str">
        <f>IF(PROGRAMACIÓN!H535="","",PROGRAMACIÓN!H535)</f>
        <v/>
      </c>
      <c r="J535" s="205" t="str">
        <f>IF(ISNA(IF(A535&lt;&gt;"",VLOOKUP(A535,'1CONTRATO2'!$A$311:$F$863,5,FALSE),"")),"",IF(A535&lt;&gt;"",VLOOKUP(A535,'1CONTRATO2'!$A$311:$F$863,5,FALSE),""))</f>
        <v/>
      </c>
      <c r="K535" s="204" t="str">
        <f>IF(ISNA(IF(OR(F535="DESCANSA",J535="DESCANSA"),"-----",IF(C535&lt;&gt;"",IF(VLOOKUP(F535,INICIO!$C$7:$D$30,2,FALSE)&lt;&gt;"",VLOOKUP(F535,INICIO!$C$7:$D$30,2,FALSE),""),""))),"",IF(OR(F535="DESCANSA",J535="DESCANSA"),"-----",IF(C535&lt;&gt;"",IF(VLOOKUP(F535,INICIO!$C$7:$D$30,2,FALSE)&lt;&gt;"",VLOOKUP(F535,INICIO!$C$7:$D$30,2,FALSE),""),"")))</f>
        <v/>
      </c>
      <c r="L535" s="203" t="str">
        <f>IF(ISNA(IF(A535&lt;&gt;"",VLOOKUP(A535,'1CONTRATO2'!$A$311:$G$863,7,FALSE),"")),"",IF(A535&lt;&gt;"",VLOOKUP(A535,'1CONTRATO2'!$A$311:$G$863,7,FALSE),""))</f>
        <v/>
      </c>
      <c r="M535" s="201" t="str">
        <f t="shared" si="40"/>
        <v>-</v>
      </c>
      <c r="N535" s="302" t="str">
        <f t="shared" si="42"/>
        <v/>
      </c>
      <c r="O535" s="314" t="str">
        <f>IF(PROGRAMACIÓN!C535="", "", PROGRAMACIÓN!C535)</f>
        <v/>
      </c>
      <c r="P535" s="303" t="str">
        <f t="shared" si="43"/>
        <v/>
      </c>
      <c r="Q535" s="303" t="str">
        <f t="shared" si="44"/>
        <v/>
      </c>
    </row>
    <row r="536" spans="1:17" ht="18" customHeight="1" x14ac:dyDescent="0.35">
      <c r="A536" s="203">
        <f t="shared" si="41"/>
        <v>529</v>
      </c>
      <c r="B536" s="210" t="str">
        <f>IF(ISNA(IF(A536&lt;&gt;"",VLOOKUP(A536,'1CONTRATO2'!$A$311:$F$863,2,FALSE),"")),"",IF(A536&lt;&gt;"",VLOOKUP(A536,'1CONTRATO2'!$A$311:$F$863,2,FALSE),""))</f>
        <v/>
      </c>
      <c r="C536" s="210" t="str">
        <f>IF(ISNA(IF(A536&lt;&gt;"",VLOOKUP(A536,'1CONTRATO2'!$A$311:$F$863,6,FALSE),"")),"",IF(A536&lt;&gt;"",VLOOKUP(A536,'1CONTRATO2'!$A$311:$F$863,6,FALSE),""))</f>
        <v/>
      </c>
      <c r="D536" s="209"/>
      <c r="E536" s="208"/>
      <c r="F536" s="207" t="str">
        <f>IF(ISNA(IF(A536&lt;&gt;"",VLOOKUP(A536,'1CONTRATO2'!$A$311:$F$863,4,FALSE),"")),"",IF(A536&lt;&gt;"",VLOOKUP(A536,'1CONTRATO2'!$A$311:$F$863,4,FALSE),""))</f>
        <v/>
      </c>
      <c r="G536" s="206" t="str">
        <f>IF(PROGRAMACIÓN!F536="","",PROGRAMACIÓN!F536)</f>
        <v/>
      </c>
      <c r="H536" s="206" t="str">
        <f>IF(PROGRAMACIÓN!G536="","",PROGRAMACIÓN!G536)</f>
        <v/>
      </c>
      <c r="I536" s="206" t="str">
        <f>IF(PROGRAMACIÓN!H536="","",PROGRAMACIÓN!H536)</f>
        <v/>
      </c>
      <c r="J536" s="205" t="str">
        <f>IF(ISNA(IF(A536&lt;&gt;"",VLOOKUP(A536,'1CONTRATO2'!$A$311:$F$863,5,FALSE),"")),"",IF(A536&lt;&gt;"",VLOOKUP(A536,'1CONTRATO2'!$A$311:$F$863,5,FALSE),""))</f>
        <v/>
      </c>
      <c r="K536" s="204" t="str">
        <f>IF(ISNA(IF(OR(F536="DESCANSA",J536="DESCANSA"),"-----",IF(C536&lt;&gt;"",IF(VLOOKUP(F536,INICIO!$C$7:$D$30,2,FALSE)&lt;&gt;"",VLOOKUP(F536,INICIO!$C$7:$D$30,2,FALSE),""),""))),"",IF(OR(F536="DESCANSA",J536="DESCANSA"),"-----",IF(C536&lt;&gt;"",IF(VLOOKUP(F536,INICIO!$C$7:$D$30,2,FALSE)&lt;&gt;"",VLOOKUP(F536,INICIO!$C$7:$D$30,2,FALSE),""),"")))</f>
        <v/>
      </c>
      <c r="L536" s="203" t="str">
        <f>IF(ISNA(IF(A536&lt;&gt;"",VLOOKUP(A536,'1CONTRATO2'!$A$311:$G$863,7,FALSE),"")),"",IF(A536&lt;&gt;"",VLOOKUP(A536,'1CONTRATO2'!$A$311:$G$863,7,FALSE),""))</f>
        <v/>
      </c>
      <c r="M536" s="201" t="str">
        <f t="shared" si="40"/>
        <v>-</v>
      </c>
      <c r="N536" s="302" t="str">
        <f t="shared" si="42"/>
        <v/>
      </c>
      <c r="O536" s="314" t="str">
        <f>IF(PROGRAMACIÓN!C536="", "", PROGRAMACIÓN!C536)</f>
        <v/>
      </c>
      <c r="P536" s="303" t="str">
        <f t="shared" si="43"/>
        <v/>
      </c>
      <c r="Q536" s="303" t="str">
        <f t="shared" si="44"/>
        <v/>
      </c>
    </row>
    <row r="537" spans="1:17" ht="18" customHeight="1" x14ac:dyDescent="0.35">
      <c r="A537" s="203">
        <f t="shared" si="41"/>
        <v>530</v>
      </c>
      <c r="B537" s="210" t="str">
        <f>IF(ISNA(IF(A537&lt;&gt;"",VLOOKUP(A537,'1CONTRATO2'!$A$311:$F$863,2,FALSE),"")),"",IF(A537&lt;&gt;"",VLOOKUP(A537,'1CONTRATO2'!$A$311:$F$863,2,FALSE),""))</f>
        <v/>
      </c>
      <c r="C537" s="210" t="str">
        <f>IF(ISNA(IF(A537&lt;&gt;"",VLOOKUP(A537,'1CONTRATO2'!$A$311:$F$863,6,FALSE),"")),"",IF(A537&lt;&gt;"",VLOOKUP(A537,'1CONTRATO2'!$A$311:$F$863,6,FALSE),""))</f>
        <v/>
      </c>
      <c r="D537" s="209"/>
      <c r="E537" s="208"/>
      <c r="F537" s="207" t="str">
        <f>IF(ISNA(IF(A537&lt;&gt;"",VLOOKUP(A537,'1CONTRATO2'!$A$311:$F$863,4,FALSE),"")),"",IF(A537&lt;&gt;"",VLOOKUP(A537,'1CONTRATO2'!$A$311:$F$863,4,FALSE),""))</f>
        <v/>
      </c>
      <c r="G537" s="206" t="str">
        <f>IF(PROGRAMACIÓN!F537="","",PROGRAMACIÓN!F537)</f>
        <v/>
      </c>
      <c r="H537" s="206" t="str">
        <f>IF(PROGRAMACIÓN!G537="","",PROGRAMACIÓN!G537)</f>
        <v/>
      </c>
      <c r="I537" s="206" t="str">
        <f>IF(PROGRAMACIÓN!H537="","",PROGRAMACIÓN!H537)</f>
        <v/>
      </c>
      <c r="J537" s="205" t="str">
        <f>IF(ISNA(IF(A537&lt;&gt;"",VLOOKUP(A537,'1CONTRATO2'!$A$311:$F$863,5,FALSE),"")),"",IF(A537&lt;&gt;"",VLOOKUP(A537,'1CONTRATO2'!$A$311:$F$863,5,FALSE),""))</f>
        <v/>
      </c>
      <c r="K537" s="204" t="str">
        <f>IF(ISNA(IF(OR(F537="DESCANSA",J537="DESCANSA"),"-----",IF(C537&lt;&gt;"",IF(VLOOKUP(F537,INICIO!$C$7:$D$30,2,FALSE)&lt;&gt;"",VLOOKUP(F537,INICIO!$C$7:$D$30,2,FALSE),""),""))),"",IF(OR(F537="DESCANSA",J537="DESCANSA"),"-----",IF(C537&lt;&gt;"",IF(VLOOKUP(F537,INICIO!$C$7:$D$30,2,FALSE)&lt;&gt;"",VLOOKUP(F537,INICIO!$C$7:$D$30,2,FALSE),""),"")))</f>
        <v/>
      </c>
      <c r="L537" s="203" t="str">
        <f>IF(ISNA(IF(A537&lt;&gt;"",VLOOKUP(A537,'1CONTRATO2'!$A$311:$G$863,7,FALSE),"")),"",IF(A537&lt;&gt;"",VLOOKUP(A537,'1CONTRATO2'!$A$311:$G$863,7,FALSE),""))</f>
        <v/>
      </c>
      <c r="M537" s="201" t="str">
        <f t="shared" si="40"/>
        <v>-</v>
      </c>
      <c r="N537" s="302" t="str">
        <f t="shared" si="42"/>
        <v/>
      </c>
      <c r="O537" s="314" t="str">
        <f>IF(PROGRAMACIÓN!C537="", "", PROGRAMACIÓN!C537)</f>
        <v/>
      </c>
      <c r="P537" s="303" t="str">
        <f t="shared" si="43"/>
        <v/>
      </c>
      <c r="Q537" s="303" t="str">
        <f t="shared" si="44"/>
        <v/>
      </c>
    </row>
    <row r="538" spans="1:17" ht="18" customHeight="1" x14ac:dyDescent="0.35">
      <c r="A538" s="203">
        <f t="shared" si="41"/>
        <v>531</v>
      </c>
      <c r="B538" s="210" t="str">
        <f>IF(ISNA(IF(A538&lt;&gt;"",VLOOKUP(A538,'1CONTRATO2'!$A$311:$F$863,2,FALSE),"")),"",IF(A538&lt;&gt;"",VLOOKUP(A538,'1CONTRATO2'!$A$311:$F$863,2,FALSE),""))</f>
        <v/>
      </c>
      <c r="C538" s="210" t="str">
        <f>IF(ISNA(IF(A538&lt;&gt;"",VLOOKUP(A538,'1CONTRATO2'!$A$311:$F$863,6,FALSE),"")),"",IF(A538&lt;&gt;"",VLOOKUP(A538,'1CONTRATO2'!$A$311:$F$863,6,FALSE),""))</f>
        <v/>
      </c>
      <c r="D538" s="209"/>
      <c r="E538" s="208"/>
      <c r="F538" s="207" t="str">
        <f>IF(ISNA(IF(A538&lt;&gt;"",VLOOKUP(A538,'1CONTRATO2'!$A$311:$F$863,4,FALSE),"")),"",IF(A538&lt;&gt;"",VLOOKUP(A538,'1CONTRATO2'!$A$311:$F$863,4,FALSE),""))</f>
        <v/>
      </c>
      <c r="G538" s="206" t="str">
        <f>IF(PROGRAMACIÓN!F538="","",PROGRAMACIÓN!F538)</f>
        <v/>
      </c>
      <c r="H538" s="206" t="str">
        <f>IF(PROGRAMACIÓN!G538="","",PROGRAMACIÓN!G538)</f>
        <v/>
      </c>
      <c r="I538" s="206" t="str">
        <f>IF(PROGRAMACIÓN!H538="","",PROGRAMACIÓN!H538)</f>
        <v/>
      </c>
      <c r="J538" s="205" t="str">
        <f>IF(ISNA(IF(A538&lt;&gt;"",VLOOKUP(A538,'1CONTRATO2'!$A$311:$F$863,5,FALSE),"")),"",IF(A538&lt;&gt;"",VLOOKUP(A538,'1CONTRATO2'!$A$311:$F$863,5,FALSE),""))</f>
        <v/>
      </c>
      <c r="K538" s="204" t="str">
        <f>IF(ISNA(IF(OR(F538="DESCANSA",J538="DESCANSA"),"-----",IF(C538&lt;&gt;"",IF(VLOOKUP(F538,INICIO!$C$7:$D$30,2,FALSE)&lt;&gt;"",VLOOKUP(F538,INICIO!$C$7:$D$30,2,FALSE),""),""))),"",IF(OR(F538="DESCANSA",J538="DESCANSA"),"-----",IF(C538&lt;&gt;"",IF(VLOOKUP(F538,INICIO!$C$7:$D$30,2,FALSE)&lt;&gt;"",VLOOKUP(F538,INICIO!$C$7:$D$30,2,FALSE),""),"")))</f>
        <v/>
      </c>
      <c r="L538" s="203" t="str">
        <f>IF(ISNA(IF(A538&lt;&gt;"",VLOOKUP(A538,'1CONTRATO2'!$A$311:$G$863,7,FALSE),"")),"",IF(A538&lt;&gt;"",VLOOKUP(A538,'1CONTRATO2'!$A$311:$G$863,7,FALSE),""))</f>
        <v/>
      </c>
      <c r="M538" s="201" t="str">
        <f t="shared" si="40"/>
        <v>-</v>
      </c>
      <c r="N538" s="302" t="str">
        <f t="shared" si="42"/>
        <v/>
      </c>
      <c r="O538" s="314" t="str">
        <f>IF(PROGRAMACIÓN!C538="", "", PROGRAMACIÓN!C538)</f>
        <v/>
      </c>
      <c r="P538" s="303" t="str">
        <f t="shared" si="43"/>
        <v/>
      </c>
      <c r="Q538" s="303" t="str">
        <f t="shared" si="44"/>
        <v/>
      </c>
    </row>
    <row r="539" spans="1:17" ht="18" customHeight="1" x14ac:dyDescent="0.35">
      <c r="A539" s="203">
        <f t="shared" si="41"/>
        <v>532</v>
      </c>
      <c r="B539" s="210" t="str">
        <f>IF(ISNA(IF(A539&lt;&gt;"",VLOOKUP(A539,'1CONTRATO2'!$A$311:$F$863,2,FALSE),"")),"",IF(A539&lt;&gt;"",VLOOKUP(A539,'1CONTRATO2'!$A$311:$F$863,2,FALSE),""))</f>
        <v/>
      </c>
      <c r="C539" s="210" t="str">
        <f>IF(ISNA(IF(A539&lt;&gt;"",VLOOKUP(A539,'1CONTRATO2'!$A$311:$F$863,6,FALSE),"")),"",IF(A539&lt;&gt;"",VLOOKUP(A539,'1CONTRATO2'!$A$311:$F$863,6,FALSE),""))</f>
        <v/>
      </c>
      <c r="D539" s="209"/>
      <c r="E539" s="208"/>
      <c r="F539" s="207" t="str">
        <f>IF(ISNA(IF(A539&lt;&gt;"",VLOOKUP(A539,'1CONTRATO2'!$A$311:$F$863,4,FALSE),"")),"",IF(A539&lt;&gt;"",VLOOKUP(A539,'1CONTRATO2'!$A$311:$F$863,4,FALSE),""))</f>
        <v/>
      </c>
      <c r="G539" s="206" t="str">
        <f>IF(PROGRAMACIÓN!F539="","",PROGRAMACIÓN!F539)</f>
        <v/>
      </c>
      <c r="H539" s="206" t="str">
        <f>IF(PROGRAMACIÓN!G539="","",PROGRAMACIÓN!G539)</f>
        <v/>
      </c>
      <c r="I539" s="206" t="str">
        <f>IF(PROGRAMACIÓN!H539="","",PROGRAMACIÓN!H539)</f>
        <v/>
      </c>
      <c r="J539" s="205" t="str">
        <f>IF(ISNA(IF(A539&lt;&gt;"",VLOOKUP(A539,'1CONTRATO2'!$A$311:$F$863,5,FALSE),"")),"",IF(A539&lt;&gt;"",VLOOKUP(A539,'1CONTRATO2'!$A$311:$F$863,5,FALSE),""))</f>
        <v/>
      </c>
      <c r="K539" s="204" t="str">
        <f>IF(ISNA(IF(OR(F539="DESCANSA",J539="DESCANSA"),"-----",IF(C539&lt;&gt;"",IF(VLOOKUP(F539,INICIO!$C$7:$D$30,2,FALSE)&lt;&gt;"",VLOOKUP(F539,INICIO!$C$7:$D$30,2,FALSE),""),""))),"",IF(OR(F539="DESCANSA",J539="DESCANSA"),"-----",IF(C539&lt;&gt;"",IF(VLOOKUP(F539,INICIO!$C$7:$D$30,2,FALSE)&lt;&gt;"",VLOOKUP(F539,INICIO!$C$7:$D$30,2,FALSE),""),"")))</f>
        <v/>
      </c>
      <c r="L539" s="203" t="str">
        <f>IF(ISNA(IF(A539&lt;&gt;"",VLOOKUP(A539,'1CONTRATO2'!$A$311:$G$863,7,FALSE),"")),"",IF(A539&lt;&gt;"",VLOOKUP(A539,'1CONTRATO2'!$A$311:$G$863,7,FALSE),""))</f>
        <v/>
      </c>
      <c r="M539" s="201" t="str">
        <f t="shared" si="40"/>
        <v>-</v>
      </c>
      <c r="N539" s="302" t="str">
        <f t="shared" si="42"/>
        <v/>
      </c>
      <c r="O539" s="314" t="str">
        <f>IF(PROGRAMACIÓN!C539="", "", PROGRAMACIÓN!C539)</f>
        <v/>
      </c>
      <c r="P539" s="303" t="str">
        <f t="shared" si="43"/>
        <v/>
      </c>
      <c r="Q539" s="303" t="str">
        <f t="shared" si="44"/>
        <v/>
      </c>
    </row>
    <row r="540" spans="1:17" ht="18" customHeight="1" x14ac:dyDescent="0.35">
      <c r="A540" s="203">
        <f t="shared" si="41"/>
        <v>533</v>
      </c>
      <c r="B540" s="210" t="str">
        <f>IF(ISNA(IF(A540&lt;&gt;"",VLOOKUP(A540,'1CONTRATO2'!$A$311:$F$863,2,FALSE),"")),"",IF(A540&lt;&gt;"",VLOOKUP(A540,'1CONTRATO2'!$A$311:$F$863,2,FALSE),""))</f>
        <v/>
      </c>
      <c r="C540" s="210" t="str">
        <f>IF(ISNA(IF(A540&lt;&gt;"",VLOOKUP(A540,'1CONTRATO2'!$A$311:$F$863,6,FALSE),"")),"",IF(A540&lt;&gt;"",VLOOKUP(A540,'1CONTRATO2'!$A$311:$F$863,6,FALSE),""))</f>
        <v/>
      </c>
      <c r="D540" s="209"/>
      <c r="E540" s="208"/>
      <c r="F540" s="207" t="str">
        <f>IF(ISNA(IF(A540&lt;&gt;"",VLOOKUP(A540,'1CONTRATO2'!$A$311:$F$863,4,FALSE),"")),"",IF(A540&lt;&gt;"",VLOOKUP(A540,'1CONTRATO2'!$A$311:$F$863,4,FALSE),""))</f>
        <v/>
      </c>
      <c r="G540" s="206" t="str">
        <f>IF(PROGRAMACIÓN!F540="","",PROGRAMACIÓN!F540)</f>
        <v/>
      </c>
      <c r="H540" s="206" t="str">
        <f>IF(PROGRAMACIÓN!G540="","",PROGRAMACIÓN!G540)</f>
        <v/>
      </c>
      <c r="I540" s="206" t="str">
        <f>IF(PROGRAMACIÓN!H540="","",PROGRAMACIÓN!H540)</f>
        <v/>
      </c>
      <c r="J540" s="205" t="str">
        <f>IF(ISNA(IF(A540&lt;&gt;"",VLOOKUP(A540,'1CONTRATO2'!$A$311:$F$863,5,FALSE),"")),"",IF(A540&lt;&gt;"",VLOOKUP(A540,'1CONTRATO2'!$A$311:$F$863,5,FALSE),""))</f>
        <v/>
      </c>
      <c r="K540" s="204" t="str">
        <f>IF(ISNA(IF(OR(F540="DESCANSA",J540="DESCANSA"),"-----",IF(C540&lt;&gt;"",IF(VLOOKUP(F540,INICIO!$C$7:$D$30,2,FALSE)&lt;&gt;"",VLOOKUP(F540,INICIO!$C$7:$D$30,2,FALSE),""),""))),"",IF(OR(F540="DESCANSA",J540="DESCANSA"),"-----",IF(C540&lt;&gt;"",IF(VLOOKUP(F540,INICIO!$C$7:$D$30,2,FALSE)&lt;&gt;"",VLOOKUP(F540,INICIO!$C$7:$D$30,2,FALSE),""),"")))</f>
        <v/>
      </c>
      <c r="L540" s="203" t="str">
        <f>IF(ISNA(IF(A540&lt;&gt;"",VLOOKUP(A540,'1CONTRATO2'!$A$311:$G$863,7,FALSE),"")),"",IF(A540&lt;&gt;"",VLOOKUP(A540,'1CONTRATO2'!$A$311:$G$863,7,FALSE),""))</f>
        <v/>
      </c>
      <c r="M540" s="201" t="str">
        <f t="shared" si="40"/>
        <v>-</v>
      </c>
      <c r="N540" s="302" t="str">
        <f t="shared" si="42"/>
        <v/>
      </c>
      <c r="O540" s="314" t="str">
        <f>IF(PROGRAMACIÓN!C540="", "", PROGRAMACIÓN!C540)</f>
        <v/>
      </c>
      <c r="P540" s="303" t="str">
        <f t="shared" si="43"/>
        <v/>
      </c>
      <c r="Q540" s="303" t="str">
        <f t="shared" si="44"/>
        <v/>
      </c>
    </row>
    <row r="541" spans="1:17" ht="18" customHeight="1" x14ac:dyDescent="0.35">
      <c r="A541" s="203">
        <f t="shared" si="41"/>
        <v>534</v>
      </c>
      <c r="B541" s="210" t="str">
        <f>IF(ISNA(IF(A541&lt;&gt;"",VLOOKUP(A541,'1CONTRATO2'!$A$311:$F$863,2,FALSE),"")),"",IF(A541&lt;&gt;"",VLOOKUP(A541,'1CONTRATO2'!$A$311:$F$863,2,FALSE),""))</f>
        <v/>
      </c>
      <c r="C541" s="210" t="str">
        <f>IF(ISNA(IF(A541&lt;&gt;"",VLOOKUP(A541,'1CONTRATO2'!$A$311:$F$863,6,FALSE),"")),"",IF(A541&lt;&gt;"",VLOOKUP(A541,'1CONTRATO2'!$A$311:$F$863,6,FALSE),""))</f>
        <v/>
      </c>
      <c r="D541" s="209"/>
      <c r="E541" s="208"/>
      <c r="F541" s="207" t="str">
        <f>IF(ISNA(IF(A541&lt;&gt;"",VLOOKUP(A541,'1CONTRATO2'!$A$311:$F$863,4,FALSE),"")),"",IF(A541&lt;&gt;"",VLOOKUP(A541,'1CONTRATO2'!$A$311:$F$863,4,FALSE),""))</f>
        <v/>
      </c>
      <c r="G541" s="206" t="str">
        <f>IF(PROGRAMACIÓN!F541="","",PROGRAMACIÓN!F541)</f>
        <v/>
      </c>
      <c r="H541" s="206" t="str">
        <f>IF(PROGRAMACIÓN!G541="","",PROGRAMACIÓN!G541)</f>
        <v/>
      </c>
      <c r="I541" s="206" t="str">
        <f>IF(PROGRAMACIÓN!H541="","",PROGRAMACIÓN!H541)</f>
        <v/>
      </c>
      <c r="J541" s="205" t="str">
        <f>IF(ISNA(IF(A541&lt;&gt;"",VLOOKUP(A541,'1CONTRATO2'!$A$311:$F$863,5,FALSE),"")),"",IF(A541&lt;&gt;"",VLOOKUP(A541,'1CONTRATO2'!$A$311:$F$863,5,FALSE),""))</f>
        <v/>
      </c>
      <c r="K541" s="204" t="str">
        <f>IF(ISNA(IF(OR(F541="DESCANSA",J541="DESCANSA"),"-----",IF(C541&lt;&gt;"",IF(VLOOKUP(F541,INICIO!$C$7:$D$30,2,FALSE)&lt;&gt;"",VLOOKUP(F541,INICIO!$C$7:$D$30,2,FALSE),""),""))),"",IF(OR(F541="DESCANSA",J541="DESCANSA"),"-----",IF(C541&lt;&gt;"",IF(VLOOKUP(F541,INICIO!$C$7:$D$30,2,FALSE)&lt;&gt;"",VLOOKUP(F541,INICIO!$C$7:$D$30,2,FALSE),""),"")))</f>
        <v/>
      </c>
      <c r="L541" s="203" t="str">
        <f>IF(ISNA(IF(A541&lt;&gt;"",VLOOKUP(A541,'1CONTRATO2'!$A$311:$G$863,7,FALSE),"")),"",IF(A541&lt;&gt;"",VLOOKUP(A541,'1CONTRATO2'!$A$311:$G$863,7,FALSE),""))</f>
        <v/>
      </c>
      <c r="M541" s="201" t="str">
        <f t="shared" si="40"/>
        <v>-</v>
      </c>
      <c r="N541" s="302" t="str">
        <f t="shared" si="42"/>
        <v/>
      </c>
      <c r="O541" s="314" t="str">
        <f>IF(PROGRAMACIÓN!C541="", "", PROGRAMACIÓN!C541)</f>
        <v/>
      </c>
      <c r="P541" s="303" t="str">
        <f t="shared" si="43"/>
        <v/>
      </c>
      <c r="Q541" s="303" t="str">
        <f t="shared" si="44"/>
        <v/>
      </c>
    </row>
    <row r="542" spans="1:17" ht="18" customHeight="1" x14ac:dyDescent="0.35">
      <c r="A542" s="203">
        <f t="shared" si="41"/>
        <v>535</v>
      </c>
      <c r="B542" s="210" t="str">
        <f>IF(ISNA(IF(A542&lt;&gt;"",VLOOKUP(A542,'1CONTRATO2'!$A$311:$F$863,2,FALSE),"")),"",IF(A542&lt;&gt;"",VLOOKUP(A542,'1CONTRATO2'!$A$311:$F$863,2,FALSE),""))</f>
        <v/>
      </c>
      <c r="C542" s="210" t="str">
        <f>IF(ISNA(IF(A542&lt;&gt;"",VLOOKUP(A542,'1CONTRATO2'!$A$311:$F$863,6,FALSE),"")),"",IF(A542&lt;&gt;"",VLOOKUP(A542,'1CONTRATO2'!$A$311:$F$863,6,FALSE),""))</f>
        <v/>
      </c>
      <c r="D542" s="209"/>
      <c r="E542" s="208"/>
      <c r="F542" s="207" t="str">
        <f>IF(ISNA(IF(A542&lt;&gt;"",VLOOKUP(A542,'1CONTRATO2'!$A$311:$F$863,4,FALSE),"")),"",IF(A542&lt;&gt;"",VLOOKUP(A542,'1CONTRATO2'!$A$311:$F$863,4,FALSE),""))</f>
        <v/>
      </c>
      <c r="G542" s="206" t="str">
        <f>IF(PROGRAMACIÓN!F542="","",PROGRAMACIÓN!F542)</f>
        <v/>
      </c>
      <c r="H542" s="206" t="str">
        <f>IF(PROGRAMACIÓN!G542="","",PROGRAMACIÓN!G542)</f>
        <v/>
      </c>
      <c r="I542" s="206" t="str">
        <f>IF(PROGRAMACIÓN!H542="","",PROGRAMACIÓN!H542)</f>
        <v/>
      </c>
      <c r="J542" s="205" t="str">
        <f>IF(ISNA(IF(A542&lt;&gt;"",VLOOKUP(A542,'1CONTRATO2'!$A$311:$F$863,5,FALSE),"")),"",IF(A542&lt;&gt;"",VLOOKUP(A542,'1CONTRATO2'!$A$311:$F$863,5,FALSE),""))</f>
        <v/>
      </c>
      <c r="K542" s="204" t="str">
        <f>IF(ISNA(IF(OR(F542="DESCANSA",J542="DESCANSA"),"-----",IF(C542&lt;&gt;"",IF(VLOOKUP(F542,INICIO!$C$7:$D$30,2,FALSE)&lt;&gt;"",VLOOKUP(F542,INICIO!$C$7:$D$30,2,FALSE),""),""))),"",IF(OR(F542="DESCANSA",J542="DESCANSA"),"-----",IF(C542&lt;&gt;"",IF(VLOOKUP(F542,INICIO!$C$7:$D$30,2,FALSE)&lt;&gt;"",VLOOKUP(F542,INICIO!$C$7:$D$30,2,FALSE),""),"")))</f>
        <v/>
      </c>
      <c r="L542" s="203" t="str">
        <f>IF(ISNA(IF(A542&lt;&gt;"",VLOOKUP(A542,'1CONTRATO2'!$A$311:$G$863,7,FALSE),"")),"",IF(A542&lt;&gt;"",VLOOKUP(A542,'1CONTRATO2'!$A$311:$G$863,7,FALSE),""))</f>
        <v/>
      </c>
      <c r="M542" s="201" t="str">
        <f t="shared" si="40"/>
        <v>-</v>
      </c>
      <c r="N542" s="302" t="str">
        <f t="shared" si="42"/>
        <v/>
      </c>
      <c r="O542" s="314" t="str">
        <f>IF(PROGRAMACIÓN!C542="", "", PROGRAMACIÓN!C542)</f>
        <v/>
      </c>
      <c r="P542" s="303" t="str">
        <f t="shared" si="43"/>
        <v/>
      </c>
      <c r="Q542" s="303" t="str">
        <f t="shared" si="44"/>
        <v/>
      </c>
    </row>
    <row r="543" spans="1:17" ht="18" customHeight="1" x14ac:dyDescent="0.35">
      <c r="A543" s="203">
        <f t="shared" si="41"/>
        <v>536</v>
      </c>
      <c r="B543" s="210" t="str">
        <f>IF(ISNA(IF(A543&lt;&gt;"",VLOOKUP(A543,'1CONTRATO2'!$A$311:$F$863,2,FALSE),"")),"",IF(A543&lt;&gt;"",VLOOKUP(A543,'1CONTRATO2'!$A$311:$F$863,2,FALSE),""))</f>
        <v/>
      </c>
      <c r="C543" s="210" t="str">
        <f>IF(ISNA(IF(A543&lt;&gt;"",VLOOKUP(A543,'1CONTRATO2'!$A$311:$F$863,6,FALSE),"")),"",IF(A543&lt;&gt;"",VLOOKUP(A543,'1CONTRATO2'!$A$311:$F$863,6,FALSE),""))</f>
        <v/>
      </c>
      <c r="D543" s="209"/>
      <c r="E543" s="208"/>
      <c r="F543" s="207" t="str">
        <f>IF(ISNA(IF(A543&lt;&gt;"",VLOOKUP(A543,'1CONTRATO2'!$A$311:$F$863,4,FALSE),"")),"",IF(A543&lt;&gt;"",VLOOKUP(A543,'1CONTRATO2'!$A$311:$F$863,4,FALSE),""))</f>
        <v/>
      </c>
      <c r="G543" s="206" t="str">
        <f>IF(PROGRAMACIÓN!F543="","",PROGRAMACIÓN!F543)</f>
        <v/>
      </c>
      <c r="H543" s="206" t="str">
        <f>IF(PROGRAMACIÓN!G543="","",PROGRAMACIÓN!G543)</f>
        <v/>
      </c>
      <c r="I543" s="206" t="str">
        <f>IF(PROGRAMACIÓN!H543="","",PROGRAMACIÓN!H543)</f>
        <v/>
      </c>
      <c r="J543" s="205" t="str">
        <f>IF(ISNA(IF(A543&lt;&gt;"",VLOOKUP(A543,'1CONTRATO2'!$A$311:$F$863,5,FALSE),"")),"",IF(A543&lt;&gt;"",VLOOKUP(A543,'1CONTRATO2'!$A$311:$F$863,5,FALSE),""))</f>
        <v/>
      </c>
      <c r="K543" s="204" t="str">
        <f>IF(ISNA(IF(OR(F543="DESCANSA",J543="DESCANSA"),"-----",IF(C543&lt;&gt;"",IF(VLOOKUP(F543,INICIO!$C$7:$D$30,2,FALSE)&lt;&gt;"",VLOOKUP(F543,INICIO!$C$7:$D$30,2,FALSE),""),""))),"",IF(OR(F543="DESCANSA",J543="DESCANSA"),"-----",IF(C543&lt;&gt;"",IF(VLOOKUP(F543,INICIO!$C$7:$D$30,2,FALSE)&lt;&gt;"",VLOOKUP(F543,INICIO!$C$7:$D$30,2,FALSE),""),"")))</f>
        <v/>
      </c>
      <c r="L543" s="203" t="str">
        <f>IF(ISNA(IF(A543&lt;&gt;"",VLOOKUP(A543,'1CONTRATO2'!$A$311:$G$863,7,FALSE),"")),"",IF(A543&lt;&gt;"",VLOOKUP(A543,'1CONTRATO2'!$A$311:$G$863,7,FALSE),""))</f>
        <v/>
      </c>
      <c r="M543" s="201" t="str">
        <f t="shared" si="40"/>
        <v>-</v>
      </c>
      <c r="N543" s="302" t="str">
        <f t="shared" si="42"/>
        <v/>
      </c>
      <c r="O543" s="314" t="str">
        <f>IF(PROGRAMACIÓN!C543="", "", PROGRAMACIÓN!C543)</f>
        <v/>
      </c>
      <c r="P543" s="303" t="str">
        <f t="shared" si="43"/>
        <v/>
      </c>
      <c r="Q543" s="303" t="str">
        <f t="shared" si="44"/>
        <v/>
      </c>
    </row>
    <row r="544" spans="1:17" ht="18" customHeight="1" x14ac:dyDescent="0.35">
      <c r="A544" s="203">
        <f t="shared" si="41"/>
        <v>537</v>
      </c>
      <c r="B544" s="210" t="str">
        <f>IF(ISNA(IF(A544&lt;&gt;"",VLOOKUP(A544,'1CONTRATO2'!$A$311:$F$863,2,FALSE),"")),"",IF(A544&lt;&gt;"",VLOOKUP(A544,'1CONTRATO2'!$A$311:$F$863,2,FALSE),""))</f>
        <v/>
      </c>
      <c r="C544" s="210" t="str">
        <f>IF(ISNA(IF(A544&lt;&gt;"",VLOOKUP(A544,'1CONTRATO2'!$A$311:$F$863,6,FALSE),"")),"",IF(A544&lt;&gt;"",VLOOKUP(A544,'1CONTRATO2'!$A$311:$F$863,6,FALSE),""))</f>
        <v/>
      </c>
      <c r="D544" s="209"/>
      <c r="E544" s="208"/>
      <c r="F544" s="207" t="str">
        <f>IF(ISNA(IF(A544&lt;&gt;"",VLOOKUP(A544,'1CONTRATO2'!$A$311:$F$863,4,FALSE),"")),"",IF(A544&lt;&gt;"",VLOOKUP(A544,'1CONTRATO2'!$A$311:$F$863,4,FALSE),""))</f>
        <v/>
      </c>
      <c r="G544" s="206" t="str">
        <f>IF(PROGRAMACIÓN!F544="","",PROGRAMACIÓN!F544)</f>
        <v/>
      </c>
      <c r="H544" s="206" t="str">
        <f>IF(PROGRAMACIÓN!G544="","",PROGRAMACIÓN!G544)</f>
        <v/>
      </c>
      <c r="I544" s="206" t="str">
        <f>IF(PROGRAMACIÓN!H544="","",PROGRAMACIÓN!H544)</f>
        <v/>
      </c>
      <c r="J544" s="205" t="str">
        <f>IF(ISNA(IF(A544&lt;&gt;"",VLOOKUP(A544,'1CONTRATO2'!$A$311:$F$863,5,FALSE),"")),"",IF(A544&lt;&gt;"",VLOOKUP(A544,'1CONTRATO2'!$A$311:$F$863,5,FALSE),""))</f>
        <v/>
      </c>
      <c r="K544" s="204" t="str">
        <f>IF(ISNA(IF(OR(F544="DESCANSA",J544="DESCANSA"),"-----",IF(C544&lt;&gt;"",IF(VLOOKUP(F544,INICIO!$C$7:$D$30,2,FALSE)&lt;&gt;"",VLOOKUP(F544,INICIO!$C$7:$D$30,2,FALSE),""),""))),"",IF(OR(F544="DESCANSA",J544="DESCANSA"),"-----",IF(C544&lt;&gt;"",IF(VLOOKUP(F544,INICIO!$C$7:$D$30,2,FALSE)&lt;&gt;"",VLOOKUP(F544,INICIO!$C$7:$D$30,2,FALSE),""),"")))</f>
        <v/>
      </c>
      <c r="L544" s="203" t="str">
        <f>IF(ISNA(IF(A544&lt;&gt;"",VLOOKUP(A544,'1CONTRATO2'!$A$311:$G$863,7,FALSE),"")),"",IF(A544&lt;&gt;"",VLOOKUP(A544,'1CONTRATO2'!$A$311:$G$863,7,FALSE),""))</f>
        <v/>
      </c>
      <c r="M544" s="201" t="str">
        <f t="shared" si="40"/>
        <v>-</v>
      </c>
      <c r="N544" s="302" t="str">
        <f t="shared" si="42"/>
        <v/>
      </c>
      <c r="O544" s="314" t="str">
        <f>IF(PROGRAMACIÓN!C544="", "", PROGRAMACIÓN!C544)</f>
        <v/>
      </c>
      <c r="P544" s="303" t="str">
        <f t="shared" si="43"/>
        <v/>
      </c>
      <c r="Q544" s="303" t="str">
        <f t="shared" si="44"/>
        <v/>
      </c>
    </row>
    <row r="545" spans="1:17" ht="18" customHeight="1" x14ac:dyDescent="0.35">
      <c r="A545" s="203">
        <f t="shared" si="41"/>
        <v>538</v>
      </c>
      <c r="B545" s="210" t="str">
        <f>IF(ISNA(IF(A545&lt;&gt;"",VLOOKUP(A545,'1CONTRATO2'!$A$311:$F$863,2,FALSE),"")),"",IF(A545&lt;&gt;"",VLOOKUP(A545,'1CONTRATO2'!$A$311:$F$863,2,FALSE),""))</f>
        <v/>
      </c>
      <c r="C545" s="210" t="str">
        <f>IF(ISNA(IF(A545&lt;&gt;"",VLOOKUP(A545,'1CONTRATO2'!$A$311:$F$863,6,FALSE),"")),"",IF(A545&lt;&gt;"",VLOOKUP(A545,'1CONTRATO2'!$A$311:$F$863,6,FALSE),""))</f>
        <v/>
      </c>
      <c r="D545" s="209"/>
      <c r="E545" s="208"/>
      <c r="F545" s="207" t="str">
        <f>IF(ISNA(IF(A545&lt;&gt;"",VLOOKUP(A545,'1CONTRATO2'!$A$311:$F$863,4,FALSE),"")),"",IF(A545&lt;&gt;"",VLOOKUP(A545,'1CONTRATO2'!$A$311:$F$863,4,FALSE),""))</f>
        <v/>
      </c>
      <c r="G545" s="206" t="str">
        <f>IF(PROGRAMACIÓN!F545="","",PROGRAMACIÓN!F545)</f>
        <v/>
      </c>
      <c r="H545" s="206" t="str">
        <f>IF(PROGRAMACIÓN!G545="","",PROGRAMACIÓN!G545)</f>
        <v/>
      </c>
      <c r="I545" s="206" t="str">
        <f>IF(PROGRAMACIÓN!H545="","",PROGRAMACIÓN!H545)</f>
        <v/>
      </c>
      <c r="J545" s="205" t="str">
        <f>IF(ISNA(IF(A545&lt;&gt;"",VLOOKUP(A545,'1CONTRATO2'!$A$311:$F$863,5,FALSE),"")),"",IF(A545&lt;&gt;"",VLOOKUP(A545,'1CONTRATO2'!$A$311:$F$863,5,FALSE),""))</f>
        <v/>
      </c>
      <c r="K545" s="204" t="str">
        <f>IF(ISNA(IF(OR(F545="DESCANSA",J545="DESCANSA"),"-----",IF(C545&lt;&gt;"",IF(VLOOKUP(F545,INICIO!$C$7:$D$30,2,FALSE)&lt;&gt;"",VLOOKUP(F545,INICIO!$C$7:$D$30,2,FALSE),""),""))),"",IF(OR(F545="DESCANSA",J545="DESCANSA"),"-----",IF(C545&lt;&gt;"",IF(VLOOKUP(F545,INICIO!$C$7:$D$30,2,FALSE)&lt;&gt;"",VLOOKUP(F545,INICIO!$C$7:$D$30,2,FALSE),""),"")))</f>
        <v/>
      </c>
      <c r="L545" s="203" t="str">
        <f>IF(ISNA(IF(A545&lt;&gt;"",VLOOKUP(A545,'1CONTRATO2'!$A$311:$G$863,7,FALSE),"")),"",IF(A545&lt;&gt;"",VLOOKUP(A545,'1CONTRATO2'!$A$311:$G$863,7,FALSE),""))</f>
        <v/>
      </c>
      <c r="M545" s="201" t="str">
        <f t="shared" si="40"/>
        <v>-</v>
      </c>
      <c r="N545" s="302" t="str">
        <f t="shared" si="42"/>
        <v/>
      </c>
      <c r="O545" s="314" t="str">
        <f>IF(PROGRAMACIÓN!C545="", "", PROGRAMACIÓN!C545)</f>
        <v/>
      </c>
      <c r="P545" s="303" t="str">
        <f t="shared" si="43"/>
        <v/>
      </c>
      <c r="Q545" s="303" t="str">
        <f t="shared" si="44"/>
        <v/>
      </c>
    </row>
    <row r="546" spans="1:17" ht="18" customHeight="1" x14ac:dyDescent="0.35">
      <c r="A546" s="203">
        <f t="shared" si="41"/>
        <v>539</v>
      </c>
      <c r="B546" s="210" t="str">
        <f>IF(ISNA(IF(A546&lt;&gt;"",VLOOKUP(A546,'1CONTRATO2'!$A$311:$F$863,2,FALSE),"")),"",IF(A546&lt;&gt;"",VLOOKUP(A546,'1CONTRATO2'!$A$311:$F$863,2,FALSE),""))</f>
        <v/>
      </c>
      <c r="C546" s="210" t="str">
        <f>IF(ISNA(IF(A546&lt;&gt;"",VLOOKUP(A546,'1CONTRATO2'!$A$311:$F$863,6,FALSE),"")),"",IF(A546&lt;&gt;"",VLOOKUP(A546,'1CONTRATO2'!$A$311:$F$863,6,FALSE),""))</f>
        <v/>
      </c>
      <c r="D546" s="209"/>
      <c r="E546" s="208"/>
      <c r="F546" s="207" t="str">
        <f>IF(ISNA(IF(A546&lt;&gt;"",VLOOKUP(A546,'1CONTRATO2'!$A$311:$F$863,4,FALSE),"")),"",IF(A546&lt;&gt;"",VLOOKUP(A546,'1CONTRATO2'!$A$311:$F$863,4,FALSE),""))</f>
        <v/>
      </c>
      <c r="G546" s="206" t="str">
        <f>IF(PROGRAMACIÓN!F546="","",PROGRAMACIÓN!F546)</f>
        <v/>
      </c>
      <c r="H546" s="206" t="str">
        <f>IF(PROGRAMACIÓN!G546="","",PROGRAMACIÓN!G546)</f>
        <v/>
      </c>
      <c r="I546" s="206" t="str">
        <f>IF(PROGRAMACIÓN!H546="","",PROGRAMACIÓN!H546)</f>
        <v/>
      </c>
      <c r="J546" s="205" t="str">
        <f>IF(ISNA(IF(A546&lt;&gt;"",VLOOKUP(A546,'1CONTRATO2'!$A$311:$F$863,5,FALSE),"")),"",IF(A546&lt;&gt;"",VLOOKUP(A546,'1CONTRATO2'!$A$311:$F$863,5,FALSE),""))</f>
        <v/>
      </c>
      <c r="K546" s="204" t="str">
        <f>IF(ISNA(IF(OR(F546="DESCANSA",J546="DESCANSA"),"-----",IF(C546&lt;&gt;"",IF(VLOOKUP(F546,INICIO!$C$7:$D$30,2,FALSE)&lt;&gt;"",VLOOKUP(F546,INICIO!$C$7:$D$30,2,FALSE),""),""))),"",IF(OR(F546="DESCANSA",J546="DESCANSA"),"-----",IF(C546&lt;&gt;"",IF(VLOOKUP(F546,INICIO!$C$7:$D$30,2,FALSE)&lt;&gt;"",VLOOKUP(F546,INICIO!$C$7:$D$30,2,FALSE),""),"")))</f>
        <v/>
      </c>
      <c r="L546" s="203" t="str">
        <f>IF(ISNA(IF(A546&lt;&gt;"",VLOOKUP(A546,'1CONTRATO2'!$A$311:$G$863,7,FALSE),"")),"",IF(A546&lt;&gt;"",VLOOKUP(A546,'1CONTRATO2'!$A$311:$G$863,7,FALSE),""))</f>
        <v/>
      </c>
      <c r="M546" s="201" t="str">
        <f t="shared" si="40"/>
        <v>-</v>
      </c>
      <c r="N546" s="302" t="str">
        <f t="shared" si="42"/>
        <v/>
      </c>
      <c r="O546" s="314" t="str">
        <f>IF(PROGRAMACIÓN!C546="", "", PROGRAMACIÓN!C546)</f>
        <v/>
      </c>
      <c r="P546" s="303" t="str">
        <f t="shared" si="43"/>
        <v/>
      </c>
      <c r="Q546" s="303" t="str">
        <f t="shared" si="44"/>
        <v/>
      </c>
    </row>
    <row r="547" spans="1:17" ht="18" customHeight="1" x14ac:dyDescent="0.35">
      <c r="A547" s="203">
        <f t="shared" si="41"/>
        <v>540</v>
      </c>
      <c r="B547" s="210" t="str">
        <f>IF(ISNA(IF(A547&lt;&gt;"",VLOOKUP(A547,'1CONTRATO2'!$A$311:$F$863,2,FALSE),"")),"",IF(A547&lt;&gt;"",VLOOKUP(A547,'1CONTRATO2'!$A$311:$F$863,2,FALSE),""))</f>
        <v/>
      </c>
      <c r="C547" s="210" t="str">
        <f>IF(ISNA(IF(A547&lt;&gt;"",VLOOKUP(A547,'1CONTRATO2'!$A$311:$F$863,6,FALSE),"")),"",IF(A547&lt;&gt;"",VLOOKUP(A547,'1CONTRATO2'!$A$311:$F$863,6,FALSE),""))</f>
        <v/>
      </c>
      <c r="D547" s="209"/>
      <c r="E547" s="208"/>
      <c r="F547" s="207" t="str">
        <f>IF(ISNA(IF(A547&lt;&gt;"",VLOOKUP(A547,'1CONTRATO2'!$A$311:$F$863,4,FALSE),"")),"",IF(A547&lt;&gt;"",VLOOKUP(A547,'1CONTRATO2'!$A$311:$F$863,4,FALSE),""))</f>
        <v/>
      </c>
      <c r="G547" s="206" t="str">
        <f>IF(PROGRAMACIÓN!F547="","",PROGRAMACIÓN!F547)</f>
        <v/>
      </c>
      <c r="H547" s="206" t="str">
        <f>IF(PROGRAMACIÓN!G547="","",PROGRAMACIÓN!G547)</f>
        <v/>
      </c>
      <c r="I547" s="206" t="str">
        <f>IF(PROGRAMACIÓN!H547="","",PROGRAMACIÓN!H547)</f>
        <v/>
      </c>
      <c r="J547" s="205" t="str">
        <f>IF(ISNA(IF(A547&lt;&gt;"",VLOOKUP(A547,'1CONTRATO2'!$A$311:$F$863,5,FALSE),"")),"",IF(A547&lt;&gt;"",VLOOKUP(A547,'1CONTRATO2'!$A$311:$F$863,5,FALSE),""))</f>
        <v/>
      </c>
      <c r="K547" s="204" t="str">
        <f>IF(ISNA(IF(OR(F547="DESCANSA",J547="DESCANSA"),"-----",IF(C547&lt;&gt;"",IF(VLOOKUP(F547,INICIO!$C$7:$D$30,2,FALSE)&lt;&gt;"",VLOOKUP(F547,INICIO!$C$7:$D$30,2,FALSE),""),""))),"",IF(OR(F547="DESCANSA",J547="DESCANSA"),"-----",IF(C547&lt;&gt;"",IF(VLOOKUP(F547,INICIO!$C$7:$D$30,2,FALSE)&lt;&gt;"",VLOOKUP(F547,INICIO!$C$7:$D$30,2,FALSE),""),"")))</f>
        <v/>
      </c>
      <c r="L547" s="203" t="str">
        <f>IF(ISNA(IF(A547&lt;&gt;"",VLOOKUP(A547,'1CONTRATO2'!$A$311:$G$863,7,FALSE),"")),"",IF(A547&lt;&gt;"",VLOOKUP(A547,'1CONTRATO2'!$A$311:$G$863,7,FALSE),""))</f>
        <v/>
      </c>
      <c r="M547" s="201" t="str">
        <f t="shared" si="40"/>
        <v>-</v>
      </c>
      <c r="N547" s="302" t="str">
        <f t="shared" si="42"/>
        <v/>
      </c>
      <c r="O547" s="314" t="str">
        <f>IF(PROGRAMACIÓN!C547="", "", PROGRAMACIÓN!C547)</f>
        <v/>
      </c>
      <c r="P547" s="303" t="str">
        <f t="shared" si="43"/>
        <v/>
      </c>
      <c r="Q547" s="303" t="str">
        <f t="shared" si="44"/>
        <v/>
      </c>
    </row>
    <row r="548" spans="1:17" ht="18" customHeight="1" x14ac:dyDescent="0.35">
      <c r="A548" s="203">
        <f t="shared" si="41"/>
        <v>541</v>
      </c>
      <c r="B548" s="210" t="str">
        <f>IF(ISNA(IF(A548&lt;&gt;"",VLOOKUP(A548,'1CONTRATO2'!$A$311:$F$863,2,FALSE),"")),"",IF(A548&lt;&gt;"",VLOOKUP(A548,'1CONTRATO2'!$A$311:$F$863,2,FALSE),""))</f>
        <v/>
      </c>
      <c r="C548" s="210" t="str">
        <f>IF(ISNA(IF(A548&lt;&gt;"",VLOOKUP(A548,'1CONTRATO2'!$A$311:$F$863,6,FALSE),"")),"",IF(A548&lt;&gt;"",VLOOKUP(A548,'1CONTRATO2'!$A$311:$F$863,6,FALSE),""))</f>
        <v/>
      </c>
      <c r="D548" s="209"/>
      <c r="E548" s="208"/>
      <c r="F548" s="207" t="str">
        <f>IF(ISNA(IF(A548&lt;&gt;"",VLOOKUP(A548,'1CONTRATO2'!$A$311:$F$863,4,FALSE),"")),"",IF(A548&lt;&gt;"",VLOOKUP(A548,'1CONTRATO2'!$A$311:$F$863,4,FALSE),""))</f>
        <v/>
      </c>
      <c r="G548" s="206" t="str">
        <f>IF(PROGRAMACIÓN!F548="","",PROGRAMACIÓN!F548)</f>
        <v/>
      </c>
      <c r="H548" s="206" t="str">
        <f>IF(PROGRAMACIÓN!G548="","",PROGRAMACIÓN!G548)</f>
        <v/>
      </c>
      <c r="I548" s="206" t="str">
        <f>IF(PROGRAMACIÓN!H548="","",PROGRAMACIÓN!H548)</f>
        <v/>
      </c>
      <c r="J548" s="205" t="str">
        <f>IF(ISNA(IF(A548&lt;&gt;"",VLOOKUP(A548,'1CONTRATO2'!$A$311:$F$863,5,FALSE),"")),"",IF(A548&lt;&gt;"",VLOOKUP(A548,'1CONTRATO2'!$A$311:$F$863,5,FALSE),""))</f>
        <v/>
      </c>
      <c r="K548" s="204" t="str">
        <f>IF(ISNA(IF(OR(F548="DESCANSA",J548="DESCANSA"),"-----",IF(C548&lt;&gt;"",IF(VLOOKUP(F548,INICIO!$C$7:$D$30,2,FALSE)&lt;&gt;"",VLOOKUP(F548,INICIO!$C$7:$D$30,2,FALSE),""),""))),"",IF(OR(F548="DESCANSA",J548="DESCANSA"),"-----",IF(C548&lt;&gt;"",IF(VLOOKUP(F548,INICIO!$C$7:$D$30,2,FALSE)&lt;&gt;"",VLOOKUP(F548,INICIO!$C$7:$D$30,2,FALSE),""),"")))</f>
        <v/>
      </c>
      <c r="L548" s="203" t="str">
        <f>IF(ISNA(IF(A548&lt;&gt;"",VLOOKUP(A548,'1CONTRATO2'!$A$311:$G$863,7,FALSE),"")),"",IF(A548&lt;&gt;"",VLOOKUP(A548,'1CONTRATO2'!$A$311:$G$863,7,FALSE),""))</f>
        <v/>
      </c>
      <c r="M548" s="201" t="str">
        <f t="shared" si="40"/>
        <v>-</v>
      </c>
      <c r="N548" s="302" t="str">
        <f t="shared" si="42"/>
        <v/>
      </c>
      <c r="O548" s="314" t="str">
        <f>IF(PROGRAMACIÓN!C548="", "", PROGRAMACIÓN!C548)</f>
        <v/>
      </c>
      <c r="P548" s="303" t="str">
        <f t="shared" si="43"/>
        <v/>
      </c>
      <c r="Q548" s="303" t="str">
        <f t="shared" si="44"/>
        <v/>
      </c>
    </row>
    <row r="549" spans="1:17" ht="18" customHeight="1" x14ac:dyDescent="0.35">
      <c r="A549" s="203">
        <f t="shared" si="41"/>
        <v>542</v>
      </c>
      <c r="B549" s="210" t="str">
        <f>IF(ISNA(IF(A549&lt;&gt;"",VLOOKUP(A549,'1CONTRATO2'!$A$311:$F$863,2,FALSE),"")),"",IF(A549&lt;&gt;"",VLOOKUP(A549,'1CONTRATO2'!$A$311:$F$863,2,FALSE),""))</f>
        <v/>
      </c>
      <c r="C549" s="210" t="str">
        <f>IF(ISNA(IF(A549&lt;&gt;"",VLOOKUP(A549,'1CONTRATO2'!$A$311:$F$863,6,FALSE),"")),"",IF(A549&lt;&gt;"",VLOOKUP(A549,'1CONTRATO2'!$A$311:$F$863,6,FALSE),""))</f>
        <v/>
      </c>
      <c r="D549" s="209"/>
      <c r="E549" s="208"/>
      <c r="F549" s="207" t="str">
        <f>IF(ISNA(IF(A549&lt;&gt;"",VLOOKUP(A549,'1CONTRATO2'!$A$311:$F$863,4,FALSE),"")),"",IF(A549&lt;&gt;"",VLOOKUP(A549,'1CONTRATO2'!$A$311:$F$863,4,FALSE),""))</f>
        <v/>
      </c>
      <c r="G549" s="206" t="str">
        <f>IF(PROGRAMACIÓN!F549="","",PROGRAMACIÓN!F549)</f>
        <v/>
      </c>
      <c r="H549" s="206" t="str">
        <f>IF(PROGRAMACIÓN!G549="","",PROGRAMACIÓN!G549)</f>
        <v/>
      </c>
      <c r="I549" s="206" t="str">
        <f>IF(PROGRAMACIÓN!H549="","",PROGRAMACIÓN!H549)</f>
        <v/>
      </c>
      <c r="J549" s="205" t="str">
        <f>IF(ISNA(IF(A549&lt;&gt;"",VLOOKUP(A549,'1CONTRATO2'!$A$311:$F$863,5,FALSE),"")),"",IF(A549&lt;&gt;"",VLOOKUP(A549,'1CONTRATO2'!$A$311:$F$863,5,FALSE),""))</f>
        <v/>
      </c>
      <c r="K549" s="204" t="str">
        <f>IF(ISNA(IF(OR(F549="DESCANSA",J549="DESCANSA"),"-----",IF(C549&lt;&gt;"",IF(VLOOKUP(F549,INICIO!$C$7:$D$30,2,FALSE)&lt;&gt;"",VLOOKUP(F549,INICIO!$C$7:$D$30,2,FALSE),""),""))),"",IF(OR(F549="DESCANSA",J549="DESCANSA"),"-----",IF(C549&lt;&gt;"",IF(VLOOKUP(F549,INICIO!$C$7:$D$30,2,FALSE)&lt;&gt;"",VLOOKUP(F549,INICIO!$C$7:$D$30,2,FALSE),""),"")))</f>
        <v/>
      </c>
      <c r="L549" s="203" t="str">
        <f>IF(ISNA(IF(A549&lt;&gt;"",VLOOKUP(A549,'1CONTRATO2'!$A$311:$G$863,7,FALSE),"")),"",IF(A549&lt;&gt;"",VLOOKUP(A549,'1CONTRATO2'!$A$311:$G$863,7,FALSE),""))</f>
        <v/>
      </c>
      <c r="M549" s="201" t="str">
        <f t="shared" si="40"/>
        <v>-</v>
      </c>
      <c r="N549" s="302" t="str">
        <f t="shared" si="42"/>
        <v/>
      </c>
      <c r="O549" s="314" t="str">
        <f>IF(PROGRAMACIÓN!C549="", "", PROGRAMACIÓN!C549)</f>
        <v/>
      </c>
      <c r="P549" s="303" t="str">
        <f t="shared" si="43"/>
        <v/>
      </c>
      <c r="Q549" s="303" t="str">
        <f t="shared" si="44"/>
        <v/>
      </c>
    </row>
    <row r="550" spans="1:17" ht="18" customHeight="1" x14ac:dyDescent="0.35">
      <c r="A550" s="203">
        <f t="shared" si="41"/>
        <v>543</v>
      </c>
      <c r="B550" s="210" t="str">
        <f>IF(ISNA(IF(A550&lt;&gt;"",VLOOKUP(A550,'1CONTRATO2'!$A$311:$F$863,2,FALSE),"")),"",IF(A550&lt;&gt;"",VLOOKUP(A550,'1CONTRATO2'!$A$311:$F$863,2,FALSE),""))</f>
        <v/>
      </c>
      <c r="C550" s="210" t="str">
        <f>IF(ISNA(IF(A550&lt;&gt;"",VLOOKUP(A550,'1CONTRATO2'!$A$311:$F$863,6,FALSE),"")),"",IF(A550&lt;&gt;"",VLOOKUP(A550,'1CONTRATO2'!$A$311:$F$863,6,FALSE),""))</f>
        <v/>
      </c>
      <c r="D550" s="209"/>
      <c r="E550" s="208"/>
      <c r="F550" s="207" t="str">
        <f>IF(ISNA(IF(A550&lt;&gt;"",VLOOKUP(A550,'1CONTRATO2'!$A$311:$F$863,4,FALSE),"")),"",IF(A550&lt;&gt;"",VLOOKUP(A550,'1CONTRATO2'!$A$311:$F$863,4,FALSE),""))</f>
        <v/>
      </c>
      <c r="G550" s="206" t="str">
        <f>IF(PROGRAMACIÓN!F550="","",PROGRAMACIÓN!F550)</f>
        <v/>
      </c>
      <c r="H550" s="206" t="str">
        <f>IF(PROGRAMACIÓN!G550="","",PROGRAMACIÓN!G550)</f>
        <v/>
      </c>
      <c r="I550" s="206" t="str">
        <f>IF(PROGRAMACIÓN!H550="","",PROGRAMACIÓN!H550)</f>
        <v/>
      </c>
      <c r="J550" s="205" t="str">
        <f>IF(ISNA(IF(A550&lt;&gt;"",VLOOKUP(A550,'1CONTRATO2'!$A$311:$F$863,5,FALSE),"")),"",IF(A550&lt;&gt;"",VLOOKUP(A550,'1CONTRATO2'!$A$311:$F$863,5,FALSE),""))</f>
        <v/>
      </c>
      <c r="K550" s="204" t="str">
        <f>IF(ISNA(IF(OR(F550="DESCANSA",J550="DESCANSA"),"-----",IF(C550&lt;&gt;"",IF(VLOOKUP(F550,INICIO!$C$7:$D$30,2,FALSE)&lt;&gt;"",VLOOKUP(F550,INICIO!$C$7:$D$30,2,FALSE),""),""))),"",IF(OR(F550="DESCANSA",J550="DESCANSA"),"-----",IF(C550&lt;&gt;"",IF(VLOOKUP(F550,INICIO!$C$7:$D$30,2,FALSE)&lt;&gt;"",VLOOKUP(F550,INICIO!$C$7:$D$30,2,FALSE),""),"")))</f>
        <v/>
      </c>
      <c r="L550" s="203" t="str">
        <f>IF(ISNA(IF(A550&lt;&gt;"",VLOOKUP(A550,'1CONTRATO2'!$A$311:$G$863,7,FALSE),"")),"",IF(A550&lt;&gt;"",VLOOKUP(A550,'1CONTRATO2'!$A$311:$G$863,7,FALSE),""))</f>
        <v/>
      </c>
      <c r="M550" s="201" t="str">
        <f t="shared" si="40"/>
        <v>-</v>
      </c>
      <c r="N550" s="302" t="str">
        <f t="shared" si="42"/>
        <v/>
      </c>
      <c r="O550" s="314" t="str">
        <f>IF(PROGRAMACIÓN!C550="", "", PROGRAMACIÓN!C550)</f>
        <v/>
      </c>
      <c r="P550" s="303" t="str">
        <f t="shared" si="43"/>
        <v/>
      </c>
      <c r="Q550" s="303" t="str">
        <f t="shared" si="44"/>
        <v/>
      </c>
    </row>
    <row r="551" spans="1:17" ht="18" customHeight="1" x14ac:dyDescent="0.35">
      <c r="A551" s="203">
        <f t="shared" si="41"/>
        <v>544</v>
      </c>
      <c r="B551" s="210" t="str">
        <f>IF(ISNA(IF(A551&lt;&gt;"",VLOOKUP(A551,'1CONTRATO2'!$A$311:$F$863,2,FALSE),"")),"",IF(A551&lt;&gt;"",VLOOKUP(A551,'1CONTRATO2'!$A$311:$F$863,2,FALSE),""))</f>
        <v/>
      </c>
      <c r="C551" s="210" t="str">
        <f>IF(ISNA(IF(A551&lt;&gt;"",VLOOKUP(A551,'1CONTRATO2'!$A$311:$F$863,6,FALSE),"")),"",IF(A551&lt;&gt;"",VLOOKUP(A551,'1CONTRATO2'!$A$311:$F$863,6,FALSE),""))</f>
        <v/>
      </c>
      <c r="D551" s="209"/>
      <c r="E551" s="208"/>
      <c r="F551" s="207" t="str">
        <f>IF(ISNA(IF(A551&lt;&gt;"",VLOOKUP(A551,'1CONTRATO2'!$A$311:$F$863,4,FALSE),"")),"",IF(A551&lt;&gt;"",VLOOKUP(A551,'1CONTRATO2'!$A$311:$F$863,4,FALSE),""))</f>
        <v/>
      </c>
      <c r="G551" s="206" t="str">
        <f>IF(PROGRAMACIÓN!F551="","",PROGRAMACIÓN!F551)</f>
        <v/>
      </c>
      <c r="H551" s="206" t="str">
        <f>IF(PROGRAMACIÓN!G551="","",PROGRAMACIÓN!G551)</f>
        <v/>
      </c>
      <c r="I551" s="206" t="str">
        <f>IF(PROGRAMACIÓN!H551="","",PROGRAMACIÓN!H551)</f>
        <v/>
      </c>
      <c r="J551" s="205" t="str">
        <f>IF(ISNA(IF(A551&lt;&gt;"",VLOOKUP(A551,'1CONTRATO2'!$A$311:$F$863,5,FALSE),"")),"",IF(A551&lt;&gt;"",VLOOKUP(A551,'1CONTRATO2'!$A$311:$F$863,5,FALSE),""))</f>
        <v/>
      </c>
      <c r="K551" s="204" t="str">
        <f>IF(ISNA(IF(OR(F551="DESCANSA",J551="DESCANSA"),"-----",IF(C551&lt;&gt;"",IF(VLOOKUP(F551,INICIO!$C$7:$D$30,2,FALSE)&lt;&gt;"",VLOOKUP(F551,INICIO!$C$7:$D$30,2,FALSE),""),""))),"",IF(OR(F551="DESCANSA",J551="DESCANSA"),"-----",IF(C551&lt;&gt;"",IF(VLOOKUP(F551,INICIO!$C$7:$D$30,2,FALSE)&lt;&gt;"",VLOOKUP(F551,INICIO!$C$7:$D$30,2,FALSE),""),"")))</f>
        <v/>
      </c>
      <c r="L551" s="203" t="str">
        <f>IF(ISNA(IF(A551&lt;&gt;"",VLOOKUP(A551,'1CONTRATO2'!$A$311:$G$863,7,FALSE),"")),"",IF(A551&lt;&gt;"",VLOOKUP(A551,'1CONTRATO2'!$A$311:$G$863,7,FALSE),""))</f>
        <v/>
      </c>
      <c r="M551" s="201" t="str">
        <f t="shared" si="40"/>
        <v>-</v>
      </c>
      <c r="N551" s="302" t="str">
        <f t="shared" si="42"/>
        <v/>
      </c>
      <c r="O551" s="314" t="str">
        <f>IF(PROGRAMACIÓN!C551="", "", PROGRAMACIÓN!C551)</f>
        <v/>
      </c>
      <c r="P551" s="303" t="str">
        <f t="shared" si="43"/>
        <v/>
      </c>
      <c r="Q551" s="303" t="str">
        <f t="shared" si="44"/>
        <v/>
      </c>
    </row>
    <row r="552" spans="1:17" ht="18" customHeight="1" x14ac:dyDescent="0.35">
      <c r="A552" s="203">
        <f t="shared" si="41"/>
        <v>545</v>
      </c>
      <c r="B552" s="210" t="str">
        <f>IF(ISNA(IF(A552&lt;&gt;"",VLOOKUP(A552,'1CONTRATO2'!$A$311:$F$863,2,FALSE),"")),"",IF(A552&lt;&gt;"",VLOOKUP(A552,'1CONTRATO2'!$A$311:$F$863,2,FALSE),""))</f>
        <v/>
      </c>
      <c r="C552" s="210" t="str">
        <f>IF(ISNA(IF(A552&lt;&gt;"",VLOOKUP(A552,'1CONTRATO2'!$A$311:$F$863,6,FALSE),"")),"",IF(A552&lt;&gt;"",VLOOKUP(A552,'1CONTRATO2'!$A$311:$F$863,6,FALSE),""))</f>
        <v/>
      </c>
      <c r="D552" s="209"/>
      <c r="E552" s="208"/>
      <c r="F552" s="207" t="str">
        <f>IF(ISNA(IF(A552&lt;&gt;"",VLOOKUP(A552,'1CONTRATO2'!$A$311:$F$863,4,FALSE),"")),"",IF(A552&lt;&gt;"",VLOOKUP(A552,'1CONTRATO2'!$A$311:$F$863,4,FALSE),""))</f>
        <v/>
      </c>
      <c r="G552" s="206" t="str">
        <f>IF(PROGRAMACIÓN!F552="","",PROGRAMACIÓN!F552)</f>
        <v/>
      </c>
      <c r="H552" s="206" t="str">
        <f>IF(PROGRAMACIÓN!G552="","",PROGRAMACIÓN!G552)</f>
        <v/>
      </c>
      <c r="I552" s="206" t="str">
        <f>IF(PROGRAMACIÓN!H552="","",PROGRAMACIÓN!H552)</f>
        <v/>
      </c>
      <c r="J552" s="205" t="str">
        <f>IF(ISNA(IF(A552&lt;&gt;"",VLOOKUP(A552,'1CONTRATO2'!$A$311:$F$863,5,FALSE),"")),"",IF(A552&lt;&gt;"",VLOOKUP(A552,'1CONTRATO2'!$A$311:$F$863,5,FALSE),""))</f>
        <v/>
      </c>
      <c r="K552" s="204" t="str">
        <f>IF(ISNA(IF(OR(F552="DESCANSA",J552="DESCANSA"),"-----",IF(C552&lt;&gt;"",IF(VLOOKUP(F552,INICIO!$C$7:$D$30,2,FALSE)&lt;&gt;"",VLOOKUP(F552,INICIO!$C$7:$D$30,2,FALSE),""),""))),"",IF(OR(F552="DESCANSA",J552="DESCANSA"),"-----",IF(C552&lt;&gt;"",IF(VLOOKUP(F552,INICIO!$C$7:$D$30,2,FALSE)&lt;&gt;"",VLOOKUP(F552,INICIO!$C$7:$D$30,2,FALSE),""),"")))</f>
        <v/>
      </c>
      <c r="L552" s="203" t="str">
        <f>IF(ISNA(IF(A552&lt;&gt;"",VLOOKUP(A552,'1CONTRATO2'!$A$311:$G$863,7,FALSE),"")),"",IF(A552&lt;&gt;"",VLOOKUP(A552,'1CONTRATO2'!$A$311:$G$863,7,FALSE),""))</f>
        <v/>
      </c>
      <c r="M552" s="201" t="str">
        <f t="shared" si="40"/>
        <v>-</v>
      </c>
      <c r="N552" s="302" t="str">
        <f t="shared" si="42"/>
        <v/>
      </c>
      <c r="O552" s="314" t="str">
        <f>IF(PROGRAMACIÓN!C552="", "", PROGRAMACIÓN!C552)</f>
        <v/>
      </c>
      <c r="P552" s="303" t="str">
        <f t="shared" si="43"/>
        <v/>
      </c>
      <c r="Q552" s="303" t="str">
        <f t="shared" si="44"/>
        <v/>
      </c>
    </row>
    <row r="553" spans="1:17" ht="18" customHeight="1" x14ac:dyDescent="0.35">
      <c r="A553" s="203">
        <f t="shared" si="41"/>
        <v>546</v>
      </c>
      <c r="B553" s="210" t="str">
        <f>IF(ISNA(IF(A553&lt;&gt;"",VLOOKUP(A553,'1CONTRATO2'!$A$311:$F$863,2,FALSE),"")),"",IF(A553&lt;&gt;"",VLOOKUP(A553,'1CONTRATO2'!$A$311:$F$863,2,FALSE),""))</f>
        <v/>
      </c>
      <c r="C553" s="210" t="str">
        <f>IF(ISNA(IF(A553&lt;&gt;"",VLOOKUP(A553,'1CONTRATO2'!$A$311:$F$863,6,FALSE),"")),"",IF(A553&lt;&gt;"",VLOOKUP(A553,'1CONTRATO2'!$A$311:$F$863,6,FALSE),""))</f>
        <v/>
      </c>
      <c r="D553" s="209"/>
      <c r="E553" s="208"/>
      <c r="F553" s="207" t="str">
        <f>IF(ISNA(IF(A553&lt;&gt;"",VLOOKUP(A553,'1CONTRATO2'!$A$311:$F$863,4,FALSE),"")),"",IF(A553&lt;&gt;"",VLOOKUP(A553,'1CONTRATO2'!$A$311:$F$863,4,FALSE),""))</f>
        <v/>
      </c>
      <c r="G553" s="206" t="str">
        <f>IF(PROGRAMACIÓN!F553="","",PROGRAMACIÓN!F553)</f>
        <v/>
      </c>
      <c r="H553" s="206" t="str">
        <f>IF(PROGRAMACIÓN!G553="","",PROGRAMACIÓN!G553)</f>
        <v/>
      </c>
      <c r="I553" s="206" t="str">
        <f>IF(PROGRAMACIÓN!H553="","",PROGRAMACIÓN!H553)</f>
        <v/>
      </c>
      <c r="J553" s="205" t="str">
        <f>IF(ISNA(IF(A553&lt;&gt;"",VLOOKUP(A553,'1CONTRATO2'!$A$311:$F$863,5,FALSE),"")),"",IF(A553&lt;&gt;"",VLOOKUP(A553,'1CONTRATO2'!$A$311:$F$863,5,FALSE),""))</f>
        <v/>
      </c>
      <c r="K553" s="204" t="str">
        <f>IF(ISNA(IF(OR(F553="DESCANSA",J553="DESCANSA"),"-----",IF(C553&lt;&gt;"",IF(VLOOKUP(F553,INICIO!$C$7:$D$30,2,FALSE)&lt;&gt;"",VLOOKUP(F553,INICIO!$C$7:$D$30,2,FALSE),""),""))),"",IF(OR(F553="DESCANSA",J553="DESCANSA"),"-----",IF(C553&lt;&gt;"",IF(VLOOKUP(F553,INICIO!$C$7:$D$30,2,FALSE)&lt;&gt;"",VLOOKUP(F553,INICIO!$C$7:$D$30,2,FALSE),""),"")))</f>
        <v/>
      </c>
      <c r="L553" s="203" t="str">
        <f>IF(ISNA(IF(A553&lt;&gt;"",VLOOKUP(A553,'1CONTRATO2'!$A$311:$G$863,7,FALSE),"")),"",IF(A553&lt;&gt;"",VLOOKUP(A553,'1CONTRATO2'!$A$311:$G$863,7,FALSE),""))</f>
        <v/>
      </c>
      <c r="M553" s="201" t="str">
        <f t="shared" si="40"/>
        <v>-</v>
      </c>
      <c r="N553" s="302" t="str">
        <f t="shared" si="42"/>
        <v/>
      </c>
      <c r="O553" s="314" t="str">
        <f>IF(PROGRAMACIÓN!C553="", "", PROGRAMACIÓN!C553)</f>
        <v/>
      </c>
      <c r="P553" s="303" t="str">
        <f t="shared" si="43"/>
        <v/>
      </c>
      <c r="Q553" s="303" t="str">
        <f t="shared" si="44"/>
        <v/>
      </c>
    </row>
    <row r="554" spans="1:17" ht="18" customHeight="1" x14ac:dyDescent="0.35">
      <c r="A554" s="203">
        <f t="shared" si="41"/>
        <v>547</v>
      </c>
      <c r="B554" s="210" t="str">
        <f>IF(ISNA(IF(A554&lt;&gt;"",VLOOKUP(A554,'1CONTRATO2'!$A$311:$F$863,2,FALSE),"")),"",IF(A554&lt;&gt;"",VLOOKUP(A554,'1CONTRATO2'!$A$311:$F$863,2,FALSE),""))</f>
        <v/>
      </c>
      <c r="C554" s="210" t="str">
        <f>IF(ISNA(IF(A554&lt;&gt;"",VLOOKUP(A554,'1CONTRATO2'!$A$311:$F$863,6,FALSE),"")),"",IF(A554&lt;&gt;"",VLOOKUP(A554,'1CONTRATO2'!$A$311:$F$863,6,FALSE),""))</f>
        <v/>
      </c>
      <c r="D554" s="209"/>
      <c r="E554" s="208"/>
      <c r="F554" s="207" t="str">
        <f>IF(ISNA(IF(A554&lt;&gt;"",VLOOKUP(A554,'1CONTRATO2'!$A$311:$F$863,4,FALSE),"")),"",IF(A554&lt;&gt;"",VLOOKUP(A554,'1CONTRATO2'!$A$311:$F$863,4,FALSE),""))</f>
        <v/>
      </c>
      <c r="G554" s="206" t="str">
        <f>IF(PROGRAMACIÓN!F554="","",PROGRAMACIÓN!F554)</f>
        <v/>
      </c>
      <c r="H554" s="206" t="str">
        <f>IF(PROGRAMACIÓN!G554="","",PROGRAMACIÓN!G554)</f>
        <v/>
      </c>
      <c r="I554" s="206" t="str">
        <f>IF(PROGRAMACIÓN!H554="","",PROGRAMACIÓN!H554)</f>
        <v/>
      </c>
      <c r="J554" s="205" t="str">
        <f>IF(ISNA(IF(A554&lt;&gt;"",VLOOKUP(A554,'1CONTRATO2'!$A$311:$F$863,5,FALSE),"")),"",IF(A554&lt;&gt;"",VLOOKUP(A554,'1CONTRATO2'!$A$311:$F$863,5,FALSE),""))</f>
        <v/>
      </c>
      <c r="K554" s="204" t="str">
        <f>IF(ISNA(IF(OR(F554="DESCANSA",J554="DESCANSA"),"-----",IF(C554&lt;&gt;"",IF(VLOOKUP(F554,INICIO!$C$7:$D$30,2,FALSE)&lt;&gt;"",VLOOKUP(F554,INICIO!$C$7:$D$30,2,FALSE),""),""))),"",IF(OR(F554="DESCANSA",J554="DESCANSA"),"-----",IF(C554&lt;&gt;"",IF(VLOOKUP(F554,INICIO!$C$7:$D$30,2,FALSE)&lt;&gt;"",VLOOKUP(F554,INICIO!$C$7:$D$30,2,FALSE),""),"")))</f>
        <v/>
      </c>
      <c r="L554" s="203" t="str">
        <f>IF(ISNA(IF(A554&lt;&gt;"",VLOOKUP(A554,'1CONTRATO2'!$A$311:$G$863,7,FALSE),"")),"",IF(A554&lt;&gt;"",VLOOKUP(A554,'1CONTRATO2'!$A$311:$G$863,7,FALSE),""))</f>
        <v/>
      </c>
      <c r="M554" s="201" t="str">
        <f t="shared" si="40"/>
        <v>-</v>
      </c>
      <c r="N554" s="302" t="str">
        <f t="shared" si="42"/>
        <v/>
      </c>
      <c r="O554" s="314" t="str">
        <f>IF(PROGRAMACIÓN!C554="", "", PROGRAMACIÓN!C554)</f>
        <v/>
      </c>
      <c r="P554" s="303" t="str">
        <f t="shared" si="43"/>
        <v/>
      </c>
      <c r="Q554" s="303" t="str">
        <f t="shared" si="44"/>
        <v/>
      </c>
    </row>
    <row r="555" spans="1:17" ht="18" customHeight="1" x14ac:dyDescent="0.35">
      <c r="A555" s="203">
        <f t="shared" si="41"/>
        <v>548</v>
      </c>
      <c r="B555" s="210" t="str">
        <f>IF(ISNA(IF(A555&lt;&gt;"",VLOOKUP(A555,'1CONTRATO2'!$A$311:$F$863,2,FALSE),"")),"",IF(A555&lt;&gt;"",VLOOKUP(A555,'1CONTRATO2'!$A$311:$F$863,2,FALSE),""))</f>
        <v/>
      </c>
      <c r="C555" s="210" t="str">
        <f>IF(ISNA(IF(A555&lt;&gt;"",VLOOKUP(A555,'1CONTRATO2'!$A$311:$F$863,6,FALSE),"")),"",IF(A555&lt;&gt;"",VLOOKUP(A555,'1CONTRATO2'!$A$311:$F$863,6,FALSE),""))</f>
        <v/>
      </c>
      <c r="D555" s="209"/>
      <c r="E555" s="208"/>
      <c r="F555" s="207" t="str">
        <f>IF(ISNA(IF(A555&lt;&gt;"",VLOOKUP(A555,'1CONTRATO2'!$A$311:$F$863,4,FALSE),"")),"",IF(A555&lt;&gt;"",VLOOKUP(A555,'1CONTRATO2'!$A$311:$F$863,4,FALSE),""))</f>
        <v/>
      </c>
      <c r="G555" s="206" t="str">
        <f>IF(PROGRAMACIÓN!F555="","",PROGRAMACIÓN!F555)</f>
        <v/>
      </c>
      <c r="H555" s="206" t="str">
        <f>IF(PROGRAMACIÓN!G555="","",PROGRAMACIÓN!G555)</f>
        <v/>
      </c>
      <c r="I555" s="206" t="str">
        <f>IF(PROGRAMACIÓN!H555="","",PROGRAMACIÓN!H555)</f>
        <v/>
      </c>
      <c r="J555" s="205" t="str">
        <f>IF(ISNA(IF(A555&lt;&gt;"",VLOOKUP(A555,'1CONTRATO2'!$A$311:$F$863,5,FALSE),"")),"",IF(A555&lt;&gt;"",VLOOKUP(A555,'1CONTRATO2'!$A$311:$F$863,5,FALSE),""))</f>
        <v/>
      </c>
      <c r="K555" s="204" t="str">
        <f>IF(ISNA(IF(OR(F555="DESCANSA",J555="DESCANSA"),"-----",IF(C555&lt;&gt;"",IF(VLOOKUP(F555,INICIO!$C$7:$D$30,2,FALSE)&lt;&gt;"",VLOOKUP(F555,INICIO!$C$7:$D$30,2,FALSE),""),""))),"",IF(OR(F555="DESCANSA",J555="DESCANSA"),"-----",IF(C555&lt;&gt;"",IF(VLOOKUP(F555,INICIO!$C$7:$D$30,2,FALSE)&lt;&gt;"",VLOOKUP(F555,INICIO!$C$7:$D$30,2,FALSE),""),"")))</f>
        <v/>
      </c>
      <c r="L555" s="203" t="str">
        <f>IF(ISNA(IF(A555&lt;&gt;"",VLOOKUP(A555,'1CONTRATO2'!$A$311:$G$863,7,FALSE),"")),"",IF(A555&lt;&gt;"",VLOOKUP(A555,'1CONTRATO2'!$A$311:$G$863,7,FALSE),""))</f>
        <v/>
      </c>
      <c r="M555" s="201" t="str">
        <f t="shared" si="40"/>
        <v>-</v>
      </c>
      <c r="N555" s="302" t="str">
        <f t="shared" si="42"/>
        <v/>
      </c>
      <c r="O555" s="314" t="str">
        <f>IF(PROGRAMACIÓN!C555="", "", PROGRAMACIÓN!C555)</f>
        <v/>
      </c>
      <c r="P555" s="303" t="str">
        <f t="shared" si="43"/>
        <v/>
      </c>
      <c r="Q555" s="303" t="str">
        <f t="shared" si="44"/>
        <v/>
      </c>
    </row>
    <row r="556" spans="1:17" ht="18" customHeight="1" x14ac:dyDescent="0.35">
      <c r="A556" s="203">
        <f t="shared" si="41"/>
        <v>549</v>
      </c>
      <c r="B556" s="210" t="str">
        <f>IF(ISNA(IF(A556&lt;&gt;"",VLOOKUP(A556,'1CONTRATO2'!$A$311:$F$863,2,FALSE),"")),"",IF(A556&lt;&gt;"",VLOOKUP(A556,'1CONTRATO2'!$A$311:$F$863,2,FALSE),""))</f>
        <v/>
      </c>
      <c r="C556" s="210" t="str">
        <f>IF(ISNA(IF(A556&lt;&gt;"",VLOOKUP(A556,'1CONTRATO2'!$A$311:$F$863,6,FALSE),"")),"",IF(A556&lt;&gt;"",VLOOKUP(A556,'1CONTRATO2'!$A$311:$F$863,6,FALSE),""))</f>
        <v/>
      </c>
      <c r="D556" s="209"/>
      <c r="E556" s="208"/>
      <c r="F556" s="207" t="str">
        <f>IF(ISNA(IF(A556&lt;&gt;"",VLOOKUP(A556,'1CONTRATO2'!$A$311:$F$863,4,FALSE),"")),"",IF(A556&lt;&gt;"",VLOOKUP(A556,'1CONTRATO2'!$A$311:$F$863,4,FALSE),""))</f>
        <v/>
      </c>
      <c r="G556" s="206" t="str">
        <f>IF(PROGRAMACIÓN!F556="","",PROGRAMACIÓN!F556)</f>
        <v/>
      </c>
      <c r="H556" s="206" t="str">
        <f>IF(PROGRAMACIÓN!G556="","",PROGRAMACIÓN!G556)</f>
        <v/>
      </c>
      <c r="I556" s="206" t="str">
        <f>IF(PROGRAMACIÓN!H556="","",PROGRAMACIÓN!H556)</f>
        <v/>
      </c>
      <c r="J556" s="205" t="str">
        <f>IF(ISNA(IF(A556&lt;&gt;"",VLOOKUP(A556,'1CONTRATO2'!$A$311:$F$863,5,FALSE),"")),"",IF(A556&lt;&gt;"",VLOOKUP(A556,'1CONTRATO2'!$A$311:$F$863,5,FALSE),""))</f>
        <v/>
      </c>
      <c r="K556" s="204" t="str">
        <f>IF(ISNA(IF(OR(F556="DESCANSA",J556="DESCANSA"),"-----",IF(C556&lt;&gt;"",IF(VLOOKUP(F556,INICIO!$C$7:$D$30,2,FALSE)&lt;&gt;"",VLOOKUP(F556,INICIO!$C$7:$D$30,2,FALSE),""),""))),"",IF(OR(F556="DESCANSA",J556="DESCANSA"),"-----",IF(C556&lt;&gt;"",IF(VLOOKUP(F556,INICIO!$C$7:$D$30,2,FALSE)&lt;&gt;"",VLOOKUP(F556,INICIO!$C$7:$D$30,2,FALSE),""),"")))</f>
        <v/>
      </c>
      <c r="L556" s="203" t="str">
        <f>IF(ISNA(IF(A556&lt;&gt;"",VLOOKUP(A556,'1CONTRATO2'!$A$311:$G$863,7,FALSE),"")),"",IF(A556&lt;&gt;"",VLOOKUP(A556,'1CONTRATO2'!$A$311:$G$863,7,FALSE),""))</f>
        <v/>
      </c>
      <c r="M556" s="201" t="str">
        <f t="shared" si="40"/>
        <v>-</v>
      </c>
      <c r="N556" s="302" t="str">
        <f t="shared" si="42"/>
        <v/>
      </c>
      <c r="O556" s="314" t="str">
        <f>IF(PROGRAMACIÓN!C556="", "", PROGRAMACIÓN!C556)</f>
        <v/>
      </c>
      <c r="P556" s="303" t="str">
        <f t="shared" si="43"/>
        <v/>
      </c>
      <c r="Q556" s="303" t="str">
        <f t="shared" si="44"/>
        <v/>
      </c>
    </row>
    <row r="557" spans="1:17" ht="18" customHeight="1" x14ac:dyDescent="0.35">
      <c r="A557" s="203">
        <f t="shared" si="41"/>
        <v>550</v>
      </c>
      <c r="B557" s="210" t="str">
        <f>IF(ISNA(IF(A557&lt;&gt;"",VLOOKUP(A557,'1CONTRATO2'!$A$311:$F$863,2,FALSE),"")),"",IF(A557&lt;&gt;"",VLOOKUP(A557,'1CONTRATO2'!$A$311:$F$863,2,FALSE),""))</f>
        <v/>
      </c>
      <c r="C557" s="210" t="str">
        <f>IF(ISNA(IF(A557&lt;&gt;"",VLOOKUP(A557,'1CONTRATO2'!$A$311:$F$863,6,FALSE),"")),"",IF(A557&lt;&gt;"",VLOOKUP(A557,'1CONTRATO2'!$A$311:$F$863,6,FALSE),""))</f>
        <v/>
      </c>
      <c r="D557" s="209"/>
      <c r="E557" s="208"/>
      <c r="F557" s="207" t="str">
        <f>IF(ISNA(IF(A557&lt;&gt;"",VLOOKUP(A557,'1CONTRATO2'!$A$311:$F$863,4,FALSE),"")),"",IF(A557&lt;&gt;"",VLOOKUP(A557,'1CONTRATO2'!$A$311:$F$863,4,FALSE),""))</f>
        <v/>
      </c>
      <c r="G557" s="206" t="str">
        <f>IF(PROGRAMACIÓN!F557="","",PROGRAMACIÓN!F557)</f>
        <v/>
      </c>
      <c r="H557" s="206" t="str">
        <f>IF(PROGRAMACIÓN!G557="","",PROGRAMACIÓN!G557)</f>
        <v/>
      </c>
      <c r="I557" s="206" t="str">
        <f>IF(PROGRAMACIÓN!H557="","",PROGRAMACIÓN!H557)</f>
        <v/>
      </c>
      <c r="J557" s="205" t="str">
        <f>IF(ISNA(IF(A557&lt;&gt;"",VLOOKUP(A557,'1CONTRATO2'!$A$311:$F$863,5,FALSE),"")),"",IF(A557&lt;&gt;"",VLOOKUP(A557,'1CONTRATO2'!$A$311:$F$863,5,FALSE),""))</f>
        <v/>
      </c>
      <c r="K557" s="204" t="str">
        <f>IF(ISNA(IF(OR(F557="DESCANSA",J557="DESCANSA"),"-----",IF(C557&lt;&gt;"",IF(VLOOKUP(F557,INICIO!$C$7:$D$30,2,FALSE)&lt;&gt;"",VLOOKUP(F557,INICIO!$C$7:$D$30,2,FALSE),""),""))),"",IF(OR(F557="DESCANSA",J557="DESCANSA"),"-----",IF(C557&lt;&gt;"",IF(VLOOKUP(F557,INICIO!$C$7:$D$30,2,FALSE)&lt;&gt;"",VLOOKUP(F557,INICIO!$C$7:$D$30,2,FALSE),""),"")))</f>
        <v/>
      </c>
      <c r="L557" s="203" t="str">
        <f>IF(ISNA(IF(A557&lt;&gt;"",VLOOKUP(A557,'1CONTRATO2'!$A$311:$G$863,7,FALSE),"")),"",IF(A557&lt;&gt;"",VLOOKUP(A557,'1CONTRATO2'!$A$311:$G$863,7,FALSE),""))</f>
        <v/>
      </c>
      <c r="M557" s="201" t="str">
        <f t="shared" si="40"/>
        <v>-</v>
      </c>
      <c r="N557" s="302" t="str">
        <f t="shared" si="42"/>
        <v/>
      </c>
      <c r="O557" s="314" t="str">
        <f>IF(PROGRAMACIÓN!C557="", "", PROGRAMACIÓN!C557)</f>
        <v/>
      </c>
      <c r="P557" s="303" t="str">
        <f t="shared" si="43"/>
        <v/>
      </c>
      <c r="Q557" s="303" t="str">
        <f t="shared" si="44"/>
        <v/>
      </c>
    </row>
    <row r="558" spans="1:17" ht="18" customHeight="1" x14ac:dyDescent="0.35">
      <c r="A558" s="203">
        <f t="shared" si="41"/>
        <v>551</v>
      </c>
      <c r="B558" s="210" t="str">
        <f>IF(ISNA(IF(A558&lt;&gt;"",VLOOKUP(A558,'1CONTRATO2'!$A$311:$F$863,2,FALSE),"")),"",IF(A558&lt;&gt;"",VLOOKUP(A558,'1CONTRATO2'!$A$311:$F$863,2,FALSE),""))</f>
        <v/>
      </c>
      <c r="C558" s="210" t="str">
        <f>IF(ISNA(IF(A558&lt;&gt;"",VLOOKUP(A558,'1CONTRATO2'!$A$311:$F$863,6,FALSE),"")),"",IF(A558&lt;&gt;"",VLOOKUP(A558,'1CONTRATO2'!$A$311:$F$863,6,FALSE),""))</f>
        <v/>
      </c>
      <c r="D558" s="209"/>
      <c r="E558" s="208"/>
      <c r="F558" s="207" t="str">
        <f>IF(ISNA(IF(A558&lt;&gt;"",VLOOKUP(A558,'1CONTRATO2'!$A$311:$F$863,4,FALSE),"")),"",IF(A558&lt;&gt;"",VLOOKUP(A558,'1CONTRATO2'!$A$311:$F$863,4,FALSE),""))</f>
        <v/>
      </c>
      <c r="G558" s="206" t="str">
        <f>IF(PROGRAMACIÓN!F558="","",PROGRAMACIÓN!F558)</f>
        <v/>
      </c>
      <c r="H558" s="206" t="str">
        <f>IF(PROGRAMACIÓN!G558="","",PROGRAMACIÓN!G558)</f>
        <v/>
      </c>
      <c r="I558" s="206" t="str">
        <f>IF(PROGRAMACIÓN!H558="","",PROGRAMACIÓN!H558)</f>
        <v/>
      </c>
      <c r="J558" s="205" t="str">
        <f>IF(ISNA(IF(A558&lt;&gt;"",VLOOKUP(A558,'1CONTRATO2'!$A$311:$F$863,5,FALSE),"")),"",IF(A558&lt;&gt;"",VLOOKUP(A558,'1CONTRATO2'!$A$311:$F$863,5,FALSE),""))</f>
        <v/>
      </c>
      <c r="K558" s="204" t="str">
        <f>IF(ISNA(IF(OR(F558="DESCANSA",J558="DESCANSA"),"-----",IF(C558&lt;&gt;"",IF(VLOOKUP(F558,INICIO!$C$7:$D$30,2,FALSE)&lt;&gt;"",VLOOKUP(F558,INICIO!$C$7:$D$30,2,FALSE),""),""))),"",IF(OR(F558="DESCANSA",J558="DESCANSA"),"-----",IF(C558&lt;&gt;"",IF(VLOOKUP(F558,INICIO!$C$7:$D$30,2,FALSE)&lt;&gt;"",VLOOKUP(F558,INICIO!$C$7:$D$30,2,FALSE),""),"")))</f>
        <v/>
      </c>
      <c r="L558" s="203" t="str">
        <f>IF(ISNA(IF(A558&lt;&gt;"",VLOOKUP(A558,'1CONTRATO2'!$A$311:$G$863,7,FALSE),"")),"",IF(A558&lt;&gt;"",VLOOKUP(A558,'1CONTRATO2'!$A$311:$G$863,7,FALSE),""))</f>
        <v/>
      </c>
      <c r="M558" s="201" t="str">
        <f t="shared" si="40"/>
        <v>-</v>
      </c>
      <c r="N558" s="302" t="str">
        <f t="shared" si="42"/>
        <v/>
      </c>
      <c r="O558" s="314" t="str">
        <f>IF(PROGRAMACIÓN!C558="", "", PROGRAMACIÓN!C558)</f>
        <v/>
      </c>
      <c r="P558" s="303" t="str">
        <f t="shared" si="43"/>
        <v/>
      </c>
      <c r="Q558" s="303" t="str">
        <f t="shared" si="44"/>
        <v/>
      </c>
    </row>
    <row r="559" spans="1:17" ht="18" customHeight="1" x14ac:dyDescent="0.35">
      <c r="A559" s="203">
        <f t="shared" si="41"/>
        <v>552</v>
      </c>
      <c r="B559" s="210" t="str">
        <f>IF(ISNA(IF(A559&lt;&gt;"",VLOOKUP(A559,'1CONTRATO2'!$A$311:$F$863,2,FALSE),"")),"",IF(A559&lt;&gt;"",VLOOKUP(A559,'1CONTRATO2'!$A$311:$F$863,2,FALSE),""))</f>
        <v/>
      </c>
      <c r="C559" s="210" t="str">
        <f>IF(ISNA(IF(A559&lt;&gt;"",VLOOKUP(A559,'1CONTRATO2'!$A$311:$F$863,6,FALSE),"")),"",IF(A559&lt;&gt;"",VLOOKUP(A559,'1CONTRATO2'!$A$311:$F$863,6,FALSE),""))</f>
        <v/>
      </c>
      <c r="D559" s="209"/>
      <c r="E559" s="208"/>
      <c r="F559" s="207" t="str">
        <f>IF(ISNA(IF(A559&lt;&gt;"",VLOOKUP(A559,'1CONTRATO2'!$A$311:$F$863,4,FALSE),"")),"",IF(A559&lt;&gt;"",VLOOKUP(A559,'1CONTRATO2'!$A$311:$F$863,4,FALSE),""))</f>
        <v/>
      </c>
      <c r="G559" s="206" t="str">
        <f>IF(PROGRAMACIÓN!F559="","",PROGRAMACIÓN!F559)</f>
        <v/>
      </c>
      <c r="H559" s="206" t="str">
        <f>IF(PROGRAMACIÓN!G559="","",PROGRAMACIÓN!G559)</f>
        <v/>
      </c>
      <c r="I559" s="206" t="str">
        <f>IF(PROGRAMACIÓN!H559="","",PROGRAMACIÓN!H559)</f>
        <v/>
      </c>
      <c r="J559" s="205" t="str">
        <f>IF(ISNA(IF(A559&lt;&gt;"",VLOOKUP(A559,'1CONTRATO2'!$A$311:$F$863,5,FALSE),"")),"",IF(A559&lt;&gt;"",VLOOKUP(A559,'1CONTRATO2'!$A$311:$F$863,5,FALSE),""))</f>
        <v/>
      </c>
      <c r="K559" s="204" t="str">
        <f>IF(ISNA(IF(OR(F559="DESCANSA",J559="DESCANSA"),"-----",IF(C559&lt;&gt;"",IF(VLOOKUP(F559,INICIO!$C$7:$D$30,2,FALSE)&lt;&gt;"",VLOOKUP(F559,INICIO!$C$7:$D$30,2,FALSE),""),""))),"",IF(OR(F559="DESCANSA",J559="DESCANSA"),"-----",IF(C559&lt;&gt;"",IF(VLOOKUP(F559,INICIO!$C$7:$D$30,2,FALSE)&lt;&gt;"",VLOOKUP(F559,INICIO!$C$7:$D$30,2,FALSE),""),"")))</f>
        <v/>
      </c>
      <c r="L559" s="203" t="str">
        <f>IF(ISNA(IF(A559&lt;&gt;"",VLOOKUP(A559,'1CONTRATO2'!$A$311:$G$863,7,FALSE),"")),"",IF(A559&lt;&gt;"",VLOOKUP(A559,'1CONTRATO2'!$A$311:$G$863,7,FALSE),""))</f>
        <v/>
      </c>
      <c r="M559" s="201" t="str">
        <f t="shared" si="40"/>
        <v>-</v>
      </c>
      <c r="N559" s="302" t="str">
        <f t="shared" si="42"/>
        <v/>
      </c>
      <c r="O559" s="314" t="str">
        <f>IF(PROGRAMACIÓN!C559="", "", PROGRAMACIÓN!C559)</f>
        <v/>
      </c>
      <c r="P559" s="303" t="str">
        <f t="shared" si="43"/>
        <v/>
      </c>
      <c r="Q559" s="303" t="str">
        <f t="shared" si="44"/>
        <v/>
      </c>
    </row>
    <row r="560" spans="1:17" ht="18" customHeight="1" x14ac:dyDescent="0.35">
      <c r="A560" s="203">
        <f t="shared" si="41"/>
        <v>553</v>
      </c>
      <c r="B560" s="210" t="str">
        <f>IF(ISNA(IF(A560&lt;&gt;"",VLOOKUP(A560,'1CONTRATO2'!$A$311:$F$863,2,FALSE),"")),"",IF(A560&lt;&gt;"",VLOOKUP(A560,'1CONTRATO2'!$A$311:$F$863,2,FALSE),""))</f>
        <v/>
      </c>
      <c r="C560" s="210" t="str">
        <f>IF(ISNA(IF(A560&lt;&gt;"",VLOOKUP(A560,'1CONTRATO2'!$A$311:$F$863,6,FALSE),"")),"",IF(A560&lt;&gt;"",VLOOKUP(A560,'1CONTRATO2'!$A$311:$F$863,6,FALSE),""))</f>
        <v/>
      </c>
      <c r="D560" s="209"/>
      <c r="E560" s="208"/>
      <c r="F560" s="207" t="str">
        <f>IF(ISNA(IF(A560&lt;&gt;"",VLOOKUP(A560,'1CONTRATO2'!$A$311:$F$863,4,FALSE),"")),"",IF(A560&lt;&gt;"",VLOOKUP(A560,'1CONTRATO2'!$A$311:$F$863,4,FALSE),""))</f>
        <v/>
      </c>
      <c r="G560" s="206" t="str">
        <f>IF(PROGRAMACIÓN!F560="","",PROGRAMACIÓN!F560)</f>
        <v/>
      </c>
      <c r="H560" s="206" t="str">
        <f>IF(PROGRAMACIÓN!G560="","",PROGRAMACIÓN!G560)</f>
        <v/>
      </c>
      <c r="I560" s="206" t="str">
        <f>IF(PROGRAMACIÓN!H560="","",PROGRAMACIÓN!H560)</f>
        <v/>
      </c>
      <c r="J560" s="205" t="str">
        <f>IF(ISNA(IF(A560&lt;&gt;"",VLOOKUP(A560,'1CONTRATO2'!$A$311:$F$863,5,FALSE),"")),"",IF(A560&lt;&gt;"",VLOOKUP(A560,'1CONTRATO2'!$A$311:$F$863,5,FALSE),""))</f>
        <v/>
      </c>
      <c r="K560" s="204" t="str">
        <f>IF(ISNA(IF(OR(F560="DESCANSA",J560="DESCANSA"),"-----",IF(C560&lt;&gt;"",IF(VLOOKUP(F560,INICIO!$C$7:$D$30,2,FALSE)&lt;&gt;"",VLOOKUP(F560,INICIO!$C$7:$D$30,2,FALSE),""),""))),"",IF(OR(F560="DESCANSA",J560="DESCANSA"),"-----",IF(C560&lt;&gt;"",IF(VLOOKUP(F560,INICIO!$C$7:$D$30,2,FALSE)&lt;&gt;"",VLOOKUP(F560,INICIO!$C$7:$D$30,2,FALSE),""),"")))</f>
        <v/>
      </c>
      <c r="L560" s="203" t="str">
        <f>IF(ISNA(IF(A560&lt;&gt;"",VLOOKUP(A560,'1CONTRATO2'!$A$311:$G$863,7,FALSE),"")),"",IF(A560&lt;&gt;"",VLOOKUP(A560,'1CONTRATO2'!$A$311:$G$863,7,FALSE),""))</f>
        <v/>
      </c>
      <c r="M560" s="201" t="str">
        <f t="shared" si="40"/>
        <v>-</v>
      </c>
      <c r="N560" s="304" t="str">
        <f t="shared" si="42"/>
        <v/>
      </c>
      <c r="O560" s="314" t="str">
        <f>IF(PROGRAMACIÓN!C560="", "", PROGRAMACIÓN!C560)</f>
        <v/>
      </c>
      <c r="P560" s="305" t="str">
        <f t="shared" si="43"/>
        <v/>
      </c>
      <c r="Q560" s="305" t="str">
        <f t="shared" si="44"/>
        <v/>
      </c>
    </row>
    <row r="561" spans="14:17" ht="18" customHeight="1" x14ac:dyDescent="0.35">
      <c r="N561" s="307" t="str">
        <f>CONCATENATE(J8,F8,L8)</f>
        <v>CIVIL Y MERCANTILCOCODRILOS1</v>
      </c>
      <c r="O561" s="315" t="str">
        <f>O8</f>
        <v/>
      </c>
      <c r="P561" s="306" t="str">
        <f>I8</f>
        <v/>
      </c>
      <c r="Q561" s="306" t="str">
        <f>Q8</f>
        <v>-</v>
      </c>
    </row>
    <row r="562" spans="14:17" ht="18" customHeight="1" x14ac:dyDescent="0.35">
      <c r="N562" s="307" t="str">
        <f t="shared" ref="N562:N625" si="45">CONCATENATE(J9,F9,L9)</f>
        <v>MVPRECICLADOS1</v>
      </c>
      <c r="O562" s="315" t="str">
        <f t="shared" ref="O562:O625" si="46">O9</f>
        <v/>
      </c>
      <c r="P562" s="306" t="str">
        <f t="shared" ref="P562:P625" si="47">I9</f>
        <v/>
      </c>
      <c r="Q562" s="306" t="str">
        <f t="shared" ref="Q562:Q625" si="48">Q9</f>
        <v>-</v>
      </c>
    </row>
    <row r="563" spans="14:17" ht="18" customHeight="1" x14ac:dyDescent="0.35">
      <c r="N563" s="307" t="str">
        <f t="shared" si="45"/>
        <v>DDTISANTA ANA1</v>
      </c>
      <c r="O563" s="315" t="str">
        <f t="shared" si="46"/>
        <v/>
      </c>
      <c r="P563" s="306" t="str">
        <f t="shared" si="47"/>
        <v/>
      </c>
      <c r="Q563" s="306" t="str">
        <f t="shared" si="48"/>
        <v>-</v>
      </c>
    </row>
    <row r="564" spans="14:17" ht="18" customHeight="1" x14ac:dyDescent="0.35">
      <c r="N564" s="307" t="str">
        <f t="shared" si="45"/>
        <v>TALENTO HUMANODESCANSA1</v>
      </c>
      <c r="O564" s="315" t="str">
        <f t="shared" si="46"/>
        <v/>
      </c>
      <c r="P564" s="306" t="str">
        <f t="shared" si="47"/>
        <v/>
      </c>
      <c r="Q564" s="306" t="str">
        <f t="shared" si="48"/>
        <v>-</v>
      </c>
    </row>
    <row r="565" spans="14:17" ht="18" customHeight="1" x14ac:dyDescent="0.35">
      <c r="N565" s="307" t="str">
        <f t="shared" si="45"/>
        <v>SANTA ANATALENTO HUMANO1</v>
      </c>
      <c r="O565" s="315" t="str">
        <f t="shared" si="46"/>
        <v/>
      </c>
      <c r="P565" s="306" t="str">
        <f t="shared" si="47"/>
        <v/>
      </c>
      <c r="Q565" s="306" t="str">
        <f t="shared" si="48"/>
        <v>-</v>
      </c>
    </row>
    <row r="566" spans="14:17" ht="18" customHeight="1" x14ac:dyDescent="0.35">
      <c r="N566" s="307" t="str">
        <f t="shared" si="45"/>
        <v>RECICLADOSDDTI1</v>
      </c>
      <c r="O566" s="315" t="str">
        <f t="shared" si="46"/>
        <v/>
      </c>
      <c r="P566" s="306" t="str">
        <f t="shared" si="47"/>
        <v/>
      </c>
      <c r="Q566" s="306" t="str">
        <f t="shared" si="48"/>
        <v>-</v>
      </c>
    </row>
    <row r="567" spans="14:17" ht="18" customHeight="1" x14ac:dyDescent="0.35">
      <c r="N567" s="307" t="str">
        <f t="shared" si="45"/>
        <v>CIVIL Y MERCANTILMVP1</v>
      </c>
      <c r="O567" s="315" t="str">
        <f t="shared" si="46"/>
        <v/>
      </c>
      <c r="P567" s="306" t="str">
        <f t="shared" si="47"/>
        <v/>
      </c>
      <c r="Q567" s="306" t="str">
        <f t="shared" si="48"/>
        <v>-</v>
      </c>
    </row>
    <row r="568" spans="14:17" ht="18" customHeight="1" x14ac:dyDescent="0.35">
      <c r="N568" s="307" t="str">
        <f t="shared" si="45"/>
        <v>COCODRILOSDESCANSA1</v>
      </c>
      <c r="O568" s="315" t="str">
        <f t="shared" si="46"/>
        <v/>
      </c>
      <c r="P568" s="306" t="str">
        <f t="shared" si="47"/>
        <v/>
      </c>
      <c r="Q568" s="306" t="str">
        <f t="shared" si="48"/>
        <v>-</v>
      </c>
    </row>
    <row r="569" spans="14:17" ht="18" customHeight="1" x14ac:dyDescent="0.35">
      <c r="N569" s="307" t="str">
        <f t="shared" si="45"/>
        <v>MVPCOCODRILOS1</v>
      </c>
      <c r="O569" s="315" t="str">
        <f t="shared" si="46"/>
        <v/>
      </c>
      <c r="P569" s="306" t="str">
        <f t="shared" si="47"/>
        <v/>
      </c>
      <c r="Q569" s="306" t="str">
        <f t="shared" si="48"/>
        <v>-</v>
      </c>
    </row>
    <row r="570" spans="14:17" ht="18" customHeight="1" x14ac:dyDescent="0.35">
      <c r="N570" s="307" t="str">
        <f t="shared" si="45"/>
        <v>DDTICIVIL Y MERCANTIL1</v>
      </c>
      <c r="O570" s="315" t="str">
        <f t="shared" si="46"/>
        <v/>
      </c>
      <c r="P570" s="306" t="str">
        <f t="shared" si="47"/>
        <v/>
      </c>
      <c r="Q570" s="306" t="str">
        <f t="shared" si="48"/>
        <v>-</v>
      </c>
    </row>
    <row r="571" spans="14:17" ht="18" customHeight="1" x14ac:dyDescent="0.35">
      <c r="N571" s="307" t="str">
        <f t="shared" si="45"/>
        <v>TALENTO HUMANORECICLADOS1</v>
      </c>
      <c r="O571" s="315" t="str">
        <f t="shared" si="46"/>
        <v/>
      </c>
      <c r="P571" s="306" t="str">
        <f t="shared" si="47"/>
        <v/>
      </c>
      <c r="Q571" s="306" t="str">
        <f t="shared" si="48"/>
        <v>-</v>
      </c>
    </row>
    <row r="572" spans="14:17" ht="18" customHeight="1" x14ac:dyDescent="0.35">
      <c r="N572" s="307" t="str">
        <f t="shared" si="45"/>
        <v>DESCANSASANTA ANA1</v>
      </c>
      <c r="O572" s="315" t="str">
        <f t="shared" si="46"/>
        <v/>
      </c>
      <c r="P572" s="306" t="str">
        <f t="shared" si="47"/>
        <v/>
      </c>
      <c r="Q572" s="306" t="str">
        <f t="shared" si="48"/>
        <v>-</v>
      </c>
    </row>
    <row r="573" spans="14:17" ht="18" customHeight="1" x14ac:dyDescent="0.35">
      <c r="N573" s="307" t="str">
        <f t="shared" si="45"/>
        <v>COCODRILOSSANTA ANA1</v>
      </c>
      <c r="O573" s="315" t="str">
        <f t="shared" si="46"/>
        <v/>
      </c>
      <c r="P573" s="306" t="str">
        <f t="shared" si="47"/>
        <v/>
      </c>
      <c r="Q573" s="306" t="str">
        <f t="shared" si="48"/>
        <v>-</v>
      </c>
    </row>
    <row r="574" spans="14:17" ht="18" customHeight="1" x14ac:dyDescent="0.35">
      <c r="N574" s="307" t="str">
        <f t="shared" si="45"/>
        <v>CIVIL Y MERCANTILTALENTO HUMANO1</v>
      </c>
      <c r="O574" s="315" t="str">
        <f t="shared" si="46"/>
        <v/>
      </c>
      <c r="P574" s="306" t="str">
        <f t="shared" si="47"/>
        <v/>
      </c>
      <c r="Q574" s="306" t="str">
        <f t="shared" si="48"/>
        <v>-</v>
      </c>
    </row>
    <row r="575" spans="14:17" ht="18" customHeight="1" x14ac:dyDescent="0.35">
      <c r="N575" s="307" t="str">
        <f t="shared" si="45"/>
        <v>MVPDDTI1</v>
      </c>
      <c r="O575" s="315" t="str">
        <f t="shared" si="46"/>
        <v/>
      </c>
      <c r="P575" s="306" t="str">
        <f t="shared" si="47"/>
        <v/>
      </c>
      <c r="Q575" s="306" t="str">
        <f t="shared" si="48"/>
        <v>-</v>
      </c>
    </row>
    <row r="576" spans="14:17" ht="18" customHeight="1" x14ac:dyDescent="0.35">
      <c r="N576" s="307" t="str">
        <f t="shared" si="45"/>
        <v>RECICLADOSDESCANSA1</v>
      </c>
      <c r="O576" s="315" t="str">
        <f t="shared" si="46"/>
        <v/>
      </c>
      <c r="P576" s="306" t="str">
        <f t="shared" si="47"/>
        <v/>
      </c>
      <c r="Q576" s="306" t="str">
        <f t="shared" si="48"/>
        <v>-</v>
      </c>
    </row>
    <row r="577" spans="14:17" ht="18" customHeight="1" x14ac:dyDescent="0.35">
      <c r="N577" s="307" t="str">
        <f t="shared" si="45"/>
        <v>DDTICOCODRILOS1</v>
      </c>
      <c r="O577" s="315" t="str">
        <f t="shared" si="46"/>
        <v/>
      </c>
      <c r="P577" s="306" t="str">
        <f t="shared" si="47"/>
        <v/>
      </c>
      <c r="Q577" s="306" t="str">
        <f t="shared" si="48"/>
        <v>-</v>
      </c>
    </row>
    <row r="578" spans="14:17" ht="18" customHeight="1" x14ac:dyDescent="0.35">
      <c r="N578" s="307" t="str">
        <f t="shared" si="45"/>
        <v>TALENTO HUMANOMVP1</v>
      </c>
      <c r="O578" s="315" t="str">
        <f t="shared" si="46"/>
        <v/>
      </c>
      <c r="P578" s="306" t="str">
        <f t="shared" si="47"/>
        <v/>
      </c>
      <c r="Q578" s="306" t="str">
        <f t="shared" si="48"/>
        <v>-</v>
      </c>
    </row>
    <row r="579" spans="14:17" ht="18" customHeight="1" x14ac:dyDescent="0.35">
      <c r="N579" s="307" t="str">
        <f t="shared" si="45"/>
        <v>SANTA ANARECICLADOS1</v>
      </c>
      <c r="O579" s="315" t="str">
        <f t="shared" si="46"/>
        <v/>
      </c>
      <c r="P579" s="306" t="str">
        <f t="shared" si="47"/>
        <v/>
      </c>
      <c r="Q579" s="306" t="str">
        <f t="shared" si="48"/>
        <v>-</v>
      </c>
    </row>
    <row r="580" spans="14:17" ht="18" customHeight="1" x14ac:dyDescent="0.35">
      <c r="N580" s="307" t="str">
        <f t="shared" si="45"/>
        <v>DESCANSACIVIL Y MERCANTIL1</v>
      </c>
      <c r="O580" s="315" t="str">
        <f t="shared" si="46"/>
        <v/>
      </c>
      <c r="P580" s="306" t="str">
        <f t="shared" si="47"/>
        <v/>
      </c>
      <c r="Q580" s="306" t="str">
        <f t="shared" si="48"/>
        <v>-</v>
      </c>
    </row>
    <row r="581" spans="14:17" ht="18" customHeight="1" x14ac:dyDescent="0.35">
      <c r="N581" s="307" t="str">
        <f t="shared" si="45"/>
        <v>COCODRILOSRECICLADOS1</v>
      </c>
      <c r="O581" s="315" t="str">
        <f t="shared" si="46"/>
        <v/>
      </c>
      <c r="P581" s="306" t="str">
        <f t="shared" si="47"/>
        <v/>
      </c>
      <c r="Q581" s="306" t="str">
        <f t="shared" si="48"/>
        <v>-</v>
      </c>
    </row>
    <row r="582" spans="14:17" ht="18" customHeight="1" x14ac:dyDescent="0.35">
      <c r="N582" s="307" t="str">
        <f t="shared" si="45"/>
        <v>CIVIL Y MERCANTILSANTA ANA1</v>
      </c>
      <c r="O582" s="315" t="str">
        <f t="shared" si="46"/>
        <v/>
      </c>
      <c r="P582" s="306" t="str">
        <f t="shared" si="47"/>
        <v/>
      </c>
      <c r="Q582" s="306" t="str">
        <f t="shared" si="48"/>
        <v>-</v>
      </c>
    </row>
    <row r="583" spans="14:17" ht="18" customHeight="1" x14ac:dyDescent="0.35">
      <c r="N583" s="307" t="str">
        <f t="shared" si="45"/>
        <v>DDTITALENTO HUMANO1</v>
      </c>
      <c r="O583" s="315" t="str">
        <f t="shared" si="46"/>
        <v/>
      </c>
      <c r="P583" s="306" t="str">
        <f t="shared" si="47"/>
        <v/>
      </c>
      <c r="Q583" s="306" t="str">
        <f t="shared" si="48"/>
        <v>-</v>
      </c>
    </row>
    <row r="584" spans="14:17" ht="18" customHeight="1" x14ac:dyDescent="0.35">
      <c r="N584" s="307" t="str">
        <f t="shared" si="45"/>
        <v>MVPDESCANSA1</v>
      </c>
      <c r="O584" s="315" t="str">
        <f t="shared" si="46"/>
        <v/>
      </c>
      <c r="P584" s="306" t="str">
        <f t="shared" si="47"/>
        <v/>
      </c>
      <c r="Q584" s="306" t="str">
        <f t="shared" si="48"/>
        <v>-</v>
      </c>
    </row>
    <row r="585" spans="14:17" ht="18" customHeight="1" x14ac:dyDescent="0.35">
      <c r="N585" s="307" t="str">
        <f t="shared" si="45"/>
        <v>TALENTO HUMANOCOCODRILOS1</v>
      </c>
      <c r="O585" s="315" t="str">
        <f t="shared" si="46"/>
        <v/>
      </c>
      <c r="P585" s="306" t="str">
        <f t="shared" si="47"/>
        <v/>
      </c>
      <c r="Q585" s="306" t="str">
        <f t="shared" si="48"/>
        <v>-</v>
      </c>
    </row>
    <row r="586" spans="14:17" ht="18" customHeight="1" x14ac:dyDescent="0.35">
      <c r="N586" s="307" t="str">
        <f t="shared" si="45"/>
        <v>SANTA ANAMVP1</v>
      </c>
      <c r="O586" s="315" t="str">
        <f t="shared" si="46"/>
        <v/>
      </c>
      <c r="P586" s="306" t="str">
        <f t="shared" si="47"/>
        <v/>
      </c>
      <c r="Q586" s="306" t="str">
        <f t="shared" si="48"/>
        <v>-</v>
      </c>
    </row>
    <row r="587" spans="14:17" ht="18" customHeight="1" x14ac:dyDescent="0.35">
      <c r="N587" s="307" t="str">
        <f t="shared" si="45"/>
        <v>RECICLADOSCIVIL Y MERCANTIL1</v>
      </c>
      <c r="O587" s="315" t="str">
        <f t="shared" si="46"/>
        <v/>
      </c>
      <c r="P587" s="306" t="str">
        <f t="shared" si="47"/>
        <v/>
      </c>
      <c r="Q587" s="306" t="str">
        <f t="shared" si="48"/>
        <v>-</v>
      </c>
    </row>
    <row r="588" spans="14:17" ht="18" customHeight="1" x14ac:dyDescent="0.35">
      <c r="N588" s="307" t="str">
        <f t="shared" si="45"/>
        <v>DESCANSADDTI1</v>
      </c>
      <c r="O588" s="315" t="str">
        <f t="shared" si="46"/>
        <v/>
      </c>
      <c r="P588" s="306" t="str">
        <f t="shared" si="47"/>
        <v/>
      </c>
      <c r="Q588" s="306" t="str">
        <f t="shared" si="48"/>
        <v>-</v>
      </c>
    </row>
    <row r="589" spans="14:17" ht="18" customHeight="1" x14ac:dyDescent="0.35">
      <c r="N589" s="307" t="str">
        <f t="shared" si="45"/>
        <v xml:space="preserve">  2</v>
      </c>
      <c r="O589" s="315" t="str">
        <f t="shared" si="46"/>
        <v/>
      </c>
      <c r="P589" s="306" t="str">
        <f t="shared" si="47"/>
        <v/>
      </c>
      <c r="Q589" s="306" t="str">
        <f t="shared" si="48"/>
        <v>-</v>
      </c>
    </row>
    <row r="590" spans="14:17" ht="18" customHeight="1" x14ac:dyDescent="0.35">
      <c r="N590" s="307" t="str">
        <f t="shared" si="45"/>
        <v>COCODRILOSCIVIL Y MERCANTIL2</v>
      </c>
      <c r="O590" s="315" t="str">
        <f t="shared" si="46"/>
        <v/>
      </c>
      <c r="P590" s="306" t="str">
        <f t="shared" si="47"/>
        <v/>
      </c>
      <c r="Q590" s="306" t="str">
        <f t="shared" si="48"/>
        <v>-</v>
      </c>
    </row>
    <row r="591" spans="14:17" ht="18" customHeight="1" x14ac:dyDescent="0.35">
      <c r="N591" s="307" t="str">
        <f t="shared" si="45"/>
        <v>RECICLADOSMVP2</v>
      </c>
      <c r="O591" s="315" t="str">
        <f t="shared" si="46"/>
        <v/>
      </c>
      <c r="P591" s="306" t="str">
        <f t="shared" si="47"/>
        <v/>
      </c>
      <c r="Q591" s="306" t="str">
        <f t="shared" si="48"/>
        <v>-</v>
      </c>
    </row>
    <row r="592" spans="14:17" ht="18" customHeight="1" x14ac:dyDescent="0.35">
      <c r="N592" s="307" t="str">
        <f t="shared" si="45"/>
        <v>SANTA ANADDTI2</v>
      </c>
      <c r="O592" s="315" t="str">
        <f t="shared" si="46"/>
        <v/>
      </c>
      <c r="P592" s="306" t="str">
        <f t="shared" si="47"/>
        <v/>
      </c>
      <c r="Q592" s="306" t="str">
        <f t="shared" si="48"/>
        <v>-</v>
      </c>
    </row>
    <row r="593" spans="14:17" ht="18" customHeight="1" x14ac:dyDescent="0.35">
      <c r="N593" s="307" t="str">
        <f t="shared" si="45"/>
        <v>DESCANSATALENTO HUMANO2</v>
      </c>
      <c r="O593" s="315" t="str">
        <f t="shared" si="46"/>
        <v/>
      </c>
      <c r="P593" s="306" t="str">
        <f t="shared" si="47"/>
        <v/>
      </c>
      <c r="Q593" s="306" t="str">
        <f t="shared" si="48"/>
        <v>-</v>
      </c>
    </row>
    <row r="594" spans="14:17" ht="18" customHeight="1" x14ac:dyDescent="0.35">
      <c r="N594" s="307" t="str">
        <f t="shared" si="45"/>
        <v>TALENTO HUMANOSANTA ANA2</v>
      </c>
      <c r="O594" s="315" t="str">
        <f t="shared" si="46"/>
        <v/>
      </c>
      <c r="P594" s="306" t="str">
        <f t="shared" si="47"/>
        <v/>
      </c>
      <c r="Q594" s="306" t="str">
        <f t="shared" si="48"/>
        <v/>
      </c>
    </row>
    <row r="595" spans="14:17" ht="18" customHeight="1" x14ac:dyDescent="0.35">
      <c r="N595" s="307" t="str">
        <f t="shared" si="45"/>
        <v>DDTIRECICLADOS2</v>
      </c>
      <c r="O595" s="315" t="str">
        <f t="shared" si="46"/>
        <v/>
      </c>
      <c r="P595" s="306" t="str">
        <f t="shared" si="47"/>
        <v/>
      </c>
      <c r="Q595" s="306" t="str">
        <f t="shared" si="48"/>
        <v>-</v>
      </c>
    </row>
    <row r="596" spans="14:17" ht="18" customHeight="1" x14ac:dyDescent="0.35">
      <c r="N596" s="307" t="str">
        <f t="shared" si="45"/>
        <v>MVPCIVIL Y MERCANTIL2</v>
      </c>
      <c r="O596" s="315" t="str">
        <f t="shared" si="46"/>
        <v/>
      </c>
      <c r="P596" s="306" t="str">
        <f t="shared" si="47"/>
        <v/>
      </c>
      <c r="Q596" s="306" t="str">
        <f t="shared" si="48"/>
        <v>-</v>
      </c>
    </row>
    <row r="597" spans="14:17" ht="18" customHeight="1" x14ac:dyDescent="0.35">
      <c r="N597" s="307" t="str">
        <f t="shared" si="45"/>
        <v>DESCANSACOCODRILOS2</v>
      </c>
      <c r="O597" s="315" t="str">
        <f t="shared" si="46"/>
        <v/>
      </c>
      <c r="P597" s="306" t="str">
        <f t="shared" si="47"/>
        <v/>
      </c>
      <c r="Q597" s="306" t="str">
        <f t="shared" si="48"/>
        <v>-</v>
      </c>
    </row>
    <row r="598" spans="14:17" ht="18" customHeight="1" x14ac:dyDescent="0.35">
      <c r="N598" s="307" t="str">
        <f t="shared" si="45"/>
        <v>COCODRILOSMVP2</v>
      </c>
      <c r="O598" s="315" t="str">
        <f t="shared" si="46"/>
        <v/>
      </c>
      <c r="P598" s="306" t="str">
        <f t="shared" si="47"/>
        <v/>
      </c>
      <c r="Q598" s="306" t="str">
        <f t="shared" si="48"/>
        <v>-</v>
      </c>
    </row>
    <row r="599" spans="14:17" ht="18" customHeight="1" x14ac:dyDescent="0.35">
      <c r="N599" s="307" t="str">
        <f t="shared" si="45"/>
        <v>CIVIL Y MERCANTILDDTI2</v>
      </c>
      <c r="O599" s="315" t="str">
        <f t="shared" si="46"/>
        <v/>
      </c>
      <c r="P599" s="306" t="str">
        <f t="shared" si="47"/>
        <v/>
      </c>
      <c r="Q599" s="306" t="str">
        <f t="shared" si="48"/>
        <v>-</v>
      </c>
    </row>
    <row r="600" spans="14:17" ht="18" customHeight="1" x14ac:dyDescent="0.35">
      <c r="N600" s="307" t="str">
        <f t="shared" si="45"/>
        <v>RECICLADOSTALENTO HUMANO2</v>
      </c>
      <c r="O600" s="315" t="str">
        <f t="shared" si="46"/>
        <v/>
      </c>
      <c r="P600" s="306" t="str">
        <f t="shared" si="47"/>
        <v/>
      </c>
      <c r="Q600" s="306" t="str">
        <f t="shared" si="48"/>
        <v>-</v>
      </c>
    </row>
    <row r="601" spans="14:17" ht="18" customHeight="1" x14ac:dyDescent="0.35">
      <c r="N601" s="307" t="str">
        <f t="shared" si="45"/>
        <v>SANTA ANADESCANSA2</v>
      </c>
      <c r="O601" s="315" t="str">
        <f t="shared" si="46"/>
        <v/>
      </c>
      <c r="P601" s="306" t="str">
        <f t="shared" si="47"/>
        <v/>
      </c>
      <c r="Q601" s="306" t="str">
        <f t="shared" si="48"/>
        <v>-</v>
      </c>
    </row>
    <row r="602" spans="14:17" ht="18" customHeight="1" x14ac:dyDescent="0.35">
      <c r="N602" s="307" t="str">
        <f t="shared" si="45"/>
        <v>SANTA ANACOCODRILOS2</v>
      </c>
      <c r="O602" s="315" t="str">
        <f t="shared" si="46"/>
        <v/>
      </c>
      <c r="P602" s="306" t="str">
        <f t="shared" si="47"/>
        <v/>
      </c>
      <c r="Q602" s="306" t="str">
        <f t="shared" si="48"/>
        <v>-</v>
      </c>
    </row>
    <row r="603" spans="14:17" ht="18" customHeight="1" x14ac:dyDescent="0.35">
      <c r="N603" s="307" t="str">
        <f t="shared" si="45"/>
        <v>TALENTO HUMANOCIVIL Y MERCANTIL2</v>
      </c>
      <c r="O603" s="315" t="str">
        <f t="shared" si="46"/>
        <v/>
      </c>
      <c r="P603" s="306" t="str">
        <f t="shared" si="47"/>
        <v/>
      </c>
      <c r="Q603" s="306" t="str">
        <f t="shared" si="48"/>
        <v>-</v>
      </c>
    </row>
    <row r="604" spans="14:17" ht="18" customHeight="1" x14ac:dyDescent="0.35">
      <c r="N604" s="307" t="str">
        <f t="shared" si="45"/>
        <v>DDTIMVP2</v>
      </c>
      <c r="O604" s="315" t="str">
        <f t="shared" si="46"/>
        <v/>
      </c>
      <c r="P604" s="306" t="str">
        <f t="shared" si="47"/>
        <v/>
      </c>
      <c r="Q604" s="306" t="str">
        <f t="shared" si="48"/>
        <v>-</v>
      </c>
    </row>
    <row r="605" spans="14:17" ht="18" customHeight="1" x14ac:dyDescent="0.35">
      <c r="N605" s="307" t="str">
        <f t="shared" si="45"/>
        <v>DESCANSARECICLADOS2</v>
      </c>
      <c r="O605" s="315" t="str">
        <f t="shared" si="46"/>
        <v/>
      </c>
      <c r="P605" s="306" t="str">
        <f t="shared" si="47"/>
        <v/>
      </c>
      <c r="Q605" s="306" t="str">
        <f t="shared" si="48"/>
        <v>-</v>
      </c>
    </row>
    <row r="606" spans="14:17" ht="18" customHeight="1" x14ac:dyDescent="0.35">
      <c r="N606" s="307" t="str">
        <f t="shared" si="45"/>
        <v>COCODRILOSDDTI2</v>
      </c>
      <c r="O606" s="315" t="str">
        <f t="shared" si="46"/>
        <v/>
      </c>
      <c r="P606" s="306" t="str">
        <f t="shared" si="47"/>
        <v/>
      </c>
      <c r="Q606" s="306" t="str">
        <f t="shared" si="48"/>
        <v>-</v>
      </c>
    </row>
    <row r="607" spans="14:17" ht="18" customHeight="1" x14ac:dyDescent="0.35">
      <c r="N607" s="307" t="str">
        <f t="shared" si="45"/>
        <v>MVPTALENTO HUMANO2</v>
      </c>
      <c r="O607" s="315" t="str">
        <f t="shared" si="46"/>
        <v/>
      </c>
      <c r="P607" s="306" t="str">
        <f t="shared" si="47"/>
        <v/>
      </c>
      <c r="Q607" s="306" t="str">
        <f t="shared" si="48"/>
        <v>-</v>
      </c>
    </row>
    <row r="608" spans="14:17" ht="18" customHeight="1" x14ac:dyDescent="0.35">
      <c r="N608" s="307" t="str">
        <f t="shared" si="45"/>
        <v>RECICLADOSSANTA ANA2</v>
      </c>
      <c r="O608" s="315" t="str">
        <f t="shared" si="46"/>
        <v/>
      </c>
      <c r="P608" s="306" t="str">
        <f t="shared" si="47"/>
        <v/>
      </c>
      <c r="Q608" s="306" t="str">
        <f t="shared" si="48"/>
        <v>-</v>
      </c>
    </row>
    <row r="609" spans="14:17" ht="18" customHeight="1" x14ac:dyDescent="0.35">
      <c r="N609" s="307" t="str">
        <f t="shared" si="45"/>
        <v>CIVIL Y MERCANTILDESCANSA2</v>
      </c>
      <c r="O609" s="315" t="str">
        <f t="shared" si="46"/>
        <v/>
      </c>
      <c r="P609" s="306" t="str">
        <f t="shared" si="47"/>
        <v/>
      </c>
      <c r="Q609" s="306" t="str">
        <f t="shared" si="48"/>
        <v>-</v>
      </c>
    </row>
    <row r="610" spans="14:17" ht="18" customHeight="1" x14ac:dyDescent="0.35">
      <c r="N610" s="307" t="str">
        <f t="shared" si="45"/>
        <v>RECICLADOSCOCODRILOS2</v>
      </c>
      <c r="O610" s="315" t="str">
        <f t="shared" si="46"/>
        <v/>
      </c>
      <c r="P610" s="306" t="str">
        <f t="shared" si="47"/>
        <v/>
      </c>
      <c r="Q610" s="306" t="str">
        <f t="shared" si="48"/>
        <v>-</v>
      </c>
    </row>
    <row r="611" spans="14:17" ht="18" customHeight="1" x14ac:dyDescent="0.35">
      <c r="N611" s="307" t="str">
        <f t="shared" si="45"/>
        <v>SANTA ANACIVIL Y MERCANTIL2</v>
      </c>
      <c r="O611" s="315" t="str">
        <f t="shared" si="46"/>
        <v/>
      </c>
      <c r="P611" s="306" t="str">
        <f t="shared" si="47"/>
        <v/>
      </c>
      <c r="Q611" s="306" t="str">
        <f t="shared" si="48"/>
        <v>-</v>
      </c>
    </row>
    <row r="612" spans="14:17" ht="18" customHeight="1" x14ac:dyDescent="0.35">
      <c r="N612" s="307" t="str">
        <f t="shared" si="45"/>
        <v>TALENTO HUMANODDTI2</v>
      </c>
      <c r="O612" s="315" t="str">
        <f t="shared" si="46"/>
        <v/>
      </c>
      <c r="P612" s="306" t="str">
        <f t="shared" si="47"/>
        <v/>
      </c>
      <c r="Q612" s="306" t="str">
        <f t="shared" si="48"/>
        <v>-</v>
      </c>
    </row>
    <row r="613" spans="14:17" ht="18" customHeight="1" x14ac:dyDescent="0.35">
      <c r="N613" s="307" t="str">
        <f t="shared" si="45"/>
        <v>DESCANSAMVP2</v>
      </c>
      <c r="O613" s="315" t="str">
        <f t="shared" si="46"/>
        <v/>
      </c>
      <c r="P613" s="306" t="str">
        <f t="shared" si="47"/>
        <v/>
      </c>
      <c r="Q613" s="306" t="str">
        <f t="shared" si="48"/>
        <v>-</v>
      </c>
    </row>
    <row r="614" spans="14:17" ht="18" customHeight="1" x14ac:dyDescent="0.35">
      <c r="N614" s="307" t="str">
        <f t="shared" si="45"/>
        <v>COCODRILOSTALENTO HUMANO2</v>
      </c>
      <c r="O614" s="315" t="str">
        <f t="shared" si="46"/>
        <v/>
      </c>
      <c r="P614" s="306" t="str">
        <f t="shared" si="47"/>
        <v/>
      </c>
      <c r="Q614" s="306" t="str">
        <f t="shared" si="48"/>
        <v>-</v>
      </c>
    </row>
    <row r="615" spans="14:17" ht="18" customHeight="1" x14ac:dyDescent="0.35">
      <c r="N615" s="307" t="str">
        <f t="shared" si="45"/>
        <v>MVPSANTA ANA2</v>
      </c>
      <c r="O615" s="315" t="str">
        <f t="shared" si="46"/>
        <v/>
      </c>
      <c r="P615" s="306" t="str">
        <f t="shared" si="47"/>
        <v/>
      </c>
      <c r="Q615" s="306" t="str">
        <f t="shared" si="48"/>
        <v>-</v>
      </c>
    </row>
    <row r="616" spans="14:17" ht="18" customHeight="1" x14ac:dyDescent="0.35">
      <c r="N616" s="307" t="str">
        <f t="shared" si="45"/>
        <v>CIVIL Y MERCANTILRECICLADOS2</v>
      </c>
      <c r="O616" s="315" t="str">
        <f t="shared" si="46"/>
        <v/>
      </c>
      <c r="P616" s="306" t="str">
        <f t="shared" si="47"/>
        <v/>
      </c>
      <c r="Q616" s="306" t="str">
        <f t="shared" si="48"/>
        <v>-</v>
      </c>
    </row>
    <row r="617" spans="14:17" ht="18" customHeight="1" x14ac:dyDescent="0.35">
      <c r="N617" s="307" t="str">
        <f t="shared" si="45"/>
        <v>DDTIDESCANSA2</v>
      </c>
      <c r="O617" s="315" t="str">
        <f t="shared" si="46"/>
        <v/>
      </c>
      <c r="P617" s="306" t="str">
        <f t="shared" si="47"/>
        <v/>
      </c>
      <c r="Q617" s="306" t="str">
        <f t="shared" si="48"/>
        <v>-</v>
      </c>
    </row>
    <row r="618" spans="14:17" ht="18" customHeight="1" x14ac:dyDescent="0.35">
      <c r="N618" s="307" t="str">
        <f t="shared" si="45"/>
        <v/>
      </c>
      <c r="O618" s="315" t="str">
        <f t="shared" si="46"/>
        <v/>
      </c>
      <c r="P618" s="306" t="str">
        <f t="shared" si="47"/>
        <v/>
      </c>
      <c r="Q618" s="306" t="str">
        <f t="shared" si="48"/>
        <v/>
      </c>
    </row>
    <row r="619" spans="14:17" ht="18" customHeight="1" x14ac:dyDescent="0.35">
      <c r="N619" s="307" t="str">
        <f t="shared" si="45"/>
        <v/>
      </c>
      <c r="O619" s="315" t="str">
        <f t="shared" si="46"/>
        <v/>
      </c>
      <c r="P619" s="306" t="str">
        <f t="shared" si="47"/>
        <v/>
      </c>
      <c r="Q619" s="306" t="str">
        <f t="shared" si="48"/>
        <v/>
      </c>
    </row>
    <row r="620" spans="14:17" ht="18" customHeight="1" x14ac:dyDescent="0.35">
      <c r="N620" s="307" t="str">
        <f t="shared" si="45"/>
        <v/>
      </c>
      <c r="O620" s="315" t="str">
        <f t="shared" si="46"/>
        <v/>
      </c>
      <c r="P620" s="306" t="str">
        <f t="shared" si="47"/>
        <v/>
      </c>
      <c r="Q620" s="306" t="str">
        <f t="shared" si="48"/>
        <v/>
      </c>
    </row>
    <row r="621" spans="14:17" ht="18" customHeight="1" x14ac:dyDescent="0.35">
      <c r="N621" s="307" t="str">
        <f t="shared" si="45"/>
        <v/>
      </c>
      <c r="O621" s="315" t="str">
        <f t="shared" si="46"/>
        <v/>
      </c>
      <c r="P621" s="306" t="str">
        <f t="shared" si="47"/>
        <v/>
      </c>
      <c r="Q621" s="306" t="str">
        <f t="shared" si="48"/>
        <v/>
      </c>
    </row>
    <row r="622" spans="14:17" ht="18" customHeight="1" x14ac:dyDescent="0.35">
      <c r="N622" s="307" t="str">
        <f t="shared" si="45"/>
        <v/>
      </c>
      <c r="O622" s="315" t="str">
        <f t="shared" si="46"/>
        <v/>
      </c>
      <c r="P622" s="306" t="str">
        <f t="shared" si="47"/>
        <v/>
      </c>
      <c r="Q622" s="306" t="str">
        <f t="shared" si="48"/>
        <v/>
      </c>
    </row>
    <row r="623" spans="14:17" ht="18" customHeight="1" x14ac:dyDescent="0.35">
      <c r="N623" s="307" t="str">
        <f t="shared" si="45"/>
        <v/>
      </c>
      <c r="O623" s="315" t="str">
        <f t="shared" si="46"/>
        <v/>
      </c>
      <c r="P623" s="306" t="str">
        <f t="shared" si="47"/>
        <v/>
      </c>
      <c r="Q623" s="306" t="str">
        <f t="shared" si="48"/>
        <v/>
      </c>
    </row>
    <row r="624" spans="14:17" ht="18" customHeight="1" x14ac:dyDescent="0.35">
      <c r="N624" s="307" t="str">
        <f t="shared" si="45"/>
        <v/>
      </c>
      <c r="O624" s="315" t="str">
        <f t="shared" si="46"/>
        <v/>
      </c>
      <c r="P624" s="306" t="str">
        <f t="shared" si="47"/>
        <v/>
      </c>
      <c r="Q624" s="306" t="str">
        <f t="shared" si="48"/>
        <v/>
      </c>
    </row>
    <row r="625" spans="14:17" ht="18" customHeight="1" x14ac:dyDescent="0.35">
      <c r="N625" s="307" t="str">
        <f t="shared" si="45"/>
        <v/>
      </c>
      <c r="O625" s="315" t="str">
        <f t="shared" si="46"/>
        <v/>
      </c>
      <c r="P625" s="306" t="str">
        <f t="shared" si="47"/>
        <v/>
      </c>
      <c r="Q625" s="306" t="str">
        <f t="shared" si="48"/>
        <v/>
      </c>
    </row>
    <row r="626" spans="14:17" ht="18" customHeight="1" x14ac:dyDescent="0.35">
      <c r="N626" s="307" t="str">
        <f t="shared" ref="N626:N689" si="49">CONCATENATE(J73,F73,L73)</f>
        <v/>
      </c>
      <c r="O626" s="315" t="str">
        <f t="shared" ref="O626:O689" si="50">O73</f>
        <v/>
      </c>
      <c r="P626" s="306" t="str">
        <f t="shared" ref="P626:P689" si="51">I73</f>
        <v/>
      </c>
      <c r="Q626" s="306" t="str">
        <f t="shared" ref="Q626:Q689" si="52">Q73</f>
        <v/>
      </c>
    </row>
    <row r="627" spans="14:17" ht="18" customHeight="1" x14ac:dyDescent="0.35">
      <c r="N627" s="307" t="str">
        <f t="shared" si="49"/>
        <v/>
      </c>
      <c r="O627" s="315" t="str">
        <f t="shared" si="50"/>
        <v/>
      </c>
      <c r="P627" s="306" t="str">
        <f t="shared" si="51"/>
        <v/>
      </c>
      <c r="Q627" s="306" t="str">
        <f t="shared" si="52"/>
        <v/>
      </c>
    </row>
    <row r="628" spans="14:17" ht="18" customHeight="1" x14ac:dyDescent="0.35">
      <c r="N628" s="307" t="str">
        <f t="shared" si="49"/>
        <v/>
      </c>
      <c r="O628" s="315" t="str">
        <f t="shared" si="50"/>
        <v/>
      </c>
      <c r="P628" s="306" t="str">
        <f t="shared" si="51"/>
        <v/>
      </c>
      <c r="Q628" s="306" t="str">
        <f t="shared" si="52"/>
        <v/>
      </c>
    </row>
    <row r="629" spans="14:17" ht="18" customHeight="1" x14ac:dyDescent="0.35">
      <c r="N629" s="307" t="str">
        <f t="shared" si="49"/>
        <v/>
      </c>
      <c r="O629" s="315" t="str">
        <f t="shared" si="50"/>
        <v/>
      </c>
      <c r="P629" s="306" t="str">
        <f t="shared" si="51"/>
        <v/>
      </c>
      <c r="Q629" s="306" t="str">
        <f t="shared" si="52"/>
        <v/>
      </c>
    </row>
    <row r="630" spans="14:17" ht="18" customHeight="1" x14ac:dyDescent="0.35">
      <c r="N630" s="307" t="str">
        <f t="shared" si="49"/>
        <v/>
      </c>
      <c r="O630" s="315" t="str">
        <f t="shared" si="50"/>
        <v/>
      </c>
      <c r="P630" s="306" t="str">
        <f t="shared" si="51"/>
        <v/>
      </c>
      <c r="Q630" s="306" t="str">
        <f t="shared" si="52"/>
        <v/>
      </c>
    </row>
    <row r="631" spans="14:17" ht="18" customHeight="1" x14ac:dyDescent="0.35">
      <c r="N631" s="307" t="str">
        <f t="shared" si="49"/>
        <v/>
      </c>
      <c r="O631" s="315" t="str">
        <f t="shared" si="50"/>
        <v/>
      </c>
      <c r="P631" s="306" t="str">
        <f t="shared" si="51"/>
        <v/>
      </c>
      <c r="Q631" s="306" t="str">
        <f t="shared" si="52"/>
        <v/>
      </c>
    </row>
    <row r="632" spans="14:17" ht="18" customHeight="1" x14ac:dyDescent="0.35">
      <c r="N632" s="307" t="str">
        <f t="shared" si="49"/>
        <v/>
      </c>
      <c r="O632" s="315" t="str">
        <f t="shared" si="50"/>
        <v/>
      </c>
      <c r="P632" s="306" t="str">
        <f t="shared" si="51"/>
        <v/>
      </c>
      <c r="Q632" s="306" t="str">
        <f t="shared" si="52"/>
        <v/>
      </c>
    </row>
    <row r="633" spans="14:17" ht="18" customHeight="1" x14ac:dyDescent="0.35">
      <c r="N633" s="307" t="str">
        <f t="shared" si="49"/>
        <v/>
      </c>
      <c r="O633" s="315" t="str">
        <f t="shared" si="50"/>
        <v/>
      </c>
      <c r="P633" s="306" t="str">
        <f t="shared" si="51"/>
        <v/>
      </c>
      <c r="Q633" s="306" t="str">
        <f t="shared" si="52"/>
        <v/>
      </c>
    </row>
    <row r="634" spans="14:17" ht="18" customHeight="1" x14ac:dyDescent="0.35">
      <c r="N634" s="307" t="str">
        <f t="shared" si="49"/>
        <v/>
      </c>
      <c r="O634" s="315" t="str">
        <f t="shared" si="50"/>
        <v/>
      </c>
      <c r="P634" s="306" t="str">
        <f t="shared" si="51"/>
        <v/>
      </c>
      <c r="Q634" s="306" t="str">
        <f t="shared" si="52"/>
        <v/>
      </c>
    </row>
    <row r="635" spans="14:17" ht="18" customHeight="1" x14ac:dyDescent="0.35">
      <c r="N635" s="307" t="str">
        <f t="shared" si="49"/>
        <v/>
      </c>
      <c r="O635" s="315" t="str">
        <f t="shared" si="50"/>
        <v/>
      </c>
      <c r="P635" s="306" t="str">
        <f t="shared" si="51"/>
        <v/>
      </c>
      <c r="Q635" s="306" t="str">
        <f t="shared" si="52"/>
        <v/>
      </c>
    </row>
    <row r="636" spans="14:17" ht="18" customHeight="1" x14ac:dyDescent="0.35">
      <c r="N636" s="307" t="str">
        <f t="shared" si="49"/>
        <v/>
      </c>
      <c r="O636" s="315" t="str">
        <f t="shared" si="50"/>
        <v/>
      </c>
      <c r="P636" s="306" t="str">
        <f t="shared" si="51"/>
        <v/>
      </c>
      <c r="Q636" s="306" t="str">
        <f t="shared" si="52"/>
        <v/>
      </c>
    </row>
    <row r="637" spans="14:17" ht="18" customHeight="1" x14ac:dyDescent="0.35">
      <c r="N637" s="307" t="str">
        <f t="shared" si="49"/>
        <v/>
      </c>
      <c r="O637" s="315" t="str">
        <f t="shared" si="50"/>
        <v/>
      </c>
      <c r="P637" s="306" t="str">
        <f t="shared" si="51"/>
        <v/>
      </c>
      <c r="Q637" s="306" t="str">
        <f t="shared" si="52"/>
        <v/>
      </c>
    </row>
    <row r="638" spans="14:17" ht="18" customHeight="1" x14ac:dyDescent="0.35">
      <c r="N638" s="307" t="str">
        <f t="shared" si="49"/>
        <v/>
      </c>
      <c r="O638" s="315" t="str">
        <f t="shared" si="50"/>
        <v/>
      </c>
      <c r="P638" s="306" t="str">
        <f t="shared" si="51"/>
        <v/>
      </c>
      <c r="Q638" s="306" t="str">
        <f t="shared" si="52"/>
        <v/>
      </c>
    </row>
    <row r="639" spans="14:17" ht="18" customHeight="1" x14ac:dyDescent="0.35">
      <c r="N639" s="307" t="str">
        <f t="shared" si="49"/>
        <v/>
      </c>
      <c r="O639" s="315" t="str">
        <f t="shared" si="50"/>
        <v/>
      </c>
      <c r="P639" s="306" t="str">
        <f t="shared" si="51"/>
        <v/>
      </c>
      <c r="Q639" s="306" t="str">
        <f t="shared" si="52"/>
        <v/>
      </c>
    </row>
    <row r="640" spans="14:17" ht="18" customHeight="1" x14ac:dyDescent="0.35">
      <c r="N640" s="307" t="str">
        <f t="shared" si="49"/>
        <v/>
      </c>
      <c r="O640" s="315" t="str">
        <f t="shared" si="50"/>
        <v/>
      </c>
      <c r="P640" s="306" t="str">
        <f t="shared" si="51"/>
        <v/>
      </c>
      <c r="Q640" s="306" t="str">
        <f t="shared" si="52"/>
        <v/>
      </c>
    </row>
    <row r="641" spans="14:17" ht="18" customHeight="1" x14ac:dyDescent="0.35">
      <c r="N641" s="307" t="str">
        <f t="shared" si="49"/>
        <v/>
      </c>
      <c r="O641" s="315" t="str">
        <f t="shared" si="50"/>
        <v/>
      </c>
      <c r="P641" s="306" t="str">
        <f t="shared" si="51"/>
        <v/>
      </c>
      <c r="Q641" s="306" t="str">
        <f t="shared" si="52"/>
        <v/>
      </c>
    </row>
    <row r="642" spans="14:17" ht="18" customHeight="1" x14ac:dyDescent="0.35">
      <c r="N642" s="307" t="str">
        <f t="shared" si="49"/>
        <v/>
      </c>
      <c r="O642" s="315" t="str">
        <f t="shared" si="50"/>
        <v/>
      </c>
      <c r="P642" s="306" t="str">
        <f t="shared" si="51"/>
        <v/>
      </c>
      <c r="Q642" s="306" t="str">
        <f t="shared" si="52"/>
        <v/>
      </c>
    </row>
    <row r="643" spans="14:17" ht="18" customHeight="1" x14ac:dyDescent="0.35">
      <c r="N643" s="307" t="str">
        <f t="shared" si="49"/>
        <v/>
      </c>
      <c r="O643" s="315" t="str">
        <f t="shared" si="50"/>
        <v/>
      </c>
      <c r="P643" s="306" t="str">
        <f t="shared" si="51"/>
        <v/>
      </c>
      <c r="Q643" s="306" t="str">
        <f t="shared" si="52"/>
        <v/>
      </c>
    </row>
    <row r="644" spans="14:17" ht="18" customHeight="1" x14ac:dyDescent="0.35">
      <c r="N644" s="307" t="str">
        <f t="shared" si="49"/>
        <v/>
      </c>
      <c r="O644" s="315" t="str">
        <f t="shared" si="50"/>
        <v/>
      </c>
      <c r="P644" s="306" t="str">
        <f t="shared" si="51"/>
        <v/>
      </c>
      <c r="Q644" s="306" t="str">
        <f t="shared" si="52"/>
        <v/>
      </c>
    </row>
    <row r="645" spans="14:17" ht="18" customHeight="1" x14ac:dyDescent="0.35">
      <c r="N645" s="307" t="str">
        <f t="shared" si="49"/>
        <v/>
      </c>
      <c r="O645" s="315" t="str">
        <f t="shared" si="50"/>
        <v/>
      </c>
      <c r="P645" s="306" t="str">
        <f t="shared" si="51"/>
        <v/>
      </c>
      <c r="Q645" s="306" t="str">
        <f t="shared" si="52"/>
        <v/>
      </c>
    </row>
    <row r="646" spans="14:17" ht="18" customHeight="1" x14ac:dyDescent="0.35">
      <c r="N646" s="307" t="str">
        <f t="shared" si="49"/>
        <v/>
      </c>
      <c r="O646" s="315" t="str">
        <f t="shared" si="50"/>
        <v/>
      </c>
      <c r="P646" s="306" t="str">
        <f t="shared" si="51"/>
        <v/>
      </c>
      <c r="Q646" s="306" t="str">
        <f t="shared" si="52"/>
        <v/>
      </c>
    </row>
    <row r="647" spans="14:17" ht="18" customHeight="1" x14ac:dyDescent="0.35">
      <c r="N647" s="307" t="str">
        <f t="shared" si="49"/>
        <v/>
      </c>
      <c r="O647" s="315" t="str">
        <f t="shared" si="50"/>
        <v/>
      </c>
      <c r="P647" s="306" t="str">
        <f t="shared" si="51"/>
        <v/>
      </c>
      <c r="Q647" s="306" t="str">
        <f t="shared" si="52"/>
        <v/>
      </c>
    </row>
    <row r="648" spans="14:17" ht="18" customHeight="1" x14ac:dyDescent="0.35">
      <c r="N648" s="307" t="str">
        <f t="shared" si="49"/>
        <v/>
      </c>
      <c r="O648" s="315" t="str">
        <f t="shared" si="50"/>
        <v/>
      </c>
      <c r="P648" s="306" t="str">
        <f t="shared" si="51"/>
        <v/>
      </c>
      <c r="Q648" s="306" t="str">
        <f t="shared" si="52"/>
        <v/>
      </c>
    </row>
    <row r="649" spans="14:17" ht="18" customHeight="1" x14ac:dyDescent="0.35">
      <c r="N649" s="307" t="str">
        <f t="shared" si="49"/>
        <v/>
      </c>
      <c r="O649" s="315" t="str">
        <f t="shared" si="50"/>
        <v/>
      </c>
      <c r="P649" s="306" t="str">
        <f t="shared" si="51"/>
        <v/>
      </c>
      <c r="Q649" s="306" t="str">
        <f t="shared" si="52"/>
        <v/>
      </c>
    </row>
    <row r="650" spans="14:17" ht="18" customHeight="1" x14ac:dyDescent="0.35">
      <c r="N650" s="307" t="str">
        <f t="shared" si="49"/>
        <v/>
      </c>
      <c r="O650" s="315" t="str">
        <f t="shared" si="50"/>
        <v/>
      </c>
      <c r="P650" s="306" t="str">
        <f t="shared" si="51"/>
        <v/>
      </c>
      <c r="Q650" s="306" t="str">
        <f t="shared" si="52"/>
        <v/>
      </c>
    </row>
    <row r="651" spans="14:17" ht="18" customHeight="1" x14ac:dyDescent="0.35">
      <c r="N651" s="307" t="str">
        <f t="shared" si="49"/>
        <v/>
      </c>
      <c r="O651" s="315" t="str">
        <f t="shared" si="50"/>
        <v/>
      </c>
      <c r="P651" s="306" t="str">
        <f t="shared" si="51"/>
        <v/>
      </c>
      <c r="Q651" s="306" t="str">
        <f t="shared" si="52"/>
        <v/>
      </c>
    </row>
    <row r="652" spans="14:17" ht="18" customHeight="1" x14ac:dyDescent="0.35">
      <c r="N652" s="307" t="str">
        <f t="shared" si="49"/>
        <v/>
      </c>
      <c r="O652" s="315" t="str">
        <f t="shared" si="50"/>
        <v/>
      </c>
      <c r="P652" s="306" t="str">
        <f t="shared" si="51"/>
        <v/>
      </c>
      <c r="Q652" s="306" t="str">
        <f t="shared" si="52"/>
        <v/>
      </c>
    </row>
    <row r="653" spans="14:17" ht="18" customHeight="1" x14ac:dyDescent="0.35">
      <c r="N653" s="307" t="str">
        <f t="shared" si="49"/>
        <v/>
      </c>
      <c r="O653" s="315" t="str">
        <f t="shared" si="50"/>
        <v/>
      </c>
      <c r="P653" s="306" t="str">
        <f t="shared" si="51"/>
        <v/>
      </c>
      <c r="Q653" s="306" t="str">
        <f t="shared" si="52"/>
        <v/>
      </c>
    </row>
    <row r="654" spans="14:17" ht="18" customHeight="1" x14ac:dyDescent="0.35">
      <c r="N654" s="307" t="str">
        <f t="shared" si="49"/>
        <v/>
      </c>
      <c r="O654" s="315" t="str">
        <f t="shared" si="50"/>
        <v/>
      </c>
      <c r="P654" s="306" t="str">
        <f t="shared" si="51"/>
        <v/>
      </c>
      <c r="Q654" s="306" t="str">
        <f t="shared" si="52"/>
        <v/>
      </c>
    </row>
    <row r="655" spans="14:17" ht="18" customHeight="1" x14ac:dyDescent="0.35">
      <c r="N655" s="307" t="str">
        <f t="shared" si="49"/>
        <v/>
      </c>
      <c r="O655" s="315" t="str">
        <f t="shared" si="50"/>
        <v/>
      </c>
      <c r="P655" s="306" t="str">
        <f t="shared" si="51"/>
        <v/>
      </c>
      <c r="Q655" s="306" t="str">
        <f t="shared" si="52"/>
        <v/>
      </c>
    </row>
    <row r="656" spans="14:17" ht="18" customHeight="1" x14ac:dyDescent="0.35">
      <c r="N656" s="307" t="str">
        <f t="shared" si="49"/>
        <v/>
      </c>
      <c r="O656" s="315" t="str">
        <f t="shared" si="50"/>
        <v/>
      </c>
      <c r="P656" s="306" t="str">
        <f t="shared" si="51"/>
        <v/>
      </c>
      <c r="Q656" s="306" t="str">
        <f t="shared" si="52"/>
        <v/>
      </c>
    </row>
    <row r="657" spans="14:17" ht="18" customHeight="1" x14ac:dyDescent="0.35">
      <c r="N657" s="307" t="str">
        <f t="shared" si="49"/>
        <v/>
      </c>
      <c r="O657" s="315" t="str">
        <f t="shared" si="50"/>
        <v/>
      </c>
      <c r="P657" s="306" t="str">
        <f t="shared" si="51"/>
        <v/>
      </c>
      <c r="Q657" s="306" t="str">
        <f t="shared" si="52"/>
        <v/>
      </c>
    </row>
    <row r="658" spans="14:17" ht="18" customHeight="1" x14ac:dyDescent="0.35">
      <c r="N658" s="307" t="str">
        <f t="shared" si="49"/>
        <v/>
      </c>
      <c r="O658" s="315" t="str">
        <f t="shared" si="50"/>
        <v/>
      </c>
      <c r="P658" s="306" t="str">
        <f t="shared" si="51"/>
        <v/>
      </c>
      <c r="Q658" s="306" t="str">
        <f t="shared" si="52"/>
        <v/>
      </c>
    </row>
    <row r="659" spans="14:17" ht="18" customHeight="1" x14ac:dyDescent="0.35">
      <c r="N659" s="307" t="str">
        <f t="shared" si="49"/>
        <v/>
      </c>
      <c r="O659" s="315" t="str">
        <f t="shared" si="50"/>
        <v/>
      </c>
      <c r="P659" s="306" t="str">
        <f t="shared" si="51"/>
        <v/>
      </c>
      <c r="Q659" s="306" t="str">
        <f t="shared" si="52"/>
        <v/>
      </c>
    </row>
    <row r="660" spans="14:17" ht="18" customHeight="1" x14ac:dyDescent="0.35">
      <c r="N660" s="307" t="str">
        <f t="shared" si="49"/>
        <v/>
      </c>
      <c r="O660" s="315" t="str">
        <f t="shared" si="50"/>
        <v/>
      </c>
      <c r="P660" s="306" t="str">
        <f t="shared" si="51"/>
        <v/>
      </c>
      <c r="Q660" s="306" t="str">
        <f t="shared" si="52"/>
        <v/>
      </c>
    </row>
    <row r="661" spans="14:17" ht="18" customHeight="1" x14ac:dyDescent="0.35">
      <c r="N661" s="307" t="str">
        <f t="shared" si="49"/>
        <v/>
      </c>
      <c r="O661" s="315" t="str">
        <f t="shared" si="50"/>
        <v/>
      </c>
      <c r="P661" s="306" t="str">
        <f t="shared" si="51"/>
        <v/>
      </c>
      <c r="Q661" s="306" t="str">
        <f t="shared" si="52"/>
        <v/>
      </c>
    </row>
    <row r="662" spans="14:17" ht="18" customHeight="1" x14ac:dyDescent="0.35">
      <c r="N662" s="307" t="str">
        <f t="shared" si="49"/>
        <v/>
      </c>
      <c r="O662" s="315" t="str">
        <f t="shared" si="50"/>
        <v/>
      </c>
      <c r="P662" s="306" t="str">
        <f t="shared" si="51"/>
        <v/>
      </c>
      <c r="Q662" s="306" t="str">
        <f t="shared" si="52"/>
        <v/>
      </c>
    </row>
    <row r="663" spans="14:17" ht="18" customHeight="1" x14ac:dyDescent="0.35">
      <c r="N663" s="307" t="str">
        <f t="shared" si="49"/>
        <v/>
      </c>
      <c r="O663" s="315" t="str">
        <f t="shared" si="50"/>
        <v/>
      </c>
      <c r="P663" s="306" t="str">
        <f t="shared" si="51"/>
        <v/>
      </c>
      <c r="Q663" s="306" t="str">
        <f t="shared" si="52"/>
        <v/>
      </c>
    </row>
    <row r="664" spans="14:17" ht="18" customHeight="1" x14ac:dyDescent="0.35">
      <c r="N664" s="307" t="str">
        <f t="shared" si="49"/>
        <v/>
      </c>
      <c r="O664" s="315" t="str">
        <f t="shared" si="50"/>
        <v/>
      </c>
      <c r="P664" s="306" t="str">
        <f t="shared" si="51"/>
        <v/>
      </c>
      <c r="Q664" s="306" t="str">
        <f t="shared" si="52"/>
        <v/>
      </c>
    </row>
    <row r="665" spans="14:17" ht="18" customHeight="1" x14ac:dyDescent="0.35">
      <c r="N665" s="307" t="str">
        <f t="shared" si="49"/>
        <v/>
      </c>
      <c r="O665" s="315" t="str">
        <f t="shared" si="50"/>
        <v/>
      </c>
      <c r="P665" s="306" t="str">
        <f t="shared" si="51"/>
        <v/>
      </c>
      <c r="Q665" s="306" t="str">
        <f t="shared" si="52"/>
        <v/>
      </c>
    </row>
    <row r="666" spans="14:17" ht="18" customHeight="1" x14ac:dyDescent="0.35">
      <c r="N666" s="307" t="str">
        <f t="shared" si="49"/>
        <v/>
      </c>
      <c r="O666" s="315" t="str">
        <f t="shared" si="50"/>
        <v/>
      </c>
      <c r="P666" s="306" t="str">
        <f t="shared" si="51"/>
        <v/>
      </c>
      <c r="Q666" s="306" t="str">
        <f t="shared" si="52"/>
        <v/>
      </c>
    </row>
    <row r="667" spans="14:17" ht="18" customHeight="1" x14ac:dyDescent="0.35">
      <c r="N667" s="307" t="str">
        <f t="shared" si="49"/>
        <v/>
      </c>
      <c r="O667" s="315" t="str">
        <f t="shared" si="50"/>
        <v/>
      </c>
      <c r="P667" s="306" t="str">
        <f t="shared" si="51"/>
        <v/>
      </c>
      <c r="Q667" s="306" t="str">
        <f t="shared" si="52"/>
        <v/>
      </c>
    </row>
    <row r="668" spans="14:17" ht="18" customHeight="1" x14ac:dyDescent="0.35">
      <c r="N668" s="307" t="str">
        <f t="shared" si="49"/>
        <v/>
      </c>
      <c r="O668" s="315" t="str">
        <f t="shared" si="50"/>
        <v/>
      </c>
      <c r="P668" s="306" t="str">
        <f t="shared" si="51"/>
        <v/>
      </c>
      <c r="Q668" s="306" t="str">
        <f t="shared" si="52"/>
        <v/>
      </c>
    </row>
    <row r="669" spans="14:17" ht="18" customHeight="1" x14ac:dyDescent="0.35">
      <c r="N669" s="307" t="str">
        <f t="shared" si="49"/>
        <v/>
      </c>
      <c r="O669" s="315" t="str">
        <f t="shared" si="50"/>
        <v/>
      </c>
      <c r="P669" s="306" t="str">
        <f t="shared" si="51"/>
        <v/>
      </c>
      <c r="Q669" s="306" t="str">
        <f t="shared" si="52"/>
        <v/>
      </c>
    </row>
    <row r="670" spans="14:17" ht="18" customHeight="1" x14ac:dyDescent="0.35">
      <c r="N670" s="307" t="str">
        <f t="shared" si="49"/>
        <v/>
      </c>
      <c r="O670" s="315" t="str">
        <f t="shared" si="50"/>
        <v/>
      </c>
      <c r="P670" s="306" t="str">
        <f t="shared" si="51"/>
        <v/>
      </c>
      <c r="Q670" s="306" t="str">
        <f t="shared" si="52"/>
        <v/>
      </c>
    </row>
    <row r="671" spans="14:17" ht="18" customHeight="1" x14ac:dyDescent="0.35">
      <c r="N671" s="307" t="str">
        <f t="shared" si="49"/>
        <v/>
      </c>
      <c r="O671" s="315" t="str">
        <f t="shared" si="50"/>
        <v/>
      </c>
      <c r="P671" s="306" t="str">
        <f t="shared" si="51"/>
        <v/>
      </c>
      <c r="Q671" s="306" t="str">
        <f t="shared" si="52"/>
        <v/>
      </c>
    </row>
    <row r="672" spans="14:17" ht="18" customHeight="1" x14ac:dyDescent="0.35">
      <c r="N672" s="307" t="str">
        <f t="shared" si="49"/>
        <v/>
      </c>
      <c r="O672" s="315" t="str">
        <f t="shared" si="50"/>
        <v/>
      </c>
      <c r="P672" s="306" t="str">
        <f t="shared" si="51"/>
        <v/>
      </c>
      <c r="Q672" s="306" t="str">
        <f t="shared" si="52"/>
        <v/>
      </c>
    </row>
    <row r="673" spans="14:17" ht="18" customHeight="1" x14ac:dyDescent="0.35">
      <c r="N673" s="307" t="str">
        <f t="shared" si="49"/>
        <v/>
      </c>
      <c r="O673" s="315" t="str">
        <f t="shared" si="50"/>
        <v/>
      </c>
      <c r="P673" s="306" t="str">
        <f t="shared" si="51"/>
        <v/>
      </c>
      <c r="Q673" s="306" t="str">
        <f t="shared" si="52"/>
        <v/>
      </c>
    </row>
    <row r="674" spans="14:17" ht="18" customHeight="1" x14ac:dyDescent="0.35">
      <c r="N674" s="307" t="str">
        <f t="shared" si="49"/>
        <v/>
      </c>
      <c r="O674" s="315" t="str">
        <f t="shared" si="50"/>
        <v/>
      </c>
      <c r="P674" s="306" t="str">
        <f t="shared" si="51"/>
        <v/>
      </c>
      <c r="Q674" s="306" t="str">
        <f t="shared" si="52"/>
        <v/>
      </c>
    </row>
    <row r="675" spans="14:17" ht="18" customHeight="1" x14ac:dyDescent="0.35">
      <c r="N675" s="307" t="str">
        <f t="shared" si="49"/>
        <v/>
      </c>
      <c r="O675" s="315" t="str">
        <f t="shared" si="50"/>
        <v/>
      </c>
      <c r="P675" s="306" t="str">
        <f t="shared" si="51"/>
        <v/>
      </c>
      <c r="Q675" s="306" t="str">
        <f t="shared" si="52"/>
        <v/>
      </c>
    </row>
    <row r="676" spans="14:17" ht="18" customHeight="1" x14ac:dyDescent="0.35">
      <c r="N676" s="307" t="str">
        <f t="shared" si="49"/>
        <v/>
      </c>
      <c r="O676" s="315" t="str">
        <f t="shared" si="50"/>
        <v/>
      </c>
      <c r="P676" s="306" t="str">
        <f t="shared" si="51"/>
        <v/>
      </c>
      <c r="Q676" s="306" t="str">
        <f t="shared" si="52"/>
        <v/>
      </c>
    </row>
    <row r="677" spans="14:17" ht="18" customHeight="1" x14ac:dyDescent="0.35">
      <c r="N677" s="307" t="str">
        <f t="shared" si="49"/>
        <v/>
      </c>
      <c r="O677" s="315" t="str">
        <f t="shared" si="50"/>
        <v/>
      </c>
      <c r="P677" s="306" t="str">
        <f t="shared" si="51"/>
        <v/>
      </c>
      <c r="Q677" s="306" t="str">
        <f t="shared" si="52"/>
        <v/>
      </c>
    </row>
    <row r="678" spans="14:17" ht="18" customHeight="1" x14ac:dyDescent="0.35">
      <c r="N678" s="307" t="str">
        <f t="shared" si="49"/>
        <v/>
      </c>
      <c r="O678" s="315" t="str">
        <f t="shared" si="50"/>
        <v/>
      </c>
      <c r="P678" s="306" t="str">
        <f t="shared" si="51"/>
        <v/>
      </c>
      <c r="Q678" s="306" t="str">
        <f t="shared" si="52"/>
        <v/>
      </c>
    </row>
    <row r="679" spans="14:17" ht="18" customHeight="1" x14ac:dyDescent="0.35">
      <c r="N679" s="307" t="str">
        <f t="shared" si="49"/>
        <v/>
      </c>
      <c r="O679" s="315" t="str">
        <f t="shared" si="50"/>
        <v/>
      </c>
      <c r="P679" s="306" t="str">
        <f t="shared" si="51"/>
        <v/>
      </c>
      <c r="Q679" s="306" t="str">
        <f t="shared" si="52"/>
        <v/>
      </c>
    </row>
    <row r="680" spans="14:17" ht="18" customHeight="1" x14ac:dyDescent="0.35">
      <c r="N680" s="307" t="str">
        <f t="shared" si="49"/>
        <v/>
      </c>
      <c r="O680" s="315" t="str">
        <f t="shared" si="50"/>
        <v/>
      </c>
      <c r="P680" s="306" t="str">
        <f t="shared" si="51"/>
        <v/>
      </c>
      <c r="Q680" s="306" t="str">
        <f t="shared" si="52"/>
        <v/>
      </c>
    </row>
    <row r="681" spans="14:17" ht="18" customHeight="1" x14ac:dyDescent="0.35">
      <c r="N681" s="307" t="str">
        <f t="shared" si="49"/>
        <v/>
      </c>
      <c r="O681" s="315" t="str">
        <f t="shared" si="50"/>
        <v/>
      </c>
      <c r="P681" s="306" t="str">
        <f t="shared" si="51"/>
        <v/>
      </c>
      <c r="Q681" s="306" t="str">
        <f t="shared" si="52"/>
        <v/>
      </c>
    </row>
    <row r="682" spans="14:17" ht="18" customHeight="1" x14ac:dyDescent="0.35">
      <c r="N682" s="307" t="str">
        <f t="shared" si="49"/>
        <v/>
      </c>
      <c r="O682" s="315" t="str">
        <f t="shared" si="50"/>
        <v/>
      </c>
      <c r="P682" s="306" t="str">
        <f t="shared" si="51"/>
        <v/>
      </c>
      <c r="Q682" s="306" t="str">
        <f t="shared" si="52"/>
        <v/>
      </c>
    </row>
    <row r="683" spans="14:17" ht="18" customHeight="1" x14ac:dyDescent="0.35">
      <c r="N683" s="307" t="str">
        <f t="shared" si="49"/>
        <v/>
      </c>
      <c r="O683" s="315" t="str">
        <f t="shared" si="50"/>
        <v/>
      </c>
      <c r="P683" s="306" t="str">
        <f t="shared" si="51"/>
        <v/>
      </c>
      <c r="Q683" s="306" t="str">
        <f t="shared" si="52"/>
        <v/>
      </c>
    </row>
    <row r="684" spans="14:17" ht="18" customHeight="1" x14ac:dyDescent="0.35">
      <c r="N684" s="307" t="str">
        <f t="shared" si="49"/>
        <v/>
      </c>
      <c r="O684" s="315" t="str">
        <f t="shared" si="50"/>
        <v/>
      </c>
      <c r="P684" s="306" t="str">
        <f t="shared" si="51"/>
        <v/>
      </c>
      <c r="Q684" s="306" t="str">
        <f t="shared" si="52"/>
        <v/>
      </c>
    </row>
    <row r="685" spans="14:17" ht="18" customHeight="1" x14ac:dyDescent="0.35">
      <c r="N685" s="307" t="str">
        <f t="shared" si="49"/>
        <v/>
      </c>
      <c r="O685" s="315" t="str">
        <f t="shared" si="50"/>
        <v/>
      </c>
      <c r="P685" s="306" t="str">
        <f t="shared" si="51"/>
        <v/>
      </c>
      <c r="Q685" s="306" t="str">
        <f t="shared" si="52"/>
        <v/>
      </c>
    </row>
    <row r="686" spans="14:17" ht="18" customHeight="1" x14ac:dyDescent="0.35">
      <c r="N686" s="307" t="str">
        <f t="shared" si="49"/>
        <v/>
      </c>
      <c r="O686" s="315" t="str">
        <f t="shared" si="50"/>
        <v/>
      </c>
      <c r="P686" s="306" t="str">
        <f t="shared" si="51"/>
        <v/>
      </c>
      <c r="Q686" s="306" t="str">
        <f t="shared" si="52"/>
        <v/>
      </c>
    </row>
    <row r="687" spans="14:17" ht="18" customHeight="1" x14ac:dyDescent="0.35">
      <c r="N687" s="307" t="str">
        <f t="shared" si="49"/>
        <v/>
      </c>
      <c r="O687" s="315" t="str">
        <f t="shared" si="50"/>
        <v/>
      </c>
      <c r="P687" s="306" t="str">
        <f t="shared" si="51"/>
        <v/>
      </c>
      <c r="Q687" s="306" t="str">
        <f t="shared" si="52"/>
        <v/>
      </c>
    </row>
    <row r="688" spans="14:17" ht="18" customHeight="1" x14ac:dyDescent="0.35">
      <c r="N688" s="307" t="str">
        <f t="shared" si="49"/>
        <v/>
      </c>
      <c r="O688" s="315" t="str">
        <f t="shared" si="50"/>
        <v/>
      </c>
      <c r="P688" s="306" t="str">
        <f t="shared" si="51"/>
        <v/>
      </c>
      <c r="Q688" s="306" t="str">
        <f t="shared" si="52"/>
        <v/>
      </c>
    </row>
    <row r="689" spans="14:17" ht="18" customHeight="1" x14ac:dyDescent="0.35">
      <c r="N689" s="307" t="str">
        <f t="shared" si="49"/>
        <v/>
      </c>
      <c r="O689" s="315" t="str">
        <f t="shared" si="50"/>
        <v/>
      </c>
      <c r="P689" s="306" t="str">
        <f t="shared" si="51"/>
        <v/>
      </c>
      <c r="Q689" s="306" t="str">
        <f t="shared" si="52"/>
        <v/>
      </c>
    </row>
    <row r="690" spans="14:17" ht="18" customHeight="1" x14ac:dyDescent="0.35">
      <c r="N690" s="307" t="str">
        <f t="shared" ref="N690:N753" si="53">CONCATENATE(J137,F137,L137)</f>
        <v/>
      </c>
      <c r="O690" s="315" t="str">
        <f t="shared" ref="O690:O753" si="54">O137</f>
        <v/>
      </c>
      <c r="P690" s="306" t="str">
        <f t="shared" ref="P690:P753" si="55">I137</f>
        <v/>
      </c>
      <c r="Q690" s="306" t="str">
        <f t="shared" ref="Q690:Q753" si="56">Q137</f>
        <v/>
      </c>
    </row>
    <row r="691" spans="14:17" ht="18" customHeight="1" x14ac:dyDescent="0.35">
      <c r="N691" s="307" t="str">
        <f t="shared" si="53"/>
        <v/>
      </c>
      <c r="O691" s="315" t="str">
        <f t="shared" si="54"/>
        <v/>
      </c>
      <c r="P691" s="306" t="str">
        <f t="shared" si="55"/>
        <v/>
      </c>
      <c r="Q691" s="306" t="str">
        <f t="shared" si="56"/>
        <v/>
      </c>
    </row>
    <row r="692" spans="14:17" ht="18" customHeight="1" x14ac:dyDescent="0.35">
      <c r="N692" s="307" t="str">
        <f t="shared" si="53"/>
        <v/>
      </c>
      <c r="O692" s="315" t="str">
        <f t="shared" si="54"/>
        <v/>
      </c>
      <c r="P692" s="306" t="str">
        <f t="shared" si="55"/>
        <v/>
      </c>
      <c r="Q692" s="306" t="str">
        <f t="shared" si="56"/>
        <v/>
      </c>
    </row>
    <row r="693" spans="14:17" ht="18" customHeight="1" x14ac:dyDescent="0.35">
      <c r="N693" s="307" t="str">
        <f t="shared" si="53"/>
        <v/>
      </c>
      <c r="O693" s="315" t="str">
        <f t="shared" si="54"/>
        <v/>
      </c>
      <c r="P693" s="306" t="str">
        <f t="shared" si="55"/>
        <v/>
      </c>
      <c r="Q693" s="306" t="str">
        <f t="shared" si="56"/>
        <v/>
      </c>
    </row>
    <row r="694" spans="14:17" ht="18" customHeight="1" x14ac:dyDescent="0.35">
      <c r="N694" s="307" t="str">
        <f t="shared" si="53"/>
        <v/>
      </c>
      <c r="O694" s="315" t="str">
        <f t="shared" si="54"/>
        <v/>
      </c>
      <c r="P694" s="306" t="str">
        <f t="shared" si="55"/>
        <v/>
      </c>
      <c r="Q694" s="306" t="str">
        <f t="shared" si="56"/>
        <v/>
      </c>
    </row>
    <row r="695" spans="14:17" ht="18" customHeight="1" x14ac:dyDescent="0.35">
      <c r="N695" s="307" t="str">
        <f t="shared" si="53"/>
        <v/>
      </c>
      <c r="O695" s="315" t="str">
        <f t="shared" si="54"/>
        <v/>
      </c>
      <c r="P695" s="306" t="str">
        <f t="shared" si="55"/>
        <v/>
      </c>
      <c r="Q695" s="306" t="str">
        <f t="shared" si="56"/>
        <v/>
      </c>
    </row>
    <row r="696" spans="14:17" ht="18" customHeight="1" x14ac:dyDescent="0.35">
      <c r="N696" s="307" t="str">
        <f t="shared" si="53"/>
        <v/>
      </c>
      <c r="O696" s="315" t="str">
        <f t="shared" si="54"/>
        <v/>
      </c>
      <c r="P696" s="306" t="str">
        <f t="shared" si="55"/>
        <v/>
      </c>
      <c r="Q696" s="306" t="str">
        <f t="shared" si="56"/>
        <v/>
      </c>
    </row>
    <row r="697" spans="14:17" ht="18" customHeight="1" x14ac:dyDescent="0.35">
      <c r="N697" s="307" t="str">
        <f t="shared" si="53"/>
        <v/>
      </c>
      <c r="O697" s="315" t="str">
        <f t="shared" si="54"/>
        <v/>
      </c>
      <c r="P697" s="306" t="str">
        <f t="shared" si="55"/>
        <v/>
      </c>
      <c r="Q697" s="306" t="str">
        <f t="shared" si="56"/>
        <v/>
      </c>
    </row>
    <row r="698" spans="14:17" ht="18" customHeight="1" x14ac:dyDescent="0.35">
      <c r="N698" s="307" t="str">
        <f t="shared" si="53"/>
        <v/>
      </c>
      <c r="O698" s="315" t="str">
        <f t="shared" si="54"/>
        <v/>
      </c>
      <c r="P698" s="306" t="str">
        <f t="shared" si="55"/>
        <v/>
      </c>
      <c r="Q698" s="306" t="str">
        <f t="shared" si="56"/>
        <v/>
      </c>
    </row>
    <row r="699" spans="14:17" ht="18" customHeight="1" x14ac:dyDescent="0.35">
      <c r="N699" s="307" t="str">
        <f t="shared" si="53"/>
        <v/>
      </c>
      <c r="O699" s="315" t="str">
        <f t="shared" si="54"/>
        <v/>
      </c>
      <c r="P699" s="306" t="str">
        <f t="shared" si="55"/>
        <v/>
      </c>
      <c r="Q699" s="306" t="str">
        <f t="shared" si="56"/>
        <v/>
      </c>
    </row>
    <row r="700" spans="14:17" ht="18" customHeight="1" x14ac:dyDescent="0.35">
      <c r="N700" s="307" t="str">
        <f t="shared" si="53"/>
        <v/>
      </c>
      <c r="O700" s="315" t="str">
        <f t="shared" si="54"/>
        <v/>
      </c>
      <c r="P700" s="306" t="str">
        <f t="shared" si="55"/>
        <v/>
      </c>
      <c r="Q700" s="306" t="str">
        <f t="shared" si="56"/>
        <v/>
      </c>
    </row>
    <row r="701" spans="14:17" ht="18" customHeight="1" x14ac:dyDescent="0.35">
      <c r="N701" s="307" t="str">
        <f t="shared" si="53"/>
        <v/>
      </c>
      <c r="O701" s="315" t="str">
        <f t="shared" si="54"/>
        <v/>
      </c>
      <c r="P701" s="306" t="str">
        <f t="shared" si="55"/>
        <v/>
      </c>
      <c r="Q701" s="306" t="str">
        <f t="shared" si="56"/>
        <v/>
      </c>
    </row>
    <row r="702" spans="14:17" ht="18" customHeight="1" x14ac:dyDescent="0.35">
      <c r="N702" s="307" t="str">
        <f t="shared" si="53"/>
        <v/>
      </c>
      <c r="O702" s="315" t="str">
        <f t="shared" si="54"/>
        <v/>
      </c>
      <c r="P702" s="306" t="str">
        <f t="shared" si="55"/>
        <v/>
      </c>
      <c r="Q702" s="306" t="str">
        <f t="shared" si="56"/>
        <v/>
      </c>
    </row>
    <row r="703" spans="14:17" ht="18" customHeight="1" x14ac:dyDescent="0.35">
      <c r="N703" s="307" t="str">
        <f t="shared" si="53"/>
        <v/>
      </c>
      <c r="O703" s="315" t="str">
        <f t="shared" si="54"/>
        <v/>
      </c>
      <c r="P703" s="306" t="str">
        <f t="shared" si="55"/>
        <v/>
      </c>
      <c r="Q703" s="306" t="str">
        <f t="shared" si="56"/>
        <v/>
      </c>
    </row>
    <row r="704" spans="14:17" ht="18" customHeight="1" x14ac:dyDescent="0.35">
      <c r="N704" s="307" t="str">
        <f t="shared" si="53"/>
        <v/>
      </c>
      <c r="O704" s="315" t="str">
        <f t="shared" si="54"/>
        <v/>
      </c>
      <c r="P704" s="306" t="str">
        <f t="shared" si="55"/>
        <v/>
      </c>
      <c r="Q704" s="306" t="str">
        <f t="shared" si="56"/>
        <v/>
      </c>
    </row>
    <row r="705" spans="14:17" ht="18" customHeight="1" x14ac:dyDescent="0.35">
      <c r="N705" s="307" t="str">
        <f t="shared" si="53"/>
        <v/>
      </c>
      <c r="O705" s="315" t="str">
        <f t="shared" si="54"/>
        <v/>
      </c>
      <c r="P705" s="306" t="str">
        <f t="shared" si="55"/>
        <v/>
      </c>
      <c r="Q705" s="306" t="str">
        <f t="shared" si="56"/>
        <v/>
      </c>
    </row>
    <row r="706" spans="14:17" ht="18" customHeight="1" x14ac:dyDescent="0.35">
      <c r="N706" s="307" t="str">
        <f t="shared" si="53"/>
        <v/>
      </c>
      <c r="O706" s="315" t="str">
        <f t="shared" si="54"/>
        <v/>
      </c>
      <c r="P706" s="306" t="str">
        <f t="shared" si="55"/>
        <v/>
      </c>
      <c r="Q706" s="306" t="str">
        <f t="shared" si="56"/>
        <v/>
      </c>
    </row>
    <row r="707" spans="14:17" ht="18" customHeight="1" x14ac:dyDescent="0.35">
      <c r="N707" s="307" t="str">
        <f t="shared" si="53"/>
        <v/>
      </c>
      <c r="O707" s="315" t="str">
        <f t="shared" si="54"/>
        <v/>
      </c>
      <c r="P707" s="306" t="str">
        <f t="shared" si="55"/>
        <v/>
      </c>
      <c r="Q707" s="306" t="str">
        <f t="shared" si="56"/>
        <v/>
      </c>
    </row>
    <row r="708" spans="14:17" ht="18" customHeight="1" x14ac:dyDescent="0.35">
      <c r="N708" s="307" t="str">
        <f t="shared" si="53"/>
        <v/>
      </c>
      <c r="O708" s="315" t="str">
        <f t="shared" si="54"/>
        <v/>
      </c>
      <c r="P708" s="306" t="str">
        <f t="shared" si="55"/>
        <v/>
      </c>
      <c r="Q708" s="306" t="str">
        <f t="shared" si="56"/>
        <v/>
      </c>
    </row>
    <row r="709" spans="14:17" ht="18" customHeight="1" x14ac:dyDescent="0.35">
      <c r="N709" s="307" t="str">
        <f t="shared" si="53"/>
        <v/>
      </c>
      <c r="O709" s="315" t="str">
        <f t="shared" si="54"/>
        <v/>
      </c>
      <c r="P709" s="306" t="str">
        <f t="shared" si="55"/>
        <v/>
      </c>
      <c r="Q709" s="306" t="str">
        <f t="shared" si="56"/>
        <v/>
      </c>
    </row>
    <row r="710" spans="14:17" ht="18" customHeight="1" x14ac:dyDescent="0.35">
      <c r="N710" s="307" t="str">
        <f t="shared" si="53"/>
        <v/>
      </c>
      <c r="O710" s="315" t="str">
        <f t="shared" si="54"/>
        <v/>
      </c>
      <c r="P710" s="306" t="str">
        <f t="shared" si="55"/>
        <v/>
      </c>
      <c r="Q710" s="306" t="str">
        <f t="shared" si="56"/>
        <v/>
      </c>
    </row>
    <row r="711" spans="14:17" ht="18" customHeight="1" x14ac:dyDescent="0.35">
      <c r="N711" s="307" t="str">
        <f t="shared" si="53"/>
        <v/>
      </c>
      <c r="O711" s="315" t="str">
        <f t="shared" si="54"/>
        <v/>
      </c>
      <c r="P711" s="306" t="str">
        <f t="shared" si="55"/>
        <v/>
      </c>
      <c r="Q711" s="306" t="str">
        <f t="shared" si="56"/>
        <v/>
      </c>
    </row>
    <row r="712" spans="14:17" ht="18" customHeight="1" x14ac:dyDescent="0.35">
      <c r="N712" s="307" t="str">
        <f t="shared" si="53"/>
        <v/>
      </c>
      <c r="O712" s="315" t="str">
        <f t="shared" si="54"/>
        <v/>
      </c>
      <c r="P712" s="306" t="str">
        <f t="shared" si="55"/>
        <v/>
      </c>
      <c r="Q712" s="306" t="str">
        <f t="shared" si="56"/>
        <v/>
      </c>
    </row>
    <row r="713" spans="14:17" ht="18" customHeight="1" x14ac:dyDescent="0.35">
      <c r="N713" s="307" t="str">
        <f t="shared" si="53"/>
        <v/>
      </c>
      <c r="O713" s="315" t="str">
        <f t="shared" si="54"/>
        <v/>
      </c>
      <c r="P713" s="306" t="str">
        <f t="shared" si="55"/>
        <v/>
      </c>
      <c r="Q713" s="306" t="str">
        <f t="shared" si="56"/>
        <v/>
      </c>
    </row>
    <row r="714" spans="14:17" ht="18" customHeight="1" x14ac:dyDescent="0.35">
      <c r="N714" s="307" t="str">
        <f t="shared" si="53"/>
        <v/>
      </c>
      <c r="O714" s="315" t="str">
        <f t="shared" si="54"/>
        <v/>
      </c>
      <c r="P714" s="306" t="str">
        <f t="shared" si="55"/>
        <v/>
      </c>
      <c r="Q714" s="306" t="str">
        <f t="shared" si="56"/>
        <v/>
      </c>
    </row>
    <row r="715" spans="14:17" ht="18" customHeight="1" x14ac:dyDescent="0.35">
      <c r="N715" s="307" t="str">
        <f t="shared" si="53"/>
        <v/>
      </c>
      <c r="O715" s="315" t="str">
        <f t="shared" si="54"/>
        <v/>
      </c>
      <c r="P715" s="306" t="str">
        <f t="shared" si="55"/>
        <v/>
      </c>
      <c r="Q715" s="306" t="str">
        <f t="shared" si="56"/>
        <v/>
      </c>
    </row>
    <row r="716" spans="14:17" ht="18" customHeight="1" x14ac:dyDescent="0.35">
      <c r="N716" s="307" t="str">
        <f t="shared" si="53"/>
        <v/>
      </c>
      <c r="O716" s="315" t="str">
        <f t="shared" si="54"/>
        <v/>
      </c>
      <c r="P716" s="306" t="str">
        <f t="shared" si="55"/>
        <v/>
      </c>
      <c r="Q716" s="306" t="str">
        <f t="shared" si="56"/>
        <v/>
      </c>
    </row>
    <row r="717" spans="14:17" ht="18" customHeight="1" x14ac:dyDescent="0.35">
      <c r="N717" s="307" t="str">
        <f t="shared" si="53"/>
        <v/>
      </c>
      <c r="O717" s="315" t="str">
        <f t="shared" si="54"/>
        <v/>
      </c>
      <c r="P717" s="306" t="str">
        <f t="shared" si="55"/>
        <v/>
      </c>
      <c r="Q717" s="306" t="str">
        <f t="shared" si="56"/>
        <v/>
      </c>
    </row>
    <row r="718" spans="14:17" ht="18" customHeight="1" x14ac:dyDescent="0.35">
      <c r="N718" s="307" t="str">
        <f t="shared" si="53"/>
        <v/>
      </c>
      <c r="O718" s="315" t="str">
        <f t="shared" si="54"/>
        <v/>
      </c>
      <c r="P718" s="306" t="str">
        <f t="shared" si="55"/>
        <v/>
      </c>
      <c r="Q718" s="306" t="str">
        <f t="shared" si="56"/>
        <v/>
      </c>
    </row>
    <row r="719" spans="14:17" ht="18" customHeight="1" x14ac:dyDescent="0.35">
      <c r="N719" s="307" t="str">
        <f t="shared" si="53"/>
        <v/>
      </c>
      <c r="O719" s="315" t="str">
        <f t="shared" si="54"/>
        <v/>
      </c>
      <c r="P719" s="306" t="str">
        <f t="shared" si="55"/>
        <v/>
      </c>
      <c r="Q719" s="306" t="str">
        <f t="shared" si="56"/>
        <v/>
      </c>
    </row>
    <row r="720" spans="14:17" ht="18" customHeight="1" x14ac:dyDescent="0.35">
      <c r="N720" s="307" t="str">
        <f t="shared" si="53"/>
        <v/>
      </c>
      <c r="O720" s="315" t="str">
        <f t="shared" si="54"/>
        <v/>
      </c>
      <c r="P720" s="306" t="str">
        <f t="shared" si="55"/>
        <v/>
      </c>
      <c r="Q720" s="306" t="str">
        <f t="shared" si="56"/>
        <v/>
      </c>
    </row>
    <row r="721" spans="14:17" ht="18" customHeight="1" x14ac:dyDescent="0.35">
      <c r="N721" s="307" t="str">
        <f t="shared" si="53"/>
        <v/>
      </c>
      <c r="O721" s="315" t="str">
        <f t="shared" si="54"/>
        <v/>
      </c>
      <c r="P721" s="306" t="str">
        <f t="shared" si="55"/>
        <v/>
      </c>
      <c r="Q721" s="306" t="str">
        <f t="shared" si="56"/>
        <v/>
      </c>
    </row>
    <row r="722" spans="14:17" ht="18" customHeight="1" x14ac:dyDescent="0.35">
      <c r="N722" s="307" t="str">
        <f t="shared" si="53"/>
        <v/>
      </c>
      <c r="O722" s="315" t="str">
        <f t="shared" si="54"/>
        <v/>
      </c>
      <c r="P722" s="306" t="str">
        <f t="shared" si="55"/>
        <v/>
      </c>
      <c r="Q722" s="306" t="str">
        <f t="shared" si="56"/>
        <v/>
      </c>
    </row>
    <row r="723" spans="14:17" ht="18" customHeight="1" x14ac:dyDescent="0.35">
      <c r="N723" s="307" t="str">
        <f t="shared" si="53"/>
        <v/>
      </c>
      <c r="O723" s="315" t="str">
        <f t="shared" si="54"/>
        <v/>
      </c>
      <c r="P723" s="306" t="str">
        <f t="shared" si="55"/>
        <v/>
      </c>
      <c r="Q723" s="306" t="str">
        <f t="shared" si="56"/>
        <v/>
      </c>
    </row>
    <row r="724" spans="14:17" ht="18" customHeight="1" x14ac:dyDescent="0.35">
      <c r="N724" s="307" t="str">
        <f t="shared" si="53"/>
        <v/>
      </c>
      <c r="O724" s="315" t="str">
        <f t="shared" si="54"/>
        <v/>
      </c>
      <c r="P724" s="306" t="str">
        <f t="shared" si="55"/>
        <v/>
      </c>
      <c r="Q724" s="306" t="str">
        <f t="shared" si="56"/>
        <v/>
      </c>
    </row>
    <row r="725" spans="14:17" ht="18" customHeight="1" x14ac:dyDescent="0.35">
      <c r="N725" s="307" t="str">
        <f t="shared" si="53"/>
        <v/>
      </c>
      <c r="O725" s="315" t="str">
        <f t="shared" si="54"/>
        <v/>
      </c>
      <c r="P725" s="306" t="str">
        <f t="shared" si="55"/>
        <v/>
      </c>
      <c r="Q725" s="306" t="str">
        <f t="shared" si="56"/>
        <v/>
      </c>
    </row>
    <row r="726" spans="14:17" ht="18" customHeight="1" x14ac:dyDescent="0.35">
      <c r="N726" s="307" t="str">
        <f t="shared" si="53"/>
        <v/>
      </c>
      <c r="O726" s="315" t="str">
        <f t="shared" si="54"/>
        <v/>
      </c>
      <c r="P726" s="306" t="str">
        <f t="shared" si="55"/>
        <v/>
      </c>
      <c r="Q726" s="306" t="str">
        <f t="shared" si="56"/>
        <v/>
      </c>
    </row>
    <row r="727" spans="14:17" ht="18" customHeight="1" x14ac:dyDescent="0.35">
      <c r="N727" s="307" t="str">
        <f t="shared" si="53"/>
        <v/>
      </c>
      <c r="O727" s="315" t="str">
        <f t="shared" si="54"/>
        <v/>
      </c>
      <c r="P727" s="306" t="str">
        <f t="shared" si="55"/>
        <v/>
      </c>
      <c r="Q727" s="306" t="str">
        <f t="shared" si="56"/>
        <v/>
      </c>
    </row>
    <row r="728" spans="14:17" ht="18" customHeight="1" x14ac:dyDescent="0.35">
      <c r="N728" s="307" t="str">
        <f t="shared" si="53"/>
        <v/>
      </c>
      <c r="O728" s="315" t="str">
        <f t="shared" si="54"/>
        <v/>
      </c>
      <c r="P728" s="306" t="str">
        <f t="shared" si="55"/>
        <v/>
      </c>
      <c r="Q728" s="306" t="str">
        <f t="shared" si="56"/>
        <v/>
      </c>
    </row>
    <row r="729" spans="14:17" ht="18" customHeight="1" x14ac:dyDescent="0.35">
      <c r="N729" s="307" t="str">
        <f t="shared" si="53"/>
        <v/>
      </c>
      <c r="O729" s="315" t="str">
        <f t="shared" si="54"/>
        <v/>
      </c>
      <c r="P729" s="306" t="str">
        <f t="shared" si="55"/>
        <v/>
      </c>
      <c r="Q729" s="306" t="str">
        <f t="shared" si="56"/>
        <v/>
      </c>
    </row>
    <row r="730" spans="14:17" ht="18" customHeight="1" x14ac:dyDescent="0.35">
      <c r="N730" s="307" t="str">
        <f t="shared" si="53"/>
        <v/>
      </c>
      <c r="O730" s="315" t="str">
        <f t="shared" si="54"/>
        <v/>
      </c>
      <c r="P730" s="306" t="str">
        <f t="shared" si="55"/>
        <v/>
      </c>
      <c r="Q730" s="306" t="str">
        <f t="shared" si="56"/>
        <v/>
      </c>
    </row>
    <row r="731" spans="14:17" ht="18" customHeight="1" x14ac:dyDescent="0.35">
      <c r="N731" s="307" t="str">
        <f t="shared" si="53"/>
        <v/>
      </c>
      <c r="O731" s="315" t="str">
        <f t="shared" si="54"/>
        <v/>
      </c>
      <c r="P731" s="306" t="str">
        <f t="shared" si="55"/>
        <v/>
      </c>
      <c r="Q731" s="306" t="str">
        <f t="shared" si="56"/>
        <v/>
      </c>
    </row>
    <row r="732" spans="14:17" ht="18" customHeight="1" x14ac:dyDescent="0.35">
      <c r="N732" s="307" t="str">
        <f t="shared" si="53"/>
        <v/>
      </c>
      <c r="O732" s="315" t="str">
        <f t="shared" si="54"/>
        <v/>
      </c>
      <c r="P732" s="306" t="str">
        <f t="shared" si="55"/>
        <v/>
      </c>
      <c r="Q732" s="306" t="str">
        <f t="shared" si="56"/>
        <v/>
      </c>
    </row>
    <row r="733" spans="14:17" ht="18" customHeight="1" x14ac:dyDescent="0.35">
      <c r="N733" s="307" t="str">
        <f t="shared" si="53"/>
        <v/>
      </c>
      <c r="O733" s="315" t="str">
        <f t="shared" si="54"/>
        <v/>
      </c>
      <c r="P733" s="306" t="str">
        <f t="shared" si="55"/>
        <v/>
      </c>
      <c r="Q733" s="306" t="str">
        <f t="shared" si="56"/>
        <v/>
      </c>
    </row>
    <row r="734" spans="14:17" ht="18" customHeight="1" x14ac:dyDescent="0.35">
      <c r="N734" s="307" t="str">
        <f t="shared" si="53"/>
        <v/>
      </c>
      <c r="O734" s="315" t="str">
        <f t="shared" si="54"/>
        <v/>
      </c>
      <c r="P734" s="306" t="str">
        <f t="shared" si="55"/>
        <v/>
      </c>
      <c r="Q734" s="306" t="str">
        <f t="shared" si="56"/>
        <v/>
      </c>
    </row>
    <row r="735" spans="14:17" ht="18" customHeight="1" x14ac:dyDescent="0.35">
      <c r="N735" s="307" t="str">
        <f t="shared" si="53"/>
        <v/>
      </c>
      <c r="O735" s="315" t="str">
        <f t="shared" si="54"/>
        <v/>
      </c>
      <c r="P735" s="306" t="str">
        <f t="shared" si="55"/>
        <v/>
      </c>
      <c r="Q735" s="306" t="str">
        <f t="shared" si="56"/>
        <v/>
      </c>
    </row>
    <row r="736" spans="14:17" ht="18" customHeight="1" x14ac:dyDescent="0.35">
      <c r="N736" s="307" t="str">
        <f t="shared" si="53"/>
        <v/>
      </c>
      <c r="O736" s="315" t="str">
        <f t="shared" si="54"/>
        <v/>
      </c>
      <c r="P736" s="306" t="str">
        <f t="shared" si="55"/>
        <v/>
      </c>
      <c r="Q736" s="306" t="str">
        <f t="shared" si="56"/>
        <v/>
      </c>
    </row>
    <row r="737" spans="14:17" ht="18" customHeight="1" x14ac:dyDescent="0.35">
      <c r="N737" s="307" t="str">
        <f t="shared" si="53"/>
        <v/>
      </c>
      <c r="O737" s="315" t="str">
        <f t="shared" si="54"/>
        <v/>
      </c>
      <c r="P737" s="306" t="str">
        <f t="shared" si="55"/>
        <v/>
      </c>
      <c r="Q737" s="306" t="str">
        <f t="shared" si="56"/>
        <v/>
      </c>
    </row>
    <row r="738" spans="14:17" ht="18" customHeight="1" x14ac:dyDescent="0.35">
      <c r="N738" s="307" t="str">
        <f t="shared" si="53"/>
        <v/>
      </c>
      <c r="O738" s="315" t="str">
        <f t="shared" si="54"/>
        <v/>
      </c>
      <c r="P738" s="306" t="str">
        <f t="shared" si="55"/>
        <v/>
      </c>
      <c r="Q738" s="306" t="str">
        <f t="shared" si="56"/>
        <v/>
      </c>
    </row>
    <row r="739" spans="14:17" ht="18" customHeight="1" x14ac:dyDescent="0.35">
      <c r="N739" s="307" t="str">
        <f t="shared" si="53"/>
        <v/>
      </c>
      <c r="O739" s="315" t="str">
        <f t="shared" si="54"/>
        <v/>
      </c>
      <c r="P739" s="306" t="str">
        <f t="shared" si="55"/>
        <v/>
      </c>
      <c r="Q739" s="306" t="str">
        <f t="shared" si="56"/>
        <v/>
      </c>
    </row>
    <row r="740" spans="14:17" ht="18" customHeight="1" x14ac:dyDescent="0.35">
      <c r="N740" s="307" t="str">
        <f t="shared" si="53"/>
        <v/>
      </c>
      <c r="O740" s="315" t="str">
        <f t="shared" si="54"/>
        <v/>
      </c>
      <c r="P740" s="306" t="str">
        <f t="shared" si="55"/>
        <v/>
      </c>
      <c r="Q740" s="306" t="str">
        <f t="shared" si="56"/>
        <v/>
      </c>
    </row>
    <row r="741" spans="14:17" ht="18" customHeight="1" x14ac:dyDescent="0.35">
      <c r="N741" s="307" t="str">
        <f t="shared" si="53"/>
        <v/>
      </c>
      <c r="O741" s="315" t="str">
        <f t="shared" si="54"/>
        <v/>
      </c>
      <c r="P741" s="306" t="str">
        <f t="shared" si="55"/>
        <v/>
      </c>
      <c r="Q741" s="306" t="str">
        <f t="shared" si="56"/>
        <v/>
      </c>
    </row>
    <row r="742" spans="14:17" ht="18" customHeight="1" x14ac:dyDescent="0.35">
      <c r="N742" s="307" t="str">
        <f t="shared" si="53"/>
        <v/>
      </c>
      <c r="O742" s="315" t="str">
        <f t="shared" si="54"/>
        <v/>
      </c>
      <c r="P742" s="306" t="str">
        <f t="shared" si="55"/>
        <v/>
      </c>
      <c r="Q742" s="306" t="str">
        <f t="shared" si="56"/>
        <v/>
      </c>
    </row>
    <row r="743" spans="14:17" ht="18" customHeight="1" x14ac:dyDescent="0.35">
      <c r="N743" s="307" t="str">
        <f t="shared" si="53"/>
        <v/>
      </c>
      <c r="O743" s="315" t="str">
        <f t="shared" si="54"/>
        <v/>
      </c>
      <c r="P743" s="306" t="str">
        <f t="shared" si="55"/>
        <v/>
      </c>
      <c r="Q743" s="306" t="str">
        <f t="shared" si="56"/>
        <v/>
      </c>
    </row>
    <row r="744" spans="14:17" ht="18" customHeight="1" x14ac:dyDescent="0.35">
      <c r="N744" s="307" t="str">
        <f t="shared" si="53"/>
        <v/>
      </c>
      <c r="O744" s="315" t="str">
        <f t="shared" si="54"/>
        <v/>
      </c>
      <c r="P744" s="306" t="str">
        <f t="shared" si="55"/>
        <v/>
      </c>
      <c r="Q744" s="306" t="str">
        <f t="shared" si="56"/>
        <v/>
      </c>
    </row>
    <row r="745" spans="14:17" ht="18" customHeight="1" x14ac:dyDescent="0.35">
      <c r="N745" s="307" t="str">
        <f t="shared" si="53"/>
        <v/>
      </c>
      <c r="O745" s="315" t="str">
        <f t="shared" si="54"/>
        <v/>
      </c>
      <c r="P745" s="306" t="str">
        <f t="shared" si="55"/>
        <v/>
      </c>
      <c r="Q745" s="306" t="str">
        <f t="shared" si="56"/>
        <v/>
      </c>
    </row>
    <row r="746" spans="14:17" ht="18" customHeight="1" x14ac:dyDescent="0.35">
      <c r="N746" s="307" t="str">
        <f t="shared" si="53"/>
        <v/>
      </c>
      <c r="O746" s="315" t="str">
        <f t="shared" si="54"/>
        <v/>
      </c>
      <c r="P746" s="306" t="str">
        <f t="shared" si="55"/>
        <v/>
      </c>
      <c r="Q746" s="306" t="str">
        <f t="shared" si="56"/>
        <v/>
      </c>
    </row>
    <row r="747" spans="14:17" ht="18" customHeight="1" x14ac:dyDescent="0.35">
      <c r="N747" s="307" t="str">
        <f t="shared" si="53"/>
        <v/>
      </c>
      <c r="O747" s="315" t="str">
        <f t="shared" si="54"/>
        <v/>
      </c>
      <c r="P747" s="306" t="str">
        <f t="shared" si="55"/>
        <v/>
      </c>
      <c r="Q747" s="306" t="str">
        <f t="shared" si="56"/>
        <v/>
      </c>
    </row>
    <row r="748" spans="14:17" ht="18" customHeight="1" x14ac:dyDescent="0.35">
      <c r="N748" s="307" t="str">
        <f t="shared" si="53"/>
        <v/>
      </c>
      <c r="O748" s="315" t="str">
        <f t="shared" si="54"/>
        <v/>
      </c>
      <c r="P748" s="306" t="str">
        <f t="shared" si="55"/>
        <v/>
      </c>
      <c r="Q748" s="306" t="str">
        <f t="shared" si="56"/>
        <v/>
      </c>
    </row>
    <row r="749" spans="14:17" ht="18" customHeight="1" x14ac:dyDescent="0.35">
      <c r="N749" s="307" t="str">
        <f t="shared" si="53"/>
        <v/>
      </c>
      <c r="O749" s="315" t="str">
        <f t="shared" si="54"/>
        <v/>
      </c>
      <c r="P749" s="306" t="str">
        <f t="shared" si="55"/>
        <v/>
      </c>
      <c r="Q749" s="306" t="str">
        <f t="shared" si="56"/>
        <v/>
      </c>
    </row>
    <row r="750" spans="14:17" ht="18" customHeight="1" x14ac:dyDescent="0.35">
      <c r="N750" s="307" t="str">
        <f t="shared" si="53"/>
        <v/>
      </c>
      <c r="O750" s="315" t="str">
        <f t="shared" si="54"/>
        <v/>
      </c>
      <c r="P750" s="306" t="str">
        <f t="shared" si="55"/>
        <v/>
      </c>
      <c r="Q750" s="306" t="str">
        <f t="shared" si="56"/>
        <v/>
      </c>
    </row>
    <row r="751" spans="14:17" ht="18" customHeight="1" x14ac:dyDescent="0.35">
      <c r="N751" s="307" t="str">
        <f t="shared" si="53"/>
        <v/>
      </c>
      <c r="O751" s="315" t="str">
        <f t="shared" si="54"/>
        <v/>
      </c>
      <c r="P751" s="306" t="str">
        <f t="shared" si="55"/>
        <v/>
      </c>
      <c r="Q751" s="306" t="str">
        <f t="shared" si="56"/>
        <v/>
      </c>
    </row>
    <row r="752" spans="14:17" ht="18" customHeight="1" x14ac:dyDescent="0.35">
      <c r="N752" s="307" t="str">
        <f t="shared" si="53"/>
        <v/>
      </c>
      <c r="O752" s="315" t="str">
        <f t="shared" si="54"/>
        <v/>
      </c>
      <c r="P752" s="306" t="str">
        <f t="shared" si="55"/>
        <v/>
      </c>
      <c r="Q752" s="306" t="str">
        <f t="shared" si="56"/>
        <v/>
      </c>
    </row>
    <row r="753" spans="14:17" ht="18" customHeight="1" x14ac:dyDescent="0.35">
      <c r="N753" s="307" t="str">
        <f t="shared" si="53"/>
        <v/>
      </c>
      <c r="O753" s="315" t="str">
        <f t="shared" si="54"/>
        <v/>
      </c>
      <c r="P753" s="306" t="str">
        <f t="shared" si="55"/>
        <v/>
      </c>
      <c r="Q753" s="306" t="str">
        <f t="shared" si="56"/>
        <v/>
      </c>
    </row>
    <row r="754" spans="14:17" ht="18" customHeight="1" x14ac:dyDescent="0.35">
      <c r="N754" s="307" t="str">
        <f t="shared" ref="N754:N817" si="57">CONCATENATE(J201,F201,L201)</f>
        <v/>
      </c>
      <c r="O754" s="315" t="str">
        <f t="shared" ref="O754:O817" si="58">O201</f>
        <v/>
      </c>
      <c r="P754" s="306" t="str">
        <f t="shared" ref="P754:P817" si="59">I201</f>
        <v/>
      </c>
      <c r="Q754" s="306" t="str">
        <f t="shared" ref="Q754:Q817" si="60">Q201</f>
        <v/>
      </c>
    </row>
    <row r="755" spans="14:17" ht="18" customHeight="1" x14ac:dyDescent="0.35">
      <c r="N755" s="307" t="str">
        <f t="shared" si="57"/>
        <v/>
      </c>
      <c r="O755" s="315" t="str">
        <f t="shared" si="58"/>
        <v/>
      </c>
      <c r="P755" s="306" t="str">
        <f t="shared" si="59"/>
        <v/>
      </c>
      <c r="Q755" s="306" t="str">
        <f t="shared" si="60"/>
        <v/>
      </c>
    </row>
    <row r="756" spans="14:17" ht="18" customHeight="1" x14ac:dyDescent="0.35">
      <c r="N756" s="307" t="str">
        <f t="shared" si="57"/>
        <v/>
      </c>
      <c r="O756" s="315" t="str">
        <f t="shared" si="58"/>
        <v/>
      </c>
      <c r="P756" s="306" t="str">
        <f t="shared" si="59"/>
        <v/>
      </c>
      <c r="Q756" s="306" t="str">
        <f t="shared" si="60"/>
        <v/>
      </c>
    </row>
    <row r="757" spans="14:17" ht="18" customHeight="1" x14ac:dyDescent="0.35">
      <c r="N757" s="307" t="str">
        <f t="shared" si="57"/>
        <v/>
      </c>
      <c r="O757" s="315" t="str">
        <f t="shared" si="58"/>
        <v/>
      </c>
      <c r="P757" s="306" t="str">
        <f t="shared" si="59"/>
        <v/>
      </c>
      <c r="Q757" s="306" t="str">
        <f t="shared" si="60"/>
        <v/>
      </c>
    </row>
    <row r="758" spans="14:17" ht="18" customHeight="1" x14ac:dyDescent="0.35">
      <c r="N758" s="307" t="str">
        <f t="shared" si="57"/>
        <v/>
      </c>
      <c r="O758" s="315" t="str">
        <f t="shared" si="58"/>
        <v/>
      </c>
      <c r="P758" s="306" t="str">
        <f t="shared" si="59"/>
        <v/>
      </c>
      <c r="Q758" s="306" t="str">
        <f t="shared" si="60"/>
        <v/>
      </c>
    </row>
    <row r="759" spans="14:17" ht="18" customHeight="1" x14ac:dyDescent="0.35">
      <c r="N759" s="307" t="str">
        <f t="shared" si="57"/>
        <v/>
      </c>
      <c r="O759" s="315" t="str">
        <f t="shared" si="58"/>
        <v/>
      </c>
      <c r="P759" s="306" t="str">
        <f t="shared" si="59"/>
        <v/>
      </c>
      <c r="Q759" s="306" t="str">
        <f t="shared" si="60"/>
        <v/>
      </c>
    </row>
    <row r="760" spans="14:17" ht="18" customHeight="1" x14ac:dyDescent="0.35">
      <c r="N760" s="307" t="str">
        <f t="shared" si="57"/>
        <v/>
      </c>
      <c r="O760" s="315" t="str">
        <f t="shared" si="58"/>
        <v/>
      </c>
      <c r="P760" s="306" t="str">
        <f t="shared" si="59"/>
        <v/>
      </c>
      <c r="Q760" s="306" t="str">
        <f t="shared" si="60"/>
        <v/>
      </c>
    </row>
    <row r="761" spans="14:17" ht="18" customHeight="1" x14ac:dyDescent="0.35">
      <c r="N761" s="307" t="str">
        <f t="shared" si="57"/>
        <v/>
      </c>
      <c r="O761" s="315" t="str">
        <f t="shared" si="58"/>
        <v/>
      </c>
      <c r="P761" s="306" t="str">
        <f t="shared" si="59"/>
        <v/>
      </c>
      <c r="Q761" s="306" t="str">
        <f t="shared" si="60"/>
        <v/>
      </c>
    </row>
    <row r="762" spans="14:17" ht="18" customHeight="1" x14ac:dyDescent="0.35">
      <c r="N762" s="307" t="str">
        <f t="shared" si="57"/>
        <v/>
      </c>
      <c r="O762" s="315" t="str">
        <f t="shared" si="58"/>
        <v/>
      </c>
      <c r="P762" s="306" t="str">
        <f t="shared" si="59"/>
        <v/>
      </c>
      <c r="Q762" s="306" t="str">
        <f t="shared" si="60"/>
        <v/>
      </c>
    </row>
    <row r="763" spans="14:17" ht="18" customHeight="1" x14ac:dyDescent="0.35">
      <c r="N763" s="307" t="str">
        <f t="shared" si="57"/>
        <v/>
      </c>
      <c r="O763" s="315" t="str">
        <f t="shared" si="58"/>
        <v/>
      </c>
      <c r="P763" s="306" t="str">
        <f t="shared" si="59"/>
        <v/>
      </c>
      <c r="Q763" s="306" t="str">
        <f t="shared" si="60"/>
        <v/>
      </c>
    </row>
    <row r="764" spans="14:17" ht="18" customHeight="1" x14ac:dyDescent="0.35">
      <c r="N764" s="307" t="str">
        <f t="shared" si="57"/>
        <v/>
      </c>
      <c r="O764" s="315" t="str">
        <f t="shared" si="58"/>
        <v/>
      </c>
      <c r="P764" s="306" t="str">
        <f t="shared" si="59"/>
        <v/>
      </c>
      <c r="Q764" s="306" t="str">
        <f t="shared" si="60"/>
        <v/>
      </c>
    </row>
    <row r="765" spans="14:17" ht="18" customHeight="1" x14ac:dyDescent="0.35">
      <c r="N765" s="307" t="str">
        <f t="shared" si="57"/>
        <v/>
      </c>
      <c r="O765" s="315" t="str">
        <f t="shared" si="58"/>
        <v/>
      </c>
      <c r="P765" s="306" t="str">
        <f t="shared" si="59"/>
        <v/>
      </c>
      <c r="Q765" s="306" t="str">
        <f t="shared" si="60"/>
        <v/>
      </c>
    </row>
    <row r="766" spans="14:17" ht="18" customHeight="1" x14ac:dyDescent="0.35">
      <c r="N766" s="307" t="str">
        <f t="shared" si="57"/>
        <v/>
      </c>
      <c r="O766" s="315" t="str">
        <f t="shared" si="58"/>
        <v/>
      </c>
      <c r="P766" s="306" t="str">
        <f t="shared" si="59"/>
        <v/>
      </c>
      <c r="Q766" s="306" t="str">
        <f t="shared" si="60"/>
        <v/>
      </c>
    </row>
    <row r="767" spans="14:17" ht="18" customHeight="1" x14ac:dyDescent="0.35">
      <c r="N767" s="307" t="str">
        <f t="shared" si="57"/>
        <v/>
      </c>
      <c r="O767" s="315" t="str">
        <f t="shared" si="58"/>
        <v/>
      </c>
      <c r="P767" s="306" t="str">
        <f t="shared" si="59"/>
        <v/>
      </c>
      <c r="Q767" s="306" t="str">
        <f t="shared" si="60"/>
        <v/>
      </c>
    </row>
    <row r="768" spans="14:17" ht="18" customHeight="1" x14ac:dyDescent="0.35">
      <c r="N768" s="307" t="str">
        <f t="shared" si="57"/>
        <v/>
      </c>
      <c r="O768" s="315" t="str">
        <f t="shared" si="58"/>
        <v/>
      </c>
      <c r="P768" s="306" t="str">
        <f t="shared" si="59"/>
        <v/>
      </c>
      <c r="Q768" s="306" t="str">
        <f t="shared" si="60"/>
        <v/>
      </c>
    </row>
    <row r="769" spans="14:17" ht="18" customHeight="1" x14ac:dyDescent="0.35">
      <c r="N769" s="307" t="str">
        <f t="shared" si="57"/>
        <v/>
      </c>
      <c r="O769" s="315" t="str">
        <f t="shared" si="58"/>
        <v/>
      </c>
      <c r="P769" s="306" t="str">
        <f t="shared" si="59"/>
        <v/>
      </c>
      <c r="Q769" s="306" t="str">
        <f t="shared" si="60"/>
        <v/>
      </c>
    </row>
    <row r="770" spans="14:17" ht="18" customHeight="1" x14ac:dyDescent="0.35">
      <c r="N770" s="307" t="str">
        <f t="shared" si="57"/>
        <v/>
      </c>
      <c r="O770" s="315" t="str">
        <f t="shared" si="58"/>
        <v/>
      </c>
      <c r="P770" s="306" t="str">
        <f t="shared" si="59"/>
        <v/>
      </c>
      <c r="Q770" s="306" t="str">
        <f t="shared" si="60"/>
        <v/>
      </c>
    </row>
    <row r="771" spans="14:17" ht="18" customHeight="1" x14ac:dyDescent="0.35">
      <c r="N771" s="307" t="str">
        <f t="shared" si="57"/>
        <v/>
      </c>
      <c r="O771" s="315" t="str">
        <f t="shared" si="58"/>
        <v/>
      </c>
      <c r="P771" s="306" t="str">
        <f t="shared" si="59"/>
        <v/>
      </c>
      <c r="Q771" s="306" t="str">
        <f t="shared" si="60"/>
        <v/>
      </c>
    </row>
    <row r="772" spans="14:17" ht="18" customHeight="1" x14ac:dyDescent="0.35">
      <c r="N772" s="307" t="str">
        <f t="shared" si="57"/>
        <v/>
      </c>
      <c r="O772" s="315" t="str">
        <f t="shared" si="58"/>
        <v/>
      </c>
      <c r="P772" s="306" t="str">
        <f t="shared" si="59"/>
        <v/>
      </c>
      <c r="Q772" s="306" t="str">
        <f t="shared" si="60"/>
        <v/>
      </c>
    </row>
    <row r="773" spans="14:17" ht="18" customHeight="1" x14ac:dyDescent="0.35">
      <c r="N773" s="307" t="str">
        <f t="shared" si="57"/>
        <v/>
      </c>
      <c r="O773" s="315" t="str">
        <f t="shared" si="58"/>
        <v/>
      </c>
      <c r="P773" s="306" t="str">
        <f t="shared" si="59"/>
        <v/>
      </c>
      <c r="Q773" s="306" t="str">
        <f t="shared" si="60"/>
        <v/>
      </c>
    </row>
    <row r="774" spans="14:17" ht="18" customHeight="1" x14ac:dyDescent="0.35">
      <c r="N774" s="307" t="str">
        <f t="shared" si="57"/>
        <v/>
      </c>
      <c r="O774" s="315" t="str">
        <f t="shared" si="58"/>
        <v/>
      </c>
      <c r="P774" s="306" t="str">
        <f t="shared" si="59"/>
        <v/>
      </c>
      <c r="Q774" s="306" t="str">
        <f t="shared" si="60"/>
        <v/>
      </c>
    </row>
    <row r="775" spans="14:17" ht="18" customHeight="1" x14ac:dyDescent="0.35">
      <c r="N775" s="307" t="str">
        <f t="shared" si="57"/>
        <v/>
      </c>
      <c r="O775" s="315" t="str">
        <f t="shared" si="58"/>
        <v/>
      </c>
      <c r="P775" s="306" t="str">
        <f t="shared" si="59"/>
        <v/>
      </c>
      <c r="Q775" s="306" t="str">
        <f t="shared" si="60"/>
        <v/>
      </c>
    </row>
    <row r="776" spans="14:17" ht="18" customHeight="1" x14ac:dyDescent="0.35">
      <c r="N776" s="307" t="str">
        <f t="shared" si="57"/>
        <v/>
      </c>
      <c r="O776" s="315" t="str">
        <f t="shared" si="58"/>
        <v/>
      </c>
      <c r="P776" s="306" t="str">
        <f t="shared" si="59"/>
        <v/>
      </c>
      <c r="Q776" s="306" t="str">
        <f t="shared" si="60"/>
        <v/>
      </c>
    </row>
    <row r="777" spans="14:17" ht="18" customHeight="1" x14ac:dyDescent="0.35">
      <c r="N777" s="307" t="str">
        <f t="shared" si="57"/>
        <v/>
      </c>
      <c r="O777" s="315" t="str">
        <f t="shared" si="58"/>
        <v/>
      </c>
      <c r="P777" s="306" t="str">
        <f t="shared" si="59"/>
        <v/>
      </c>
      <c r="Q777" s="306" t="str">
        <f t="shared" si="60"/>
        <v/>
      </c>
    </row>
    <row r="778" spans="14:17" ht="18" customHeight="1" x14ac:dyDescent="0.35">
      <c r="N778" s="307" t="str">
        <f t="shared" si="57"/>
        <v/>
      </c>
      <c r="O778" s="315" t="str">
        <f t="shared" si="58"/>
        <v/>
      </c>
      <c r="P778" s="306" t="str">
        <f t="shared" si="59"/>
        <v/>
      </c>
      <c r="Q778" s="306" t="str">
        <f t="shared" si="60"/>
        <v/>
      </c>
    </row>
    <row r="779" spans="14:17" ht="18" customHeight="1" x14ac:dyDescent="0.35">
      <c r="N779" s="307" t="str">
        <f t="shared" si="57"/>
        <v/>
      </c>
      <c r="O779" s="315" t="str">
        <f t="shared" si="58"/>
        <v/>
      </c>
      <c r="P779" s="306" t="str">
        <f t="shared" si="59"/>
        <v/>
      </c>
      <c r="Q779" s="306" t="str">
        <f t="shared" si="60"/>
        <v/>
      </c>
    </row>
    <row r="780" spans="14:17" ht="18" customHeight="1" x14ac:dyDescent="0.35">
      <c r="N780" s="307" t="str">
        <f t="shared" si="57"/>
        <v/>
      </c>
      <c r="O780" s="315" t="str">
        <f t="shared" si="58"/>
        <v/>
      </c>
      <c r="P780" s="306" t="str">
        <f t="shared" si="59"/>
        <v/>
      </c>
      <c r="Q780" s="306" t="str">
        <f t="shared" si="60"/>
        <v/>
      </c>
    </row>
    <row r="781" spans="14:17" ht="18" customHeight="1" x14ac:dyDescent="0.35">
      <c r="N781" s="307" t="str">
        <f t="shared" si="57"/>
        <v/>
      </c>
      <c r="O781" s="315" t="str">
        <f t="shared" si="58"/>
        <v/>
      </c>
      <c r="P781" s="306" t="str">
        <f t="shared" si="59"/>
        <v/>
      </c>
      <c r="Q781" s="306" t="str">
        <f t="shared" si="60"/>
        <v/>
      </c>
    </row>
    <row r="782" spans="14:17" ht="18" customHeight="1" x14ac:dyDescent="0.35">
      <c r="N782" s="307" t="str">
        <f t="shared" si="57"/>
        <v/>
      </c>
      <c r="O782" s="315" t="str">
        <f t="shared" si="58"/>
        <v/>
      </c>
      <c r="P782" s="306" t="str">
        <f t="shared" si="59"/>
        <v/>
      </c>
      <c r="Q782" s="306" t="str">
        <f t="shared" si="60"/>
        <v/>
      </c>
    </row>
    <row r="783" spans="14:17" ht="18" customHeight="1" x14ac:dyDescent="0.35">
      <c r="N783" s="307" t="str">
        <f t="shared" si="57"/>
        <v/>
      </c>
      <c r="O783" s="315" t="str">
        <f t="shared" si="58"/>
        <v/>
      </c>
      <c r="P783" s="306" t="str">
        <f t="shared" si="59"/>
        <v/>
      </c>
      <c r="Q783" s="306" t="str">
        <f t="shared" si="60"/>
        <v/>
      </c>
    </row>
    <row r="784" spans="14:17" ht="18" customHeight="1" x14ac:dyDescent="0.35">
      <c r="N784" s="307" t="str">
        <f t="shared" si="57"/>
        <v/>
      </c>
      <c r="O784" s="315" t="str">
        <f t="shared" si="58"/>
        <v/>
      </c>
      <c r="P784" s="306" t="str">
        <f t="shared" si="59"/>
        <v/>
      </c>
      <c r="Q784" s="306" t="str">
        <f t="shared" si="60"/>
        <v/>
      </c>
    </row>
    <row r="785" spans="14:17" ht="18" customHeight="1" x14ac:dyDescent="0.35">
      <c r="N785" s="307" t="str">
        <f t="shared" si="57"/>
        <v/>
      </c>
      <c r="O785" s="315" t="str">
        <f t="shared" si="58"/>
        <v/>
      </c>
      <c r="P785" s="306" t="str">
        <f t="shared" si="59"/>
        <v/>
      </c>
      <c r="Q785" s="306" t="str">
        <f t="shared" si="60"/>
        <v/>
      </c>
    </row>
    <row r="786" spans="14:17" ht="18" customHeight="1" x14ac:dyDescent="0.35">
      <c r="N786" s="307" t="str">
        <f t="shared" si="57"/>
        <v/>
      </c>
      <c r="O786" s="315" t="str">
        <f t="shared" si="58"/>
        <v/>
      </c>
      <c r="P786" s="306" t="str">
        <f t="shared" si="59"/>
        <v/>
      </c>
      <c r="Q786" s="306" t="str">
        <f t="shared" si="60"/>
        <v/>
      </c>
    </row>
    <row r="787" spans="14:17" ht="18" customHeight="1" x14ac:dyDescent="0.35">
      <c r="N787" s="307" t="str">
        <f t="shared" si="57"/>
        <v/>
      </c>
      <c r="O787" s="315" t="str">
        <f t="shared" si="58"/>
        <v/>
      </c>
      <c r="P787" s="306" t="str">
        <f t="shared" si="59"/>
        <v/>
      </c>
      <c r="Q787" s="306" t="str">
        <f t="shared" si="60"/>
        <v/>
      </c>
    </row>
    <row r="788" spans="14:17" ht="18" customHeight="1" x14ac:dyDescent="0.35">
      <c r="N788" s="307" t="str">
        <f t="shared" si="57"/>
        <v/>
      </c>
      <c r="O788" s="315" t="str">
        <f t="shared" si="58"/>
        <v/>
      </c>
      <c r="P788" s="306" t="str">
        <f t="shared" si="59"/>
        <v/>
      </c>
      <c r="Q788" s="306" t="str">
        <f t="shared" si="60"/>
        <v/>
      </c>
    </row>
    <row r="789" spans="14:17" ht="18" customHeight="1" x14ac:dyDescent="0.35">
      <c r="N789" s="307" t="str">
        <f t="shared" si="57"/>
        <v/>
      </c>
      <c r="O789" s="315" t="str">
        <f t="shared" si="58"/>
        <v/>
      </c>
      <c r="P789" s="306" t="str">
        <f t="shared" si="59"/>
        <v/>
      </c>
      <c r="Q789" s="306" t="str">
        <f t="shared" si="60"/>
        <v/>
      </c>
    </row>
    <row r="790" spans="14:17" ht="18" customHeight="1" x14ac:dyDescent="0.35">
      <c r="N790" s="307" t="str">
        <f t="shared" si="57"/>
        <v/>
      </c>
      <c r="O790" s="315" t="str">
        <f t="shared" si="58"/>
        <v/>
      </c>
      <c r="P790" s="306" t="str">
        <f t="shared" si="59"/>
        <v/>
      </c>
      <c r="Q790" s="306" t="str">
        <f t="shared" si="60"/>
        <v/>
      </c>
    </row>
    <row r="791" spans="14:17" ht="18" customHeight="1" x14ac:dyDescent="0.35">
      <c r="N791" s="307" t="str">
        <f t="shared" si="57"/>
        <v/>
      </c>
      <c r="O791" s="315" t="str">
        <f t="shared" si="58"/>
        <v/>
      </c>
      <c r="P791" s="306" t="str">
        <f t="shared" si="59"/>
        <v/>
      </c>
      <c r="Q791" s="306" t="str">
        <f t="shared" si="60"/>
        <v/>
      </c>
    </row>
    <row r="792" spans="14:17" ht="18" customHeight="1" x14ac:dyDescent="0.35">
      <c r="N792" s="307" t="str">
        <f t="shared" si="57"/>
        <v/>
      </c>
      <c r="O792" s="315" t="str">
        <f t="shared" si="58"/>
        <v/>
      </c>
      <c r="P792" s="306" t="str">
        <f t="shared" si="59"/>
        <v/>
      </c>
      <c r="Q792" s="306" t="str">
        <f t="shared" si="60"/>
        <v/>
      </c>
    </row>
    <row r="793" spans="14:17" ht="18" customHeight="1" x14ac:dyDescent="0.35">
      <c r="N793" s="307" t="str">
        <f t="shared" si="57"/>
        <v/>
      </c>
      <c r="O793" s="315" t="str">
        <f t="shared" si="58"/>
        <v/>
      </c>
      <c r="P793" s="306" t="str">
        <f t="shared" si="59"/>
        <v/>
      </c>
      <c r="Q793" s="306" t="str">
        <f t="shared" si="60"/>
        <v/>
      </c>
    </row>
    <row r="794" spans="14:17" ht="18" customHeight="1" x14ac:dyDescent="0.35">
      <c r="N794" s="307" t="str">
        <f t="shared" si="57"/>
        <v/>
      </c>
      <c r="O794" s="315" t="str">
        <f t="shared" si="58"/>
        <v/>
      </c>
      <c r="P794" s="306" t="str">
        <f t="shared" si="59"/>
        <v/>
      </c>
      <c r="Q794" s="306" t="str">
        <f t="shared" si="60"/>
        <v/>
      </c>
    </row>
    <row r="795" spans="14:17" ht="18" customHeight="1" x14ac:dyDescent="0.35">
      <c r="N795" s="307" t="str">
        <f t="shared" si="57"/>
        <v/>
      </c>
      <c r="O795" s="315" t="str">
        <f t="shared" si="58"/>
        <v/>
      </c>
      <c r="P795" s="306" t="str">
        <f t="shared" si="59"/>
        <v/>
      </c>
      <c r="Q795" s="306" t="str">
        <f t="shared" si="60"/>
        <v/>
      </c>
    </row>
    <row r="796" spans="14:17" ht="18" customHeight="1" x14ac:dyDescent="0.35">
      <c r="N796" s="307" t="str">
        <f t="shared" si="57"/>
        <v/>
      </c>
      <c r="O796" s="315" t="str">
        <f t="shared" si="58"/>
        <v/>
      </c>
      <c r="P796" s="306" t="str">
        <f t="shared" si="59"/>
        <v/>
      </c>
      <c r="Q796" s="306" t="str">
        <f t="shared" si="60"/>
        <v/>
      </c>
    </row>
    <row r="797" spans="14:17" ht="18" customHeight="1" x14ac:dyDescent="0.35">
      <c r="N797" s="307" t="str">
        <f t="shared" si="57"/>
        <v/>
      </c>
      <c r="O797" s="315" t="str">
        <f t="shared" si="58"/>
        <v/>
      </c>
      <c r="P797" s="306" t="str">
        <f t="shared" si="59"/>
        <v/>
      </c>
      <c r="Q797" s="306" t="str">
        <f t="shared" si="60"/>
        <v/>
      </c>
    </row>
    <row r="798" spans="14:17" ht="18" customHeight="1" x14ac:dyDescent="0.35">
      <c r="N798" s="307" t="str">
        <f t="shared" si="57"/>
        <v/>
      </c>
      <c r="O798" s="315" t="str">
        <f t="shared" si="58"/>
        <v/>
      </c>
      <c r="P798" s="306" t="str">
        <f t="shared" si="59"/>
        <v/>
      </c>
      <c r="Q798" s="306" t="str">
        <f t="shared" si="60"/>
        <v/>
      </c>
    </row>
    <row r="799" spans="14:17" ht="18" customHeight="1" x14ac:dyDescent="0.35">
      <c r="N799" s="307" t="str">
        <f t="shared" si="57"/>
        <v/>
      </c>
      <c r="O799" s="315" t="str">
        <f t="shared" si="58"/>
        <v/>
      </c>
      <c r="P799" s="306" t="str">
        <f t="shared" si="59"/>
        <v/>
      </c>
      <c r="Q799" s="306" t="str">
        <f t="shared" si="60"/>
        <v/>
      </c>
    </row>
    <row r="800" spans="14:17" ht="18" customHeight="1" x14ac:dyDescent="0.35">
      <c r="N800" s="307" t="str">
        <f t="shared" si="57"/>
        <v/>
      </c>
      <c r="O800" s="315" t="str">
        <f t="shared" si="58"/>
        <v/>
      </c>
      <c r="P800" s="306" t="str">
        <f t="shared" si="59"/>
        <v/>
      </c>
      <c r="Q800" s="306" t="str">
        <f t="shared" si="60"/>
        <v/>
      </c>
    </row>
    <row r="801" spans="14:17" ht="18" customHeight="1" x14ac:dyDescent="0.35">
      <c r="N801" s="307" t="str">
        <f t="shared" si="57"/>
        <v/>
      </c>
      <c r="O801" s="315" t="str">
        <f t="shared" si="58"/>
        <v/>
      </c>
      <c r="P801" s="306" t="str">
        <f t="shared" si="59"/>
        <v/>
      </c>
      <c r="Q801" s="306" t="str">
        <f t="shared" si="60"/>
        <v/>
      </c>
    </row>
    <row r="802" spans="14:17" ht="18" customHeight="1" x14ac:dyDescent="0.35">
      <c r="N802" s="307" t="str">
        <f t="shared" si="57"/>
        <v/>
      </c>
      <c r="O802" s="315" t="str">
        <f t="shared" si="58"/>
        <v/>
      </c>
      <c r="P802" s="306" t="str">
        <f t="shared" si="59"/>
        <v/>
      </c>
      <c r="Q802" s="306" t="str">
        <f t="shared" si="60"/>
        <v/>
      </c>
    </row>
    <row r="803" spans="14:17" ht="18" customHeight="1" x14ac:dyDescent="0.35">
      <c r="N803" s="307" t="str">
        <f t="shared" si="57"/>
        <v/>
      </c>
      <c r="O803" s="315" t="str">
        <f t="shared" si="58"/>
        <v/>
      </c>
      <c r="P803" s="306" t="str">
        <f t="shared" si="59"/>
        <v/>
      </c>
      <c r="Q803" s="306" t="str">
        <f t="shared" si="60"/>
        <v/>
      </c>
    </row>
    <row r="804" spans="14:17" ht="18" customHeight="1" x14ac:dyDescent="0.35">
      <c r="N804" s="307" t="str">
        <f t="shared" si="57"/>
        <v/>
      </c>
      <c r="O804" s="315" t="str">
        <f t="shared" si="58"/>
        <v/>
      </c>
      <c r="P804" s="306" t="str">
        <f t="shared" si="59"/>
        <v/>
      </c>
      <c r="Q804" s="306" t="str">
        <f t="shared" si="60"/>
        <v/>
      </c>
    </row>
    <row r="805" spans="14:17" ht="18" customHeight="1" x14ac:dyDescent="0.35">
      <c r="N805" s="307" t="str">
        <f t="shared" si="57"/>
        <v/>
      </c>
      <c r="O805" s="315" t="str">
        <f t="shared" si="58"/>
        <v/>
      </c>
      <c r="P805" s="306" t="str">
        <f t="shared" si="59"/>
        <v/>
      </c>
      <c r="Q805" s="306" t="str">
        <f t="shared" si="60"/>
        <v/>
      </c>
    </row>
    <row r="806" spans="14:17" ht="18" customHeight="1" x14ac:dyDescent="0.35">
      <c r="N806" s="307" t="str">
        <f t="shared" si="57"/>
        <v/>
      </c>
      <c r="O806" s="315" t="str">
        <f t="shared" si="58"/>
        <v/>
      </c>
      <c r="P806" s="306" t="str">
        <f t="shared" si="59"/>
        <v/>
      </c>
      <c r="Q806" s="306" t="str">
        <f t="shared" si="60"/>
        <v/>
      </c>
    </row>
    <row r="807" spans="14:17" ht="18" customHeight="1" x14ac:dyDescent="0.35">
      <c r="N807" s="307" t="str">
        <f t="shared" si="57"/>
        <v/>
      </c>
      <c r="O807" s="315" t="str">
        <f t="shared" si="58"/>
        <v/>
      </c>
      <c r="P807" s="306" t="str">
        <f t="shared" si="59"/>
        <v/>
      </c>
      <c r="Q807" s="306" t="str">
        <f t="shared" si="60"/>
        <v/>
      </c>
    </row>
    <row r="808" spans="14:17" ht="18" customHeight="1" x14ac:dyDescent="0.35">
      <c r="N808" s="307" t="str">
        <f t="shared" si="57"/>
        <v/>
      </c>
      <c r="O808" s="315" t="str">
        <f t="shared" si="58"/>
        <v/>
      </c>
      <c r="P808" s="306" t="str">
        <f t="shared" si="59"/>
        <v/>
      </c>
      <c r="Q808" s="306" t="str">
        <f t="shared" si="60"/>
        <v/>
      </c>
    </row>
    <row r="809" spans="14:17" ht="18" customHeight="1" x14ac:dyDescent="0.35">
      <c r="N809" s="307" t="str">
        <f t="shared" si="57"/>
        <v/>
      </c>
      <c r="O809" s="315" t="str">
        <f t="shared" si="58"/>
        <v/>
      </c>
      <c r="P809" s="306" t="str">
        <f t="shared" si="59"/>
        <v/>
      </c>
      <c r="Q809" s="306" t="str">
        <f t="shared" si="60"/>
        <v/>
      </c>
    </row>
    <row r="810" spans="14:17" ht="18" customHeight="1" x14ac:dyDescent="0.35">
      <c r="N810" s="307" t="str">
        <f t="shared" si="57"/>
        <v/>
      </c>
      <c r="O810" s="315" t="str">
        <f t="shared" si="58"/>
        <v/>
      </c>
      <c r="P810" s="306" t="str">
        <f t="shared" si="59"/>
        <v/>
      </c>
      <c r="Q810" s="306" t="str">
        <f t="shared" si="60"/>
        <v/>
      </c>
    </row>
    <row r="811" spans="14:17" ht="18" customHeight="1" x14ac:dyDescent="0.35">
      <c r="N811" s="307" t="str">
        <f t="shared" si="57"/>
        <v/>
      </c>
      <c r="O811" s="315" t="str">
        <f t="shared" si="58"/>
        <v/>
      </c>
      <c r="P811" s="306" t="str">
        <f t="shared" si="59"/>
        <v/>
      </c>
      <c r="Q811" s="306" t="str">
        <f t="shared" si="60"/>
        <v/>
      </c>
    </row>
    <row r="812" spans="14:17" ht="18" customHeight="1" x14ac:dyDescent="0.35">
      <c r="N812" s="307" t="str">
        <f t="shared" si="57"/>
        <v/>
      </c>
      <c r="O812" s="315" t="str">
        <f t="shared" si="58"/>
        <v/>
      </c>
      <c r="P812" s="306" t="str">
        <f t="shared" si="59"/>
        <v/>
      </c>
      <c r="Q812" s="306" t="str">
        <f t="shared" si="60"/>
        <v/>
      </c>
    </row>
    <row r="813" spans="14:17" ht="18" customHeight="1" x14ac:dyDescent="0.35">
      <c r="N813" s="307" t="str">
        <f t="shared" si="57"/>
        <v/>
      </c>
      <c r="O813" s="315" t="str">
        <f t="shared" si="58"/>
        <v/>
      </c>
      <c r="P813" s="306" t="str">
        <f t="shared" si="59"/>
        <v/>
      </c>
      <c r="Q813" s="306" t="str">
        <f t="shared" si="60"/>
        <v/>
      </c>
    </row>
    <row r="814" spans="14:17" ht="18" customHeight="1" x14ac:dyDescent="0.35">
      <c r="N814" s="307" t="str">
        <f t="shared" si="57"/>
        <v/>
      </c>
      <c r="O814" s="315" t="str">
        <f t="shared" si="58"/>
        <v/>
      </c>
      <c r="P814" s="306" t="str">
        <f t="shared" si="59"/>
        <v/>
      </c>
      <c r="Q814" s="306" t="str">
        <f t="shared" si="60"/>
        <v/>
      </c>
    </row>
    <row r="815" spans="14:17" ht="18" customHeight="1" x14ac:dyDescent="0.35">
      <c r="N815" s="307" t="str">
        <f t="shared" si="57"/>
        <v/>
      </c>
      <c r="O815" s="315" t="str">
        <f t="shared" si="58"/>
        <v/>
      </c>
      <c r="P815" s="306" t="str">
        <f t="shared" si="59"/>
        <v/>
      </c>
      <c r="Q815" s="306" t="str">
        <f t="shared" si="60"/>
        <v/>
      </c>
    </row>
    <row r="816" spans="14:17" ht="18" customHeight="1" x14ac:dyDescent="0.35">
      <c r="N816" s="307" t="str">
        <f t="shared" si="57"/>
        <v/>
      </c>
      <c r="O816" s="315" t="str">
        <f t="shared" si="58"/>
        <v/>
      </c>
      <c r="P816" s="306" t="str">
        <f t="shared" si="59"/>
        <v/>
      </c>
      <c r="Q816" s="306" t="str">
        <f t="shared" si="60"/>
        <v/>
      </c>
    </row>
    <row r="817" spans="14:17" ht="18" customHeight="1" x14ac:dyDescent="0.35">
      <c r="N817" s="307" t="str">
        <f t="shared" si="57"/>
        <v/>
      </c>
      <c r="O817" s="315" t="str">
        <f t="shared" si="58"/>
        <v/>
      </c>
      <c r="P817" s="306" t="str">
        <f t="shared" si="59"/>
        <v/>
      </c>
      <c r="Q817" s="306" t="str">
        <f t="shared" si="60"/>
        <v/>
      </c>
    </row>
    <row r="818" spans="14:17" ht="18" customHeight="1" x14ac:dyDescent="0.35">
      <c r="N818" s="307" t="str">
        <f t="shared" ref="N818:N881" si="61">CONCATENATE(J265,F265,L265)</f>
        <v/>
      </c>
      <c r="O818" s="315" t="str">
        <f t="shared" ref="O818:O881" si="62">O265</f>
        <v/>
      </c>
      <c r="P818" s="306" t="str">
        <f t="shared" ref="P818:P881" si="63">I265</f>
        <v/>
      </c>
      <c r="Q818" s="306" t="str">
        <f t="shared" ref="Q818:Q881" si="64">Q265</f>
        <v/>
      </c>
    </row>
    <row r="819" spans="14:17" ht="18" customHeight="1" x14ac:dyDescent="0.35">
      <c r="N819" s="307" t="str">
        <f t="shared" si="61"/>
        <v/>
      </c>
      <c r="O819" s="315" t="str">
        <f t="shared" si="62"/>
        <v/>
      </c>
      <c r="P819" s="306" t="str">
        <f t="shared" si="63"/>
        <v/>
      </c>
      <c r="Q819" s="306" t="str">
        <f t="shared" si="64"/>
        <v/>
      </c>
    </row>
    <row r="820" spans="14:17" ht="18" customHeight="1" x14ac:dyDescent="0.35">
      <c r="N820" s="307" t="str">
        <f t="shared" si="61"/>
        <v/>
      </c>
      <c r="O820" s="315" t="str">
        <f t="shared" si="62"/>
        <v/>
      </c>
      <c r="P820" s="306" t="str">
        <f t="shared" si="63"/>
        <v/>
      </c>
      <c r="Q820" s="306" t="str">
        <f t="shared" si="64"/>
        <v/>
      </c>
    </row>
    <row r="821" spans="14:17" ht="18" customHeight="1" x14ac:dyDescent="0.35">
      <c r="N821" s="307" t="str">
        <f t="shared" si="61"/>
        <v/>
      </c>
      <c r="O821" s="315" t="str">
        <f t="shared" si="62"/>
        <v/>
      </c>
      <c r="P821" s="306" t="str">
        <f t="shared" si="63"/>
        <v/>
      </c>
      <c r="Q821" s="306" t="str">
        <f t="shared" si="64"/>
        <v/>
      </c>
    </row>
    <row r="822" spans="14:17" ht="18" customHeight="1" x14ac:dyDescent="0.35">
      <c r="N822" s="307" t="str">
        <f t="shared" si="61"/>
        <v/>
      </c>
      <c r="O822" s="315" t="str">
        <f t="shared" si="62"/>
        <v/>
      </c>
      <c r="P822" s="306" t="str">
        <f t="shared" si="63"/>
        <v/>
      </c>
      <c r="Q822" s="306" t="str">
        <f t="shared" si="64"/>
        <v/>
      </c>
    </row>
    <row r="823" spans="14:17" ht="18" customHeight="1" x14ac:dyDescent="0.35">
      <c r="N823" s="307" t="str">
        <f t="shared" si="61"/>
        <v/>
      </c>
      <c r="O823" s="315" t="str">
        <f t="shared" si="62"/>
        <v/>
      </c>
      <c r="P823" s="306" t="str">
        <f t="shared" si="63"/>
        <v/>
      </c>
      <c r="Q823" s="306" t="str">
        <f t="shared" si="64"/>
        <v/>
      </c>
    </row>
    <row r="824" spans="14:17" ht="18" customHeight="1" x14ac:dyDescent="0.35">
      <c r="N824" s="307" t="str">
        <f t="shared" si="61"/>
        <v/>
      </c>
      <c r="O824" s="315" t="str">
        <f t="shared" si="62"/>
        <v/>
      </c>
      <c r="P824" s="306" t="str">
        <f t="shared" si="63"/>
        <v/>
      </c>
      <c r="Q824" s="306" t="str">
        <f t="shared" si="64"/>
        <v/>
      </c>
    </row>
    <row r="825" spans="14:17" ht="18" customHeight="1" x14ac:dyDescent="0.35">
      <c r="N825" s="307" t="str">
        <f t="shared" si="61"/>
        <v/>
      </c>
      <c r="O825" s="315" t="str">
        <f t="shared" si="62"/>
        <v/>
      </c>
      <c r="P825" s="306" t="str">
        <f t="shared" si="63"/>
        <v/>
      </c>
      <c r="Q825" s="306" t="str">
        <f t="shared" si="64"/>
        <v/>
      </c>
    </row>
    <row r="826" spans="14:17" ht="18" customHeight="1" x14ac:dyDescent="0.35">
      <c r="N826" s="307" t="str">
        <f t="shared" si="61"/>
        <v/>
      </c>
      <c r="O826" s="315" t="str">
        <f t="shared" si="62"/>
        <v/>
      </c>
      <c r="P826" s="306" t="str">
        <f t="shared" si="63"/>
        <v/>
      </c>
      <c r="Q826" s="306" t="str">
        <f t="shared" si="64"/>
        <v/>
      </c>
    </row>
    <row r="827" spans="14:17" ht="18" customHeight="1" x14ac:dyDescent="0.35">
      <c r="N827" s="307" t="str">
        <f t="shared" si="61"/>
        <v/>
      </c>
      <c r="O827" s="315" t="str">
        <f t="shared" si="62"/>
        <v/>
      </c>
      <c r="P827" s="306" t="str">
        <f t="shared" si="63"/>
        <v/>
      </c>
      <c r="Q827" s="306" t="str">
        <f t="shared" si="64"/>
        <v/>
      </c>
    </row>
    <row r="828" spans="14:17" ht="18" customHeight="1" x14ac:dyDescent="0.35">
      <c r="N828" s="307" t="str">
        <f t="shared" si="61"/>
        <v/>
      </c>
      <c r="O828" s="315" t="str">
        <f t="shared" si="62"/>
        <v/>
      </c>
      <c r="P828" s="306" t="str">
        <f t="shared" si="63"/>
        <v/>
      </c>
      <c r="Q828" s="306" t="str">
        <f t="shared" si="64"/>
        <v/>
      </c>
    </row>
    <row r="829" spans="14:17" ht="18" customHeight="1" x14ac:dyDescent="0.35">
      <c r="N829" s="307" t="str">
        <f t="shared" si="61"/>
        <v/>
      </c>
      <c r="O829" s="315" t="str">
        <f t="shared" si="62"/>
        <v/>
      </c>
      <c r="P829" s="306" t="str">
        <f t="shared" si="63"/>
        <v/>
      </c>
      <c r="Q829" s="306" t="str">
        <f t="shared" si="64"/>
        <v/>
      </c>
    </row>
    <row r="830" spans="14:17" ht="18" customHeight="1" x14ac:dyDescent="0.35">
      <c r="N830" s="307" t="str">
        <f t="shared" si="61"/>
        <v/>
      </c>
      <c r="O830" s="315" t="str">
        <f t="shared" si="62"/>
        <v/>
      </c>
      <c r="P830" s="306" t="str">
        <f t="shared" si="63"/>
        <v/>
      </c>
      <c r="Q830" s="306" t="str">
        <f t="shared" si="64"/>
        <v/>
      </c>
    </row>
    <row r="831" spans="14:17" ht="18" customHeight="1" x14ac:dyDescent="0.35">
      <c r="N831" s="307" t="str">
        <f t="shared" si="61"/>
        <v/>
      </c>
      <c r="O831" s="315" t="str">
        <f t="shared" si="62"/>
        <v/>
      </c>
      <c r="P831" s="306" t="str">
        <f t="shared" si="63"/>
        <v/>
      </c>
      <c r="Q831" s="306" t="str">
        <f t="shared" si="64"/>
        <v/>
      </c>
    </row>
    <row r="832" spans="14:17" ht="18" customHeight="1" x14ac:dyDescent="0.35">
      <c r="N832" s="307" t="str">
        <f t="shared" si="61"/>
        <v/>
      </c>
      <c r="O832" s="315" t="str">
        <f t="shared" si="62"/>
        <v/>
      </c>
      <c r="P832" s="306" t="str">
        <f t="shared" si="63"/>
        <v/>
      </c>
      <c r="Q832" s="306" t="str">
        <f t="shared" si="64"/>
        <v/>
      </c>
    </row>
    <row r="833" spans="14:17" ht="18" customHeight="1" x14ac:dyDescent="0.35">
      <c r="N833" s="307" t="str">
        <f t="shared" si="61"/>
        <v/>
      </c>
      <c r="O833" s="315" t="str">
        <f t="shared" si="62"/>
        <v/>
      </c>
      <c r="P833" s="306" t="str">
        <f t="shared" si="63"/>
        <v/>
      </c>
      <c r="Q833" s="306" t="str">
        <f t="shared" si="64"/>
        <v/>
      </c>
    </row>
    <row r="834" spans="14:17" ht="18" customHeight="1" x14ac:dyDescent="0.35">
      <c r="N834" s="307" t="str">
        <f t="shared" si="61"/>
        <v/>
      </c>
      <c r="O834" s="315" t="str">
        <f t="shared" si="62"/>
        <v/>
      </c>
      <c r="P834" s="306" t="str">
        <f t="shared" si="63"/>
        <v/>
      </c>
      <c r="Q834" s="306" t="str">
        <f t="shared" si="64"/>
        <v/>
      </c>
    </row>
    <row r="835" spans="14:17" ht="18" customHeight="1" x14ac:dyDescent="0.35">
      <c r="N835" s="307" t="str">
        <f t="shared" si="61"/>
        <v/>
      </c>
      <c r="O835" s="315" t="str">
        <f t="shared" si="62"/>
        <v/>
      </c>
      <c r="P835" s="306" t="str">
        <f t="shared" si="63"/>
        <v/>
      </c>
      <c r="Q835" s="306" t="str">
        <f t="shared" si="64"/>
        <v/>
      </c>
    </row>
    <row r="836" spans="14:17" ht="18" customHeight="1" x14ac:dyDescent="0.35">
      <c r="N836" s="307" t="str">
        <f t="shared" si="61"/>
        <v/>
      </c>
      <c r="O836" s="315" t="str">
        <f t="shared" si="62"/>
        <v/>
      </c>
      <c r="P836" s="306" t="str">
        <f t="shared" si="63"/>
        <v/>
      </c>
      <c r="Q836" s="306" t="str">
        <f t="shared" si="64"/>
        <v/>
      </c>
    </row>
    <row r="837" spans="14:17" ht="18" customHeight="1" x14ac:dyDescent="0.35">
      <c r="N837" s="307" t="str">
        <f t="shared" si="61"/>
        <v/>
      </c>
      <c r="O837" s="315" t="str">
        <f t="shared" si="62"/>
        <v/>
      </c>
      <c r="P837" s="306" t="str">
        <f t="shared" si="63"/>
        <v/>
      </c>
      <c r="Q837" s="306" t="str">
        <f t="shared" si="64"/>
        <v/>
      </c>
    </row>
    <row r="838" spans="14:17" ht="18" customHeight="1" x14ac:dyDescent="0.35">
      <c r="N838" s="307" t="str">
        <f t="shared" si="61"/>
        <v/>
      </c>
      <c r="O838" s="315" t="str">
        <f t="shared" si="62"/>
        <v/>
      </c>
      <c r="P838" s="306" t="str">
        <f t="shared" si="63"/>
        <v/>
      </c>
      <c r="Q838" s="306" t="str">
        <f t="shared" si="64"/>
        <v/>
      </c>
    </row>
    <row r="839" spans="14:17" ht="18" customHeight="1" x14ac:dyDescent="0.35">
      <c r="N839" s="307" t="str">
        <f t="shared" si="61"/>
        <v/>
      </c>
      <c r="O839" s="315" t="str">
        <f t="shared" si="62"/>
        <v/>
      </c>
      <c r="P839" s="306" t="str">
        <f t="shared" si="63"/>
        <v/>
      </c>
      <c r="Q839" s="306" t="str">
        <f t="shared" si="64"/>
        <v/>
      </c>
    </row>
    <row r="840" spans="14:17" ht="18" customHeight="1" x14ac:dyDescent="0.35">
      <c r="N840" s="307" t="str">
        <f t="shared" si="61"/>
        <v/>
      </c>
      <c r="O840" s="315" t="str">
        <f t="shared" si="62"/>
        <v/>
      </c>
      <c r="P840" s="306" t="str">
        <f t="shared" si="63"/>
        <v/>
      </c>
      <c r="Q840" s="306" t="str">
        <f t="shared" si="64"/>
        <v/>
      </c>
    </row>
    <row r="841" spans="14:17" ht="18" customHeight="1" x14ac:dyDescent="0.35">
      <c r="N841" s="307" t="str">
        <f t="shared" si="61"/>
        <v/>
      </c>
      <c r="O841" s="315" t="str">
        <f t="shared" si="62"/>
        <v/>
      </c>
      <c r="P841" s="306" t="str">
        <f t="shared" si="63"/>
        <v/>
      </c>
      <c r="Q841" s="306" t="str">
        <f t="shared" si="64"/>
        <v/>
      </c>
    </row>
    <row r="842" spans="14:17" ht="18" customHeight="1" x14ac:dyDescent="0.35">
      <c r="N842" s="307" t="str">
        <f t="shared" si="61"/>
        <v/>
      </c>
      <c r="O842" s="315" t="str">
        <f t="shared" si="62"/>
        <v/>
      </c>
      <c r="P842" s="306" t="str">
        <f t="shared" si="63"/>
        <v/>
      </c>
      <c r="Q842" s="306" t="str">
        <f t="shared" si="64"/>
        <v/>
      </c>
    </row>
    <row r="843" spans="14:17" ht="18" customHeight="1" x14ac:dyDescent="0.35">
      <c r="N843" s="307" t="str">
        <f t="shared" si="61"/>
        <v/>
      </c>
      <c r="O843" s="315" t="str">
        <f t="shared" si="62"/>
        <v/>
      </c>
      <c r="P843" s="306" t="str">
        <f t="shared" si="63"/>
        <v/>
      </c>
      <c r="Q843" s="306" t="str">
        <f t="shared" si="64"/>
        <v/>
      </c>
    </row>
    <row r="844" spans="14:17" ht="18" customHeight="1" x14ac:dyDescent="0.35">
      <c r="N844" s="307" t="str">
        <f t="shared" si="61"/>
        <v/>
      </c>
      <c r="O844" s="315" t="str">
        <f t="shared" si="62"/>
        <v/>
      </c>
      <c r="P844" s="306" t="str">
        <f t="shared" si="63"/>
        <v/>
      </c>
      <c r="Q844" s="306" t="str">
        <f t="shared" si="64"/>
        <v/>
      </c>
    </row>
    <row r="845" spans="14:17" ht="18" customHeight="1" x14ac:dyDescent="0.35">
      <c r="N845" s="307" t="str">
        <f t="shared" si="61"/>
        <v/>
      </c>
      <c r="O845" s="315" t="str">
        <f t="shared" si="62"/>
        <v/>
      </c>
      <c r="P845" s="306" t="str">
        <f t="shared" si="63"/>
        <v/>
      </c>
      <c r="Q845" s="306" t="str">
        <f t="shared" si="64"/>
        <v/>
      </c>
    </row>
    <row r="846" spans="14:17" ht="18" customHeight="1" x14ac:dyDescent="0.35">
      <c r="N846" s="307" t="str">
        <f t="shared" si="61"/>
        <v/>
      </c>
      <c r="O846" s="315" t="str">
        <f t="shared" si="62"/>
        <v/>
      </c>
      <c r="P846" s="306" t="str">
        <f t="shared" si="63"/>
        <v/>
      </c>
      <c r="Q846" s="306" t="str">
        <f t="shared" si="64"/>
        <v/>
      </c>
    </row>
    <row r="847" spans="14:17" ht="18" customHeight="1" x14ac:dyDescent="0.35">
      <c r="N847" s="307" t="str">
        <f t="shared" si="61"/>
        <v/>
      </c>
      <c r="O847" s="315" t="str">
        <f t="shared" si="62"/>
        <v/>
      </c>
      <c r="P847" s="306" t="str">
        <f t="shared" si="63"/>
        <v/>
      </c>
      <c r="Q847" s="306" t="str">
        <f t="shared" si="64"/>
        <v/>
      </c>
    </row>
    <row r="848" spans="14:17" ht="18" customHeight="1" x14ac:dyDescent="0.35">
      <c r="N848" s="307" t="str">
        <f t="shared" si="61"/>
        <v/>
      </c>
      <c r="O848" s="315" t="str">
        <f t="shared" si="62"/>
        <v/>
      </c>
      <c r="P848" s="306" t="str">
        <f t="shared" si="63"/>
        <v/>
      </c>
      <c r="Q848" s="306" t="str">
        <f t="shared" si="64"/>
        <v/>
      </c>
    </row>
    <row r="849" spans="14:17" ht="18" customHeight="1" x14ac:dyDescent="0.35">
      <c r="N849" s="307" t="str">
        <f t="shared" si="61"/>
        <v/>
      </c>
      <c r="O849" s="315" t="str">
        <f t="shared" si="62"/>
        <v/>
      </c>
      <c r="P849" s="306" t="str">
        <f t="shared" si="63"/>
        <v/>
      </c>
      <c r="Q849" s="306" t="str">
        <f t="shared" si="64"/>
        <v/>
      </c>
    </row>
    <row r="850" spans="14:17" ht="18" customHeight="1" x14ac:dyDescent="0.35">
      <c r="N850" s="307" t="str">
        <f t="shared" si="61"/>
        <v/>
      </c>
      <c r="O850" s="315" t="str">
        <f t="shared" si="62"/>
        <v/>
      </c>
      <c r="P850" s="306" t="str">
        <f t="shared" si="63"/>
        <v/>
      </c>
      <c r="Q850" s="306" t="str">
        <f t="shared" si="64"/>
        <v/>
      </c>
    </row>
    <row r="851" spans="14:17" ht="18" customHeight="1" x14ac:dyDescent="0.35">
      <c r="N851" s="307" t="str">
        <f t="shared" si="61"/>
        <v/>
      </c>
      <c r="O851" s="315" t="str">
        <f t="shared" si="62"/>
        <v/>
      </c>
      <c r="P851" s="306" t="str">
        <f t="shared" si="63"/>
        <v/>
      </c>
      <c r="Q851" s="306" t="str">
        <f t="shared" si="64"/>
        <v/>
      </c>
    </row>
    <row r="852" spans="14:17" ht="18" customHeight="1" x14ac:dyDescent="0.35">
      <c r="N852" s="307" t="str">
        <f t="shared" si="61"/>
        <v/>
      </c>
      <c r="O852" s="315" t="str">
        <f t="shared" si="62"/>
        <v/>
      </c>
      <c r="P852" s="306" t="str">
        <f t="shared" si="63"/>
        <v/>
      </c>
      <c r="Q852" s="306" t="str">
        <f t="shared" si="64"/>
        <v/>
      </c>
    </row>
    <row r="853" spans="14:17" ht="18" customHeight="1" x14ac:dyDescent="0.35">
      <c r="N853" s="307" t="str">
        <f t="shared" si="61"/>
        <v/>
      </c>
      <c r="O853" s="315" t="str">
        <f t="shared" si="62"/>
        <v/>
      </c>
      <c r="P853" s="306" t="str">
        <f t="shared" si="63"/>
        <v/>
      </c>
      <c r="Q853" s="306" t="str">
        <f t="shared" si="64"/>
        <v/>
      </c>
    </row>
    <row r="854" spans="14:17" ht="18" customHeight="1" x14ac:dyDescent="0.35">
      <c r="N854" s="307" t="str">
        <f t="shared" si="61"/>
        <v/>
      </c>
      <c r="O854" s="315" t="str">
        <f t="shared" si="62"/>
        <v/>
      </c>
      <c r="P854" s="306" t="str">
        <f t="shared" si="63"/>
        <v/>
      </c>
      <c r="Q854" s="306" t="str">
        <f t="shared" si="64"/>
        <v/>
      </c>
    </row>
    <row r="855" spans="14:17" ht="18" customHeight="1" x14ac:dyDescent="0.35">
      <c r="N855" s="307" t="str">
        <f t="shared" si="61"/>
        <v/>
      </c>
      <c r="O855" s="315" t="str">
        <f t="shared" si="62"/>
        <v/>
      </c>
      <c r="P855" s="306" t="str">
        <f t="shared" si="63"/>
        <v/>
      </c>
      <c r="Q855" s="306" t="str">
        <f t="shared" si="64"/>
        <v/>
      </c>
    </row>
    <row r="856" spans="14:17" ht="18" customHeight="1" x14ac:dyDescent="0.35">
      <c r="N856" s="307" t="str">
        <f t="shared" si="61"/>
        <v/>
      </c>
      <c r="O856" s="315" t="str">
        <f t="shared" si="62"/>
        <v/>
      </c>
      <c r="P856" s="306" t="str">
        <f t="shared" si="63"/>
        <v/>
      </c>
      <c r="Q856" s="306" t="str">
        <f t="shared" si="64"/>
        <v/>
      </c>
    </row>
    <row r="857" spans="14:17" ht="18" customHeight="1" x14ac:dyDescent="0.35">
      <c r="N857" s="307" t="str">
        <f t="shared" si="61"/>
        <v/>
      </c>
      <c r="O857" s="315" t="str">
        <f t="shared" si="62"/>
        <v/>
      </c>
      <c r="P857" s="306" t="str">
        <f t="shared" si="63"/>
        <v/>
      </c>
      <c r="Q857" s="306" t="str">
        <f t="shared" si="64"/>
        <v/>
      </c>
    </row>
    <row r="858" spans="14:17" ht="18" customHeight="1" x14ac:dyDescent="0.35">
      <c r="N858" s="307" t="str">
        <f t="shared" si="61"/>
        <v/>
      </c>
      <c r="O858" s="315" t="str">
        <f t="shared" si="62"/>
        <v/>
      </c>
      <c r="P858" s="306" t="str">
        <f t="shared" si="63"/>
        <v/>
      </c>
      <c r="Q858" s="306" t="str">
        <f t="shared" si="64"/>
        <v/>
      </c>
    </row>
    <row r="859" spans="14:17" ht="18" customHeight="1" x14ac:dyDescent="0.35">
      <c r="N859" s="307" t="str">
        <f t="shared" si="61"/>
        <v/>
      </c>
      <c r="O859" s="315" t="str">
        <f t="shared" si="62"/>
        <v/>
      </c>
      <c r="P859" s="306" t="str">
        <f t="shared" si="63"/>
        <v/>
      </c>
      <c r="Q859" s="306" t="str">
        <f t="shared" si="64"/>
        <v/>
      </c>
    </row>
    <row r="860" spans="14:17" ht="18" customHeight="1" x14ac:dyDescent="0.35">
      <c r="N860" s="307" t="str">
        <f t="shared" si="61"/>
        <v/>
      </c>
      <c r="O860" s="315" t="str">
        <f t="shared" si="62"/>
        <v/>
      </c>
      <c r="P860" s="306" t="str">
        <f t="shared" si="63"/>
        <v/>
      </c>
      <c r="Q860" s="306" t="str">
        <f t="shared" si="64"/>
        <v/>
      </c>
    </row>
    <row r="861" spans="14:17" ht="18" customHeight="1" x14ac:dyDescent="0.35">
      <c r="N861" s="307" t="str">
        <f t="shared" si="61"/>
        <v/>
      </c>
      <c r="O861" s="315" t="str">
        <f t="shared" si="62"/>
        <v/>
      </c>
      <c r="P861" s="306" t="str">
        <f t="shared" si="63"/>
        <v/>
      </c>
      <c r="Q861" s="306" t="str">
        <f t="shared" si="64"/>
        <v/>
      </c>
    </row>
    <row r="862" spans="14:17" ht="18" customHeight="1" x14ac:dyDescent="0.35">
      <c r="N862" s="307" t="str">
        <f t="shared" si="61"/>
        <v/>
      </c>
      <c r="O862" s="315" t="str">
        <f t="shared" si="62"/>
        <v/>
      </c>
      <c r="P862" s="306" t="str">
        <f t="shared" si="63"/>
        <v/>
      </c>
      <c r="Q862" s="306" t="str">
        <f t="shared" si="64"/>
        <v/>
      </c>
    </row>
    <row r="863" spans="14:17" ht="18" customHeight="1" x14ac:dyDescent="0.35">
      <c r="N863" s="307" t="str">
        <f t="shared" si="61"/>
        <v/>
      </c>
      <c r="O863" s="315" t="str">
        <f t="shared" si="62"/>
        <v/>
      </c>
      <c r="P863" s="306" t="str">
        <f t="shared" si="63"/>
        <v/>
      </c>
      <c r="Q863" s="306" t="str">
        <f t="shared" si="64"/>
        <v/>
      </c>
    </row>
    <row r="864" spans="14:17" ht="18" customHeight="1" x14ac:dyDescent="0.35">
      <c r="N864" s="307" t="str">
        <f t="shared" si="61"/>
        <v/>
      </c>
      <c r="O864" s="315" t="str">
        <f t="shared" si="62"/>
        <v/>
      </c>
      <c r="P864" s="306" t="str">
        <f t="shared" si="63"/>
        <v/>
      </c>
      <c r="Q864" s="306" t="str">
        <f t="shared" si="64"/>
        <v/>
      </c>
    </row>
    <row r="865" spans="14:17" ht="18" customHeight="1" x14ac:dyDescent="0.35">
      <c r="N865" s="307" t="str">
        <f t="shared" si="61"/>
        <v/>
      </c>
      <c r="O865" s="315" t="str">
        <f t="shared" si="62"/>
        <v/>
      </c>
      <c r="P865" s="306" t="str">
        <f t="shared" si="63"/>
        <v/>
      </c>
      <c r="Q865" s="306" t="str">
        <f t="shared" si="64"/>
        <v/>
      </c>
    </row>
    <row r="866" spans="14:17" ht="18" customHeight="1" x14ac:dyDescent="0.35">
      <c r="N866" s="307" t="str">
        <f t="shared" si="61"/>
        <v/>
      </c>
      <c r="O866" s="315" t="str">
        <f t="shared" si="62"/>
        <v/>
      </c>
      <c r="P866" s="306" t="str">
        <f t="shared" si="63"/>
        <v/>
      </c>
      <c r="Q866" s="306" t="str">
        <f t="shared" si="64"/>
        <v/>
      </c>
    </row>
    <row r="867" spans="14:17" ht="18" customHeight="1" x14ac:dyDescent="0.35">
      <c r="N867" s="307" t="str">
        <f t="shared" si="61"/>
        <v/>
      </c>
      <c r="O867" s="315" t="str">
        <f t="shared" si="62"/>
        <v/>
      </c>
      <c r="P867" s="306" t="str">
        <f t="shared" si="63"/>
        <v/>
      </c>
      <c r="Q867" s="306" t="str">
        <f t="shared" si="64"/>
        <v/>
      </c>
    </row>
    <row r="868" spans="14:17" ht="18" customHeight="1" x14ac:dyDescent="0.35">
      <c r="N868" s="307" t="str">
        <f t="shared" si="61"/>
        <v/>
      </c>
      <c r="O868" s="315" t="str">
        <f t="shared" si="62"/>
        <v/>
      </c>
      <c r="P868" s="306" t="str">
        <f t="shared" si="63"/>
        <v/>
      </c>
      <c r="Q868" s="306" t="str">
        <f t="shared" si="64"/>
        <v/>
      </c>
    </row>
    <row r="869" spans="14:17" ht="18" customHeight="1" x14ac:dyDescent="0.35">
      <c r="N869" s="307" t="str">
        <f t="shared" si="61"/>
        <v/>
      </c>
      <c r="O869" s="315" t="str">
        <f t="shared" si="62"/>
        <v/>
      </c>
      <c r="P869" s="306" t="str">
        <f t="shared" si="63"/>
        <v/>
      </c>
      <c r="Q869" s="306" t="str">
        <f t="shared" si="64"/>
        <v/>
      </c>
    </row>
    <row r="870" spans="14:17" ht="18" customHeight="1" x14ac:dyDescent="0.35">
      <c r="N870" s="307" t="str">
        <f t="shared" si="61"/>
        <v/>
      </c>
      <c r="O870" s="315" t="str">
        <f t="shared" si="62"/>
        <v/>
      </c>
      <c r="P870" s="306" t="str">
        <f t="shared" si="63"/>
        <v/>
      </c>
      <c r="Q870" s="306" t="str">
        <f t="shared" si="64"/>
        <v/>
      </c>
    </row>
    <row r="871" spans="14:17" ht="18" customHeight="1" x14ac:dyDescent="0.35">
      <c r="N871" s="307" t="str">
        <f t="shared" si="61"/>
        <v/>
      </c>
      <c r="O871" s="315" t="str">
        <f t="shared" si="62"/>
        <v/>
      </c>
      <c r="P871" s="306" t="str">
        <f t="shared" si="63"/>
        <v/>
      </c>
      <c r="Q871" s="306" t="str">
        <f t="shared" si="64"/>
        <v/>
      </c>
    </row>
    <row r="872" spans="14:17" ht="18" customHeight="1" x14ac:dyDescent="0.35">
      <c r="N872" s="307" t="str">
        <f t="shared" si="61"/>
        <v/>
      </c>
      <c r="O872" s="315" t="str">
        <f t="shared" si="62"/>
        <v/>
      </c>
      <c r="P872" s="306" t="str">
        <f t="shared" si="63"/>
        <v/>
      </c>
      <c r="Q872" s="306" t="str">
        <f t="shared" si="64"/>
        <v/>
      </c>
    </row>
    <row r="873" spans="14:17" ht="18" customHeight="1" x14ac:dyDescent="0.35">
      <c r="N873" s="307" t="str">
        <f t="shared" si="61"/>
        <v/>
      </c>
      <c r="O873" s="315" t="str">
        <f t="shared" si="62"/>
        <v/>
      </c>
      <c r="P873" s="306" t="str">
        <f t="shared" si="63"/>
        <v/>
      </c>
      <c r="Q873" s="306" t="str">
        <f t="shared" si="64"/>
        <v/>
      </c>
    </row>
    <row r="874" spans="14:17" ht="18" customHeight="1" x14ac:dyDescent="0.35">
      <c r="N874" s="307" t="str">
        <f t="shared" si="61"/>
        <v/>
      </c>
      <c r="O874" s="315" t="str">
        <f t="shared" si="62"/>
        <v/>
      </c>
      <c r="P874" s="306" t="str">
        <f t="shared" si="63"/>
        <v/>
      </c>
      <c r="Q874" s="306" t="str">
        <f t="shared" si="64"/>
        <v/>
      </c>
    </row>
    <row r="875" spans="14:17" ht="18" customHeight="1" x14ac:dyDescent="0.35">
      <c r="N875" s="307" t="str">
        <f t="shared" si="61"/>
        <v/>
      </c>
      <c r="O875" s="315" t="str">
        <f t="shared" si="62"/>
        <v/>
      </c>
      <c r="P875" s="306" t="str">
        <f t="shared" si="63"/>
        <v/>
      </c>
      <c r="Q875" s="306" t="str">
        <f t="shared" si="64"/>
        <v/>
      </c>
    </row>
    <row r="876" spans="14:17" ht="18" customHeight="1" x14ac:dyDescent="0.35">
      <c r="N876" s="307" t="str">
        <f t="shared" si="61"/>
        <v/>
      </c>
      <c r="O876" s="315" t="str">
        <f t="shared" si="62"/>
        <v/>
      </c>
      <c r="P876" s="306" t="str">
        <f t="shared" si="63"/>
        <v/>
      </c>
      <c r="Q876" s="306" t="str">
        <f t="shared" si="64"/>
        <v/>
      </c>
    </row>
    <row r="877" spans="14:17" ht="18" customHeight="1" x14ac:dyDescent="0.35">
      <c r="N877" s="307" t="str">
        <f t="shared" si="61"/>
        <v/>
      </c>
      <c r="O877" s="315" t="str">
        <f t="shared" si="62"/>
        <v/>
      </c>
      <c r="P877" s="306" t="str">
        <f t="shared" si="63"/>
        <v/>
      </c>
      <c r="Q877" s="306" t="str">
        <f t="shared" si="64"/>
        <v/>
      </c>
    </row>
    <row r="878" spans="14:17" ht="18" customHeight="1" x14ac:dyDescent="0.35">
      <c r="N878" s="307" t="str">
        <f t="shared" si="61"/>
        <v/>
      </c>
      <c r="O878" s="315" t="str">
        <f t="shared" si="62"/>
        <v/>
      </c>
      <c r="P878" s="306" t="str">
        <f t="shared" si="63"/>
        <v/>
      </c>
      <c r="Q878" s="306" t="str">
        <f t="shared" si="64"/>
        <v/>
      </c>
    </row>
    <row r="879" spans="14:17" ht="18" customHeight="1" x14ac:dyDescent="0.35">
      <c r="N879" s="307" t="str">
        <f t="shared" si="61"/>
        <v/>
      </c>
      <c r="O879" s="315" t="str">
        <f t="shared" si="62"/>
        <v/>
      </c>
      <c r="P879" s="306" t="str">
        <f t="shared" si="63"/>
        <v/>
      </c>
      <c r="Q879" s="306" t="str">
        <f t="shared" si="64"/>
        <v/>
      </c>
    </row>
    <row r="880" spans="14:17" ht="18" customHeight="1" x14ac:dyDescent="0.35">
      <c r="N880" s="307" t="str">
        <f t="shared" si="61"/>
        <v/>
      </c>
      <c r="O880" s="315" t="str">
        <f t="shared" si="62"/>
        <v/>
      </c>
      <c r="P880" s="306" t="str">
        <f t="shared" si="63"/>
        <v/>
      </c>
      <c r="Q880" s="306" t="str">
        <f t="shared" si="64"/>
        <v/>
      </c>
    </row>
    <row r="881" spans="14:17" ht="18" customHeight="1" x14ac:dyDescent="0.35">
      <c r="N881" s="307" t="str">
        <f t="shared" si="61"/>
        <v/>
      </c>
      <c r="O881" s="315" t="str">
        <f t="shared" si="62"/>
        <v/>
      </c>
      <c r="P881" s="306" t="str">
        <f t="shared" si="63"/>
        <v/>
      </c>
      <c r="Q881" s="306" t="str">
        <f t="shared" si="64"/>
        <v/>
      </c>
    </row>
    <row r="882" spans="14:17" ht="18" customHeight="1" x14ac:dyDescent="0.35">
      <c r="N882" s="307" t="str">
        <f t="shared" ref="N882:N945" si="65">CONCATENATE(J329,F329,L329)</f>
        <v/>
      </c>
      <c r="O882" s="315" t="str">
        <f t="shared" ref="O882:O945" si="66">O329</f>
        <v/>
      </c>
      <c r="P882" s="306" t="str">
        <f t="shared" ref="P882:P945" si="67">I329</f>
        <v/>
      </c>
      <c r="Q882" s="306" t="str">
        <f t="shared" ref="Q882:Q945" si="68">Q329</f>
        <v/>
      </c>
    </row>
    <row r="883" spans="14:17" ht="18" customHeight="1" x14ac:dyDescent="0.35">
      <c r="N883" s="307" t="str">
        <f t="shared" si="65"/>
        <v/>
      </c>
      <c r="O883" s="315" t="str">
        <f t="shared" si="66"/>
        <v/>
      </c>
      <c r="P883" s="306" t="str">
        <f t="shared" si="67"/>
        <v/>
      </c>
      <c r="Q883" s="306" t="str">
        <f t="shared" si="68"/>
        <v/>
      </c>
    </row>
    <row r="884" spans="14:17" ht="18" customHeight="1" x14ac:dyDescent="0.35">
      <c r="N884" s="307" t="str">
        <f t="shared" si="65"/>
        <v/>
      </c>
      <c r="O884" s="315" t="str">
        <f t="shared" si="66"/>
        <v/>
      </c>
      <c r="P884" s="306" t="str">
        <f t="shared" si="67"/>
        <v/>
      </c>
      <c r="Q884" s="306" t="str">
        <f t="shared" si="68"/>
        <v/>
      </c>
    </row>
    <row r="885" spans="14:17" ht="18" customHeight="1" x14ac:dyDescent="0.35">
      <c r="N885" s="307" t="str">
        <f t="shared" si="65"/>
        <v/>
      </c>
      <c r="O885" s="315" t="str">
        <f t="shared" si="66"/>
        <v/>
      </c>
      <c r="P885" s="306" t="str">
        <f t="shared" si="67"/>
        <v/>
      </c>
      <c r="Q885" s="306" t="str">
        <f t="shared" si="68"/>
        <v/>
      </c>
    </row>
    <row r="886" spans="14:17" ht="18" customHeight="1" x14ac:dyDescent="0.35">
      <c r="N886" s="307" t="str">
        <f t="shared" si="65"/>
        <v/>
      </c>
      <c r="O886" s="315" t="str">
        <f t="shared" si="66"/>
        <v/>
      </c>
      <c r="P886" s="306" t="str">
        <f t="shared" si="67"/>
        <v/>
      </c>
      <c r="Q886" s="306" t="str">
        <f t="shared" si="68"/>
        <v/>
      </c>
    </row>
    <row r="887" spans="14:17" ht="18" customHeight="1" x14ac:dyDescent="0.35">
      <c r="N887" s="307" t="str">
        <f t="shared" si="65"/>
        <v/>
      </c>
      <c r="O887" s="315" t="str">
        <f t="shared" si="66"/>
        <v/>
      </c>
      <c r="P887" s="306" t="str">
        <f t="shared" si="67"/>
        <v/>
      </c>
      <c r="Q887" s="306" t="str">
        <f t="shared" si="68"/>
        <v/>
      </c>
    </row>
    <row r="888" spans="14:17" ht="18" customHeight="1" x14ac:dyDescent="0.35">
      <c r="N888" s="307" t="str">
        <f t="shared" si="65"/>
        <v/>
      </c>
      <c r="O888" s="315" t="str">
        <f t="shared" si="66"/>
        <v/>
      </c>
      <c r="P888" s="306" t="str">
        <f t="shared" si="67"/>
        <v/>
      </c>
      <c r="Q888" s="306" t="str">
        <f t="shared" si="68"/>
        <v/>
      </c>
    </row>
    <row r="889" spans="14:17" ht="18" customHeight="1" x14ac:dyDescent="0.35">
      <c r="N889" s="307" t="str">
        <f t="shared" si="65"/>
        <v/>
      </c>
      <c r="O889" s="315" t="str">
        <f t="shared" si="66"/>
        <v/>
      </c>
      <c r="P889" s="306" t="str">
        <f t="shared" si="67"/>
        <v/>
      </c>
      <c r="Q889" s="306" t="str">
        <f t="shared" si="68"/>
        <v/>
      </c>
    </row>
    <row r="890" spans="14:17" ht="18" customHeight="1" x14ac:dyDescent="0.35">
      <c r="N890" s="307" t="str">
        <f t="shared" si="65"/>
        <v/>
      </c>
      <c r="O890" s="315" t="str">
        <f t="shared" si="66"/>
        <v/>
      </c>
      <c r="P890" s="306" t="str">
        <f t="shared" si="67"/>
        <v/>
      </c>
      <c r="Q890" s="306" t="str">
        <f t="shared" si="68"/>
        <v/>
      </c>
    </row>
    <row r="891" spans="14:17" ht="18" customHeight="1" x14ac:dyDescent="0.35">
      <c r="N891" s="307" t="str">
        <f t="shared" si="65"/>
        <v/>
      </c>
      <c r="O891" s="315" t="str">
        <f t="shared" si="66"/>
        <v/>
      </c>
      <c r="P891" s="306" t="str">
        <f t="shared" si="67"/>
        <v/>
      </c>
      <c r="Q891" s="306" t="str">
        <f t="shared" si="68"/>
        <v/>
      </c>
    </row>
    <row r="892" spans="14:17" ht="18" customHeight="1" x14ac:dyDescent="0.35">
      <c r="N892" s="307" t="str">
        <f t="shared" si="65"/>
        <v/>
      </c>
      <c r="O892" s="315" t="str">
        <f t="shared" si="66"/>
        <v/>
      </c>
      <c r="P892" s="306" t="str">
        <f t="shared" si="67"/>
        <v/>
      </c>
      <c r="Q892" s="306" t="str">
        <f t="shared" si="68"/>
        <v/>
      </c>
    </row>
    <row r="893" spans="14:17" ht="18" customHeight="1" x14ac:dyDescent="0.35">
      <c r="N893" s="307" t="str">
        <f t="shared" si="65"/>
        <v/>
      </c>
      <c r="O893" s="315" t="str">
        <f t="shared" si="66"/>
        <v/>
      </c>
      <c r="P893" s="306" t="str">
        <f t="shared" si="67"/>
        <v/>
      </c>
      <c r="Q893" s="306" t="str">
        <f t="shared" si="68"/>
        <v/>
      </c>
    </row>
    <row r="894" spans="14:17" ht="18" customHeight="1" x14ac:dyDescent="0.35">
      <c r="N894" s="307" t="str">
        <f t="shared" si="65"/>
        <v/>
      </c>
      <c r="O894" s="315" t="str">
        <f t="shared" si="66"/>
        <v/>
      </c>
      <c r="P894" s="306" t="str">
        <f t="shared" si="67"/>
        <v/>
      </c>
      <c r="Q894" s="306" t="str">
        <f t="shared" si="68"/>
        <v/>
      </c>
    </row>
    <row r="895" spans="14:17" ht="18" customHeight="1" x14ac:dyDescent="0.35">
      <c r="N895" s="307" t="str">
        <f t="shared" si="65"/>
        <v/>
      </c>
      <c r="O895" s="315" t="str">
        <f t="shared" si="66"/>
        <v/>
      </c>
      <c r="P895" s="306" t="str">
        <f t="shared" si="67"/>
        <v/>
      </c>
      <c r="Q895" s="306" t="str">
        <f t="shared" si="68"/>
        <v/>
      </c>
    </row>
    <row r="896" spans="14:17" ht="18" customHeight="1" x14ac:dyDescent="0.35">
      <c r="N896" s="307" t="str">
        <f t="shared" si="65"/>
        <v/>
      </c>
      <c r="O896" s="315" t="str">
        <f t="shared" si="66"/>
        <v/>
      </c>
      <c r="P896" s="306" t="str">
        <f t="shared" si="67"/>
        <v/>
      </c>
      <c r="Q896" s="306" t="str">
        <f t="shared" si="68"/>
        <v/>
      </c>
    </row>
    <row r="897" spans="14:17" ht="18" customHeight="1" x14ac:dyDescent="0.35">
      <c r="N897" s="307" t="str">
        <f t="shared" si="65"/>
        <v/>
      </c>
      <c r="O897" s="315" t="str">
        <f t="shared" si="66"/>
        <v/>
      </c>
      <c r="P897" s="306" t="str">
        <f t="shared" si="67"/>
        <v/>
      </c>
      <c r="Q897" s="306" t="str">
        <f t="shared" si="68"/>
        <v/>
      </c>
    </row>
    <row r="898" spans="14:17" ht="18" customHeight="1" x14ac:dyDescent="0.35">
      <c r="N898" s="307" t="str">
        <f t="shared" si="65"/>
        <v/>
      </c>
      <c r="O898" s="315" t="str">
        <f t="shared" si="66"/>
        <v/>
      </c>
      <c r="P898" s="306" t="str">
        <f t="shared" si="67"/>
        <v/>
      </c>
      <c r="Q898" s="306" t="str">
        <f t="shared" si="68"/>
        <v/>
      </c>
    </row>
    <row r="899" spans="14:17" ht="18" customHeight="1" x14ac:dyDescent="0.35">
      <c r="N899" s="307" t="str">
        <f t="shared" si="65"/>
        <v/>
      </c>
      <c r="O899" s="315" t="str">
        <f t="shared" si="66"/>
        <v/>
      </c>
      <c r="P899" s="306" t="str">
        <f t="shared" si="67"/>
        <v/>
      </c>
      <c r="Q899" s="306" t="str">
        <f t="shared" si="68"/>
        <v/>
      </c>
    </row>
    <row r="900" spans="14:17" ht="18" customHeight="1" x14ac:dyDescent="0.35">
      <c r="N900" s="307" t="str">
        <f t="shared" si="65"/>
        <v/>
      </c>
      <c r="O900" s="315" t="str">
        <f t="shared" si="66"/>
        <v/>
      </c>
      <c r="P900" s="306" t="str">
        <f t="shared" si="67"/>
        <v/>
      </c>
      <c r="Q900" s="306" t="str">
        <f t="shared" si="68"/>
        <v/>
      </c>
    </row>
    <row r="901" spans="14:17" ht="18" customHeight="1" x14ac:dyDescent="0.35">
      <c r="N901" s="307" t="str">
        <f t="shared" si="65"/>
        <v/>
      </c>
      <c r="O901" s="315" t="str">
        <f t="shared" si="66"/>
        <v/>
      </c>
      <c r="P901" s="306" t="str">
        <f t="shared" si="67"/>
        <v/>
      </c>
      <c r="Q901" s="306" t="str">
        <f t="shared" si="68"/>
        <v/>
      </c>
    </row>
    <row r="902" spans="14:17" ht="18" customHeight="1" x14ac:dyDescent="0.35">
      <c r="N902" s="307" t="str">
        <f t="shared" si="65"/>
        <v/>
      </c>
      <c r="O902" s="315" t="str">
        <f t="shared" si="66"/>
        <v/>
      </c>
      <c r="P902" s="306" t="str">
        <f t="shared" si="67"/>
        <v/>
      </c>
      <c r="Q902" s="306" t="str">
        <f t="shared" si="68"/>
        <v/>
      </c>
    </row>
    <row r="903" spans="14:17" ht="18" customHeight="1" x14ac:dyDescent="0.35">
      <c r="N903" s="307" t="str">
        <f t="shared" si="65"/>
        <v/>
      </c>
      <c r="O903" s="315" t="str">
        <f t="shared" si="66"/>
        <v/>
      </c>
      <c r="P903" s="306" t="str">
        <f t="shared" si="67"/>
        <v/>
      </c>
      <c r="Q903" s="306" t="str">
        <f t="shared" si="68"/>
        <v/>
      </c>
    </row>
    <row r="904" spans="14:17" ht="18" customHeight="1" x14ac:dyDescent="0.35">
      <c r="N904" s="307" t="str">
        <f t="shared" si="65"/>
        <v/>
      </c>
      <c r="O904" s="315" t="str">
        <f t="shared" si="66"/>
        <v/>
      </c>
      <c r="P904" s="306" t="str">
        <f t="shared" si="67"/>
        <v/>
      </c>
      <c r="Q904" s="306" t="str">
        <f t="shared" si="68"/>
        <v/>
      </c>
    </row>
    <row r="905" spans="14:17" ht="18" customHeight="1" x14ac:dyDescent="0.35">
      <c r="N905" s="307" t="str">
        <f t="shared" si="65"/>
        <v/>
      </c>
      <c r="O905" s="315" t="str">
        <f t="shared" si="66"/>
        <v/>
      </c>
      <c r="P905" s="306" t="str">
        <f t="shared" si="67"/>
        <v/>
      </c>
      <c r="Q905" s="306" t="str">
        <f t="shared" si="68"/>
        <v/>
      </c>
    </row>
    <row r="906" spans="14:17" ht="18" customHeight="1" x14ac:dyDescent="0.35">
      <c r="N906" s="307" t="str">
        <f t="shared" si="65"/>
        <v/>
      </c>
      <c r="O906" s="315" t="str">
        <f t="shared" si="66"/>
        <v/>
      </c>
      <c r="P906" s="306" t="str">
        <f t="shared" si="67"/>
        <v/>
      </c>
      <c r="Q906" s="306" t="str">
        <f t="shared" si="68"/>
        <v/>
      </c>
    </row>
    <row r="907" spans="14:17" ht="18" customHeight="1" x14ac:dyDescent="0.35">
      <c r="N907" s="307" t="str">
        <f t="shared" si="65"/>
        <v/>
      </c>
      <c r="O907" s="315" t="str">
        <f t="shared" si="66"/>
        <v/>
      </c>
      <c r="P907" s="306" t="str">
        <f t="shared" si="67"/>
        <v/>
      </c>
      <c r="Q907" s="306" t="str">
        <f t="shared" si="68"/>
        <v/>
      </c>
    </row>
    <row r="908" spans="14:17" ht="18" customHeight="1" x14ac:dyDescent="0.35">
      <c r="N908" s="307" t="str">
        <f t="shared" si="65"/>
        <v/>
      </c>
      <c r="O908" s="315" t="str">
        <f t="shared" si="66"/>
        <v/>
      </c>
      <c r="P908" s="306" t="str">
        <f t="shared" si="67"/>
        <v/>
      </c>
      <c r="Q908" s="306" t="str">
        <f t="shared" si="68"/>
        <v/>
      </c>
    </row>
    <row r="909" spans="14:17" ht="18" customHeight="1" x14ac:dyDescent="0.35">
      <c r="N909" s="307" t="str">
        <f t="shared" si="65"/>
        <v/>
      </c>
      <c r="O909" s="315" t="str">
        <f t="shared" si="66"/>
        <v/>
      </c>
      <c r="P909" s="306" t="str">
        <f t="shared" si="67"/>
        <v/>
      </c>
      <c r="Q909" s="306" t="str">
        <f t="shared" si="68"/>
        <v/>
      </c>
    </row>
    <row r="910" spans="14:17" ht="18" customHeight="1" x14ac:dyDescent="0.35">
      <c r="N910" s="307" t="str">
        <f t="shared" si="65"/>
        <v/>
      </c>
      <c r="O910" s="315" t="str">
        <f t="shared" si="66"/>
        <v/>
      </c>
      <c r="P910" s="306" t="str">
        <f t="shared" si="67"/>
        <v/>
      </c>
      <c r="Q910" s="306" t="str">
        <f t="shared" si="68"/>
        <v/>
      </c>
    </row>
    <row r="911" spans="14:17" ht="18" customHeight="1" x14ac:dyDescent="0.35">
      <c r="N911" s="307" t="str">
        <f t="shared" si="65"/>
        <v/>
      </c>
      <c r="O911" s="315" t="str">
        <f t="shared" si="66"/>
        <v/>
      </c>
      <c r="P911" s="306" t="str">
        <f t="shared" si="67"/>
        <v/>
      </c>
      <c r="Q911" s="306" t="str">
        <f t="shared" si="68"/>
        <v/>
      </c>
    </row>
    <row r="912" spans="14:17" ht="18" customHeight="1" x14ac:dyDescent="0.35">
      <c r="N912" s="307" t="str">
        <f t="shared" si="65"/>
        <v/>
      </c>
      <c r="O912" s="315" t="str">
        <f t="shared" si="66"/>
        <v/>
      </c>
      <c r="P912" s="306" t="str">
        <f t="shared" si="67"/>
        <v/>
      </c>
      <c r="Q912" s="306" t="str">
        <f t="shared" si="68"/>
        <v/>
      </c>
    </row>
    <row r="913" spans="14:17" ht="18" customHeight="1" x14ac:dyDescent="0.35">
      <c r="N913" s="307" t="str">
        <f t="shared" si="65"/>
        <v/>
      </c>
      <c r="O913" s="315" t="str">
        <f t="shared" si="66"/>
        <v/>
      </c>
      <c r="P913" s="306" t="str">
        <f t="shared" si="67"/>
        <v/>
      </c>
      <c r="Q913" s="306" t="str">
        <f t="shared" si="68"/>
        <v/>
      </c>
    </row>
    <row r="914" spans="14:17" ht="18" customHeight="1" x14ac:dyDescent="0.35">
      <c r="N914" s="307" t="str">
        <f t="shared" si="65"/>
        <v/>
      </c>
      <c r="O914" s="315" t="str">
        <f t="shared" si="66"/>
        <v/>
      </c>
      <c r="P914" s="306" t="str">
        <f t="shared" si="67"/>
        <v/>
      </c>
      <c r="Q914" s="306" t="str">
        <f t="shared" si="68"/>
        <v/>
      </c>
    </row>
    <row r="915" spans="14:17" ht="18" customHeight="1" x14ac:dyDescent="0.35">
      <c r="N915" s="307" t="str">
        <f t="shared" si="65"/>
        <v/>
      </c>
      <c r="O915" s="315" t="str">
        <f t="shared" si="66"/>
        <v/>
      </c>
      <c r="P915" s="306" t="str">
        <f t="shared" si="67"/>
        <v/>
      </c>
      <c r="Q915" s="306" t="str">
        <f t="shared" si="68"/>
        <v/>
      </c>
    </row>
    <row r="916" spans="14:17" ht="18" customHeight="1" x14ac:dyDescent="0.35">
      <c r="N916" s="307" t="str">
        <f t="shared" si="65"/>
        <v/>
      </c>
      <c r="O916" s="315" t="str">
        <f t="shared" si="66"/>
        <v/>
      </c>
      <c r="P916" s="306" t="str">
        <f t="shared" si="67"/>
        <v/>
      </c>
      <c r="Q916" s="306" t="str">
        <f t="shared" si="68"/>
        <v/>
      </c>
    </row>
    <row r="917" spans="14:17" ht="18" customHeight="1" x14ac:dyDescent="0.35">
      <c r="N917" s="307" t="str">
        <f t="shared" si="65"/>
        <v/>
      </c>
      <c r="O917" s="315" t="str">
        <f t="shared" si="66"/>
        <v/>
      </c>
      <c r="P917" s="306" t="str">
        <f t="shared" si="67"/>
        <v/>
      </c>
      <c r="Q917" s="306" t="str">
        <f t="shared" si="68"/>
        <v/>
      </c>
    </row>
    <row r="918" spans="14:17" ht="18" customHeight="1" x14ac:dyDescent="0.35">
      <c r="N918" s="307" t="str">
        <f t="shared" si="65"/>
        <v/>
      </c>
      <c r="O918" s="315" t="str">
        <f t="shared" si="66"/>
        <v/>
      </c>
      <c r="P918" s="306" t="str">
        <f t="shared" si="67"/>
        <v/>
      </c>
      <c r="Q918" s="306" t="str">
        <f t="shared" si="68"/>
        <v/>
      </c>
    </row>
    <row r="919" spans="14:17" ht="18" customHeight="1" x14ac:dyDescent="0.35">
      <c r="N919" s="307" t="str">
        <f t="shared" si="65"/>
        <v/>
      </c>
      <c r="O919" s="315" t="str">
        <f t="shared" si="66"/>
        <v/>
      </c>
      <c r="P919" s="306" t="str">
        <f t="shared" si="67"/>
        <v/>
      </c>
      <c r="Q919" s="306" t="str">
        <f t="shared" si="68"/>
        <v/>
      </c>
    </row>
    <row r="920" spans="14:17" ht="18" customHeight="1" x14ac:dyDescent="0.35">
      <c r="N920" s="307" t="str">
        <f t="shared" si="65"/>
        <v/>
      </c>
      <c r="O920" s="315" t="str">
        <f t="shared" si="66"/>
        <v/>
      </c>
      <c r="P920" s="306" t="str">
        <f t="shared" si="67"/>
        <v/>
      </c>
      <c r="Q920" s="306" t="str">
        <f t="shared" si="68"/>
        <v/>
      </c>
    </row>
    <row r="921" spans="14:17" ht="18" customHeight="1" x14ac:dyDescent="0.35">
      <c r="N921" s="307" t="str">
        <f t="shared" si="65"/>
        <v/>
      </c>
      <c r="O921" s="315" t="str">
        <f t="shared" si="66"/>
        <v/>
      </c>
      <c r="P921" s="306" t="str">
        <f t="shared" si="67"/>
        <v/>
      </c>
      <c r="Q921" s="306" t="str">
        <f t="shared" si="68"/>
        <v/>
      </c>
    </row>
    <row r="922" spans="14:17" ht="18" customHeight="1" x14ac:dyDescent="0.35">
      <c r="N922" s="307" t="str">
        <f t="shared" si="65"/>
        <v/>
      </c>
      <c r="O922" s="315" t="str">
        <f t="shared" si="66"/>
        <v/>
      </c>
      <c r="P922" s="306" t="str">
        <f t="shared" si="67"/>
        <v/>
      </c>
      <c r="Q922" s="306" t="str">
        <f t="shared" si="68"/>
        <v/>
      </c>
    </row>
    <row r="923" spans="14:17" ht="18" customHeight="1" x14ac:dyDescent="0.35">
      <c r="N923" s="307" t="str">
        <f t="shared" si="65"/>
        <v/>
      </c>
      <c r="O923" s="315" t="str">
        <f t="shared" si="66"/>
        <v/>
      </c>
      <c r="P923" s="306" t="str">
        <f t="shared" si="67"/>
        <v/>
      </c>
      <c r="Q923" s="306" t="str">
        <f t="shared" si="68"/>
        <v/>
      </c>
    </row>
    <row r="924" spans="14:17" ht="18" customHeight="1" x14ac:dyDescent="0.35">
      <c r="N924" s="307" t="str">
        <f t="shared" si="65"/>
        <v/>
      </c>
      <c r="O924" s="315" t="str">
        <f t="shared" si="66"/>
        <v/>
      </c>
      <c r="P924" s="306" t="str">
        <f t="shared" si="67"/>
        <v/>
      </c>
      <c r="Q924" s="306" t="str">
        <f t="shared" si="68"/>
        <v/>
      </c>
    </row>
    <row r="925" spans="14:17" ht="18" customHeight="1" x14ac:dyDescent="0.35">
      <c r="N925" s="307" t="str">
        <f t="shared" si="65"/>
        <v/>
      </c>
      <c r="O925" s="315" t="str">
        <f t="shared" si="66"/>
        <v/>
      </c>
      <c r="P925" s="306" t="str">
        <f t="shared" si="67"/>
        <v/>
      </c>
      <c r="Q925" s="306" t="str">
        <f t="shared" si="68"/>
        <v/>
      </c>
    </row>
    <row r="926" spans="14:17" ht="18" customHeight="1" x14ac:dyDescent="0.35">
      <c r="N926" s="307" t="str">
        <f t="shared" si="65"/>
        <v/>
      </c>
      <c r="O926" s="315" t="str">
        <f t="shared" si="66"/>
        <v/>
      </c>
      <c r="P926" s="306" t="str">
        <f t="shared" si="67"/>
        <v/>
      </c>
      <c r="Q926" s="306" t="str">
        <f t="shared" si="68"/>
        <v/>
      </c>
    </row>
    <row r="927" spans="14:17" ht="18" customHeight="1" x14ac:dyDescent="0.35">
      <c r="N927" s="307" t="str">
        <f t="shared" si="65"/>
        <v/>
      </c>
      <c r="O927" s="315" t="str">
        <f t="shared" si="66"/>
        <v/>
      </c>
      <c r="P927" s="306" t="str">
        <f t="shared" si="67"/>
        <v/>
      </c>
      <c r="Q927" s="306" t="str">
        <f t="shared" si="68"/>
        <v/>
      </c>
    </row>
    <row r="928" spans="14:17" ht="18" customHeight="1" x14ac:dyDescent="0.35">
      <c r="N928" s="307" t="str">
        <f t="shared" si="65"/>
        <v/>
      </c>
      <c r="O928" s="315" t="str">
        <f t="shared" si="66"/>
        <v/>
      </c>
      <c r="P928" s="306" t="str">
        <f t="shared" si="67"/>
        <v/>
      </c>
      <c r="Q928" s="306" t="str">
        <f t="shared" si="68"/>
        <v/>
      </c>
    </row>
    <row r="929" spans="14:17" ht="18" customHeight="1" x14ac:dyDescent="0.35">
      <c r="N929" s="307" t="str">
        <f t="shared" si="65"/>
        <v/>
      </c>
      <c r="O929" s="315" t="str">
        <f t="shared" si="66"/>
        <v/>
      </c>
      <c r="P929" s="306" t="str">
        <f t="shared" si="67"/>
        <v/>
      </c>
      <c r="Q929" s="306" t="str">
        <f t="shared" si="68"/>
        <v/>
      </c>
    </row>
    <row r="930" spans="14:17" ht="18" customHeight="1" x14ac:dyDescent="0.35">
      <c r="N930" s="307" t="str">
        <f t="shared" si="65"/>
        <v/>
      </c>
      <c r="O930" s="315" t="str">
        <f t="shared" si="66"/>
        <v/>
      </c>
      <c r="P930" s="306" t="str">
        <f t="shared" si="67"/>
        <v/>
      </c>
      <c r="Q930" s="306" t="str">
        <f t="shared" si="68"/>
        <v/>
      </c>
    </row>
    <row r="931" spans="14:17" ht="18" customHeight="1" x14ac:dyDescent="0.35">
      <c r="N931" s="307" t="str">
        <f t="shared" si="65"/>
        <v/>
      </c>
      <c r="O931" s="315" t="str">
        <f t="shared" si="66"/>
        <v/>
      </c>
      <c r="P931" s="306" t="str">
        <f t="shared" si="67"/>
        <v/>
      </c>
      <c r="Q931" s="306" t="str">
        <f t="shared" si="68"/>
        <v/>
      </c>
    </row>
    <row r="932" spans="14:17" ht="18" customHeight="1" x14ac:dyDescent="0.35">
      <c r="N932" s="307" t="str">
        <f t="shared" si="65"/>
        <v/>
      </c>
      <c r="O932" s="315" t="str">
        <f t="shared" si="66"/>
        <v/>
      </c>
      <c r="P932" s="306" t="str">
        <f t="shared" si="67"/>
        <v/>
      </c>
      <c r="Q932" s="306" t="str">
        <f t="shared" si="68"/>
        <v/>
      </c>
    </row>
    <row r="933" spans="14:17" ht="18" customHeight="1" x14ac:dyDescent="0.35">
      <c r="N933" s="307" t="str">
        <f t="shared" si="65"/>
        <v/>
      </c>
      <c r="O933" s="315" t="str">
        <f t="shared" si="66"/>
        <v/>
      </c>
      <c r="P933" s="306" t="str">
        <f t="shared" si="67"/>
        <v/>
      </c>
      <c r="Q933" s="306" t="str">
        <f t="shared" si="68"/>
        <v/>
      </c>
    </row>
    <row r="934" spans="14:17" ht="18" customHeight="1" x14ac:dyDescent="0.35">
      <c r="N934" s="307" t="str">
        <f t="shared" si="65"/>
        <v/>
      </c>
      <c r="O934" s="315" t="str">
        <f t="shared" si="66"/>
        <v/>
      </c>
      <c r="P934" s="306" t="str">
        <f t="shared" si="67"/>
        <v/>
      </c>
      <c r="Q934" s="306" t="str">
        <f t="shared" si="68"/>
        <v/>
      </c>
    </row>
    <row r="935" spans="14:17" ht="18" customHeight="1" x14ac:dyDescent="0.35">
      <c r="N935" s="307" t="str">
        <f t="shared" si="65"/>
        <v/>
      </c>
      <c r="O935" s="315" t="str">
        <f t="shared" si="66"/>
        <v/>
      </c>
      <c r="P935" s="306" t="str">
        <f t="shared" si="67"/>
        <v/>
      </c>
      <c r="Q935" s="306" t="str">
        <f t="shared" si="68"/>
        <v/>
      </c>
    </row>
    <row r="936" spans="14:17" ht="18" customHeight="1" x14ac:dyDescent="0.35">
      <c r="N936" s="307" t="str">
        <f t="shared" si="65"/>
        <v/>
      </c>
      <c r="O936" s="315" t="str">
        <f t="shared" si="66"/>
        <v/>
      </c>
      <c r="P936" s="306" t="str">
        <f t="shared" si="67"/>
        <v/>
      </c>
      <c r="Q936" s="306" t="str">
        <f t="shared" si="68"/>
        <v/>
      </c>
    </row>
    <row r="937" spans="14:17" ht="18" customHeight="1" x14ac:dyDescent="0.35">
      <c r="N937" s="307" t="str">
        <f t="shared" si="65"/>
        <v/>
      </c>
      <c r="O937" s="315" t="str">
        <f t="shared" si="66"/>
        <v/>
      </c>
      <c r="P937" s="306" t="str">
        <f t="shared" si="67"/>
        <v/>
      </c>
      <c r="Q937" s="306" t="str">
        <f t="shared" si="68"/>
        <v/>
      </c>
    </row>
    <row r="938" spans="14:17" ht="18" customHeight="1" x14ac:dyDescent="0.35">
      <c r="N938" s="307" t="str">
        <f t="shared" si="65"/>
        <v/>
      </c>
      <c r="O938" s="315" t="str">
        <f t="shared" si="66"/>
        <v/>
      </c>
      <c r="P938" s="306" t="str">
        <f t="shared" si="67"/>
        <v/>
      </c>
      <c r="Q938" s="306" t="str">
        <f t="shared" si="68"/>
        <v/>
      </c>
    </row>
    <row r="939" spans="14:17" ht="18" customHeight="1" x14ac:dyDescent="0.35">
      <c r="N939" s="307" t="str">
        <f t="shared" si="65"/>
        <v/>
      </c>
      <c r="O939" s="315" t="str">
        <f t="shared" si="66"/>
        <v/>
      </c>
      <c r="P939" s="306" t="str">
        <f t="shared" si="67"/>
        <v/>
      </c>
      <c r="Q939" s="306" t="str">
        <f t="shared" si="68"/>
        <v/>
      </c>
    </row>
    <row r="940" spans="14:17" ht="18" customHeight="1" x14ac:dyDescent="0.35">
      <c r="N940" s="307" t="str">
        <f t="shared" si="65"/>
        <v/>
      </c>
      <c r="O940" s="315" t="str">
        <f t="shared" si="66"/>
        <v/>
      </c>
      <c r="P940" s="306" t="str">
        <f t="shared" si="67"/>
        <v/>
      </c>
      <c r="Q940" s="306" t="str">
        <f t="shared" si="68"/>
        <v/>
      </c>
    </row>
    <row r="941" spans="14:17" ht="18" customHeight="1" x14ac:dyDescent="0.35">
      <c r="N941" s="307" t="str">
        <f t="shared" si="65"/>
        <v/>
      </c>
      <c r="O941" s="315" t="str">
        <f t="shared" si="66"/>
        <v/>
      </c>
      <c r="P941" s="306" t="str">
        <f t="shared" si="67"/>
        <v/>
      </c>
      <c r="Q941" s="306" t="str">
        <f t="shared" si="68"/>
        <v/>
      </c>
    </row>
    <row r="942" spans="14:17" ht="18" customHeight="1" x14ac:dyDescent="0.35">
      <c r="N942" s="307" t="str">
        <f t="shared" si="65"/>
        <v/>
      </c>
      <c r="O942" s="315" t="str">
        <f t="shared" si="66"/>
        <v/>
      </c>
      <c r="P942" s="306" t="str">
        <f t="shared" si="67"/>
        <v/>
      </c>
      <c r="Q942" s="306" t="str">
        <f t="shared" si="68"/>
        <v/>
      </c>
    </row>
    <row r="943" spans="14:17" ht="18" customHeight="1" x14ac:dyDescent="0.35">
      <c r="N943" s="307" t="str">
        <f t="shared" si="65"/>
        <v/>
      </c>
      <c r="O943" s="315" t="str">
        <f t="shared" si="66"/>
        <v/>
      </c>
      <c r="P943" s="306" t="str">
        <f t="shared" si="67"/>
        <v/>
      </c>
      <c r="Q943" s="306" t="str">
        <f t="shared" si="68"/>
        <v/>
      </c>
    </row>
    <row r="944" spans="14:17" ht="18" customHeight="1" x14ac:dyDescent="0.35">
      <c r="N944" s="307" t="str">
        <f t="shared" si="65"/>
        <v/>
      </c>
      <c r="O944" s="315" t="str">
        <f t="shared" si="66"/>
        <v/>
      </c>
      <c r="P944" s="306" t="str">
        <f t="shared" si="67"/>
        <v/>
      </c>
      <c r="Q944" s="306" t="str">
        <f t="shared" si="68"/>
        <v/>
      </c>
    </row>
    <row r="945" spans="14:17" ht="18" customHeight="1" x14ac:dyDescent="0.35">
      <c r="N945" s="307" t="str">
        <f t="shared" si="65"/>
        <v/>
      </c>
      <c r="O945" s="315" t="str">
        <f t="shared" si="66"/>
        <v/>
      </c>
      <c r="P945" s="306" t="str">
        <f t="shared" si="67"/>
        <v/>
      </c>
      <c r="Q945" s="306" t="str">
        <f t="shared" si="68"/>
        <v/>
      </c>
    </row>
    <row r="946" spans="14:17" ht="18" customHeight="1" x14ac:dyDescent="0.35">
      <c r="N946" s="307" t="str">
        <f t="shared" ref="N946:N1009" si="69">CONCATENATE(J393,F393,L393)</f>
        <v/>
      </c>
      <c r="O946" s="315" t="str">
        <f t="shared" ref="O946:O1009" si="70">O393</f>
        <v/>
      </c>
      <c r="P946" s="306" t="str">
        <f t="shared" ref="P946:P1009" si="71">I393</f>
        <v/>
      </c>
      <c r="Q946" s="306" t="str">
        <f t="shared" ref="Q946:Q1009" si="72">Q393</f>
        <v/>
      </c>
    </row>
    <row r="947" spans="14:17" ht="18" customHeight="1" x14ac:dyDescent="0.35">
      <c r="N947" s="307" t="str">
        <f t="shared" si="69"/>
        <v/>
      </c>
      <c r="O947" s="315" t="str">
        <f t="shared" si="70"/>
        <v/>
      </c>
      <c r="P947" s="306" t="str">
        <f t="shared" si="71"/>
        <v/>
      </c>
      <c r="Q947" s="306" t="str">
        <f t="shared" si="72"/>
        <v/>
      </c>
    </row>
    <row r="948" spans="14:17" ht="18" customHeight="1" x14ac:dyDescent="0.35">
      <c r="N948" s="307" t="str">
        <f t="shared" si="69"/>
        <v/>
      </c>
      <c r="O948" s="315" t="str">
        <f t="shared" si="70"/>
        <v/>
      </c>
      <c r="P948" s="306" t="str">
        <f t="shared" si="71"/>
        <v/>
      </c>
      <c r="Q948" s="306" t="str">
        <f t="shared" si="72"/>
        <v/>
      </c>
    </row>
    <row r="949" spans="14:17" ht="18" customHeight="1" x14ac:dyDescent="0.35">
      <c r="N949" s="307" t="str">
        <f t="shared" si="69"/>
        <v/>
      </c>
      <c r="O949" s="315" t="str">
        <f t="shared" si="70"/>
        <v/>
      </c>
      <c r="P949" s="306" t="str">
        <f t="shared" si="71"/>
        <v/>
      </c>
      <c r="Q949" s="306" t="str">
        <f t="shared" si="72"/>
        <v/>
      </c>
    </row>
    <row r="950" spans="14:17" ht="18" customHeight="1" x14ac:dyDescent="0.35">
      <c r="N950" s="307" t="str">
        <f t="shared" si="69"/>
        <v/>
      </c>
      <c r="O950" s="315" t="str">
        <f t="shared" si="70"/>
        <v/>
      </c>
      <c r="P950" s="306" t="str">
        <f t="shared" si="71"/>
        <v/>
      </c>
      <c r="Q950" s="306" t="str">
        <f t="shared" si="72"/>
        <v/>
      </c>
    </row>
    <row r="951" spans="14:17" ht="18" customHeight="1" x14ac:dyDescent="0.35">
      <c r="N951" s="307" t="str">
        <f t="shared" si="69"/>
        <v/>
      </c>
      <c r="O951" s="315" t="str">
        <f t="shared" si="70"/>
        <v/>
      </c>
      <c r="P951" s="306" t="str">
        <f t="shared" si="71"/>
        <v/>
      </c>
      <c r="Q951" s="306" t="str">
        <f t="shared" si="72"/>
        <v/>
      </c>
    </row>
    <row r="952" spans="14:17" ht="18" customHeight="1" x14ac:dyDescent="0.35">
      <c r="N952" s="307" t="str">
        <f t="shared" si="69"/>
        <v/>
      </c>
      <c r="O952" s="315" t="str">
        <f t="shared" si="70"/>
        <v/>
      </c>
      <c r="P952" s="306" t="str">
        <f t="shared" si="71"/>
        <v/>
      </c>
      <c r="Q952" s="306" t="str">
        <f t="shared" si="72"/>
        <v/>
      </c>
    </row>
    <row r="953" spans="14:17" ht="18" customHeight="1" x14ac:dyDescent="0.35">
      <c r="N953" s="307" t="str">
        <f t="shared" si="69"/>
        <v/>
      </c>
      <c r="O953" s="315" t="str">
        <f t="shared" si="70"/>
        <v/>
      </c>
      <c r="P953" s="306" t="str">
        <f t="shared" si="71"/>
        <v/>
      </c>
      <c r="Q953" s="306" t="str">
        <f t="shared" si="72"/>
        <v/>
      </c>
    </row>
    <row r="954" spans="14:17" ht="18" customHeight="1" x14ac:dyDescent="0.35">
      <c r="N954" s="307" t="str">
        <f t="shared" si="69"/>
        <v/>
      </c>
      <c r="O954" s="315" t="str">
        <f t="shared" si="70"/>
        <v/>
      </c>
      <c r="P954" s="306" t="str">
        <f t="shared" si="71"/>
        <v/>
      </c>
      <c r="Q954" s="306" t="str">
        <f t="shared" si="72"/>
        <v/>
      </c>
    </row>
    <row r="955" spans="14:17" ht="18" customHeight="1" x14ac:dyDescent="0.35">
      <c r="N955" s="307" t="str">
        <f t="shared" si="69"/>
        <v/>
      </c>
      <c r="O955" s="315" t="str">
        <f t="shared" si="70"/>
        <v/>
      </c>
      <c r="P955" s="306" t="str">
        <f t="shared" si="71"/>
        <v/>
      </c>
      <c r="Q955" s="306" t="str">
        <f t="shared" si="72"/>
        <v/>
      </c>
    </row>
    <row r="956" spans="14:17" ht="18" customHeight="1" x14ac:dyDescent="0.35">
      <c r="N956" s="307" t="str">
        <f t="shared" si="69"/>
        <v/>
      </c>
      <c r="O956" s="315" t="str">
        <f t="shared" si="70"/>
        <v/>
      </c>
      <c r="P956" s="306" t="str">
        <f t="shared" si="71"/>
        <v/>
      </c>
      <c r="Q956" s="306" t="str">
        <f t="shared" si="72"/>
        <v/>
      </c>
    </row>
    <row r="957" spans="14:17" ht="18" customHeight="1" x14ac:dyDescent="0.35">
      <c r="N957" s="307" t="str">
        <f t="shared" si="69"/>
        <v/>
      </c>
      <c r="O957" s="315" t="str">
        <f t="shared" si="70"/>
        <v/>
      </c>
      <c r="P957" s="306" t="str">
        <f t="shared" si="71"/>
        <v/>
      </c>
      <c r="Q957" s="306" t="str">
        <f t="shared" si="72"/>
        <v/>
      </c>
    </row>
    <row r="958" spans="14:17" ht="18" customHeight="1" x14ac:dyDescent="0.35">
      <c r="N958" s="307" t="str">
        <f t="shared" si="69"/>
        <v/>
      </c>
      <c r="O958" s="315" t="str">
        <f t="shared" si="70"/>
        <v/>
      </c>
      <c r="P958" s="306" t="str">
        <f t="shared" si="71"/>
        <v/>
      </c>
      <c r="Q958" s="306" t="str">
        <f t="shared" si="72"/>
        <v/>
      </c>
    </row>
    <row r="959" spans="14:17" ht="18" customHeight="1" x14ac:dyDescent="0.35">
      <c r="N959" s="307" t="str">
        <f t="shared" si="69"/>
        <v/>
      </c>
      <c r="O959" s="315" t="str">
        <f t="shared" si="70"/>
        <v/>
      </c>
      <c r="P959" s="306" t="str">
        <f t="shared" si="71"/>
        <v/>
      </c>
      <c r="Q959" s="306" t="str">
        <f t="shared" si="72"/>
        <v/>
      </c>
    </row>
    <row r="960" spans="14:17" ht="18" customHeight="1" x14ac:dyDescent="0.35">
      <c r="N960" s="307" t="str">
        <f t="shared" si="69"/>
        <v/>
      </c>
      <c r="O960" s="315" t="str">
        <f t="shared" si="70"/>
        <v/>
      </c>
      <c r="P960" s="306" t="str">
        <f t="shared" si="71"/>
        <v/>
      </c>
      <c r="Q960" s="306" t="str">
        <f t="shared" si="72"/>
        <v/>
      </c>
    </row>
    <row r="961" spans="14:17" ht="18" customHeight="1" x14ac:dyDescent="0.35">
      <c r="N961" s="307" t="str">
        <f t="shared" si="69"/>
        <v/>
      </c>
      <c r="O961" s="315" t="str">
        <f t="shared" si="70"/>
        <v/>
      </c>
      <c r="P961" s="306" t="str">
        <f t="shared" si="71"/>
        <v/>
      </c>
      <c r="Q961" s="306" t="str">
        <f t="shared" si="72"/>
        <v/>
      </c>
    </row>
    <row r="962" spans="14:17" ht="18" customHeight="1" x14ac:dyDescent="0.35">
      <c r="N962" s="307" t="str">
        <f t="shared" si="69"/>
        <v/>
      </c>
      <c r="O962" s="315" t="str">
        <f t="shared" si="70"/>
        <v/>
      </c>
      <c r="P962" s="306" t="str">
        <f t="shared" si="71"/>
        <v/>
      </c>
      <c r="Q962" s="306" t="str">
        <f t="shared" si="72"/>
        <v/>
      </c>
    </row>
    <row r="963" spans="14:17" ht="18" customHeight="1" x14ac:dyDescent="0.35">
      <c r="N963" s="307" t="str">
        <f t="shared" si="69"/>
        <v/>
      </c>
      <c r="O963" s="315" t="str">
        <f t="shared" si="70"/>
        <v/>
      </c>
      <c r="P963" s="306" t="str">
        <f t="shared" si="71"/>
        <v/>
      </c>
      <c r="Q963" s="306" t="str">
        <f t="shared" si="72"/>
        <v/>
      </c>
    </row>
    <row r="964" spans="14:17" ht="18" customHeight="1" x14ac:dyDescent="0.35">
      <c r="N964" s="307" t="str">
        <f t="shared" si="69"/>
        <v/>
      </c>
      <c r="O964" s="315" t="str">
        <f t="shared" si="70"/>
        <v/>
      </c>
      <c r="P964" s="306" t="str">
        <f t="shared" si="71"/>
        <v/>
      </c>
      <c r="Q964" s="306" t="str">
        <f t="shared" si="72"/>
        <v/>
      </c>
    </row>
    <row r="965" spans="14:17" ht="18" customHeight="1" x14ac:dyDescent="0.35">
      <c r="N965" s="307" t="str">
        <f t="shared" si="69"/>
        <v/>
      </c>
      <c r="O965" s="315" t="str">
        <f t="shared" si="70"/>
        <v/>
      </c>
      <c r="P965" s="306" t="str">
        <f t="shared" si="71"/>
        <v/>
      </c>
      <c r="Q965" s="306" t="str">
        <f t="shared" si="72"/>
        <v/>
      </c>
    </row>
    <row r="966" spans="14:17" ht="18" customHeight="1" x14ac:dyDescent="0.35">
      <c r="N966" s="307" t="str">
        <f t="shared" si="69"/>
        <v/>
      </c>
      <c r="O966" s="315" t="str">
        <f t="shared" si="70"/>
        <v/>
      </c>
      <c r="P966" s="306" t="str">
        <f t="shared" si="71"/>
        <v/>
      </c>
      <c r="Q966" s="306" t="str">
        <f t="shared" si="72"/>
        <v/>
      </c>
    </row>
    <row r="967" spans="14:17" ht="18" customHeight="1" x14ac:dyDescent="0.35">
      <c r="N967" s="307" t="str">
        <f t="shared" si="69"/>
        <v/>
      </c>
      <c r="O967" s="315" t="str">
        <f t="shared" si="70"/>
        <v/>
      </c>
      <c r="P967" s="306" t="str">
        <f t="shared" si="71"/>
        <v/>
      </c>
      <c r="Q967" s="306" t="str">
        <f t="shared" si="72"/>
        <v/>
      </c>
    </row>
    <row r="968" spans="14:17" ht="18" customHeight="1" x14ac:dyDescent="0.35">
      <c r="N968" s="307" t="str">
        <f t="shared" si="69"/>
        <v/>
      </c>
      <c r="O968" s="315" t="str">
        <f t="shared" si="70"/>
        <v/>
      </c>
      <c r="P968" s="306" t="str">
        <f t="shared" si="71"/>
        <v/>
      </c>
      <c r="Q968" s="306" t="str">
        <f t="shared" si="72"/>
        <v/>
      </c>
    </row>
    <row r="969" spans="14:17" ht="18" customHeight="1" x14ac:dyDescent="0.35">
      <c r="N969" s="307" t="str">
        <f t="shared" si="69"/>
        <v/>
      </c>
      <c r="O969" s="315" t="str">
        <f t="shared" si="70"/>
        <v/>
      </c>
      <c r="P969" s="306" t="str">
        <f t="shared" si="71"/>
        <v/>
      </c>
      <c r="Q969" s="306" t="str">
        <f t="shared" si="72"/>
        <v/>
      </c>
    </row>
    <row r="970" spans="14:17" ht="18" customHeight="1" x14ac:dyDescent="0.35">
      <c r="N970" s="307" t="str">
        <f t="shared" si="69"/>
        <v/>
      </c>
      <c r="O970" s="315" t="str">
        <f t="shared" si="70"/>
        <v/>
      </c>
      <c r="P970" s="306" t="str">
        <f t="shared" si="71"/>
        <v/>
      </c>
      <c r="Q970" s="306" t="str">
        <f t="shared" si="72"/>
        <v/>
      </c>
    </row>
    <row r="971" spans="14:17" ht="18" customHeight="1" x14ac:dyDescent="0.35">
      <c r="N971" s="307" t="str">
        <f t="shared" si="69"/>
        <v/>
      </c>
      <c r="O971" s="315" t="str">
        <f t="shared" si="70"/>
        <v/>
      </c>
      <c r="P971" s="306" t="str">
        <f t="shared" si="71"/>
        <v/>
      </c>
      <c r="Q971" s="306" t="str">
        <f t="shared" si="72"/>
        <v/>
      </c>
    </row>
    <row r="972" spans="14:17" ht="18" customHeight="1" x14ac:dyDescent="0.35">
      <c r="N972" s="307" t="str">
        <f t="shared" si="69"/>
        <v/>
      </c>
      <c r="O972" s="315" t="str">
        <f t="shared" si="70"/>
        <v/>
      </c>
      <c r="P972" s="306" t="str">
        <f t="shared" si="71"/>
        <v/>
      </c>
      <c r="Q972" s="306" t="str">
        <f t="shared" si="72"/>
        <v/>
      </c>
    </row>
    <row r="973" spans="14:17" ht="18" customHeight="1" x14ac:dyDescent="0.35">
      <c r="N973" s="307" t="str">
        <f t="shared" si="69"/>
        <v/>
      </c>
      <c r="O973" s="315" t="str">
        <f t="shared" si="70"/>
        <v/>
      </c>
      <c r="P973" s="306" t="str">
        <f t="shared" si="71"/>
        <v/>
      </c>
      <c r="Q973" s="306" t="str">
        <f t="shared" si="72"/>
        <v/>
      </c>
    </row>
    <row r="974" spans="14:17" ht="18" customHeight="1" x14ac:dyDescent="0.35">
      <c r="N974" s="307" t="str">
        <f t="shared" si="69"/>
        <v/>
      </c>
      <c r="O974" s="315" t="str">
        <f t="shared" si="70"/>
        <v/>
      </c>
      <c r="P974" s="306" t="str">
        <f t="shared" si="71"/>
        <v/>
      </c>
      <c r="Q974" s="306" t="str">
        <f t="shared" si="72"/>
        <v/>
      </c>
    </row>
    <row r="975" spans="14:17" ht="18" customHeight="1" x14ac:dyDescent="0.35">
      <c r="N975" s="307" t="str">
        <f t="shared" si="69"/>
        <v/>
      </c>
      <c r="O975" s="315" t="str">
        <f t="shared" si="70"/>
        <v/>
      </c>
      <c r="P975" s="306" t="str">
        <f t="shared" si="71"/>
        <v/>
      </c>
      <c r="Q975" s="306" t="str">
        <f t="shared" si="72"/>
        <v/>
      </c>
    </row>
    <row r="976" spans="14:17" ht="18" customHeight="1" x14ac:dyDescent="0.35">
      <c r="N976" s="307" t="str">
        <f t="shared" si="69"/>
        <v/>
      </c>
      <c r="O976" s="315" t="str">
        <f t="shared" si="70"/>
        <v/>
      </c>
      <c r="P976" s="306" t="str">
        <f t="shared" si="71"/>
        <v/>
      </c>
      <c r="Q976" s="306" t="str">
        <f t="shared" si="72"/>
        <v/>
      </c>
    </row>
    <row r="977" spans="14:17" ht="18" customHeight="1" x14ac:dyDescent="0.35">
      <c r="N977" s="307" t="str">
        <f t="shared" si="69"/>
        <v/>
      </c>
      <c r="O977" s="315" t="str">
        <f t="shared" si="70"/>
        <v/>
      </c>
      <c r="P977" s="306" t="str">
        <f t="shared" si="71"/>
        <v/>
      </c>
      <c r="Q977" s="306" t="str">
        <f t="shared" si="72"/>
        <v/>
      </c>
    </row>
    <row r="978" spans="14:17" ht="18" customHeight="1" x14ac:dyDescent="0.35">
      <c r="N978" s="307" t="str">
        <f t="shared" si="69"/>
        <v/>
      </c>
      <c r="O978" s="315" t="str">
        <f t="shared" si="70"/>
        <v/>
      </c>
      <c r="P978" s="306" t="str">
        <f t="shared" si="71"/>
        <v/>
      </c>
      <c r="Q978" s="306" t="str">
        <f t="shared" si="72"/>
        <v/>
      </c>
    </row>
    <row r="979" spans="14:17" ht="18" customHeight="1" x14ac:dyDescent="0.35">
      <c r="N979" s="307" t="str">
        <f t="shared" si="69"/>
        <v/>
      </c>
      <c r="O979" s="315" t="str">
        <f t="shared" si="70"/>
        <v/>
      </c>
      <c r="P979" s="306" t="str">
        <f t="shared" si="71"/>
        <v/>
      </c>
      <c r="Q979" s="306" t="str">
        <f t="shared" si="72"/>
        <v/>
      </c>
    </row>
    <row r="980" spans="14:17" ht="18" customHeight="1" x14ac:dyDescent="0.35">
      <c r="N980" s="307" t="str">
        <f t="shared" si="69"/>
        <v/>
      </c>
      <c r="O980" s="315" t="str">
        <f t="shared" si="70"/>
        <v/>
      </c>
      <c r="P980" s="306" t="str">
        <f t="shared" si="71"/>
        <v/>
      </c>
      <c r="Q980" s="306" t="str">
        <f t="shared" si="72"/>
        <v/>
      </c>
    </row>
    <row r="981" spans="14:17" ht="18" customHeight="1" x14ac:dyDescent="0.35">
      <c r="N981" s="307" t="str">
        <f t="shared" si="69"/>
        <v/>
      </c>
      <c r="O981" s="315" t="str">
        <f t="shared" si="70"/>
        <v/>
      </c>
      <c r="P981" s="306" t="str">
        <f t="shared" si="71"/>
        <v/>
      </c>
      <c r="Q981" s="306" t="str">
        <f t="shared" si="72"/>
        <v/>
      </c>
    </row>
    <row r="982" spans="14:17" ht="18" customHeight="1" x14ac:dyDescent="0.35">
      <c r="N982" s="307" t="str">
        <f t="shared" si="69"/>
        <v/>
      </c>
      <c r="O982" s="315" t="str">
        <f t="shared" si="70"/>
        <v/>
      </c>
      <c r="P982" s="306" t="str">
        <f t="shared" si="71"/>
        <v/>
      </c>
      <c r="Q982" s="306" t="str">
        <f t="shared" si="72"/>
        <v/>
      </c>
    </row>
    <row r="983" spans="14:17" ht="18" customHeight="1" x14ac:dyDescent="0.35">
      <c r="N983" s="307" t="str">
        <f t="shared" si="69"/>
        <v/>
      </c>
      <c r="O983" s="315" t="str">
        <f t="shared" si="70"/>
        <v/>
      </c>
      <c r="P983" s="306" t="str">
        <f t="shared" si="71"/>
        <v/>
      </c>
      <c r="Q983" s="306" t="str">
        <f t="shared" si="72"/>
        <v/>
      </c>
    </row>
    <row r="984" spans="14:17" ht="18" customHeight="1" x14ac:dyDescent="0.35">
      <c r="N984" s="307" t="str">
        <f t="shared" si="69"/>
        <v/>
      </c>
      <c r="O984" s="315" t="str">
        <f t="shared" si="70"/>
        <v/>
      </c>
      <c r="P984" s="306" t="str">
        <f t="shared" si="71"/>
        <v/>
      </c>
      <c r="Q984" s="306" t="str">
        <f t="shared" si="72"/>
        <v/>
      </c>
    </row>
    <row r="985" spans="14:17" ht="18" customHeight="1" x14ac:dyDescent="0.35">
      <c r="N985" s="307" t="str">
        <f t="shared" si="69"/>
        <v/>
      </c>
      <c r="O985" s="315" t="str">
        <f t="shared" si="70"/>
        <v/>
      </c>
      <c r="P985" s="306" t="str">
        <f t="shared" si="71"/>
        <v/>
      </c>
      <c r="Q985" s="306" t="str">
        <f t="shared" si="72"/>
        <v/>
      </c>
    </row>
    <row r="986" spans="14:17" ht="18" customHeight="1" x14ac:dyDescent="0.35">
      <c r="N986" s="307" t="str">
        <f t="shared" si="69"/>
        <v/>
      </c>
      <c r="O986" s="315" t="str">
        <f t="shared" si="70"/>
        <v/>
      </c>
      <c r="P986" s="306" t="str">
        <f t="shared" si="71"/>
        <v/>
      </c>
      <c r="Q986" s="306" t="str">
        <f t="shared" si="72"/>
        <v/>
      </c>
    </row>
    <row r="987" spans="14:17" ht="18" customHeight="1" x14ac:dyDescent="0.35">
      <c r="N987" s="307" t="str">
        <f t="shared" si="69"/>
        <v/>
      </c>
      <c r="O987" s="315" t="str">
        <f t="shared" si="70"/>
        <v/>
      </c>
      <c r="P987" s="306" t="str">
        <f t="shared" si="71"/>
        <v/>
      </c>
      <c r="Q987" s="306" t="str">
        <f t="shared" si="72"/>
        <v/>
      </c>
    </row>
    <row r="988" spans="14:17" ht="18" customHeight="1" x14ac:dyDescent="0.35">
      <c r="N988" s="307" t="str">
        <f t="shared" si="69"/>
        <v/>
      </c>
      <c r="O988" s="315" t="str">
        <f t="shared" si="70"/>
        <v/>
      </c>
      <c r="P988" s="306" t="str">
        <f t="shared" si="71"/>
        <v/>
      </c>
      <c r="Q988" s="306" t="str">
        <f t="shared" si="72"/>
        <v/>
      </c>
    </row>
    <row r="989" spans="14:17" ht="18" customHeight="1" x14ac:dyDescent="0.35">
      <c r="N989" s="307" t="str">
        <f t="shared" si="69"/>
        <v/>
      </c>
      <c r="O989" s="315" t="str">
        <f t="shared" si="70"/>
        <v/>
      </c>
      <c r="P989" s="306" t="str">
        <f t="shared" si="71"/>
        <v/>
      </c>
      <c r="Q989" s="306" t="str">
        <f t="shared" si="72"/>
        <v/>
      </c>
    </row>
    <row r="990" spans="14:17" ht="18" customHeight="1" x14ac:dyDescent="0.35">
      <c r="N990" s="307" t="str">
        <f t="shared" si="69"/>
        <v/>
      </c>
      <c r="O990" s="315" t="str">
        <f t="shared" si="70"/>
        <v/>
      </c>
      <c r="P990" s="306" t="str">
        <f t="shared" si="71"/>
        <v/>
      </c>
      <c r="Q990" s="306" t="str">
        <f t="shared" si="72"/>
        <v/>
      </c>
    </row>
    <row r="991" spans="14:17" ht="18" customHeight="1" x14ac:dyDescent="0.35">
      <c r="N991" s="307" t="str">
        <f t="shared" si="69"/>
        <v/>
      </c>
      <c r="O991" s="315" t="str">
        <f t="shared" si="70"/>
        <v/>
      </c>
      <c r="P991" s="306" t="str">
        <f t="shared" si="71"/>
        <v/>
      </c>
      <c r="Q991" s="306" t="str">
        <f t="shared" si="72"/>
        <v/>
      </c>
    </row>
    <row r="992" spans="14:17" ht="18" customHeight="1" x14ac:dyDescent="0.35">
      <c r="N992" s="307" t="str">
        <f t="shared" si="69"/>
        <v/>
      </c>
      <c r="O992" s="315" t="str">
        <f t="shared" si="70"/>
        <v/>
      </c>
      <c r="P992" s="306" t="str">
        <f t="shared" si="71"/>
        <v/>
      </c>
      <c r="Q992" s="306" t="str">
        <f t="shared" si="72"/>
        <v/>
      </c>
    </row>
    <row r="993" spans="14:17" ht="18" customHeight="1" x14ac:dyDescent="0.35">
      <c r="N993" s="307" t="str">
        <f t="shared" si="69"/>
        <v/>
      </c>
      <c r="O993" s="315" t="str">
        <f t="shared" si="70"/>
        <v/>
      </c>
      <c r="P993" s="306" t="str">
        <f t="shared" si="71"/>
        <v/>
      </c>
      <c r="Q993" s="306" t="str">
        <f t="shared" si="72"/>
        <v/>
      </c>
    </row>
    <row r="994" spans="14:17" ht="18" customHeight="1" x14ac:dyDescent="0.35">
      <c r="N994" s="307" t="str">
        <f t="shared" si="69"/>
        <v/>
      </c>
      <c r="O994" s="315" t="str">
        <f t="shared" si="70"/>
        <v/>
      </c>
      <c r="P994" s="306" t="str">
        <f t="shared" si="71"/>
        <v/>
      </c>
      <c r="Q994" s="306" t="str">
        <f t="shared" si="72"/>
        <v/>
      </c>
    </row>
    <row r="995" spans="14:17" ht="18" customHeight="1" x14ac:dyDescent="0.35">
      <c r="N995" s="307" t="str">
        <f t="shared" si="69"/>
        <v/>
      </c>
      <c r="O995" s="315" t="str">
        <f t="shared" si="70"/>
        <v/>
      </c>
      <c r="P995" s="306" t="str">
        <f t="shared" si="71"/>
        <v/>
      </c>
      <c r="Q995" s="306" t="str">
        <f t="shared" si="72"/>
        <v/>
      </c>
    </row>
    <row r="996" spans="14:17" ht="18" customHeight="1" x14ac:dyDescent="0.35">
      <c r="N996" s="307" t="str">
        <f t="shared" si="69"/>
        <v/>
      </c>
      <c r="O996" s="315" t="str">
        <f t="shared" si="70"/>
        <v/>
      </c>
      <c r="P996" s="306" t="str">
        <f t="shared" si="71"/>
        <v/>
      </c>
      <c r="Q996" s="306" t="str">
        <f t="shared" si="72"/>
        <v/>
      </c>
    </row>
    <row r="997" spans="14:17" ht="18" customHeight="1" x14ac:dyDescent="0.35">
      <c r="N997" s="307" t="str">
        <f t="shared" si="69"/>
        <v/>
      </c>
      <c r="O997" s="315" t="str">
        <f t="shared" si="70"/>
        <v/>
      </c>
      <c r="P997" s="306" t="str">
        <f t="shared" si="71"/>
        <v/>
      </c>
      <c r="Q997" s="306" t="str">
        <f t="shared" si="72"/>
        <v/>
      </c>
    </row>
    <row r="998" spans="14:17" ht="18" customHeight="1" x14ac:dyDescent="0.35">
      <c r="N998" s="307" t="str">
        <f t="shared" si="69"/>
        <v/>
      </c>
      <c r="O998" s="315" t="str">
        <f t="shared" si="70"/>
        <v/>
      </c>
      <c r="P998" s="306" t="str">
        <f t="shared" si="71"/>
        <v/>
      </c>
      <c r="Q998" s="306" t="str">
        <f t="shared" si="72"/>
        <v/>
      </c>
    </row>
    <row r="999" spans="14:17" ht="18" customHeight="1" x14ac:dyDescent="0.35">
      <c r="N999" s="307" t="str">
        <f t="shared" si="69"/>
        <v/>
      </c>
      <c r="O999" s="315" t="str">
        <f t="shared" si="70"/>
        <v/>
      </c>
      <c r="P999" s="306" t="str">
        <f t="shared" si="71"/>
        <v/>
      </c>
      <c r="Q999" s="306" t="str">
        <f t="shared" si="72"/>
        <v/>
      </c>
    </row>
    <row r="1000" spans="14:17" ht="18" customHeight="1" x14ac:dyDescent="0.35">
      <c r="N1000" s="307" t="str">
        <f t="shared" si="69"/>
        <v/>
      </c>
      <c r="O1000" s="315" t="str">
        <f t="shared" si="70"/>
        <v/>
      </c>
      <c r="P1000" s="306" t="str">
        <f t="shared" si="71"/>
        <v/>
      </c>
      <c r="Q1000" s="306" t="str">
        <f t="shared" si="72"/>
        <v/>
      </c>
    </row>
    <row r="1001" spans="14:17" ht="18" customHeight="1" x14ac:dyDescent="0.35">
      <c r="N1001" s="307" t="str">
        <f t="shared" si="69"/>
        <v/>
      </c>
      <c r="O1001" s="315" t="str">
        <f t="shared" si="70"/>
        <v/>
      </c>
      <c r="P1001" s="306" t="str">
        <f t="shared" si="71"/>
        <v/>
      </c>
      <c r="Q1001" s="306" t="str">
        <f t="shared" si="72"/>
        <v/>
      </c>
    </row>
    <row r="1002" spans="14:17" ht="18" customHeight="1" x14ac:dyDescent="0.35">
      <c r="N1002" s="307" t="str">
        <f t="shared" si="69"/>
        <v/>
      </c>
      <c r="O1002" s="315" t="str">
        <f t="shared" si="70"/>
        <v/>
      </c>
      <c r="P1002" s="306" t="str">
        <f t="shared" si="71"/>
        <v/>
      </c>
      <c r="Q1002" s="306" t="str">
        <f t="shared" si="72"/>
        <v/>
      </c>
    </row>
    <row r="1003" spans="14:17" ht="18" customHeight="1" x14ac:dyDescent="0.35">
      <c r="N1003" s="307" t="str">
        <f t="shared" si="69"/>
        <v/>
      </c>
      <c r="O1003" s="315" t="str">
        <f t="shared" si="70"/>
        <v/>
      </c>
      <c r="P1003" s="306" t="str">
        <f t="shared" si="71"/>
        <v/>
      </c>
      <c r="Q1003" s="306" t="str">
        <f t="shared" si="72"/>
        <v/>
      </c>
    </row>
    <row r="1004" spans="14:17" ht="18" customHeight="1" x14ac:dyDescent="0.35">
      <c r="N1004" s="307" t="str">
        <f t="shared" si="69"/>
        <v/>
      </c>
      <c r="O1004" s="315" t="str">
        <f t="shared" si="70"/>
        <v/>
      </c>
      <c r="P1004" s="306" t="str">
        <f t="shared" si="71"/>
        <v/>
      </c>
      <c r="Q1004" s="306" t="str">
        <f t="shared" si="72"/>
        <v/>
      </c>
    </row>
    <row r="1005" spans="14:17" ht="18" customHeight="1" x14ac:dyDescent="0.35">
      <c r="N1005" s="307" t="str">
        <f t="shared" si="69"/>
        <v/>
      </c>
      <c r="O1005" s="315" t="str">
        <f t="shared" si="70"/>
        <v/>
      </c>
      <c r="P1005" s="306" t="str">
        <f t="shared" si="71"/>
        <v/>
      </c>
      <c r="Q1005" s="306" t="str">
        <f t="shared" si="72"/>
        <v/>
      </c>
    </row>
    <row r="1006" spans="14:17" ht="18" customHeight="1" x14ac:dyDescent="0.35">
      <c r="N1006" s="307" t="str">
        <f t="shared" si="69"/>
        <v/>
      </c>
      <c r="O1006" s="315" t="str">
        <f t="shared" si="70"/>
        <v/>
      </c>
      <c r="P1006" s="306" t="str">
        <f t="shared" si="71"/>
        <v/>
      </c>
      <c r="Q1006" s="306" t="str">
        <f t="shared" si="72"/>
        <v/>
      </c>
    </row>
    <row r="1007" spans="14:17" ht="18" customHeight="1" x14ac:dyDescent="0.35">
      <c r="N1007" s="307" t="str">
        <f t="shared" si="69"/>
        <v/>
      </c>
      <c r="O1007" s="315" t="str">
        <f t="shared" si="70"/>
        <v/>
      </c>
      <c r="P1007" s="306" t="str">
        <f t="shared" si="71"/>
        <v/>
      </c>
      <c r="Q1007" s="306" t="str">
        <f t="shared" si="72"/>
        <v/>
      </c>
    </row>
    <row r="1008" spans="14:17" ht="18" customHeight="1" x14ac:dyDescent="0.35">
      <c r="N1008" s="307" t="str">
        <f t="shared" si="69"/>
        <v/>
      </c>
      <c r="O1008" s="315" t="str">
        <f t="shared" si="70"/>
        <v/>
      </c>
      <c r="P1008" s="306" t="str">
        <f t="shared" si="71"/>
        <v/>
      </c>
      <c r="Q1008" s="306" t="str">
        <f t="shared" si="72"/>
        <v/>
      </c>
    </row>
    <row r="1009" spans="14:17" ht="18" customHeight="1" x14ac:dyDescent="0.35">
      <c r="N1009" s="307" t="str">
        <f t="shared" si="69"/>
        <v/>
      </c>
      <c r="O1009" s="315" t="str">
        <f t="shared" si="70"/>
        <v/>
      </c>
      <c r="P1009" s="306" t="str">
        <f t="shared" si="71"/>
        <v/>
      </c>
      <c r="Q1009" s="306" t="str">
        <f t="shared" si="72"/>
        <v/>
      </c>
    </row>
    <row r="1010" spans="14:17" ht="18" customHeight="1" x14ac:dyDescent="0.35">
      <c r="N1010" s="307" t="str">
        <f t="shared" ref="N1010:N1073" si="73">CONCATENATE(J457,F457,L457)</f>
        <v/>
      </c>
      <c r="O1010" s="315" t="str">
        <f t="shared" ref="O1010:O1073" si="74">O457</f>
        <v/>
      </c>
      <c r="P1010" s="306" t="str">
        <f t="shared" ref="P1010:P1073" si="75">I457</f>
        <v/>
      </c>
      <c r="Q1010" s="306" t="str">
        <f t="shared" ref="Q1010:Q1073" si="76">Q457</f>
        <v/>
      </c>
    </row>
    <row r="1011" spans="14:17" ht="18" customHeight="1" x14ac:dyDescent="0.35">
      <c r="N1011" s="307" t="str">
        <f t="shared" si="73"/>
        <v/>
      </c>
      <c r="O1011" s="315" t="str">
        <f t="shared" si="74"/>
        <v/>
      </c>
      <c r="P1011" s="306" t="str">
        <f t="shared" si="75"/>
        <v/>
      </c>
      <c r="Q1011" s="306" t="str">
        <f t="shared" si="76"/>
        <v/>
      </c>
    </row>
    <row r="1012" spans="14:17" ht="18" customHeight="1" x14ac:dyDescent="0.35">
      <c r="N1012" s="307" t="str">
        <f t="shared" si="73"/>
        <v/>
      </c>
      <c r="O1012" s="315" t="str">
        <f t="shared" si="74"/>
        <v/>
      </c>
      <c r="P1012" s="306" t="str">
        <f t="shared" si="75"/>
        <v/>
      </c>
      <c r="Q1012" s="306" t="str">
        <f t="shared" si="76"/>
        <v/>
      </c>
    </row>
    <row r="1013" spans="14:17" ht="18" customHeight="1" x14ac:dyDescent="0.35">
      <c r="N1013" s="307" t="str">
        <f t="shared" si="73"/>
        <v/>
      </c>
      <c r="O1013" s="315" t="str">
        <f t="shared" si="74"/>
        <v/>
      </c>
      <c r="P1013" s="306" t="str">
        <f t="shared" si="75"/>
        <v/>
      </c>
      <c r="Q1013" s="306" t="str">
        <f t="shared" si="76"/>
        <v/>
      </c>
    </row>
    <row r="1014" spans="14:17" ht="18" customHeight="1" x14ac:dyDescent="0.35">
      <c r="N1014" s="307" t="str">
        <f t="shared" si="73"/>
        <v/>
      </c>
      <c r="O1014" s="315" t="str">
        <f t="shared" si="74"/>
        <v/>
      </c>
      <c r="P1014" s="306" t="str">
        <f t="shared" si="75"/>
        <v/>
      </c>
      <c r="Q1014" s="306" t="str">
        <f t="shared" si="76"/>
        <v/>
      </c>
    </row>
    <row r="1015" spans="14:17" ht="18" customHeight="1" x14ac:dyDescent="0.35">
      <c r="N1015" s="307" t="str">
        <f t="shared" si="73"/>
        <v/>
      </c>
      <c r="O1015" s="315" t="str">
        <f t="shared" si="74"/>
        <v/>
      </c>
      <c r="P1015" s="306" t="str">
        <f t="shared" si="75"/>
        <v/>
      </c>
      <c r="Q1015" s="306" t="str">
        <f t="shared" si="76"/>
        <v/>
      </c>
    </row>
    <row r="1016" spans="14:17" ht="18" customHeight="1" x14ac:dyDescent="0.35">
      <c r="N1016" s="307" t="str">
        <f t="shared" si="73"/>
        <v/>
      </c>
      <c r="O1016" s="315" t="str">
        <f t="shared" si="74"/>
        <v/>
      </c>
      <c r="P1016" s="306" t="str">
        <f t="shared" si="75"/>
        <v/>
      </c>
      <c r="Q1016" s="306" t="str">
        <f t="shared" si="76"/>
        <v/>
      </c>
    </row>
    <row r="1017" spans="14:17" ht="18" customHeight="1" x14ac:dyDescent="0.35">
      <c r="N1017" s="307" t="str">
        <f t="shared" si="73"/>
        <v/>
      </c>
      <c r="O1017" s="315" t="str">
        <f t="shared" si="74"/>
        <v/>
      </c>
      <c r="P1017" s="306" t="str">
        <f t="shared" si="75"/>
        <v/>
      </c>
      <c r="Q1017" s="306" t="str">
        <f t="shared" si="76"/>
        <v/>
      </c>
    </row>
    <row r="1018" spans="14:17" ht="18" customHeight="1" x14ac:dyDescent="0.35">
      <c r="N1018" s="307" t="str">
        <f t="shared" si="73"/>
        <v/>
      </c>
      <c r="O1018" s="315" t="str">
        <f t="shared" si="74"/>
        <v/>
      </c>
      <c r="P1018" s="306" t="str">
        <f t="shared" si="75"/>
        <v/>
      </c>
      <c r="Q1018" s="306" t="str">
        <f t="shared" si="76"/>
        <v/>
      </c>
    </row>
    <row r="1019" spans="14:17" ht="18" customHeight="1" x14ac:dyDescent="0.35">
      <c r="N1019" s="307" t="str">
        <f t="shared" si="73"/>
        <v/>
      </c>
      <c r="O1019" s="315" t="str">
        <f t="shared" si="74"/>
        <v/>
      </c>
      <c r="P1019" s="306" t="str">
        <f t="shared" si="75"/>
        <v/>
      </c>
      <c r="Q1019" s="306" t="str">
        <f t="shared" si="76"/>
        <v/>
      </c>
    </row>
    <row r="1020" spans="14:17" ht="18" customHeight="1" x14ac:dyDescent="0.35">
      <c r="N1020" s="307" t="str">
        <f t="shared" si="73"/>
        <v/>
      </c>
      <c r="O1020" s="315" t="str">
        <f t="shared" si="74"/>
        <v/>
      </c>
      <c r="P1020" s="306" t="str">
        <f t="shared" si="75"/>
        <v/>
      </c>
      <c r="Q1020" s="306" t="str">
        <f t="shared" si="76"/>
        <v/>
      </c>
    </row>
    <row r="1021" spans="14:17" ht="18" customHeight="1" x14ac:dyDescent="0.35">
      <c r="N1021" s="307" t="str">
        <f t="shared" si="73"/>
        <v/>
      </c>
      <c r="O1021" s="315" t="str">
        <f t="shared" si="74"/>
        <v/>
      </c>
      <c r="P1021" s="306" t="str">
        <f t="shared" si="75"/>
        <v/>
      </c>
      <c r="Q1021" s="306" t="str">
        <f t="shared" si="76"/>
        <v/>
      </c>
    </row>
    <row r="1022" spans="14:17" ht="18" customHeight="1" x14ac:dyDescent="0.35">
      <c r="N1022" s="307" t="str">
        <f t="shared" si="73"/>
        <v/>
      </c>
      <c r="O1022" s="315" t="str">
        <f t="shared" si="74"/>
        <v/>
      </c>
      <c r="P1022" s="306" t="str">
        <f t="shared" si="75"/>
        <v/>
      </c>
      <c r="Q1022" s="306" t="str">
        <f t="shared" si="76"/>
        <v/>
      </c>
    </row>
    <row r="1023" spans="14:17" ht="18" customHeight="1" x14ac:dyDescent="0.35">
      <c r="N1023" s="307" t="str">
        <f t="shared" si="73"/>
        <v/>
      </c>
      <c r="O1023" s="315" t="str">
        <f t="shared" si="74"/>
        <v/>
      </c>
      <c r="P1023" s="306" t="str">
        <f t="shared" si="75"/>
        <v/>
      </c>
      <c r="Q1023" s="306" t="str">
        <f t="shared" si="76"/>
        <v/>
      </c>
    </row>
    <row r="1024" spans="14:17" ht="18" customHeight="1" x14ac:dyDescent="0.35">
      <c r="N1024" s="307" t="str">
        <f t="shared" si="73"/>
        <v/>
      </c>
      <c r="O1024" s="315" t="str">
        <f t="shared" si="74"/>
        <v/>
      </c>
      <c r="P1024" s="306" t="str">
        <f t="shared" si="75"/>
        <v/>
      </c>
      <c r="Q1024" s="306" t="str">
        <f t="shared" si="76"/>
        <v/>
      </c>
    </row>
    <row r="1025" spans="14:17" ht="18" customHeight="1" x14ac:dyDescent="0.35">
      <c r="N1025" s="307" t="str">
        <f t="shared" si="73"/>
        <v/>
      </c>
      <c r="O1025" s="315" t="str">
        <f t="shared" si="74"/>
        <v/>
      </c>
      <c r="P1025" s="306" t="str">
        <f t="shared" si="75"/>
        <v/>
      </c>
      <c r="Q1025" s="306" t="str">
        <f t="shared" si="76"/>
        <v/>
      </c>
    </row>
    <row r="1026" spans="14:17" ht="18" customHeight="1" x14ac:dyDescent="0.35">
      <c r="N1026" s="307" t="str">
        <f t="shared" si="73"/>
        <v/>
      </c>
      <c r="O1026" s="315" t="str">
        <f t="shared" si="74"/>
        <v/>
      </c>
      <c r="P1026" s="306" t="str">
        <f t="shared" si="75"/>
        <v/>
      </c>
      <c r="Q1026" s="306" t="str">
        <f t="shared" si="76"/>
        <v/>
      </c>
    </row>
    <row r="1027" spans="14:17" ht="18" customHeight="1" x14ac:dyDescent="0.35">
      <c r="N1027" s="307" t="str">
        <f t="shared" si="73"/>
        <v/>
      </c>
      <c r="O1027" s="315" t="str">
        <f t="shared" si="74"/>
        <v/>
      </c>
      <c r="P1027" s="306" t="str">
        <f t="shared" si="75"/>
        <v/>
      </c>
      <c r="Q1027" s="306" t="str">
        <f t="shared" si="76"/>
        <v/>
      </c>
    </row>
    <row r="1028" spans="14:17" ht="18" customHeight="1" x14ac:dyDescent="0.35">
      <c r="N1028" s="307" t="str">
        <f t="shared" si="73"/>
        <v/>
      </c>
      <c r="O1028" s="315" t="str">
        <f t="shared" si="74"/>
        <v/>
      </c>
      <c r="P1028" s="306" t="str">
        <f t="shared" si="75"/>
        <v/>
      </c>
      <c r="Q1028" s="306" t="str">
        <f t="shared" si="76"/>
        <v/>
      </c>
    </row>
    <row r="1029" spans="14:17" ht="18" customHeight="1" x14ac:dyDescent="0.35">
      <c r="N1029" s="307" t="str">
        <f t="shared" si="73"/>
        <v/>
      </c>
      <c r="O1029" s="315" t="str">
        <f t="shared" si="74"/>
        <v/>
      </c>
      <c r="P1029" s="306" t="str">
        <f t="shared" si="75"/>
        <v/>
      </c>
      <c r="Q1029" s="306" t="str">
        <f t="shared" si="76"/>
        <v/>
      </c>
    </row>
    <row r="1030" spans="14:17" ht="18" customHeight="1" x14ac:dyDescent="0.35">
      <c r="N1030" s="307" t="str">
        <f t="shared" si="73"/>
        <v/>
      </c>
      <c r="O1030" s="315" t="str">
        <f t="shared" si="74"/>
        <v/>
      </c>
      <c r="P1030" s="306" t="str">
        <f t="shared" si="75"/>
        <v/>
      </c>
      <c r="Q1030" s="306" t="str">
        <f t="shared" si="76"/>
        <v/>
      </c>
    </row>
    <row r="1031" spans="14:17" ht="18" customHeight="1" x14ac:dyDescent="0.35">
      <c r="N1031" s="307" t="str">
        <f t="shared" si="73"/>
        <v/>
      </c>
      <c r="O1031" s="315" t="str">
        <f t="shared" si="74"/>
        <v/>
      </c>
      <c r="P1031" s="306" t="str">
        <f t="shared" si="75"/>
        <v/>
      </c>
      <c r="Q1031" s="306" t="str">
        <f t="shared" si="76"/>
        <v/>
      </c>
    </row>
    <row r="1032" spans="14:17" ht="18" customHeight="1" x14ac:dyDescent="0.35">
      <c r="N1032" s="307" t="str">
        <f t="shared" si="73"/>
        <v/>
      </c>
      <c r="O1032" s="315" t="str">
        <f t="shared" si="74"/>
        <v/>
      </c>
      <c r="P1032" s="306" t="str">
        <f t="shared" si="75"/>
        <v/>
      </c>
      <c r="Q1032" s="306" t="str">
        <f t="shared" si="76"/>
        <v/>
      </c>
    </row>
    <row r="1033" spans="14:17" ht="18" customHeight="1" x14ac:dyDescent="0.35">
      <c r="N1033" s="307" t="str">
        <f t="shared" si="73"/>
        <v/>
      </c>
      <c r="O1033" s="315" t="str">
        <f t="shared" si="74"/>
        <v/>
      </c>
      <c r="P1033" s="306" t="str">
        <f t="shared" si="75"/>
        <v/>
      </c>
      <c r="Q1033" s="306" t="str">
        <f t="shared" si="76"/>
        <v/>
      </c>
    </row>
    <row r="1034" spans="14:17" ht="18" customHeight="1" x14ac:dyDescent="0.35">
      <c r="N1034" s="307" t="str">
        <f t="shared" si="73"/>
        <v/>
      </c>
      <c r="O1034" s="315" t="str">
        <f t="shared" si="74"/>
        <v/>
      </c>
      <c r="P1034" s="306" t="str">
        <f t="shared" si="75"/>
        <v/>
      </c>
      <c r="Q1034" s="306" t="str">
        <f t="shared" si="76"/>
        <v/>
      </c>
    </row>
    <row r="1035" spans="14:17" ht="18" customHeight="1" x14ac:dyDescent="0.35">
      <c r="N1035" s="307" t="str">
        <f t="shared" si="73"/>
        <v/>
      </c>
      <c r="O1035" s="315" t="str">
        <f t="shared" si="74"/>
        <v/>
      </c>
      <c r="P1035" s="306" t="str">
        <f t="shared" si="75"/>
        <v/>
      </c>
      <c r="Q1035" s="306" t="str">
        <f t="shared" si="76"/>
        <v/>
      </c>
    </row>
    <row r="1036" spans="14:17" ht="18" customHeight="1" x14ac:dyDescent="0.35">
      <c r="N1036" s="307" t="str">
        <f t="shared" si="73"/>
        <v/>
      </c>
      <c r="O1036" s="315" t="str">
        <f t="shared" si="74"/>
        <v/>
      </c>
      <c r="P1036" s="306" t="str">
        <f t="shared" si="75"/>
        <v/>
      </c>
      <c r="Q1036" s="306" t="str">
        <f t="shared" si="76"/>
        <v/>
      </c>
    </row>
    <row r="1037" spans="14:17" ht="18" customHeight="1" x14ac:dyDescent="0.35">
      <c r="N1037" s="307" t="str">
        <f t="shared" si="73"/>
        <v/>
      </c>
      <c r="O1037" s="315" t="str">
        <f t="shared" si="74"/>
        <v/>
      </c>
      <c r="P1037" s="306" t="str">
        <f t="shared" si="75"/>
        <v/>
      </c>
      <c r="Q1037" s="306" t="str">
        <f t="shared" si="76"/>
        <v/>
      </c>
    </row>
    <row r="1038" spans="14:17" ht="18" customHeight="1" x14ac:dyDescent="0.35">
      <c r="N1038" s="307" t="str">
        <f t="shared" si="73"/>
        <v/>
      </c>
      <c r="O1038" s="315" t="str">
        <f t="shared" si="74"/>
        <v/>
      </c>
      <c r="P1038" s="306" t="str">
        <f t="shared" si="75"/>
        <v/>
      </c>
      <c r="Q1038" s="306" t="str">
        <f t="shared" si="76"/>
        <v/>
      </c>
    </row>
    <row r="1039" spans="14:17" ht="18" customHeight="1" x14ac:dyDescent="0.35">
      <c r="N1039" s="307" t="str">
        <f t="shared" si="73"/>
        <v/>
      </c>
      <c r="O1039" s="315" t="str">
        <f t="shared" si="74"/>
        <v/>
      </c>
      <c r="P1039" s="306" t="str">
        <f t="shared" si="75"/>
        <v/>
      </c>
      <c r="Q1039" s="306" t="str">
        <f t="shared" si="76"/>
        <v/>
      </c>
    </row>
    <row r="1040" spans="14:17" ht="18" customHeight="1" x14ac:dyDescent="0.35">
      <c r="N1040" s="307" t="str">
        <f t="shared" si="73"/>
        <v/>
      </c>
      <c r="O1040" s="315" t="str">
        <f t="shared" si="74"/>
        <v/>
      </c>
      <c r="P1040" s="306" t="str">
        <f t="shared" si="75"/>
        <v/>
      </c>
      <c r="Q1040" s="306" t="str">
        <f t="shared" si="76"/>
        <v/>
      </c>
    </row>
    <row r="1041" spans="14:17" ht="18" customHeight="1" x14ac:dyDescent="0.35">
      <c r="N1041" s="307" t="str">
        <f t="shared" si="73"/>
        <v/>
      </c>
      <c r="O1041" s="315" t="str">
        <f t="shared" si="74"/>
        <v/>
      </c>
      <c r="P1041" s="306" t="str">
        <f t="shared" si="75"/>
        <v/>
      </c>
      <c r="Q1041" s="306" t="str">
        <f t="shared" si="76"/>
        <v/>
      </c>
    </row>
    <row r="1042" spans="14:17" ht="18" customHeight="1" x14ac:dyDescent="0.35">
      <c r="N1042" s="307" t="str">
        <f t="shared" si="73"/>
        <v/>
      </c>
      <c r="O1042" s="315" t="str">
        <f t="shared" si="74"/>
        <v/>
      </c>
      <c r="P1042" s="306" t="str">
        <f t="shared" si="75"/>
        <v/>
      </c>
      <c r="Q1042" s="306" t="str">
        <f t="shared" si="76"/>
        <v/>
      </c>
    </row>
    <row r="1043" spans="14:17" ht="18" customHeight="1" x14ac:dyDescent="0.35">
      <c r="N1043" s="307" t="str">
        <f t="shared" si="73"/>
        <v/>
      </c>
      <c r="O1043" s="315" t="str">
        <f t="shared" si="74"/>
        <v/>
      </c>
      <c r="P1043" s="306" t="str">
        <f t="shared" si="75"/>
        <v/>
      </c>
      <c r="Q1043" s="306" t="str">
        <f t="shared" si="76"/>
        <v/>
      </c>
    </row>
    <row r="1044" spans="14:17" ht="18" customHeight="1" x14ac:dyDescent="0.35">
      <c r="N1044" s="307" t="str">
        <f t="shared" si="73"/>
        <v/>
      </c>
      <c r="O1044" s="315" t="str">
        <f t="shared" si="74"/>
        <v/>
      </c>
      <c r="P1044" s="306" t="str">
        <f t="shared" si="75"/>
        <v/>
      </c>
      <c r="Q1044" s="306" t="str">
        <f t="shared" si="76"/>
        <v/>
      </c>
    </row>
    <row r="1045" spans="14:17" ht="18" customHeight="1" x14ac:dyDescent="0.35">
      <c r="N1045" s="307" t="str">
        <f t="shared" si="73"/>
        <v/>
      </c>
      <c r="O1045" s="315" t="str">
        <f t="shared" si="74"/>
        <v/>
      </c>
      <c r="P1045" s="306" t="str">
        <f t="shared" si="75"/>
        <v/>
      </c>
      <c r="Q1045" s="306" t="str">
        <f t="shared" si="76"/>
        <v/>
      </c>
    </row>
    <row r="1046" spans="14:17" ht="18" customHeight="1" x14ac:dyDescent="0.35">
      <c r="N1046" s="307" t="str">
        <f t="shared" si="73"/>
        <v/>
      </c>
      <c r="O1046" s="315" t="str">
        <f t="shared" si="74"/>
        <v/>
      </c>
      <c r="P1046" s="306" t="str">
        <f t="shared" si="75"/>
        <v/>
      </c>
      <c r="Q1046" s="306" t="str">
        <f t="shared" si="76"/>
        <v/>
      </c>
    </row>
    <row r="1047" spans="14:17" ht="18" customHeight="1" x14ac:dyDescent="0.35">
      <c r="N1047" s="307" t="str">
        <f t="shared" si="73"/>
        <v/>
      </c>
      <c r="O1047" s="315" t="str">
        <f t="shared" si="74"/>
        <v/>
      </c>
      <c r="P1047" s="306" t="str">
        <f t="shared" si="75"/>
        <v/>
      </c>
      <c r="Q1047" s="306" t="str">
        <f t="shared" si="76"/>
        <v/>
      </c>
    </row>
    <row r="1048" spans="14:17" ht="18" customHeight="1" x14ac:dyDescent="0.35">
      <c r="N1048" s="307" t="str">
        <f t="shared" si="73"/>
        <v/>
      </c>
      <c r="O1048" s="315" t="str">
        <f t="shared" si="74"/>
        <v/>
      </c>
      <c r="P1048" s="306" t="str">
        <f t="shared" si="75"/>
        <v/>
      </c>
      <c r="Q1048" s="306" t="str">
        <f t="shared" si="76"/>
        <v/>
      </c>
    </row>
    <row r="1049" spans="14:17" ht="18" customHeight="1" x14ac:dyDescent="0.35">
      <c r="N1049" s="307" t="str">
        <f t="shared" si="73"/>
        <v/>
      </c>
      <c r="O1049" s="315" t="str">
        <f t="shared" si="74"/>
        <v/>
      </c>
      <c r="P1049" s="306" t="str">
        <f t="shared" si="75"/>
        <v/>
      </c>
      <c r="Q1049" s="306" t="str">
        <f t="shared" si="76"/>
        <v/>
      </c>
    </row>
    <row r="1050" spans="14:17" ht="18" customHeight="1" x14ac:dyDescent="0.35">
      <c r="N1050" s="307" t="str">
        <f t="shared" si="73"/>
        <v/>
      </c>
      <c r="O1050" s="315" t="str">
        <f t="shared" si="74"/>
        <v/>
      </c>
      <c r="P1050" s="306" t="str">
        <f t="shared" si="75"/>
        <v/>
      </c>
      <c r="Q1050" s="306" t="str">
        <f t="shared" si="76"/>
        <v/>
      </c>
    </row>
    <row r="1051" spans="14:17" ht="18" customHeight="1" x14ac:dyDescent="0.35">
      <c r="N1051" s="307" t="str">
        <f t="shared" si="73"/>
        <v/>
      </c>
      <c r="O1051" s="315" t="str">
        <f t="shared" si="74"/>
        <v/>
      </c>
      <c r="P1051" s="306" t="str">
        <f t="shared" si="75"/>
        <v/>
      </c>
      <c r="Q1051" s="306" t="str">
        <f t="shared" si="76"/>
        <v/>
      </c>
    </row>
    <row r="1052" spans="14:17" ht="18" customHeight="1" x14ac:dyDescent="0.35">
      <c r="N1052" s="307" t="str">
        <f t="shared" si="73"/>
        <v/>
      </c>
      <c r="O1052" s="315" t="str">
        <f t="shared" si="74"/>
        <v/>
      </c>
      <c r="P1052" s="306" t="str">
        <f t="shared" si="75"/>
        <v/>
      </c>
      <c r="Q1052" s="306" t="str">
        <f t="shared" si="76"/>
        <v/>
      </c>
    </row>
    <row r="1053" spans="14:17" ht="18" customHeight="1" x14ac:dyDescent="0.35">
      <c r="N1053" s="307" t="str">
        <f t="shared" si="73"/>
        <v/>
      </c>
      <c r="O1053" s="315" t="str">
        <f t="shared" si="74"/>
        <v/>
      </c>
      <c r="P1053" s="306" t="str">
        <f t="shared" si="75"/>
        <v/>
      </c>
      <c r="Q1053" s="306" t="str">
        <f t="shared" si="76"/>
        <v/>
      </c>
    </row>
    <row r="1054" spans="14:17" ht="18" customHeight="1" x14ac:dyDescent="0.35">
      <c r="N1054" s="307" t="str">
        <f t="shared" si="73"/>
        <v/>
      </c>
      <c r="O1054" s="315" t="str">
        <f t="shared" si="74"/>
        <v/>
      </c>
      <c r="P1054" s="306" t="str">
        <f t="shared" si="75"/>
        <v/>
      </c>
      <c r="Q1054" s="306" t="str">
        <f t="shared" si="76"/>
        <v/>
      </c>
    </row>
    <row r="1055" spans="14:17" ht="18" customHeight="1" x14ac:dyDescent="0.35">
      <c r="N1055" s="307" t="str">
        <f t="shared" si="73"/>
        <v/>
      </c>
      <c r="O1055" s="315" t="str">
        <f t="shared" si="74"/>
        <v/>
      </c>
      <c r="P1055" s="306" t="str">
        <f t="shared" si="75"/>
        <v/>
      </c>
      <c r="Q1055" s="306" t="str">
        <f t="shared" si="76"/>
        <v/>
      </c>
    </row>
    <row r="1056" spans="14:17" ht="18" customHeight="1" x14ac:dyDescent="0.35">
      <c r="N1056" s="307" t="str">
        <f t="shared" si="73"/>
        <v/>
      </c>
      <c r="O1056" s="315" t="str">
        <f t="shared" si="74"/>
        <v/>
      </c>
      <c r="P1056" s="306" t="str">
        <f t="shared" si="75"/>
        <v/>
      </c>
      <c r="Q1056" s="306" t="str">
        <f t="shared" si="76"/>
        <v/>
      </c>
    </row>
    <row r="1057" spans="14:17" ht="18" customHeight="1" x14ac:dyDescent="0.35">
      <c r="N1057" s="307" t="str">
        <f t="shared" si="73"/>
        <v/>
      </c>
      <c r="O1057" s="315" t="str">
        <f t="shared" si="74"/>
        <v/>
      </c>
      <c r="P1057" s="306" t="str">
        <f t="shared" si="75"/>
        <v/>
      </c>
      <c r="Q1057" s="306" t="str">
        <f t="shared" si="76"/>
        <v/>
      </c>
    </row>
    <row r="1058" spans="14:17" ht="18" customHeight="1" x14ac:dyDescent="0.35">
      <c r="N1058" s="307" t="str">
        <f t="shared" si="73"/>
        <v/>
      </c>
      <c r="O1058" s="315" t="str">
        <f t="shared" si="74"/>
        <v/>
      </c>
      <c r="P1058" s="306" t="str">
        <f t="shared" si="75"/>
        <v/>
      </c>
      <c r="Q1058" s="306" t="str">
        <f t="shared" si="76"/>
        <v/>
      </c>
    </row>
    <row r="1059" spans="14:17" ht="18" customHeight="1" x14ac:dyDescent="0.35">
      <c r="N1059" s="307" t="str">
        <f t="shared" si="73"/>
        <v/>
      </c>
      <c r="O1059" s="315" t="str">
        <f t="shared" si="74"/>
        <v/>
      </c>
      <c r="P1059" s="306" t="str">
        <f t="shared" si="75"/>
        <v/>
      </c>
      <c r="Q1059" s="306" t="str">
        <f t="shared" si="76"/>
        <v/>
      </c>
    </row>
    <row r="1060" spans="14:17" ht="18" customHeight="1" x14ac:dyDescent="0.35">
      <c r="N1060" s="307" t="str">
        <f t="shared" si="73"/>
        <v/>
      </c>
      <c r="O1060" s="315" t="str">
        <f t="shared" si="74"/>
        <v/>
      </c>
      <c r="P1060" s="306" t="str">
        <f t="shared" si="75"/>
        <v/>
      </c>
      <c r="Q1060" s="306" t="str">
        <f t="shared" si="76"/>
        <v/>
      </c>
    </row>
    <row r="1061" spans="14:17" ht="18" customHeight="1" x14ac:dyDescent="0.35">
      <c r="N1061" s="307" t="str">
        <f t="shared" si="73"/>
        <v/>
      </c>
      <c r="O1061" s="315" t="str">
        <f t="shared" si="74"/>
        <v/>
      </c>
      <c r="P1061" s="306" t="str">
        <f t="shared" si="75"/>
        <v/>
      </c>
      <c r="Q1061" s="306" t="str">
        <f t="shared" si="76"/>
        <v/>
      </c>
    </row>
    <row r="1062" spans="14:17" ht="18" customHeight="1" x14ac:dyDescent="0.35">
      <c r="N1062" s="307" t="str">
        <f t="shared" si="73"/>
        <v/>
      </c>
      <c r="O1062" s="315" t="str">
        <f t="shared" si="74"/>
        <v/>
      </c>
      <c r="P1062" s="306" t="str">
        <f t="shared" si="75"/>
        <v/>
      </c>
      <c r="Q1062" s="306" t="str">
        <f t="shared" si="76"/>
        <v/>
      </c>
    </row>
    <row r="1063" spans="14:17" ht="18" customHeight="1" x14ac:dyDescent="0.35">
      <c r="N1063" s="307" t="str">
        <f t="shared" si="73"/>
        <v/>
      </c>
      <c r="O1063" s="315" t="str">
        <f t="shared" si="74"/>
        <v/>
      </c>
      <c r="P1063" s="306" t="str">
        <f t="shared" si="75"/>
        <v/>
      </c>
      <c r="Q1063" s="306" t="str">
        <f t="shared" si="76"/>
        <v/>
      </c>
    </row>
    <row r="1064" spans="14:17" ht="18" customHeight="1" x14ac:dyDescent="0.35">
      <c r="N1064" s="307" t="str">
        <f t="shared" si="73"/>
        <v/>
      </c>
      <c r="O1064" s="315" t="str">
        <f t="shared" si="74"/>
        <v/>
      </c>
      <c r="P1064" s="306" t="str">
        <f t="shared" si="75"/>
        <v/>
      </c>
      <c r="Q1064" s="306" t="str">
        <f t="shared" si="76"/>
        <v/>
      </c>
    </row>
    <row r="1065" spans="14:17" ht="18" customHeight="1" x14ac:dyDescent="0.35">
      <c r="N1065" s="307" t="str">
        <f t="shared" si="73"/>
        <v/>
      </c>
      <c r="O1065" s="315" t="str">
        <f t="shared" si="74"/>
        <v/>
      </c>
      <c r="P1065" s="306" t="str">
        <f t="shared" si="75"/>
        <v/>
      </c>
      <c r="Q1065" s="306" t="str">
        <f t="shared" si="76"/>
        <v/>
      </c>
    </row>
    <row r="1066" spans="14:17" ht="18" customHeight="1" x14ac:dyDescent="0.35">
      <c r="N1066" s="307" t="str">
        <f t="shared" si="73"/>
        <v/>
      </c>
      <c r="O1066" s="315" t="str">
        <f t="shared" si="74"/>
        <v/>
      </c>
      <c r="P1066" s="306" t="str">
        <f t="shared" si="75"/>
        <v/>
      </c>
      <c r="Q1066" s="306" t="str">
        <f t="shared" si="76"/>
        <v/>
      </c>
    </row>
    <row r="1067" spans="14:17" ht="18" customHeight="1" x14ac:dyDescent="0.35">
      <c r="N1067" s="307" t="str">
        <f t="shared" si="73"/>
        <v/>
      </c>
      <c r="O1067" s="315" t="str">
        <f t="shared" si="74"/>
        <v/>
      </c>
      <c r="P1067" s="306" t="str">
        <f t="shared" si="75"/>
        <v/>
      </c>
      <c r="Q1067" s="306" t="str">
        <f t="shared" si="76"/>
        <v/>
      </c>
    </row>
    <row r="1068" spans="14:17" ht="18" customHeight="1" x14ac:dyDescent="0.35">
      <c r="N1068" s="307" t="str">
        <f t="shared" si="73"/>
        <v/>
      </c>
      <c r="O1068" s="315" t="str">
        <f t="shared" si="74"/>
        <v/>
      </c>
      <c r="P1068" s="306" t="str">
        <f t="shared" si="75"/>
        <v/>
      </c>
      <c r="Q1068" s="306" t="str">
        <f t="shared" si="76"/>
        <v/>
      </c>
    </row>
    <row r="1069" spans="14:17" ht="18" customHeight="1" x14ac:dyDescent="0.35">
      <c r="N1069" s="307" t="str">
        <f t="shared" si="73"/>
        <v/>
      </c>
      <c r="O1069" s="315" t="str">
        <f t="shared" si="74"/>
        <v/>
      </c>
      <c r="P1069" s="306" t="str">
        <f t="shared" si="75"/>
        <v/>
      </c>
      <c r="Q1069" s="306" t="str">
        <f t="shared" si="76"/>
        <v/>
      </c>
    </row>
    <row r="1070" spans="14:17" ht="18" customHeight="1" x14ac:dyDescent="0.35">
      <c r="N1070" s="307" t="str">
        <f t="shared" si="73"/>
        <v/>
      </c>
      <c r="O1070" s="315" t="str">
        <f t="shared" si="74"/>
        <v/>
      </c>
      <c r="P1070" s="306" t="str">
        <f t="shared" si="75"/>
        <v/>
      </c>
      <c r="Q1070" s="306" t="str">
        <f t="shared" si="76"/>
        <v/>
      </c>
    </row>
    <row r="1071" spans="14:17" ht="18" customHeight="1" x14ac:dyDescent="0.35">
      <c r="N1071" s="307" t="str">
        <f t="shared" si="73"/>
        <v/>
      </c>
      <c r="O1071" s="315" t="str">
        <f t="shared" si="74"/>
        <v/>
      </c>
      <c r="P1071" s="306" t="str">
        <f t="shared" si="75"/>
        <v/>
      </c>
      <c r="Q1071" s="306" t="str">
        <f t="shared" si="76"/>
        <v/>
      </c>
    </row>
    <row r="1072" spans="14:17" ht="18" customHeight="1" x14ac:dyDescent="0.35">
      <c r="N1072" s="307" t="str">
        <f t="shared" si="73"/>
        <v/>
      </c>
      <c r="O1072" s="315" t="str">
        <f t="shared" si="74"/>
        <v/>
      </c>
      <c r="P1072" s="306" t="str">
        <f t="shared" si="75"/>
        <v/>
      </c>
      <c r="Q1072" s="306" t="str">
        <f t="shared" si="76"/>
        <v/>
      </c>
    </row>
    <row r="1073" spans="14:17" ht="18" customHeight="1" x14ac:dyDescent="0.35">
      <c r="N1073" s="307" t="str">
        <f t="shared" si="73"/>
        <v/>
      </c>
      <c r="O1073" s="315" t="str">
        <f t="shared" si="74"/>
        <v/>
      </c>
      <c r="P1073" s="306" t="str">
        <f t="shared" si="75"/>
        <v/>
      </c>
      <c r="Q1073" s="306" t="str">
        <f t="shared" si="76"/>
        <v/>
      </c>
    </row>
    <row r="1074" spans="14:17" ht="18" customHeight="1" x14ac:dyDescent="0.35">
      <c r="N1074" s="307" t="str">
        <f t="shared" ref="N1074:N1113" si="77">CONCATENATE(J521,F521,L521)</f>
        <v/>
      </c>
      <c r="O1074" s="315" t="str">
        <f t="shared" ref="O1074:O1113" si="78">O521</f>
        <v/>
      </c>
      <c r="P1074" s="306" t="str">
        <f t="shared" ref="P1074:P1113" si="79">I521</f>
        <v/>
      </c>
      <c r="Q1074" s="306" t="str">
        <f t="shared" ref="Q1074:Q1113" si="80">Q521</f>
        <v/>
      </c>
    </row>
    <row r="1075" spans="14:17" ht="18" customHeight="1" x14ac:dyDescent="0.35">
      <c r="N1075" s="307" t="str">
        <f t="shared" si="77"/>
        <v/>
      </c>
      <c r="O1075" s="315" t="str">
        <f t="shared" si="78"/>
        <v/>
      </c>
      <c r="P1075" s="306" t="str">
        <f t="shared" si="79"/>
        <v/>
      </c>
      <c r="Q1075" s="306" t="str">
        <f t="shared" si="80"/>
        <v/>
      </c>
    </row>
    <row r="1076" spans="14:17" ht="18" customHeight="1" x14ac:dyDescent="0.35">
      <c r="N1076" s="307" t="str">
        <f t="shared" si="77"/>
        <v/>
      </c>
      <c r="O1076" s="315" t="str">
        <f t="shared" si="78"/>
        <v/>
      </c>
      <c r="P1076" s="306" t="str">
        <f t="shared" si="79"/>
        <v/>
      </c>
      <c r="Q1076" s="306" t="str">
        <f t="shared" si="80"/>
        <v/>
      </c>
    </row>
    <row r="1077" spans="14:17" ht="18" customHeight="1" x14ac:dyDescent="0.35">
      <c r="N1077" s="307" t="str">
        <f t="shared" si="77"/>
        <v/>
      </c>
      <c r="O1077" s="315" t="str">
        <f t="shared" si="78"/>
        <v/>
      </c>
      <c r="P1077" s="306" t="str">
        <f t="shared" si="79"/>
        <v/>
      </c>
      <c r="Q1077" s="306" t="str">
        <f t="shared" si="80"/>
        <v/>
      </c>
    </row>
    <row r="1078" spans="14:17" ht="18" customHeight="1" x14ac:dyDescent="0.35">
      <c r="N1078" s="307" t="str">
        <f t="shared" si="77"/>
        <v/>
      </c>
      <c r="O1078" s="315" t="str">
        <f t="shared" si="78"/>
        <v/>
      </c>
      <c r="P1078" s="306" t="str">
        <f t="shared" si="79"/>
        <v/>
      </c>
      <c r="Q1078" s="306" t="str">
        <f t="shared" si="80"/>
        <v/>
      </c>
    </row>
    <row r="1079" spans="14:17" ht="18" customHeight="1" x14ac:dyDescent="0.35">
      <c r="N1079" s="307" t="str">
        <f t="shared" si="77"/>
        <v/>
      </c>
      <c r="O1079" s="315" t="str">
        <f t="shared" si="78"/>
        <v/>
      </c>
      <c r="P1079" s="306" t="str">
        <f t="shared" si="79"/>
        <v/>
      </c>
      <c r="Q1079" s="306" t="str">
        <f t="shared" si="80"/>
        <v/>
      </c>
    </row>
    <row r="1080" spans="14:17" ht="18" customHeight="1" x14ac:dyDescent="0.35">
      <c r="N1080" s="307" t="str">
        <f t="shared" si="77"/>
        <v/>
      </c>
      <c r="O1080" s="315" t="str">
        <f t="shared" si="78"/>
        <v/>
      </c>
      <c r="P1080" s="306" t="str">
        <f t="shared" si="79"/>
        <v/>
      </c>
      <c r="Q1080" s="306" t="str">
        <f t="shared" si="80"/>
        <v/>
      </c>
    </row>
    <row r="1081" spans="14:17" ht="18" customHeight="1" x14ac:dyDescent="0.35">
      <c r="N1081" s="307" t="str">
        <f t="shared" si="77"/>
        <v/>
      </c>
      <c r="O1081" s="315" t="str">
        <f t="shared" si="78"/>
        <v/>
      </c>
      <c r="P1081" s="306" t="str">
        <f t="shared" si="79"/>
        <v/>
      </c>
      <c r="Q1081" s="306" t="str">
        <f t="shared" si="80"/>
        <v/>
      </c>
    </row>
    <row r="1082" spans="14:17" ht="18" customHeight="1" x14ac:dyDescent="0.35">
      <c r="N1082" s="307" t="str">
        <f t="shared" si="77"/>
        <v/>
      </c>
      <c r="O1082" s="315" t="str">
        <f t="shared" si="78"/>
        <v/>
      </c>
      <c r="P1082" s="306" t="str">
        <f t="shared" si="79"/>
        <v/>
      </c>
      <c r="Q1082" s="306" t="str">
        <f t="shared" si="80"/>
        <v/>
      </c>
    </row>
    <row r="1083" spans="14:17" ht="18" customHeight="1" x14ac:dyDescent="0.35">
      <c r="N1083" s="307" t="str">
        <f t="shared" si="77"/>
        <v/>
      </c>
      <c r="O1083" s="315" t="str">
        <f t="shared" si="78"/>
        <v/>
      </c>
      <c r="P1083" s="306" t="str">
        <f t="shared" si="79"/>
        <v/>
      </c>
      <c r="Q1083" s="306" t="str">
        <f t="shared" si="80"/>
        <v/>
      </c>
    </row>
    <row r="1084" spans="14:17" ht="18" customHeight="1" x14ac:dyDescent="0.35">
      <c r="N1084" s="307" t="str">
        <f t="shared" si="77"/>
        <v/>
      </c>
      <c r="O1084" s="315" t="str">
        <f t="shared" si="78"/>
        <v/>
      </c>
      <c r="P1084" s="306" t="str">
        <f t="shared" si="79"/>
        <v/>
      </c>
      <c r="Q1084" s="306" t="str">
        <f t="shared" si="80"/>
        <v/>
      </c>
    </row>
    <row r="1085" spans="14:17" ht="18" customHeight="1" x14ac:dyDescent="0.35">
      <c r="N1085" s="307" t="str">
        <f t="shared" si="77"/>
        <v/>
      </c>
      <c r="O1085" s="315" t="str">
        <f t="shared" si="78"/>
        <v/>
      </c>
      <c r="P1085" s="306" t="str">
        <f t="shared" si="79"/>
        <v/>
      </c>
      <c r="Q1085" s="306" t="str">
        <f t="shared" si="80"/>
        <v/>
      </c>
    </row>
    <row r="1086" spans="14:17" ht="18" customHeight="1" x14ac:dyDescent="0.35">
      <c r="N1086" s="307" t="str">
        <f t="shared" si="77"/>
        <v/>
      </c>
      <c r="O1086" s="315" t="str">
        <f t="shared" si="78"/>
        <v/>
      </c>
      <c r="P1086" s="306" t="str">
        <f t="shared" si="79"/>
        <v/>
      </c>
      <c r="Q1086" s="306" t="str">
        <f t="shared" si="80"/>
        <v/>
      </c>
    </row>
    <row r="1087" spans="14:17" ht="18" customHeight="1" x14ac:dyDescent="0.35">
      <c r="N1087" s="307" t="str">
        <f t="shared" si="77"/>
        <v/>
      </c>
      <c r="O1087" s="315" t="str">
        <f t="shared" si="78"/>
        <v/>
      </c>
      <c r="P1087" s="306" t="str">
        <f t="shared" si="79"/>
        <v/>
      </c>
      <c r="Q1087" s="306" t="str">
        <f t="shared" si="80"/>
        <v/>
      </c>
    </row>
    <row r="1088" spans="14:17" ht="18" customHeight="1" x14ac:dyDescent="0.35">
      <c r="N1088" s="307" t="str">
        <f t="shared" si="77"/>
        <v/>
      </c>
      <c r="O1088" s="315" t="str">
        <f t="shared" si="78"/>
        <v/>
      </c>
      <c r="P1088" s="306" t="str">
        <f t="shared" si="79"/>
        <v/>
      </c>
      <c r="Q1088" s="306" t="str">
        <f t="shared" si="80"/>
        <v/>
      </c>
    </row>
    <row r="1089" spans="14:17" ht="18" customHeight="1" x14ac:dyDescent="0.35">
      <c r="N1089" s="307" t="str">
        <f t="shared" si="77"/>
        <v/>
      </c>
      <c r="O1089" s="315" t="str">
        <f t="shared" si="78"/>
        <v/>
      </c>
      <c r="P1089" s="306" t="str">
        <f t="shared" si="79"/>
        <v/>
      </c>
      <c r="Q1089" s="306" t="str">
        <f t="shared" si="80"/>
        <v/>
      </c>
    </row>
    <row r="1090" spans="14:17" ht="18" customHeight="1" x14ac:dyDescent="0.35">
      <c r="N1090" s="307" t="str">
        <f t="shared" si="77"/>
        <v/>
      </c>
      <c r="O1090" s="315" t="str">
        <f t="shared" si="78"/>
        <v/>
      </c>
      <c r="P1090" s="306" t="str">
        <f t="shared" si="79"/>
        <v/>
      </c>
      <c r="Q1090" s="306" t="str">
        <f t="shared" si="80"/>
        <v/>
      </c>
    </row>
    <row r="1091" spans="14:17" ht="18" customHeight="1" x14ac:dyDescent="0.35">
      <c r="N1091" s="307" t="str">
        <f t="shared" si="77"/>
        <v/>
      </c>
      <c r="O1091" s="315" t="str">
        <f t="shared" si="78"/>
        <v/>
      </c>
      <c r="P1091" s="306" t="str">
        <f t="shared" si="79"/>
        <v/>
      </c>
      <c r="Q1091" s="306" t="str">
        <f t="shared" si="80"/>
        <v/>
      </c>
    </row>
    <row r="1092" spans="14:17" ht="18" customHeight="1" x14ac:dyDescent="0.35">
      <c r="N1092" s="307" t="str">
        <f t="shared" si="77"/>
        <v/>
      </c>
      <c r="O1092" s="315" t="str">
        <f t="shared" si="78"/>
        <v/>
      </c>
      <c r="P1092" s="306" t="str">
        <f t="shared" si="79"/>
        <v/>
      </c>
      <c r="Q1092" s="306" t="str">
        <f t="shared" si="80"/>
        <v/>
      </c>
    </row>
    <row r="1093" spans="14:17" ht="18" customHeight="1" x14ac:dyDescent="0.35">
      <c r="N1093" s="307" t="str">
        <f t="shared" si="77"/>
        <v/>
      </c>
      <c r="O1093" s="315" t="str">
        <f t="shared" si="78"/>
        <v/>
      </c>
      <c r="P1093" s="306" t="str">
        <f t="shared" si="79"/>
        <v/>
      </c>
      <c r="Q1093" s="306" t="str">
        <f t="shared" si="80"/>
        <v/>
      </c>
    </row>
    <row r="1094" spans="14:17" ht="18" customHeight="1" x14ac:dyDescent="0.35">
      <c r="N1094" s="307" t="str">
        <f t="shared" si="77"/>
        <v/>
      </c>
      <c r="O1094" s="315" t="str">
        <f t="shared" si="78"/>
        <v/>
      </c>
      <c r="P1094" s="306" t="str">
        <f t="shared" si="79"/>
        <v/>
      </c>
      <c r="Q1094" s="306" t="str">
        <f t="shared" si="80"/>
        <v/>
      </c>
    </row>
    <row r="1095" spans="14:17" ht="18" customHeight="1" x14ac:dyDescent="0.35">
      <c r="N1095" s="307" t="str">
        <f t="shared" si="77"/>
        <v/>
      </c>
      <c r="O1095" s="315" t="str">
        <f t="shared" si="78"/>
        <v/>
      </c>
      <c r="P1095" s="306" t="str">
        <f t="shared" si="79"/>
        <v/>
      </c>
      <c r="Q1095" s="306" t="str">
        <f t="shared" si="80"/>
        <v/>
      </c>
    </row>
    <row r="1096" spans="14:17" ht="18" customHeight="1" x14ac:dyDescent="0.35">
      <c r="N1096" s="307" t="str">
        <f t="shared" si="77"/>
        <v/>
      </c>
      <c r="O1096" s="315" t="str">
        <f t="shared" si="78"/>
        <v/>
      </c>
      <c r="P1096" s="306" t="str">
        <f t="shared" si="79"/>
        <v/>
      </c>
      <c r="Q1096" s="306" t="str">
        <f t="shared" si="80"/>
        <v/>
      </c>
    </row>
    <row r="1097" spans="14:17" ht="18" customHeight="1" x14ac:dyDescent="0.35">
      <c r="N1097" s="307" t="str">
        <f t="shared" si="77"/>
        <v/>
      </c>
      <c r="O1097" s="315" t="str">
        <f t="shared" si="78"/>
        <v/>
      </c>
      <c r="P1097" s="306" t="str">
        <f t="shared" si="79"/>
        <v/>
      </c>
      <c r="Q1097" s="306" t="str">
        <f t="shared" si="80"/>
        <v/>
      </c>
    </row>
    <row r="1098" spans="14:17" ht="18" customHeight="1" x14ac:dyDescent="0.35">
      <c r="N1098" s="307" t="str">
        <f t="shared" si="77"/>
        <v/>
      </c>
      <c r="O1098" s="315" t="str">
        <f t="shared" si="78"/>
        <v/>
      </c>
      <c r="P1098" s="306" t="str">
        <f t="shared" si="79"/>
        <v/>
      </c>
      <c r="Q1098" s="306" t="str">
        <f t="shared" si="80"/>
        <v/>
      </c>
    </row>
    <row r="1099" spans="14:17" ht="18" customHeight="1" x14ac:dyDescent="0.35">
      <c r="N1099" s="307" t="str">
        <f t="shared" si="77"/>
        <v/>
      </c>
      <c r="O1099" s="315" t="str">
        <f t="shared" si="78"/>
        <v/>
      </c>
      <c r="P1099" s="306" t="str">
        <f t="shared" si="79"/>
        <v/>
      </c>
      <c r="Q1099" s="306" t="str">
        <f t="shared" si="80"/>
        <v/>
      </c>
    </row>
    <row r="1100" spans="14:17" ht="18" customHeight="1" x14ac:dyDescent="0.35">
      <c r="N1100" s="307" t="str">
        <f t="shared" si="77"/>
        <v/>
      </c>
      <c r="O1100" s="315" t="str">
        <f t="shared" si="78"/>
        <v/>
      </c>
      <c r="P1100" s="306" t="str">
        <f t="shared" si="79"/>
        <v/>
      </c>
      <c r="Q1100" s="306" t="str">
        <f t="shared" si="80"/>
        <v/>
      </c>
    </row>
    <row r="1101" spans="14:17" ht="18" customHeight="1" x14ac:dyDescent="0.35">
      <c r="N1101" s="307" t="str">
        <f t="shared" si="77"/>
        <v/>
      </c>
      <c r="O1101" s="315" t="str">
        <f t="shared" si="78"/>
        <v/>
      </c>
      <c r="P1101" s="306" t="str">
        <f t="shared" si="79"/>
        <v/>
      </c>
      <c r="Q1101" s="306" t="str">
        <f t="shared" si="80"/>
        <v/>
      </c>
    </row>
    <row r="1102" spans="14:17" ht="18" customHeight="1" x14ac:dyDescent="0.35">
      <c r="N1102" s="307" t="str">
        <f t="shared" si="77"/>
        <v/>
      </c>
      <c r="O1102" s="315" t="str">
        <f t="shared" si="78"/>
        <v/>
      </c>
      <c r="P1102" s="306" t="str">
        <f t="shared" si="79"/>
        <v/>
      </c>
      <c r="Q1102" s="306" t="str">
        <f t="shared" si="80"/>
        <v/>
      </c>
    </row>
    <row r="1103" spans="14:17" ht="18" customHeight="1" x14ac:dyDescent="0.35">
      <c r="N1103" s="307" t="str">
        <f t="shared" si="77"/>
        <v/>
      </c>
      <c r="O1103" s="315" t="str">
        <f t="shared" si="78"/>
        <v/>
      </c>
      <c r="P1103" s="306" t="str">
        <f t="shared" si="79"/>
        <v/>
      </c>
      <c r="Q1103" s="306" t="str">
        <f t="shared" si="80"/>
        <v/>
      </c>
    </row>
    <row r="1104" spans="14:17" ht="18" customHeight="1" x14ac:dyDescent="0.35">
      <c r="N1104" s="307" t="str">
        <f t="shared" si="77"/>
        <v/>
      </c>
      <c r="O1104" s="315" t="str">
        <f t="shared" si="78"/>
        <v/>
      </c>
      <c r="P1104" s="306" t="str">
        <f t="shared" si="79"/>
        <v/>
      </c>
      <c r="Q1104" s="306" t="str">
        <f t="shared" si="80"/>
        <v/>
      </c>
    </row>
    <row r="1105" spans="14:17" ht="18" customHeight="1" x14ac:dyDescent="0.35">
      <c r="N1105" s="307" t="str">
        <f t="shared" si="77"/>
        <v/>
      </c>
      <c r="O1105" s="315" t="str">
        <f t="shared" si="78"/>
        <v/>
      </c>
      <c r="P1105" s="306" t="str">
        <f t="shared" si="79"/>
        <v/>
      </c>
      <c r="Q1105" s="306" t="str">
        <f t="shared" si="80"/>
        <v/>
      </c>
    </row>
    <row r="1106" spans="14:17" ht="18" customHeight="1" x14ac:dyDescent="0.35">
      <c r="N1106" s="307" t="str">
        <f t="shared" si="77"/>
        <v/>
      </c>
      <c r="O1106" s="315" t="str">
        <f t="shared" si="78"/>
        <v/>
      </c>
      <c r="P1106" s="306" t="str">
        <f t="shared" si="79"/>
        <v/>
      </c>
      <c r="Q1106" s="306" t="str">
        <f t="shared" si="80"/>
        <v/>
      </c>
    </row>
    <row r="1107" spans="14:17" ht="18" customHeight="1" x14ac:dyDescent="0.35">
      <c r="N1107" s="307" t="str">
        <f t="shared" si="77"/>
        <v/>
      </c>
      <c r="O1107" s="315" t="str">
        <f t="shared" si="78"/>
        <v/>
      </c>
      <c r="P1107" s="306" t="str">
        <f t="shared" si="79"/>
        <v/>
      </c>
      <c r="Q1107" s="306" t="str">
        <f t="shared" si="80"/>
        <v/>
      </c>
    </row>
    <row r="1108" spans="14:17" ht="18" customHeight="1" x14ac:dyDescent="0.35">
      <c r="N1108" s="307" t="str">
        <f t="shared" si="77"/>
        <v/>
      </c>
      <c r="O1108" s="315" t="str">
        <f t="shared" si="78"/>
        <v/>
      </c>
      <c r="P1108" s="306" t="str">
        <f t="shared" si="79"/>
        <v/>
      </c>
      <c r="Q1108" s="306" t="str">
        <f t="shared" si="80"/>
        <v/>
      </c>
    </row>
    <row r="1109" spans="14:17" ht="18" customHeight="1" x14ac:dyDescent="0.35">
      <c r="N1109" s="307" t="str">
        <f t="shared" si="77"/>
        <v/>
      </c>
      <c r="O1109" s="315" t="str">
        <f t="shared" si="78"/>
        <v/>
      </c>
      <c r="P1109" s="306" t="str">
        <f t="shared" si="79"/>
        <v/>
      </c>
      <c r="Q1109" s="306" t="str">
        <f t="shared" si="80"/>
        <v/>
      </c>
    </row>
    <row r="1110" spans="14:17" ht="18" customHeight="1" x14ac:dyDescent="0.35">
      <c r="N1110" s="307" t="str">
        <f t="shared" si="77"/>
        <v/>
      </c>
      <c r="O1110" s="315" t="str">
        <f t="shared" si="78"/>
        <v/>
      </c>
      <c r="P1110" s="306" t="str">
        <f t="shared" si="79"/>
        <v/>
      </c>
      <c r="Q1110" s="306" t="str">
        <f t="shared" si="80"/>
        <v/>
      </c>
    </row>
    <row r="1111" spans="14:17" ht="18" customHeight="1" x14ac:dyDescent="0.35">
      <c r="N1111" s="307" t="str">
        <f t="shared" si="77"/>
        <v/>
      </c>
      <c r="O1111" s="315" t="str">
        <f t="shared" si="78"/>
        <v/>
      </c>
      <c r="P1111" s="306" t="str">
        <f t="shared" si="79"/>
        <v/>
      </c>
      <c r="Q1111" s="306" t="str">
        <f t="shared" si="80"/>
        <v/>
      </c>
    </row>
    <row r="1112" spans="14:17" ht="18" customHeight="1" x14ac:dyDescent="0.35">
      <c r="N1112" s="307" t="str">
        <f t="shared" si="77"/>
        <v/>
      </c>
      <c r="O1112" s="315" t="str">
        <f t="shared" si="78"/>
        <v/>
      </c>
      <c r="P1112" s="306" t="str">
        <f t="shared" si="79"/>
        <v/>
      </c>
      <c r="Q1112" s="306" t="str">
        <f t="shared" si="80"/>
        <v/>
      </c>
    </row>
    <row r="1113" spans="14:17" ht="18" customHeight="1" x14ac:dyDescent="0.35">
      <c r="N1113" s="307" t="str">
        <f t="shared" si="77"/>
        <v/>
      </c>
      <c r="O1113" s="315" t="str">
        <f t="shared" si="78"/>
        <v/>
      </c>
      <c r="P1113" s="306" t="str">
        <f t="shared" si="79"/>
        <v/>
      </c>
      <c r="Q1113" s="306" t="str">
        <f t="shared" si="80"/>
        <v/>
      </c>
    </row>
  </sheetData>
  <mergeCells count="3">
    <mergeCell ref="C1:H1"/>
    <mergeCell ref="C2:H2"/>
    <mergeCell ref="G7:I7"/>
  </mergeCells>
  <conditionalFormatting sqref="B7:D7 C8:C9">
    <cfRule type="expression" dxfId="23" priority="2" stopIfTrue="1">
      <formula>$C7=""</formula>
    </cfRule>
  </conditionalFormatting>
  <conditionalFormatting sqref="C10:C560">
    <cfRule type="expression" dxfId="22" priority="1" stopIfTrue="1">
      <formula>$C10=""</formula>
    </cfRule>
  </conditionalFormatting>
  <pageMargins left="0.39370078740157483" right="0.39370078740157483" top="0.78740157480314965" bottom="0.78740157480314965" header="0.51181102362204722" footer="0.51181102362204722"/>
  <pageSetup scale="38" orientation="portrait" horizontalDpi="300" verticalDpi="300" r:id="rId1"/>
  <headerFooter alignWithMargins="0"/>
  <colBreaks count="1" manualBreakCount="1">
    <brk id="11" max="282" man="1"/>
  </colBreaks>
  <ignoredErrors>
    <ignoredError sqref="P561 P562:P1113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9">
    <tabColor rgb="FF9900CC"/>
  </sheetPr>
  <dimension ref="A1:DD107"/>
  <sheetViews>
    <sheetView showGridLines="0" zoomScale="60" zoomScaleNormal="60" zoomScaleSheetLayoutView="40" workbookViewId="0">
      <selection activeCell="BT104" sqref="BT104:BV104"/>
    </sheetView>
  </sheetViews>
  <sheetFormatPr baseColWidth="10" defaultColWidth="2.09765625" defaultRowHeight="16.2" x14ac:dyDescent="0.35"/>
  <cols>
    <col min="1" max="1" width="1.19921875" style="70" customWidth="1"/>
    <col min="2" max="2" width="23.69921875" style="65" customWidth="1"/>
    <col min="3" max="4" width="2.59765625" style="5" customWidth="1"/>
    <col min="5" max="5" width="2.59765625" style="11" customWidth="1"/>
    <col min="6" max="7" width="2.59765625" style="5" customWidth="1"/>
    <col min="8" max="8" width="2.59765625" style="11" customWidth="1"/>
    <col min="9" max="10" width="2.59765625" style="5" customWidth="1"/>
    <col min="11" max="11" width="2.59765625" style="11" customWidth="1"/>
    <col min="12" max="13" width="2.59765625" style="5" customWidth="1"/>
    <col min="14" max="14" width="2.59765625" style="11" customWidth="1"/>
    <col min="15" max="16" width="2.59765625" style="5" customWidth="1"/>
    <col min="17" max="17" width="2.59765625" style="11" customWidth="1"/>
    <col min="18" max="19" width="2.59765625" style="5" customWidth="1"/>
    <col min="20" max="20" width="2.59765625" style="11" customWidth="1"/>
    <col min="21" max="22" width="2.59765625" style="5" customWidth="1"/>
    <col min="23" max="23" width="2.59765625" style="11" customWidth="1"/>
    <col min="24" max="25" width="2.59765625" style="5" customWidth="1"/>
    <col min="26" max="26" width="2.59765625" style="11" customWidth="1"/>
    <col min="27" max="28" width="2.59765625" style="5" customWidth="1"/>
    <col min="29" max="29" width="2.59765625" style="11" customWidth="1"/>
    <col min="30" max="31" width="2.59765625" style="5" customWidth="1"/>
    <col min="32" max="32" width="2.59765625" style="11" customWidth="1"/>
    <col min="33" max="34" width="2.59765625" style="5" customWidth="1"/>
    <col min="35" max="35" width="2.59765625" style="11" customWidth="1"/>
    <col min="36" max="37" width="2.59765625" style="5" customWidth="1"/>
    <col min="38" max="38" width="2.59765625" style="11" customWidth="1"/>
    <col min="39" max="40" width="2.59765625" style="5" customWidth="1"/>
    <col min="41" max="41" width="2.59765625" style="11" customWidth="1"/>
    <col min="42" max="43" width="2.59765625" style="5" customWidth="1"/>
    <col min="44" max="44" width="2.59765625" style="11" customWidth="1"/>
    <col min="45" max="46" width="2.59765625" style="5" customWidth="1"/>
    <col min="47" max="47" width="2.59765625" style="11" customWidth="1"/>
    <col min="48" max="49" width="2.59765625" style="5" customWidth="1"/>
    <col min="50" max="50" width="2.59765625" style="11" customWidth="1"/>
    <col min="51" max="52" width="2.59765625" style="5" customWidth="1"/>
    <col min="53" max="53" width="2.59765625" style="11" customWidth="1"/>
    <col min="54" max="55" width="2.59765625" style="5" customWidth="1"/>
    <col min="56" max="56" width="2.59765625" style="11" customWidth="1"/>
    <col min="57" max="58" width="2.59765625" style="5" customWidth="1"/>
    <col min="59" max="59" width="2.59765625" style="11" customWidth="1"/>
    <col min="60" max="61" width="2.59765625" style="5" customWidth="1"/>
    <col min="62" max="74" width="2.59765625" style="11" customWidth="1"/>
    <col min="75" max="75" width="4.09765625" style="11" customWidth="1"/>
    <col min="76" max="76" width="5" style="77" customWidth="1"/>
    <col min="77" max="79" width="4.59765625" style="78" customWidth="1"/>
    <col min="80" max="81" width="4.59765625" style="79" customWidth="1"/>
    <col min="82" max="84" width="4.59765625" style="78" customWidth="1"/>
    <col min="85" max="85" width="4.59765625" style="69" customWidth="1"/>
    <col min="86" max="86" width="1.19921875" style="69" customWidth="1"/>
    <col min="87" max="88" width="6.59765625" style="78" customWidth="1"/>
    <col min="89" max="99" width="4.5" style="69" customWidth="1"/>
    <col min="100" max="101" width="4.69921875" style="69" customWidth="1"/>
    <col min="102" max="104" width="4.69921875" style="70" customWidth="1"/>
    <col min="105" max="110" width="2.09765625" style="70"/>
    <col min="111" max="111" width="2.09765625" style="70" customWidth="1"/>
    <col min="112" max="16384" width="2.09765625" style="70"/>
  </cols>
  <sheetData>
    <row r="1" spans="1:108" ht="21.6" x14ac:dyDescent="0.35">
      <c r="C1" s="66"/>
      <c r="D1" s="66"/>
      <c r="F1" s="66"/>
      <c r="G1" s="66"/>
      <c r="H1" s="67"/>
      <c r="I1" s="66"/>
      <c r="J1" s="66"/>
      <c r="K1" s="67"/>
      <c r="L1" s="66"/>
      <c r="M1" s="66"/>
      <c r="N1" s="67"/>
      <c r="O1" s="66"/>
      <c r="P1" s="66"/>
      <c r="Q1" s="67"/>
      <c r="R1" s="66"/>
      <c r="S1" s="66"/>
      <c r="T1" s="67"/>
      <c r="U1" s="66"/>
      <c r="V1" s="66"/>
      <c r="W1" s="67"/>
      <c r="X1" s="66"/>
      <c r="Y1" s="66"/>
      <c r="Z1" s="67"/>
      <c r="AA1" s="66"/>
      <c r="AB1" s="66"/>
      <c r="AC1" s="67"/>
      <c r="AD1" s="66"/>
      <c r="AE1" s="66"/>
      <c r="AF1" s="67"/>
      <c r="AG1" s="66"/>
      <c r="AH1" s="66"/>
      <c r="AI1" s="67"/>
      <c r="AJ1" s="66"/>
      <c r="AK1" s="66"/>
      <c r="AL1" s="67"/>
      <c r="AM1" s="66"/>
      <c r="AN1" s="66"/>
      <c r="AO1" s="67"/>
      <c r="AP1" s="66"/>
      <c r="AQ1" s="66"/>
      <c r="AR1" s="67"/>
      <c r="AS1" s="66"/>
      <c r="AT1" s="66"/>
      <c r="AU1" s="67"/>
      <c r="AV1" s="66"/>
      <c r="AW1" s="66"/>
      <c r="AX1" s="67"/>
      <c r="AY1" s="66"/>
      <c r="AZ1" s="66"/>
      <c r="BA1" s="67"/>
      <c r="BB1" s="66"/>
      <c r="BC1" s="66"/>
      <c r="BD1" s="67"/>
      <c r="BE1" s="66"/>
      <c r="BF1" s="66"/>
      <c r="BG1" s="67"/>
      <c r="BH1" s="66"/>
      <c r="BI1" s="66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I1" s="68"/>
      <c r="CJ1" s="68"/>
      <c r="CY1" s="2"/>
    </row>
    <row r="2" spans="1:108" ht="18.600000000000001" x14ac:dyDescent="0.35">
      <c r="A2" s="71" t="s">
        <v>41</v>
      </c>
      <c r="F2" s="71"/>
      <c r="G2" s="71"/>
      <c r="H2" s="72"/>
      <c r="I2" s="71"/>
      <c r="J2" s="71"/>
      <c r="K2" s="72"/>
      <c r="L2" s="71"/>
      <c r="M2" s="71"/>
      <c r="N2" s="72"/>
      <c r="O2" s="71"/>
      <c r="P2" s="71"/>
      <c r="Q2" s="72"/>
      <c r="R2" s="71"/>
      <c r="S2" s="71"/>
      <c r="T2" s="72"/>
      <c r="U2" s="71"/>
      <c r="V2" s="71"/>
      <c r="W2" s="72"/>
      <c r="X2" s="71"/>
      <c r="Y2" s="71"/>
      <c r="Z2" s="72"/>
      <c r="AA2" s="71"/>
      <c r="AB2" s="71"/>
      <c r="AC2" s="72"/>
      <c r="AD2" s="71"/>
      <c r="AE2" s="71"/>
      <c r="AF2" s="72"/>
      <c r="AG2" s="71"/>
      <c r="AH2" s="71"/>
      <c r="AI2" s="72"/>
      <c r="AJ2" s="71"/>
      <c r="AK2" s="71"/>
      <c r="AL2" s="72"/>
      <c r="AM2" s="71"/>
      <c r="AN2" s="71"/>
      <c r="AO2" s="72"/>
      <c r="AP2" s="71"/>
      <c r="AQ2" s="71"/>
      <c r="AR2" s="72"/>
      <c r="AS2" s="71"/>
      <c r="AT2" s="71"/>
      <c r="AU2" s="72"/>
      <c r="AV2" s="71"/>
      <c r="AW2" s="71"/>
      <c r="AX2" s="72"/>
      <c r="AY2" s="71"/>
      <c r="AZ2" s="71"/>
      <c r="BA2" s="72"/>
      <c r="BB2" s="71"/>
      <c r="BC2" s="71"/>
      <c r="BD2" s="72"/>
      <c r="BE2" s="71"/>
      <c r="BF2" s="71"/>
      <c r="BG2" s="72"/>
      <c r="BH2" s="71"/>
      <c r="BI2" s="71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3"/>
      <c r="BX2" s="73"/>
      <c r="BY2" s="73"/>
      <c r="BZ2" s="73"/>
      <c r="CA2" s="73"/>
      <c r="CB2" s="73"/>
      <c r="CC2" s="73"/>
      <c r="CD2" s="73"/>
      <c r="CE2" s="73"/>
      <c r="CF2" s="73"/>
      <c r="CG2" s="73"/>
      <c r="CI2" s="73"/>
      <c r="CJ2" s="73"/>
      <c r="CY2" s="2"/>
    </row>
    <row r="3" spans="1:108" ht="18.600000000000001" x14ac:dyDescent="0.35">
      <c r="C3" s="71"/>
      <c r="D3" s="71"/>
      <c r="F3" s="71"/>
      <c r="G3" s="71"/>
      <c r="H3" s="72"/>
      <c r="I3" s="71"/>
      <c r="J3" s="71"/>
      <c r="K3" s="72"/>
      <c r="L3" s="71"/>
      <c r="M3" s="71"/>
      <c r="N3" s="72"/>
      <c r="O3" s="71"/>
      <c r="P3" s="71"/>
      <c r="Q3" s="72"/>
      <c r="R3" s="71"/>
      <c r="S3" s="71"/>
      <c r="T3" s="72"/>
      <c r="U3" s="71"/>
      <c r="V3" s="71"/>
      <c r="W3" s="72"/>
      <c r="X3" s="71"/>
      <c r="Y3" s="71"/>
      <c r="Z3" s="72"/>
      <c r="AA3" s="71"/>
      <c r="AB3" s="71"/>
      <c r="AC3" s="72"/>
      <c r="AD3" s="71"/>
      <c r="AE3" s="71"/>
      <c r="AF3" s="72"/>
      <c r="AG3" s="71"/>
      <c r="AH3" s="71"/>
      <c r="AI3" s="72"/>
      <c r="AJ3" s="71"/>
      <c r="AK3" s="71"/>
      <c r="AL3" s="72"/>
      <c r="AM3" s="71"/>
      <c r="AN3" s="71"/>
      <c r="AO3" s="72"/>
      <c r="AP3" s="71"/>
      <c r="AQ3" s="71"/>
      <c r="AR3" s="72"/>
      <c r="AS3" s="71"/>
      <c r="AT3" s="71"/>
      <c r="AU3" s="72"/>
      <c r="AV3" s="71"/>
      <c r="AW3" s="71"/>
      <c r="AX3" s="72"/>
      <c r="AY3" s="71"/>
      <c r="AZ3" s="71"/>
      <c r="BA3" s="72"/>
      <c r="BB3" s="71"/>
      <c r="BC3" s="71"/>
      <c r="BD3" s="72"/>
      <c r="BE3" s="71"/>
      <c r="BF3" s="71"/>
      <c r="BG3" s="72"/>
      <c r="BH3" s="71"/>
      <c r="BI3" s="71"/>
      <c r="BJ3" s="72"/>
      <c r="BK3" s="72"/>
      <c r="BL3" s="72"/>
      <c r="BM3" s="72"/>
      <c r="BN3" s="72"/>
      <c r="BO3" s="72"/>
      <c r="BP3" s="72"/>
      <c r="BQ3" s="72"/>
      <c r="BR3" s="72"/>
      <c r="BS3" s="72"/>
      <c r="BT3" s="72"/>
      <c r="BU3" s="72"/>
      <c r="BV3" s="72"/>
      <c r="BW3" s="73"/>
      <c r="BX3" s="73"/>
      <c r="BY3" s="73"/>
      <c r="BZ3" s="73"/>
      <c r="CA3" s="73"/>
      <c r="CB3" s="73"/>
      <c r="CC3" s="73"/>
      <c r="CD3" s="73"/>
      <c r="CE3" s="73"/>
      <c r="CF3" s="73"/>
      <c r="CG3" s="73"/>
      <c r="CI3" s="73"/>
      <c r="CJ3" s="73"/>
      <c r="CY3" s="2"/>
    </row>
    <row r="4" spans="1:108" ht="18.600000000000001" x14ac:dyDescent="0.35">
      <c r="C4" s="71"/>
      <c r="D4" s="71"/>
      <c r="F4" s="71"/>
      <c r="G4" s="71"/>
      <c r="H4" s="72"/>
      <c r="I4" s="71"/>
      <c r="J4" s="71"/>
      <c r="K4" s="72"/>
      <c r="L4" s="71"/>
      <c r="M4" s="71"/>
      <c r="N4" s="72"/>
      <c r="O4" s="71"/>
      <c r="P4" s="71"/>
      <c r="Q4" s="72"/>
      <c r="R4" s="71"/>
      <c r="S4" s="71"/>
      <c r="T4" s="72"/>
      <c r="U4" s="71"/>
      <c r="V4" s="71"/>
      <c r="W4" s="72"/>
      <c r="X4" s="71"/>
      <c r="Y4" s="71"/>
      <c r="Z4" s="72"/>
      <c r="AA4" s="71"/>
      <c r="AB4" s="71"/>
      <c r="AC4" s="72"/>
      <c r="AD4" s="71"/>
      <c r="AE4" s="71"/>
      <c r="AF4" s="72"/>
      <c r="AG4" s="71"/>
      <c r="AH4" s="71"/>
      <c r="AI4" s="72"/>
      <c r="AJ4" s="71"/>
      <c r="AK4" s="71"/>
      <c r="AL4" s="72"/>
      <c r="AM4" s="71"/>
      <c r="AN4" s="71"/>
      <c r="AO4" s="72"/>
      <c r="AP4" s="71"/>
      <c r="AQ4" s="71"/>
      <c r="AR4" s="72"/>
      <c r="AS4" s="71"/>
      <c r="AT4" s="71"/>
      <c r="AU4" s="72"/>
      <c r="AV4" s="71"/>
      <c r="AW4" s="71"/>
      <c r="AX4" s="72"/>
      <c r="AY4" s="71"/>
      <c r="AZ4" s="71"/>
      <c r="BA4" s="72"/>
      <c r="BB4" s="71"/>
      <c r="BC4" s="71"/>
      <c r="BD4" s="72"/>
      <c r="BE4" s="71"/>
      <c r="BF4" s="71"/>
      <c r="BG4" s="72"/>
      <c r="BH4" s="71"/>
      <c r="BI4" s="71"/>
      <c r="BJ4" s="72"/>
      <c r="BK4" s="72"/>
      <c r="BL4" s="72"/>
      <c r="BM4" s="72"/>
      <c r="BN4" s="72"/>
      <c r="BO4" s="72"/>
      <c r="BP4" s="72"/>
      <c r="BQ4" s="72"/>
      <c r="BR4" s="72"/>
      <c r="BS4" s="72"/>
      <c r="BT4" s="72"/>
      <c r="BU4" s="72"/>
      <c r="BV4" s="72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I4" s="73"/>
      <c r="CJ4" s="73"/>
      <c r="CY4" s="2"/>
    </row>
    <row r="5" spans="1:108" ht="18.600000000000001" x14ac:dyDescent="0.35">
      <c r="C5" s="71"/>
      <c r="D5" s="71"/>
      <c r="F5" s="71"/>
      <c r="G5" s="71"/>
      <c r="H5" s="72"/>
      <c r="I5" s="118"/>
      <c r="J5" s="71"/>
      <c r="K5" s="72"/>
      <c r="L5" s="71"/>
      <c r="M5" s="71"/>
      <c r="N5" s="72"/>
      <c r="O5" s="71"/>
      <c r="P5" s="71"/>
      <c r="Q5" s="72"/>
      <c r="R5" s="71"/>
      <c r="S5" s="71"/>
      <c r="T5" s="72"/>
      <c r="U5" s="71"/>
      <c r="V5" s="71"/>
      <c r="W5" s="72"/>
      <c r="X5" s="71"/>
      <c r="Y5" s="71"/>
      <c r="Z5" s="72"/>
      <c r="AA5" s="71"/>
      <c r="AB5" s="71"/>
      <c r="AC5" s="72"/>
      <c r="AD5" s="71"/>
      <c r="AE5" s="71"/>
      <c r="AF5" s="72"/>
      <c r="AG5" s="71"/>
      <c r="AH5" s="71"/>
      <c r="AI5" s="72"/>
      <c r="AJ5" s="71"/>
      <c r="AK5" s="71"/>
      <c r="AL5" s="72"/>
      <c r="AM5" s="71"/>
      <c r="AN5" s="71"/>
      <c r="AO5" s="72"/>
      <c r="AP5" s="71"/>
      <c r="AQ5" s="71"/>
      <c r="AR5" s="72"/>
      <c r="AS5" s="71"/>
      <c r="AT5" s="71"/>
      <c r="AU5" s="72"/>
      <c r="AV5" s="71"/>
      <c r="AW5" s="71"/>
      <c r="AX5" s="72"/>
      <c r="AY5" s="71"/>
      <c r="AZ5" s="71"/>
      <c r="BA5" s="72"/>
      <c r="BB5" s="71"/>
      <c r="BC5" s="71"/>
      <c r="BD5" s="72"/>
      <c r="BE5" s="71"/>
      <c r="BF5" s="71"/>
      <c r="BG5" s="72"/>
      <c r="BH5" s="71"/>
      <c r="BI5" s="71"/>
      <c r="BJ5" s="72"/>
      <c r="BK5" s="72"/>
      <c r="BL5" s="72"/>
      <c r="BM5" s="72"/>
      <c r="BN5" s="72"/>
      <c r="BO5" s="72"/>
      <c r="BP5" s="72"/>
      <c r="BQ5" s="72"/>
      <c r="BR5" s="72"/>
      <c r="BS5" s="72"/>
      <c r="BT5" s="72"/>
      <c r="BU5" s="72"/>
      <c r="BV5" s="72"/>
      <c r="BW5" s="73"/>
      <c r="BX5" s="73"/>
      <c r="BY5" s="82">
        <f>INICIO!I9</f>
        <v>2</v>
      </c>
      <c r="BZ5" s="80">
        <f>INICIO!I10</f>
        <v>0</v>
      </c>
      <c r="CA5" s="80">
        <f>INICIO!I11</f>
        <v>1</v>
      </c>
      <c r="CB5" s="81">
        <f>INICIO!I12</f>
        <v>2</v>
      </c>
      <c r="CC5" s="83">
        <f>INICIO!I13</f>
        <v>0</v>
      </c>
      <c r="CD5" s="73"/>
      <c r="CE5" s="73"/>
      <c r="CF5" s="73"/>
      <c r="CG5" s="73"/>
      <c r="CI5" s="73"/>
      <c r="CJ5" s="73"/>
      <c r="CY5" s="2"/>
    </row>
    <row r="7" spans="1:108" ht="75" customHeight="1" x14ac:dyDescent="0.35">
      <c r="B7" s="1" t="s">
        <v>26</v>
      </c>
      <c r="C7" s="483" t="str">
        <f>B8</f>
        <v>COCODRILOS</v>
      </c>
      <c r="D7" s="479"/>
      <c r="E7" s="480"/>
      <c r="F7" s="478" t="str">
        <f>B10</f>
        <v>TALENTO HUMANO</v>
      </c>
      <c r="G7" s="479"/>
      <c r="H7" s="480"/>
      <c r="I7" s="478" t="str">
        <f>B12</f>
        <v>DDTI</v>
      </c>
      <c r="J7" s="479"/>
      <c r="K7" s="480"/>
      <c r="L7" s="478" t="str">
        <f>B14</f>
        <v>MVP</v>
      </c>
      <c r="M7" s="479"/>
      <c r="N7" s="480"/>
      <c r="O7" s="478" t="str">
        <f>B16</f>
        <v>CIVIL Y MERCANTIL</v>
      </c>
      <c r="P7" s="479"/>
      <c r="Q7" s="480"/>
      <c r="R7" s="478" t="str">
        <f>B18</f>
        <v>RECICLADOS</v>
      </c>
      <c r="S7" s="479"/>
      <c r="T7" s="480"/>
      <c r="U7" s="478" t="str">
        <f>B20</f>
        <v>SANTA ANA</v>
      </c>
      <c r="V7" s="479"/>
      <c r="W7" s="480"/>
      <c r="X7" s="478" t="str">
        <f>B22</f>
        <v>AGUILAS</v>
      </c>
      <c r="Y7" s="479"/>
      <c r="Z7" s="480"/>
      <c r="AA7" s="478" t="str">
        <f>B24</f>
        <v>COCODRILOS</v>
      </c>
      <c r="AB7" s="479"/>
      <c r="AC7" s="480"/>
      <c r="AD7" s="478" t="str">
        <f>B26</f>
        <v>EQUIPO J</v>
      </c>
      <c r="AE7" s="479"/>
      <c r="AF7" s="480"/>
      <c r="AG7" s="479" t="str">
        <f>B28</f>
        <v>EQUIPO K</v>
      </c>
      <c r="AH7" s="479"/>
      <c r="AI7" s="480"/>
      <c r="AJ7" s="478" t="str">
        <f>B30</f>
        <v>EQUIPO L</v>
      </c>
      <c r="AK7" s="479"/>
      <c r="AL7" s="480"/>
      <c r="AM7" s="478" t="str">
        <f>B32</f>
        <v>EQUIPO M</v>
      </c>
      <c r="AN7" s="479"/>
      <c r="AO7" s="479"/>
      <c r="AP7" s="478" t="str">
        <f>B34</f>
        <v>EQUIPO N</v>
      </c>
      <c r="AQ7" s="479"/>
      <c r="AR7" s="479"/>
      <c r="AS7" s="478" t="str">
        <f>B36</f>
        <v>EQUIPO O</v>
      </c>
      <c r="AT7" s="479"/>
      <c r="AU7" s="480"/>
      <c r="AV7" s="478" t="str">
        <f>B38</f>
        <v>EQUIPO P</v>
      </c>
      <c r="AW7" s="479"/>
      <c r="AX7" s="480"/>
      <c r="AY7" s="479" t="str">
        <f>B40</f>
        <v>EQUIPO Q</v>
      </c>
      <c r="AZ7" s="479"/>
      <c r="BA7" s="480"/>
      <c r="BB7" s="478" t="str">
        <f>B42</f>
        <v>EQUIPO R</v>
      </c>
      <c r="BC7" s="479"/>
      <c r="BD7" s="480"/>
      <c r="BE7" s="478" t="str">
        <f>B44</f>
        <v>EQUIPO S</v>
      </c>
      <c r="BF7" s="479"/>
      <c r="BG7" s="479"/>
      <c r="BH7" s="478" t="str">
        <f>B46</f>
        <v>EQUIPO T</v>
      </c>
      <c r="BI7" s="479"/>
      <c r="BJ7" s="480"/>
      <c r="BK7" s="479" t="str">
        <f>B48</f>
        <v>EQUIPO U</v>
      </c>
      <c r="BL7" s="479"/>
      <c r="BM7" s="480"/>
      <c r="BN7" s="478" t="str">
        <f>B50</f>
        <v>EQUIPO V</v>
      </c>
      <c r="BO7" s="479"/>
      <c r="BP7" s="479"/>
      <c r="BQ7" s="478" t="str">
        <f>B52</f>
        <v>EQUIPO W</v>
      </c>
      <c r="BR7" s="479"/>
      <c r="BS7" s="479"/>
      <c r="BT7" s="478" t="str">
        <f>B54</f>
        <v>EQUIPO X</v>
      </c>
      <c r="BU7" s="479"/>
      <c r="BV7" s="479"/>
      <c r="BW7" s="113"/>
      <c r="BX7" s="84" t="s">
        <v>0</v>
      </c>
      <c r="BY7" s="87" t="s">
        <v>1</v>
      </c>
      <c r="BZ7" s="87" t="s">
        <v>2</v>
      </c>
      <c r="CA7" s="87" t="s">
        <v>3</v>
      </c>
      <c r="CB7" s="91" t="s">
        <v>36</v>
      </c>
      <c r="CC7" s="91" t="s">
        <v>35</v>
      </c>
      <c r="CD7" s="95" t="s">
        <v>4</v>
      </c>
      <c r="CE7" s="95" t="s">
        <v>5</v>
      </c>
      <c r="CF7" s="99" t="s">
        <v>17</v>
      </c>
      <c r="CG7" s="103" t="s">
        <v>6</v>
      </c>
      <c r="CH7" s="74"/>
      <c r="CI7" s="130" t="s">
        <v>57</v>
      </c>
      <c r="CJ7" s="130" t="s">
        <v>60</v>
      </c>
      <c r="CK7" s="74"/>
      <c r="CL7" s="463" t="s">
        <v>58</v>
      </c>
      <c r="CM7" s="464"/>
      <c r="CN7" s="464"/>
      <c r="CO7" s="464"/>
      <c r="CP7" s="465"/>
      <c r="CQ7" s="74"/>
      <c r="CR7" s="74"/>
      <c r="CS7" s="469" t="s">
        <v>59</v>
      </c>
      <c r="CT7" s="470"/>
      <c r="CU7" s="470"/>
      <c r="CV7" s="470"/>
      <c r="CW7" s="74"/>
    </row>
    <row r="8" spans="1:108" ht="16.8" thickBot="1" x14ac:dyDescent="0.4">
      <c r="B8" s="448" t="str">
        <f>INICIO!C7</f>
        <v>COCODRILOS</v>
      </c>
      <c r="C8" s="454"/>
      <c r="D8" s="446"/>
      <c r="E8" s="481"/>
      <c r="F8" s="471" t="str">
        <f>IF(ISNA(VLOOKUP(CONCATENATE($B8,F$7,"1"),'P&amp;R'!$N$8:$Q$1113,2,FALSE)), "", VLOOKUP(CONCATENATE($B8,F$7,"1"),'P&amp;R'!$N$8:$Q$1113,2,FALSE))</f>
        <v/>
      </c>
      <c r="G8" s="472"/>
      <c r="H8" s="473"/>
      <c r="I8" s="471" t="str">
        <f>IF(ISNA(VLOOKUP(CONCATENATE($B8,I$7,"1"),'P&amp;R'!$N$8:$Q$1113,2,FALSE)), "", VLOOKUP(CONCATENATE($B8,I$7,"1"),'P&amp;R'!$N$8:$Q$1113,2,FALSE))</f>
        <v/>
      </c>
      <c r="J8" s="472"/>
      <c r="K8" s="473"/>
      <c r="L8" s="471" t="str">
        <f>IF(ISNA(VLOOKUP(CONCATENATE($B8,L$7,"1"),'P&amp;R'!$N$8:$Q$1113,2,FALSE)), "", VLOOKUP(CONCATENATE($B8,L$7,"1"),'P&amp;R'!$N$8:$Q$1113,2,FALSE))</f>
        <v/>
      </c>
      <c r="M8" s="472"/>
      <c r="N8" s="473"/>
      <c r="O8" s="471" t="str">
        <f>IF(ISNA(VLOOKUP(CONCATENATE($B8,O$7,"1"),'P&amp;R'!$N$8:$Q$1113,2,FALSE)), "", VLOOKUP(CONCATENATE($B8,O$7,"1"),'P&amp;R'!$N$8:$Q$1113,2,FALSE))</f>
        <v/>
      </c>
      <c r="P8" s="472"/>
      <c r="Q8" s="473"/>
      <c r="R8" s="471" t="str">
        <f>IF(ISNA(VLOOKUP(CONCATENATE($B8,R$7,"1"),'P&amp;R'!$N$8:$Q$1113,2,FALSE)), "", VLOOKUP(CONCATENATE($B8,R$7,"1"),'P&amp;R'!$N$8:$Q$1113,2,FALSE))</f>
        <v/>
      </c>
      <c r="S8" s="472"/>
      <c r="T8" s="473"/>
      <c r="U8" s="471" t="str">
        <f>IF(ISNA(VLOOKUP(CONCATENATE($B8,U$7,"1"),'P&amp;R'!$N$8:$Q$1113,2,FALSE)), "", VLOOKUP(CONCATENATE($B8,U$7,"1"),'P&amp;R'!$N$8:$Q$1113,2,FALSE))</f>
        <v/>
      </c>
      <c r="V8" s="472"/>
      <c r="W8" s="473"/>
      <c r="X8" s="471" t="str">
        <f>IF(ISNA(VLOOKUP(CONCATENATE($B8,X$7,"1"),'P&amp;R'!$N$8:$Q$1113,2,FALSE)), "", VLOOKUP(CONCATENATE($B8,X$7,"1"),'P&amp;R'!$N$8:$Q$1113,2,FALSE))</f>
        <v/>
      </c>
      <c r="Y8" s="472"/>
      <c r="Z8" s="473"/>
      <c r="AA8" s="471" t="str">
        <f>IF(ISNA(VLOOKUP(CONCATENATE($B8,AA$7,"1"),'P&amp;R'!$N$8:$Q$1113,2,FALSE)), "", VLOOKUP(CONCATENATE($B8,AA$7,"1"),'P&amp;R'!$N$8:$Q$1113,2,FALSE))</f>
        <v/>
      </c>
      <c r="AB8" s="472"/>
      <c r="AC8" s="473"/>
      <c r="AD8" s="471" t="str">
        <f>IF(ISNA(VLOOKUP(CONCATENATE($B8,AD$7,"1"),'P&amp;R'!$N$8:$Q$1113,2,FALSE)), "", VLOOKUP(CONCATENATE($B8,AD$7,"1"),'P&amp;R'!$N$8:$Q$1113,2,FALSE))</f>
        <v/>
      </c>
      <c r="AE8" s="472"/>
      <c r="AF8" s="473"/>
      <c r="AG8" s="471" t="str">
        <f>IF(ISNA(VLOOKUP(CONCATENATE($B8,AG$7,"1"),'P&amp;R'!$N$8:$Q$1113,2,FALSE)), "", VLOOKUP(CONCATENATE($B8,AG$7,"1"),'P&amp;R'!$N$8:$Q$1113,2,FALSE))</f>
        <v/>
      </c>
      <c r="AH8" s="472"/>
      <c r="AI8" s="473"/>
      <c r="AJ8" s="471" t="str">
        <f>IF(ISNA(VLOOKUP(CONCATENATE($B8,AJ$7,"1"),'P&amp;R'!$N$8:$Q$1113,2,FALSE)), "", VLOOKUP(CONCATENATE($B8,AJ$7,"1"),'P&amp;R'!$N$8:$Q$1113,2,FALSE))</f>
        <v/>
      </c>
      <c r="AK8" s="472"/>
      <c r="AL8" s="473"/>
      <c r="AM8" s="471" t="str">
        <f>IF(ISNA(VLOOKUP(CONCATENATE($B8,AM$7,"1"),'P&amp;R'!$N$8:$Q$1113,2,FALSE)), "", VLOOKUP(CONCATENATE($B8,AM$7,"1"),'P&amp;R'!$N$8:$Q$1113,2,FALSE))</f>
        <v/>
      </c>
      <c r="AN8" s="472"/>
      <c r="AO8" s="473"/>
      <c r="AP8" s="471" t="str">
        <f>IF(ISNA(VLOOKUP(CONCATENATE($B8,AP$7,"1"),'P&amp;R'!$N$8:$Q$1113,2,FALSE)), "", VLOOKUP(CONCATENATE($B8,AP$7,"1"),'P&amp;R'!$N$8:$Q$1113,2,FALSE))</f>
        <v/>
      </c>
      <c r="AQ8" s="472"/>
      <c r="AR8" s="473"/>
      <c r="AS8" s="471" t="str">
        <f>IF(ISNA(VLOOKUP(CONCATENATE($B8,AS$7,"1"),'P&amp;R'!$N$8:$Q$1113,2,FALSE)), "", VLOOKUP(CONCATENATE($B8,AS$7,"1"),'P&amp;R'!$N$8:$Q$1113,2,FALSE))</f>
        <v/>
      </c>
      <c r="AT8" s="472"/>
      <c r="AU8" s="473"/>
      <c r="AV8" s="471" t="str">
        <f>IF(ISNA(VLOOKUP(CONCATENATE($B8,AV$7,"1"),'P&amp;R'!$N$8:$Q$1113,2,FALSE)), "", VLOOKUP(CONCATENATE($B8,AV$7,"1"),'P&amp;R'!$N$8:$Q$1113,2,FALSE))</f>
        <v/>
      </c>
      <c r="AW8" s="472"/>
      <c r="AX8" s="473"/>
      <c r="AY8" s="471" t="str">
        <f>IF(ISNA(VLOOKUP(CONCATENATE($B8,AY$7,"1"),'P&amp;R'!$N$8:$Q$1113,2,FALSE)), "", VLOOKUP(CONCATENATE($B8,AY$7,"1"),'P&amp;R'!$N$8:$Q$1113,2,FALSE))</f>
        <v/>
      </c>
      <c r="AZ8" s="472"/>
      <c r="BA8" s="473"/>
      <c r="BB8" s="471" t="str">
        <f>IF(ISNA(VLOOKUP(CONCATENATE($B8,BB$7,"1"),'P&amp;R'!$N$8:$Q$1113,2,FALSE)), "", VLOOKUP(CONCATENATE($B8,BB$7,"1"),'P&amp;R'!$N$8:$Q$1113,2,FALSE))</f>
        <v/>
      </c>
      <c r="BC8" s="472"/>
      <c r="BD8" s="473"/>
      <c r="BE8" s="471" t="str">
        <f>IF(ISNA(VLOOKUP(CONCATENATE($B8,BE$7,"1"),'P&amp;R'!$N$8:$Q$1113,2,FALSE)), "", VLOOKUP(CONCATENATE($B8,BE$7,"1"),'P&amp;R'!$N$8:$Q$1113,2,FALSE))</f>
        <v/>
      </c>
      <c r="BF8" s="472"/>
      <c r="BG8" s="473"/>
      <c r="BH8" s="471" t="str">
        <f>IF(ISNA(VLOOKUP(CONCATENATE($B8,BH$7,"1"),'P&amp;R'!$N$8:$Q$1113,2,FALSE)), "", VLOOKUP(CONCATENATE($B8,BH$7,"1"),'P&amp;R'!$N$8:$Q$1113,2,FALSE))</f>
        <v/>
      </c>
      <c r="BI8" s="472"/>
      <c r="BJ8" s="473"/>
      <c r="BK8" s="471" t="str">
        <f>IF(ISNA(VLOOKUP(CONCATENATE($B8,BK$7,"1"),'P&amp;R'!$N$8:$Q$1113,2,FALSE)), "", VLOOKUP(CONCATENATE($B8,BK$7,"1"),'P&amp;R'!$N$8:$Q$1113,2,FALSE))</f>
        <v/>
      </c>
      <c r="BL8" s="472"/>
      <c r="BM8" s="473"/>
      <c r="BN8" s="471" t="str">
        <f>IF(ISNA(VLOOKUP(CONCATENATE($B8,BN$7,"1"),'P&amp;R'!$N$8:$Q$1113,2,FALSE)), "", VLOOKUP(CONCATENATE($B8,BN$7,"1"),'P&amp;R'!$N$8:$Q$1113,2,FALSE))</f>
        <v/>
      </c>
      <c r="BO8" s="472"/>
      <c r="BP8" s="473"/>
      <c r="BQ8" s="471" t="str">
        <f>IF(ISNA(VLOOKUP(CONCATENATE($B8,BQ$7,"1"),'P&amp;R'!$N$8:$Q$1113,2,FALSE)), "", VLOOKUP(CONCATENATE($B8,BQ$7,"1"),'P&amp;R'!$N$8:$Q$1113,2,FALSE))</f>
        <v/>
      </c>
      <c r="BR8" s="472"/>
      <c r="BS8" s="473"/>
      <c r="BT8" s="471" t="str">
        <f>IF(ISNA(VLOOKUP(CONCATENATE($B8,BT$7,"1"),'P&amp;R'!$N$8:$Q$1113,2,FALSE)), "", VLOOKUP(CONCATENATE($B8,BT$7,"1"),'P&amp;R'!$N$8:$Q$1113,2,FALSE))</f>
        <v/>
      </c>
      <c r="BU8" s="472"/>
      <c r="BV8" s="473"/>
      <c r="BW8" s="162"/>
      <c r="BX8" s="85"/>
      <c r="BY8" s="88"/>
      <c r="BZ8" s="88"/>
      <c r="CA8" s="88"/>
      <c r="CB8" s="92"/>
      <c r="CC8" s="92"/>
      <c r="CD8" s="96"/>
      <c r="CE8" s="96"/>
      <c r="CF8" s="100"/>
      <c r="CG8" s="104"/>
      <c r="CH8" s="74"/>
      <c r="CI8" s="122"/>
      <c r="CJ8" s="122"/>
      <c r="CK8" s="74"/>
      <c r="CL8" s="132" t="s">
        <v>1</v>
      </c>
      <c r="CM8" s="133" t="s">
        <v>2</v>
      </c>
      <c r="CN8" s="133" t="s">
        <v>3</v>
      </c>
      <c r="CO8" s="134" t="s">
        <v>36</v>
      </c>
      <c r="CP8" s="135" t="s">
        <v>35</v>
      </c>
      <c r="CQ8" s="74"/>
      <c r="CR8" s="74"/>
      <c r="CS8" s="152" t="s">
        <v>4</v>
      </c>
      <c r="CT8" s="153" t="s">
        <v>5</v>
      </c>
      <c r="CU8" s="74"/>
      <c r="CV8" s="74"/>
      <c r="CW8" s="74"/>
    </row>
    <row r="9" spans="1:108" ht="24.9" customHeight="1" x14ac:dyDescent="0.35">
      <c r="B9" s="449"/>
      <c r="C9" s="326"/>
      <c r="D9" s="327"/>
      <c r="E9" s="328"/>
      <c r="F9" s="324" t="str">
        <f>IF(ISNA(VLOOKUP(CONCATENATE($B8,F$7,"1"),'P&amp;R'!$N$8:$Q$1113,3,FALSE)), "", VLOOKUP(CONCATENATE($B8,F$7,"1"),'P&amp;R'!$N$8:$Q$1113,3,FALSE))</f>
        <v/>
      </c>
      <c r="G9" s="324" t="str">
        <f>IF(ISNA(VLOOKUP(CONCATENATE($B8,F$7,"1"),'P&amp;R'!$N$8:$Q$1113,4,FALSE)), "", VLOOKUP(CONCATENATE($B8,F$7,"1"),'P&amp;R'!$N$8:$Q$1113,4,FALSE))</f>
        <v>-</v>
      </c>
      <c r="H9" s="325" t="str">
        <f>IF(ISNA(VLOOKUP(CONCATENATE(F$7,$B8,"1"),'P&amp;R'!$N$8:$Q$1113,3,FALSE)), "", VLOOKUP(CONCATENATE(F$7,$B8,"1"),'P&amp;R'!$N$8:$Q$1113,3,FALSE))</f>
        <v/>
      </c>
      <c r="I9" s="324" t="str">
        <f>IF(ISNA(VLOOKUP(CONCATENATE($B8,I$7,"1"),'P&amp;R'!$N$8:$Q$1113,3,FALSE)), "", VLOOKUP(CONCATENATE($B8,I$7,"1"),'P&amp;R'!$N$8:$Q$1113,3,FALSE))</f>
        <v/>
      </c>
      <c r="J9" s="324" t="str">
        <f>IF(ISNA(VLOOKUP(CONCATENATE($B8,I$7,"1"),'P&amp;R'!$N$8:$Q$1113,4,FALSE)), "", VLOOKUP(CONCATENATE($B8,I$7,"1"),'P&amp;R'!$N$8:$Q$1113,4,FALSE))</f>
        <v>-</v>
      </c>
      <c r="K9" s="325" t="str">
        <f>IF(ISNA(VLOOKUP(CONCATENATE(I$7,$B8,"1"),'P&amp;R'!$N$8:$Q$1113,3,FALSE)), "", VLOOKUP(CONCATENATE(I$7,$B8,"1"),'P&amp;R'!$N$8:$Q$1113,3,FALSE))</f>
        <v/>
      </c>
      <c r="L9" s="324" t="str">
        <f>IF(ISNA(VLOOKUP(CONCATENATE($B8,L$7,"1"),'P&amp;R'!$N$8:$Q$1113,3,FALSE)), "", VLOOKUP(CONCATENATE($B8,L$7,"1"),'P&amp;R'!$N$8:$Q$1113,3,FALSE))</f>
        <v/>
      </c>
      <c r="M9" s="324" t="str">
        <f>IF(ISNA(VLOOKUP(CONCATENATE($B8,L$7,"1"),'P&amp;R'!$N$8:$Q$1113,4,FALSE)), "", VLOOKUP(CONCATENATE($B8,L$7,"1"),'P&amp;R'!$N$8:$Q$1113,4,FALSE))</f>
        <v>-</v>
      </c>
      <c r="N9" s="325" t="str">
        <f>IF(ISNA(VLOOKUP(CONCATENATE(L$7,$B8,"1"),'P&amp;R'!$N$8:$Q$1113,3,FALSE)), "", VLOOKUP(CONCATENATE(L$7,$B8,"1"),'P&amp;R'!$N$8:$Q$1113,3,FALSE))</f>
        <v/>
      </c>
      <c r="O9" s="324" t="str">
        <f>IF(ISNA(VLOOKUP(CONCATENATE($B8,O$7,"1"),'P&amp;R'!$N$8:$Q$1113,3,FALSE)), "", VLOOKUP(CONCATENATE($B8,O$7,"1"),'P&amp;R'!$N$8:$Q$1113,3,FALSE))</f>
        <v/>
      </c>
      <c r="P9" s="324" t="str">
        <f>IF(ISNA(VLOOKUP(CONCATENATE($B8,O$7,"1"),'P&amp;R'!$N$8:$Q$1113,4,FALSE)), "", VLOOKUP(CONCATENATE($B8,O$7,"1"),'P&amp;R'!$N$8:$Q$1113,4,FALSE))</f>
        <v>-</v>
      </c>
      <c r="Q9" s="325" t="str">
        <f>IF(ISNA(VLOOKUP(CONCATENATE(O$7,$B8,"1"),'P&amp;R'!$N$8:$Q$1113,3,FALSE)), "", VLOOKUP(CONCATENATE(O$7,$B8,"1"),'P&amp;R'!$N$8:$Q$1113,3,FALSE))</f>
        <v/>
      </c>
      <c r="R9" s="324" t="str">
        <f>IF(ISNA(VLOOKUP(CONCATENATE($B8,R$7,"1"),'P&amp;R'!$N$8:$Q$1113,3,FALSE)), "", VLOOKUP(CONCATENATE($B8,R$7,"1"),'P&amp;R'!$N$8:$Q$1113,3,FALSE))</f>
        <v/>
      </c>
      <c r="S9" s="324" t="str">
        <f>IF(ISNA(VLOOKUP(CONCATENATE($B8,R$7,"1"),'P&amp;R'!$N$8:$Q$1113,4,FALSE)), "", VLOOKUP(CONCATENATE($B8,R$7,"1"),'P&amp;R'!$N$8:$Q$1113,4,FALSE))</f>
        <v>-</v>
      </c>
      <c r="T9" s="325" t="str">
        <f>IF(ISNA(VLOOKUP(CONCATENATE(R$7,$B8,"1"),'P&amp;R'!$N$8:$Q$1113,3,FALSE)), "", VLOOKUP(CONCATENATE(R$7,$B8,"1"),'P&amp;R'!$N$8:$Q$1113,3,FALSE))</f>
        <v/>
      </c>
      <c r="U9" s="324" t="str">
        <f>IF(ISNA(VLOOKUP(CONCATENATE($B8,U$7,"1"),'P&amp;R'!$N$8:$Q$1113,3,FALSE)), "", VLOOKUP(CONCATENATE($B8,U$7,"1"),'P&amp;R'!$N$8:$Q$1113,3,FALSE))</f>
        <v/>
      </c>
      <c r="V9" s="324" t="str">
        <f>IF(ISNA(VLOOKUP(CONCATENATE($B8,U$7,"1"),'P&amp;R'!$N$8:$Q$1113,4,FALSE)), "", VLOOKUP(CONCATENATE($B8,U$7,"1"),'P&amp;R'!$N$8:$Q$1113,4,FALSE))</f>
        <v>-</v>
      </c>
      <c r="W9" s="325" t="str">
        <f>IF(ISNA(VLOOKUP(CONCATENATE(U$7,$B8,"1"),'P&amp;R'!$N$8:$Q$1113,3,FALSE)), "", VLOOKUP(CONCATENATE(U$7,$B8,"1"),'P&amp;R'!$N$8:$Q$1113,3,FALSE))</f>
        <v/>
      </c>
      <c r="X9" s="324" t="str">
        <f>IF(ISNA(VLOOKUP(CONCATENATE($B8,X$7,"1"),'P&amp;R'!$N$8:$Q$1113,3,FALSE)), "", VLOOKUP(CONCATENATE($B8,X$7,"1"),'P&amp;R'!$N$8:$Q$1113,3,FALSE))</f>
        <v/>
      </c>
      <c r="Y9" s="324" t="str">
        <f>IF(ISNA(VLOOKUP(CONCATENATE($B8,X$7,"1"),'P&amp;R'!$N$8:$Q$1113,4,FALSE)), "", VLOOKUP(CONCATENATE($B8,X$7,"1"),'P&amp;R'!$N$8:$Q$1113,4,FALSE))</f>
        <v/>
      </c>
      <c r="Z9" s="325" t="str">
        <f>IF(ISNA(VLOOKUP(CONCATENATE(X$7,$B8,"1"),'P&amp;R'!$N$8:$Q$1113,3,FALSE)), "", VLOOKUP(CONCATENATE(X$7,$B8,"1"),'P&amp;R'!$N$8:$Q$1113,3,FALSE))</f>
        <v/>
      </c>
      <c r="AA9" s="324" t="str">
        <f>IF(ISNA(VLOOKUP(CONCATENATE($B8,AA$7,"1"),'P&amp;R'!$N$8:$Q$1113,3,FALSE)), "", VLOOKUP(CONCATENATE($B8,AA$7,"1"),'P&amp;R'!$N$8:$Q$1113,3,FALSE))</f>
        <v/>
      </c>
      <c r="AB9" s="324" t="str">
        <f>IF(ISNA(VLOOKUP(CONCATENATE($B8,AA$7,"1"),'P&amp;R'!$N$8:$Q$1113,4,FALSE)), "", VLOOKUP(CONCATENATE($B8,AA$7,"1"),'P&amp;R'!$N$8:$Q$1113,4,FALSE))</f>
        <v/>
      </c>
      <c r="AC9" s="325" t="str">
        <f>IF(ISNA(VLOOKUP(CONCATENATE(AA$7,$B8,"1"),'P&amp;R'!$N$8:$Q$1113,3,FALSE)), "", VLOOKUP(CONCATENATE(AA$7,$B8,"1"),'P&amp;R'!$N$8:$Q$1113,3,FALSE))</f>
        <v/>
      </c>
      <c r="AD9" s="324" t="str">
        <f>IF(ISNA(VLOOKUP(CONCATENATE($B8,AD$7,"1"),'P&amp;R'!$N$8:$Q$1113,3,FALSE)), "", VLOOKUP(CONCATENATE($B8,AD$7,"1"),'P&amp;R'!$N$8:$Q$1113,3,FALSE))</f>
        <v/>
      </c>
      <c r="AE9" s="324" t="str">
        <f>IF(ISNA(VLOOKUP(CONCATENATE($B8,AD$7,"1"),'P&amp;R'!$N$8:$Q$1113,4,FALSE)), "", VLOOKUP(CONCATENATE($B8,AD$7,"1"),'P&amp;R'!$N$8:$Q$1113,4,FALSE))</f>
        <v/>
      </c>
      <c r="AF9" s="325" t="str">
        <f>IF(ISNA(VLOOKUP(CONCATENATE(AD$7,$B8,"1"),'P&amp;R'!$N$8:$Q$1113,3,FALSE)), "", VLOOKUP(CONCATENATE(AD$7,$B8,"1"),'P&amp;R'!$N$8:$Q$1113,3,FALSE))</f>
        <v/>
      </c>
      <c r="AG9" s="324" t="str">
        <f>IF(ISNA(VLOOKUP(CONCATENATE($B8,AG$7,"1"),'P&amp;R'!$N$8:$Q$1113,3,FALSE)), "", VLOOKUP(CONCATENATE($B8,AG$7,"1"),'P&amp;R'!$N$8:$Q$1113,3,FALSE))</f>
        <v/>
      </c>
      <c r="AH9" s="324" t="str">
        <f>IF(ISNA(VLOOKUP(CONCATENATE($B8,AG$7,"1"),'P&amp;R'!$N$8:$Q$1113,4,FALSE)), "", VLOOKUP(CONCATENATE($B8,AG$7,"1"),'P&amp;R'!$N$8:$Q$1113,4,FALSE))</f>
        <v/>
      </c>
      <c r="AI9" s="325" t="str">
        <f>IF(ISNA(VLOOKUP(CONCATENATE(AG$7,$B8,"1"),'P&amp;R'!$N$8:$Q$1113,3,FALSE)), "", VLOOKUP(CONCATENATE(AG$7,$B8,"1"),'P&amp;R'!$N$8:$Q$1113,3,FALSE))</f>
        <v/>
      </c>
      <c r="AJ9" s="324" t="str">
        <f>IF(ISNA(VLOOKUP(CONCATENATE($B8,AJ$7,"1"),'P&amp;R'!$N$8:$Q$1113,3,FALSE)), "", VLOOKUP(CONCATENATE($B8,AJ$7,"1"),'P&amp;R'!$N$8:$Q$1113,3,FALSE))</f>
        <v/>
      </c>
      <c r="AK9" s="324" t="str">
        <f>IF(ISNA(VLOOKUP(CONCATENATE($B8,AJ$7,"1"),'P&amp;R'!$N$8:$Q$1113,4,FALSE)), "", VLOOKUP(CONCATENATE($B8,AJ$7,"1"),'P&amp;R'!$N$8:$Q$1113,4,FALSE))</f>
        <v/>
      </c>
      <c r="AL9" s="325" t="str">
        <f>IF(ISNA(VLOOKUP(CONCATENATE(AJ$7,$B8,"1"),'P&amp;R'!$N$8:$Q$1113,3,FALSE)), "", VLOOKUP(CONCATENATE(AJ$7,$B8,"1"),'P&amp;R'!$N$8:$Q$1113,3,FALSE))</f>
        <v/>
      </c>
      <c r="AM9" s="324" t="str">
        <f>IF(ISNA(VLOOKUP(CONCATENATE($B8,AM$7,"1"),'P&amp;R'!$N$8:$Q$1113,3,FALSE)), "", VLOOKUP(CONCATENATE($B8,AM$7,"1"),'P&amp;R'!$N$8:$Q$1113,3,FALSE))</f>
        <v/>
      </c>
      <c r="AN9" s="324" t="str">
        <f>IF(ISNA(VLOOKUP(CONCATENATE($B8,AM$7,"1"),'P&amp;R'!$N$8:$Q$1113,4,FALSE)), "", VLOOKUP(CONCATENATE($B8,AM$7,"1"),'P&amp;R'!$N$8:$Q$1113,4,FALSE))</f>
        <v/>
      </c>
      <c r="AO9" s="325" t="str">
        <f>IF(ISNA(VLOOKUP(CONCATENATE(AM$7,$B8,"1"),'P&amp;R'!$N$8:$Q$1113,3,FALSE)), "", VLOOKUP(CONCATENATE(AM$7,$B8,"1"),'P&amp;R'!$N$8:$Q$1113,3,FALSE))</f>
        <v/>
      </c>
      <c r="AP9" s="324" t="str">
        <f>IF(ISNA(VLOOKUP(CONCATENATE($B8,AP$7,"1"),'P&amp;R'!$N$8:$Q$1113,3,FALSE)), "", VLOOKUP(CONCATENATE($B8,AP$7,"1"),'P&amp;R'!$N$8:$Q$1113,3,FALSE))</f>
        <v/>
      </c>
      <c r="AQ9" s="324" t="str">
        <f>IF(ISNA(VLOOKUP(CONCATENATE($B8,AP$7,"1"),'P&amp;R'!$N$8:$Q$1113,4,FALSE)), "", VLOOKUP(CONCATENATE($B8,AP$7,"1"),'P&amp;R'!$N$8:$Q$1113,4,FALSE))</f>
        <v/>
      </c>
      <c r="AR9" s="325" t="str">
        <f>IF(ISNA(VLOOKUP(CONCATENATE(AP$7,$B8,"1"),'P&amp;R'!$N$8:$Q$1113,3,FALSE)), "", VLOOKUP(CONCATENATE(AP$7,$B8,"1"),'P&amp;R'!$N$8:$Q$1113,3,FALSE))</f>
        <v/>
      </c>
      <c r="AS9" s="324" t="str">
        <f>IF(ISNA(VLOOKUP(CONCATENATE($B8,AS$7,"1"),'P&amp;R'!$N$8:$Q$1113,3,FALSE)), "", VLOOKUP(CONCATENATE($B8,AS$7,"1"),'P&amp;R'!$N$8:$Q$1113,3,FALSE))</f>
        <v/>
      </c>
      <c r="AT9" s="324" t="str">
        <f>IF(ISNA(VLOOKUP(CONCATENATE($B8,AS$7,"1"),'P&amp;R'!$N$8:$Q$1113,4,FALSE)), "", VLOOKUP(CONCATENATE($B8,AS$7,"1"),'P&amp;R'!$N$8:$Q$1113,4,FALSE))</f>
        <v/>
      </c>
      <c r="AU9" s="325" t="str">
        <f>IF(ISNA(VLOOKUP(CONCATENATE(AS$7,$B8,"1"),'P&amp;R'!$N$8:$Q$1113,3,FALSE)), "", VLOOKUP(CONCATENATE(AS$7,$B8,"1"),'P&amp;R'!$N$8:$Q$1113,3,FALSE))</f>
        <v/>
      </c>
      <c r="AV9" s="324" t="str">
        <f>IF(ISNA(VLOOKUP(CONCATENATE($B8,AV$7,"1"),'P&amp;R'!$N$8:$Q$1113,3,FALSE)), "", VLOOKUP(CONCATENATE($B8,AV$7,"1"),'P&amp;R'!$N$8:$Q$1113,3,FALSE))</f>
        <v/>
      </c>
      <c r="AW9" s="324" t="str">
        <f>IF(ISNA(VLOOKUP(CONCATENATE($B8,AV$7,"1"),'P&amp;R'!$N$8:$Q$1113,4,FALSE)), "", VLOOKUP(CONCATENATE($B8,AV$7,"1"),'P&amp;R'!$N$8:$Q$1113,4,FALSE))</f>
        <v/>
      </c>
      <c r="AX9" s="325" t="str">
        <f>IF(ISNA(VLOOKUP(CONCATENATE(AV$7,$B8,"1"),'P&amp;R'!$N$8:$Q$1113,3,FALSE)), "", VLOOKUP(CONCATENATE(AV$7,$B8,"1"),'P&amp;R'!$N$8:$Q$1113,3,FALSE))</f>
        <v/>
      </c>
      <c r="AY9" s="324" t="str">
        <f>IF(ISNA(VLOOKUP(CONCATENATE($B8,AY$7,"1"),'P&amp;R'!$N$8:$Q$1113,3,FALSE)), "", VLOOKUP(CONCATENATE($B8,AY$7,"1"),'P&amp;R'!$N$8:$Q$1113,3,FALSE))</f>
        <v/>
      </c>
      <c r="AZ9" s="324" t="str">
        <f>IF(ISNA(VLOOKUP(CONCATENATE($B8,AY$7,"1"),'P&amp;R'!$N$8:$Q$1113,4,FALSE)), "", VLOOKUP(CONCATENATE($B8,AY$7,"1"),'P&amp;R'!$N$8:$Q$1113,4,FALSE))</f>
        <v/>
      </c>
      <c r="BA9" s="325" t="str">
        <f>IF(ISNA(VLOOKUP(CONCATENATE(AY$7,$B8,"1"),'P&amp;R'!$N$8:$Q$1113,3,FALSE)), "", VLOOKUP(CONCATENATE(AY$7,$B8,"1"),'P&amp;R'!$N$8:$Q$1113,3,FALSE))</f>
        <v/>
      </c>
      <c r="BB9" s="324" t="str">
        <f>IF(ISNA(VLOOKUP(CONCATENATE($B8,BB$7,"1"),'P&amp;R'!$N$8:$Q$1113,3,FALSE)), "", VLOOKUP(CONCATENATE($B8,BB$7,"1"),'P&amp;R'!$N$8:$Q$1113,3,FALSE))</f>
        <v/>
      </c>
      <c r="BC9" s="324" t="str">
        <f>IF(ISNA(VLOOKUP(CONCATENATE($B8,BB$7,"1"),'P&amp;R'!$N$8:$Q$1113,4,FALSE)), "", VLOOKUP(CONCATENATE($B8,BB$7,"1"),'P&amp;R'!$N$8:$Q$1113,4,FALSE))</f>
        <v/>
      </c>
      <c r="BD9" s="325" t="str">
        <f>IF(ISNA(VLOOKUP(CONCATENATE(BB$7,$B8,"1"),'P&amp;R'!$N$8:$Q$1113,3,FALSE)), "", VLOOKUP(CONCATENATE(BB$7,$B8,"1"),'P&amp;R'!$N$8:$Q$1113,3,FALSE))</f>
        <v/>
      </c>
      <c r="BE9" s="324" t="str">
        <f>IF(ISNA(VLOOKUP(CONCATENATE($B8,BE$7,"1"),'P&amp;R'!$N$8:$Q$1113,3,FALSE)), "", VLOOKUP(CONCATENATE($B8,BE$7,"1"),'P&amp;R'!$N$8:$Q$1113,3,FALSE))</f>
        <v/>
      </c>
      <c r="BF9" s="324" t="str">
        <f>IF(ISNA(VLOOKUP(CONCATENATE($B8,BE$7,"1"),'P&amp;R'!$N$8:$Q$1113,4,FALSE)), "", VLOOKUP(CONCATENATE($B8,BE$7,"1"),'P&amp;R'!$N$8:$Q$1113,4,FALSE))</f>
        <v/>
      </c>
      <c r="BG9" s="325" t="str">
        <f>IF(ISNA(VLOOKUP(CONCATENATE(BE$7,$B8,"1"),'P&amp;R'!$N$8:$Q$1113,3,FALSE)), "", VLOOKUP(CONCATENATE(BE$7,$B8,"1"),'P&amp;R'!$N$8:$Q$1113,3,FALSE))</f>
        <v/>
      </c>
      <c r="BH9" s="324" t="str">
        <f>IF(ISNA(VLOOKUP(CONCATENATE($B8,BH$7,"1"),'P&amp;R'!$N$8:$Q$1113,3,FALSE)), "", VLOOKUP(CONCATENATE($B8,BH$7,"1"),'P&amp;R'!$N$8:$Q$1113,3,FALSE))</f>
        <v/>
      </c>
      <c r="BI9" s="324" t="str">
        <f>IF(ISNA(VLOOKUP(CONCATENATE($B8,BH$7,"1"),'P&amp;R'!$N$8:$Q$1113,4,FALSE)), "", VLOOKUP(CONCATENATE($B8,BH$7,"1"),'P&amp;R'!$N$8:$Q$1113,4,FALSE))</f>
        <v/>
      </c>
      <c r="BJ9" s="325" t="str">
        <f>IF(ISNA(VLOOKUP(CONCATENATE(BH$7,$B8,"1"),'P&amp;R'!$N$8:$Q$1113,3,FALSE)), "", VLOOKUP(CONCATENATE(BH$7,$B8,"1"),'P&amp;R'!$N$8:$Q$1113,3,FALSE))</f>
        <v/>
      </c>
      <c r="BK9" s="324" t="str">
        <f>IF(ISNA(VLOOKUP(CONCATENATE($B8,BK$7,"1"),'P&amp;R'!$N$8:$Q$1113,3,FALSE)), "", VLOOKUP(CONCATENATE($B8,BK$7,"1"),'P&amp;R'!$N$8:$Q$1113,3,FALSE))</f>
        <v/>
      </c>
      <c r="BL9" s="324" t="str">
        <f>IF(ISNA(VLOOKUP(CONCATENATE($B8,BK$7,"1"),'P&amp;R'!$N$8:$Q$1113,4,FALSE)), "", VLOOKUP(CONCATENATE($B8,BK$7,"1"),'P&amp;R'!$N$8:$Q$1113,4,FALSE))</f>
        <v/>
      </c>
      <c r="BM9" s="325" t="str">
        <f>IF(ISNA(VLOOKUP(CONCATENATE(BK$7,$B8,"1"),'P&amp;R'!$N$8:$Q$1113,3,FALSE)), "", VLOOKUP(CONCATENATE(BK$7,$B8,"1"),'P&amp;R'!$N$8:$Q$1113,3,FALSE))</f>
        <v/>
      </c>
      <c r="BN9" s="324" t="str">
        <f>IF(ISNA(VLOOKUP(CONCATENATE($B8,BN$7,"1"),'P&amp;R'!$N$8:$Q$1113,3,FALSE)), "", VLOOKUP(CONCATENATE($B8,BN$7,"1"),'P&amp;R'!$N$8:$Q$1113,3,FALSE))</f>
        <v/>
      </c>
      <c r="BO9" s="324" t="str">
        <f>IF(ISNA(VLOOKUP(CONCATENATE($B8,BN$7,"1"),'P&amp;R'!$N$8:$Q$1113,4,FALSE)), "", VLOOKUP(CONCATENATE($B8,BN$7,"1"),'P&amp;R'!$N$8:$Q$1113,4,FALSE))</f>
        <v/>
      </c>
      <c r="BP9" s="325" t="str">
        <f>IF(ISNA(VLOOKUP(CONCATENATE(BN$7,$B8,"1"),'P&amp;R'!$N$8:$Q$1113,3,FALSE)), "", VLOOKUP(CONCATENATE(BN$7,$B8,"1"),'P&amp;R'!$N$8:$Q$1113,3,FALSE))</f>
        <v/>
      </c>
      <c r="BQ9" s="324" t="str">
        <f>IF(ISNA(VLOOKUP(CONCATENATE($B8,BQ$7,"1"),'P&amp;R'!$N$8:$Q$1113,3,FALSE)), "", VLOOKUP(CONCATENATE($B8,BQ$7,"1"),'P&amp;R'!$N$8:$Q$1113,3,FALSE))</f>
        <v/>
      </c>
      <c r="BR9" s="324" t="str">
        <f>IF(ISNA(VLOOKUP(CONCATENATE($B8,BQ$7,"1"),'P&amp;R'!$N$8:$Q$1113,4,FALSE)), "", VLOOKUP(CONCATENATE($B8,BQ$7,"1"),'P&amp;R'!$N$8:$Q$1113,4,FALSE))</f>
        <v/>
      </c>
      <c r="BS9" s="325" t="str">
        <f>IF(ISNA(VLOOKUP(CONCATENATE(BQ$7,$B8,"1"),'P&amp;R'!$N$8:$Q$1113,3,FALSE)), "", VLOOKUP(CONCATENATE(BQ$7,$B8,"1"),'P&amp;R'!$N$8:$Q$1113,3,FALSE))</f>
        <v/>
      </c>
      <c r="BT9" s="324" t="str">
        <f>IF(ISNA(VLOOKUP(CONCATENATE($B8,BT$7,"1"),'P&amp;R'!$N$8:$Q$1113,3,FALSE)), "", VLOOKUP(CONCATENATE($B8,BT$7,"1"),'P&amp;R'!$N$8:$Q$1113,3,FALSE))</f>
        <v/>
      </c>
      <c r="BU9" s="324" t="str">
        <f>IF(ISNA(VLOOKUP(CONCATENATE($B8,BT$7,"1"),'P&amp;R'!$N$8:$Q$1113,4,FALSE)), "", VLOOKUP(CONCATENATE($B8,BT$7,"1"),'P&amp;R'!$N$8:$Q$1113,4,FALSE))</f>
        <v/>
      </c>
      <c r="BV9" s="325" t="str">
        <f>IF(ISNA(VLOOKUP(CONCATENATE(BT$7,$B8,"1"),'P&amp;R'!$N$8:$Q$1113,3,FALSE)), "", VLOOKUP(CONCATENATE(BT$7,$B8,"1"),'P&amp;R'!$N$8:$Q$1113,3,FALSE))</f>
        <v/>
      </c>
      <c r="BW9" s="163"/>
      <c r="BX9" s="86">
        <f>SUM(BY9:CC9)</f>
        <v>0</v>
      </c>
      <c r="BY9" s="89">
        <f>IF(AND(D9&lt;&gt;"DF",C9&gt;E9),1,0)+IF(AND(G9&lt;&gt;"DF",F9&gt;H9),1,0)+IF(AND(J9&lt;&gt;"DF",I9&gt;K9),1,0)+IF(AND(M9&lt;&gt;"DF",L9&gt;N9),1,0)+IF(AND(P9&lt;&gt;"DF",O9&gt;Q9),1,0)+IF(AND(S9&lt;&gt;"DF",R9&gt;T9),1,0)+IF(AND(V9&lt;&gt;"DF",U9&gt;W9),1,0)+IF(AND(Y9&lt;&gt;"DF",X9&gt;Z9),1,0)+IF(AND(AB9&lt;&gt;"DF",AA9&gt;AC9),1,0)+IF(AND(AE9&lt;&gt;"DF",AD9&gt;AF9),1,0)+IF(AND(AH9&lt;&gt;"DF",AG9&gt;AI9),1,0)+IF(AND(AK9&lt;&gt;"DF",AJ9&gt;AL9),1,0)+IF(AND(AN9&lt;&gt;"DF",AM9&gt;AO9),1,0)+IF(AND(AQ9&lt;&gt;"DF",AP9&gt;AR9),1,0)+IF(AND(AT9&lt;&gt;"DF",AS9&gt;AU9),1,0)+IF(AND(AW9&lt;&gt;"DF",AV9&gt;AX9),1,0)+IF(AND(AZ9&lt;&gt;"DF",AY9&gt;BA9),1,0)+IF(AND(BC9&lt;&gt;"DF",BB9&gt;BD9),1,0)+IF(AND(BF9&lt;&gt;"DF",BE9&gt;BG9),1,0)+IF(AND(BI9&lt;&gt;"DF",BH9&gt;BJ9),1,0)+IF(AND(BL9&lt;&gt;"DF",BK9&gt;BM9),1,0)+IF(AND(BO9&lt;&gt;"DF",BN9&gt;BP9),1,0)+IF(AND(BR9&lt;&gt;"DF",BQ9&gt;BS9),1,0)+IF(AND(BU9&lt;&gt;"DF",BT9&gt;BV9),1,0)</f>
        <v>0</v>
      </c>
      <c r="BZ9" s="89">
        <f>IF(AND(C9=E9,C9&lt;&gt;"",E9&lt;&gt;""),1,0)+IF(AND(F9=H9,F9&lt;&gt;"",H9&lt;&gt;""),1,0)+IF(AND(I9=K9,I9&lt;&gt;"",K9&lt;&gt;""),1,0)+IF(AND(L9=N9,L9&lt;&gt;"",N9&lt;&gt;""),1,0)+IF(AND(O9=Q9,O9&lt;&gt;"",Q9&lt;&gt;""),1,0)+IF(AND(R9=T9,R9&lt;&gt;"",T9&lt;&gt;""),1,0)+IF(AND(U9=W9,U9&lt;&gt;"",W9&lt;&gt;""),1,0)+IF(AND(X9=Z9,X9&lt;&gt;"",Z9&lt;&gt;""),1,0)+IF(AND(AA9=AC9,AA9&lt;&gt;"",AC9&lt;&gt;""),1,0)+IF(AND(AD9=AF9,AD9&lt;&gt;"",AF9&lt;&gt;""),1,0)+IF(AND(AG9=AI9,AG9&lt;&gt;"",AI9&lt;&gt;""),1,0)+IF(AND(AJ9=AL9,AJ9&lt;&gt;"",AL9&lt;&gt;""),1,0)+IF(AND(AM9=AO9,AM9&lt;&gt;"",AO9&lt;&gt;""),1,0)+IF(AND(AP9=AR9,AP9&lt;&gt;"",AR9&lt;&gt;""),1,0)+IF(AND(AS9=AU9,AS9&lt;&gt;"",AU9&lt;&gt;""),1,0)+IF(AND(AV9=AX9,AV9&lt;&gt;"",AX9&lt;&gt;""),1,0)+IF(AND(AY9=BA9,AY9&lt;&gt;"",BA9&lt;&gt;""),1,0)+IF(AND(BB9=BD9,BB9&lt;&gt;"",BD9&lt;&gt;""),1,0)+IF(AND(BE9=BG9,BE9&lt;&gt;"",BG9&lt;&gt;""),1,0)+IF(AND(BH9=BJ9,BH9&lt;&gt;"",BJ9&lt;&gt;""),1,0)+IF(AND(BK9=BM9,BK9&lt;&gt;"",BM9&lt;&gt;""),1,0)+IF(AND(BN9=BP9,BN9&lt;&gt;"",BP9&lt;&gt;""),1,0)+IF(AND(BQ9=BS9,BQ9&lt;&gt;"",BS9&lt;&gt;""),1,0)+IF(AND(BT9=BV9,BT9&lt;&gt;"",BV9&lt;&gt;""),1,0)</f>
        <v>0</v>
      </c>
      <c r="CA9" s="89">
        <f>IF(AND(D9&lt;&gt;"DF",C9&lt;E9),1,0)+IF(AND(G9&lt;&gt;"DF",F9&lt;H9),1,0)+IF(AND(J9&lt;&gt;"DF",I9&lt;K9),1,0)+IF(AND(M9&lt;&gt;"DF",L9&lt;N9),1,0)+IF(AND(P9&lt;&gt;"DF",O9&lt;Q9),1,0)+IF(AND(S9&lt;&gt;"DF",R9&lt;T9),1,0)+IF(AND(V9&lt;&gt;"DF",U9&lt;W9),1,0)+IF(AND(Y9&lt;&gt;"DF",X9&lt;Z9),1,0)+IF(AND(AB9&lt;&gt;"DF",AA9&lt;AC9),1,0)+IF(AND(AE9&lt;&gt;"DF",AD9&lt;AF9),1,0)+IF(AND(AH9&lt;&gt;"DF",AG9&lt;AI9),1,0)+IF(AND(AK9&lt;&gt;"DF",AJ9&lt;AL9),1,0)+IF(AND(AN9&lt;&gt;"DF",AM9&lt;AO9),1,0)+IF(AND(AQ9&lt;&gt;"DF",AP9&lt;AR9),1,0)+IF(AND(AT9&lt;&gt;"DF",AS9&lt;AU9),1,0)+IF(AND(AW9&lt;&gt;"DF",AV9&lt;AX9),1,0)+IF(AND(AZ9&lt;&gt;"DF",AY9&lt;BA9),1,0)+IF(AND(BC9&lt;&gt;"DF",BB9&lt;BD9),1,0)+IF(AND(BF9&lt;&gt;"DF",BE9&lt;BG9),1,0)+IF(AND(BI9&lt;&gt;"DF",BH9&lt;BJ9),1,0)+IF(AND(BL9&lt;&gt;"DF",BK9&lt;BM9),1,0)+IF(AND(BO9&lt;&gt;"DF",BN9&lt;BP9),1,0)+IF(AND(BR9&lt;&gt;"DF",BQ9&lt;BS9),1,0)+IF(AND(BU9&lt;&gt;"DF",BT9&lt;BV9),1,0)</f>
        <v>0</v>
      </c>
      <c r="CB9" s="93">
        <f>IF(AND(D9="DF",C9&gt;E9),1,0)+IF(AND(G9="DF",F9&gt;H9),1,0)+IF(AND(J9="DF",I9&gt;K9),1,0)+IF(AND(M9="DF",L9&gt;N9),1,0)+IF(AND(P9="DF",O9&gt;Q9),1,0)+IF(AND(S9="DF",R9&gt;T9),1,0)+IF(AND(V9="DF",U9&gt;W9),1,0)+IF(AND(Y9="DF",X9&gt;Z9),1,0)+IF(AND(AB9="DF",AA9&gt;AC9),1,0)+IF(AND(AE9="DF",AD9&gt;AF9),1,0)+IF(AND(AH9="DF",AG9&gt;AI9),1,0)+IF(AND(AK9="DF",AJ9&gt;AL9),1,0)+IF(AND(AN9="DF",AM9&gt;AO9),1,0)+IF(AND(AQ9="DF",AP9&gt;AR9),1,0)+IF(AND(AT9="DF",AS9&gt;AU9),1,0)+IF(AND(AW9="DF",AV9&gt;AX9),1,0)+IF(AND(AZ9="DF",AY9&gt;BA9),1,0)+IF(AND(BC9="DF",BB9&gt;BD9),1,0)+IF(AND(BF9="DF",BE9&gt;BG9),1,0)+IF(AND(BI9="DF",BH9&gt;BJ9),1,0)+IF(AND(BL9="DF",BK9&gt;BM9),1,0)+IF(AND(BO9="DF",BN9&gt;BP9),1,0)+IF(AND(BR9="DF",BQ9&gt;BS9),1,0)+IF(AND(BU9="DF",BT9&gt;BV9),1,0)</f>
        <v>0</v>
      </c>
      <c r="CC9" s="93">
        <f>IF(AND(D9="DF",C9&lt;E9),1,0)+IF(AND(G9="DF",F9&lt;H9),1,0)+IF(AND(J9="DF",I9&lt;K9),1,0)+IF(AND(M9="DF",L9&lt;N9),1,0)+IF(AND(P9="DF",O9&lt;Q9),1,0)+IF(AND(S9="DF",R9&lt;T9),1,0)+IF(AND(V9="DF",U9&lt;W9),1,0)+IF(AND(Y9="DF",X9&lt;Z9),1,0)+IF(AND(AB9="DF",AA9&lt;AC9),1,0)+IF(AND(AE9="DF",AD9&lt;AF9),1,0)+IF(AND(AH9="DF",AG9&lt;AI9),1,0)+IF(AND(AK9="DF",AJ9&lt;AL9),1,0)+IF(AND(AN9="DF",AM9&lt;AO9),1,0)+IF(AND(AQ9="DF",AP9&lt;AR9),1,0)+IF(AND(AT9="DF",AS9&lt;AU9),1,0)+IF(AND(AW9="DF",AV9&lt;AX9),1,0)+IF(AND(AZ9="DF",AY9&lt;BA9),1,0)+IF(AND(BC9="DF",BB9&lt;BD9),1,0)+IF(AND(BF9="DF",BE9&lt;BG9),1,0)+IF(AND(BI9="DF",BH9&lt;BJ9),1,0)+IF(AND(BL9="DF",BK9&lt;BM9),1,0)+IF(AND(BO9="DF",BN9&lt;BP9),1,0)+IF(AND(BR9="DF",BQ9&lt;BS9),1,0)+IF(AND(BU9="DF",BT9&lt;BV9),1,0)</f>
        <v>0</v>
      </c>
      <c r="CD9" s="97">
        <f>SUM(C9)+SUM(F9)+SUM(I9)+SUM(L9)+SUM(O9)+SUM(R9)+SUM(U9)+SUM(X9)+SUM(AA9)+SUM(AD9)+SUM(AG9)+SUM(AJ9)+SUM(AM9)+SUM(AP9)+SUM(AS9)+SUM(AV9)+SUM(AY9)+SUM(BB9)+SUM(BE9)+SUM(BH9)+SUM(BK9)+SUM(BN9)+SUM(BQ9)+SUM(BT9)</f>
        <v>0</v>
      </c>
      <c r="CE9" s="97">
        <f>SUM(E9)+SUM(H9)+SUM(K9)+SUM(N9)+SUM(Q9)+SUM(T9)+SUM(W9)+SUM(Z9)+SUM(AC9)+SUM(AF9)+SUM(AI9)+SUM(AL9)+SUM(AO9)+SUM(AR9)+SUM(AU9)+SUM(AX9)+SUM(BA9)+SUM(BD9)+SUM(BG9)+SUM(BJ9)+SUM(BM9)+SUM(BP9)+SUM(BS9)+SUM(BV9)</f>
        <v>0</v>
      </c>
      <c r="CF9" s="101">
        <f>CD9-CE9</f>
        <v>0</v>
      </c>
      <c r="CG9" s="105">
        <f>SUM(BY9*$BY$5)+SUM(BZ9*$BZ$5)+SUM(CA9*$CA$5)+SUM(CB9*$CB$5)+SUM(CC9*$CC$5)</f>
        <v>0</v>
      </c>
      <c r="CH9" s="19"/>
      <c r="CI9" s="129">
        <f>SUM(CL9:CP9)</f>
        <v>0</v>
      </c>
      <c r="CJ9" s="129">
        <f>CS9-CT9</f>
        <v>0</v>
      </c>
      <c r="CK9" s="19"/>
      <c r="CL9" s="126">
        <f>IF(AND(CG9=$CG$9,C9&gt;E9,D9="-"),$BY$5,0)+IF(AND(CG9=$CG$11,F9&gt;H9,G9="-"),$BY$5,0)+IF(AND(CG9=$CG$13,I9&gt;K9,J9="-"),$BY$5,0)+IF(AND(CG9=$CG$15,L9&gt;N9,M9="-"),$BY$5,0)+IF(AND(CG9=$CG$17,O9&gt;Q9,P9="-"),$BY$5,0)+IF(AND(CG9=$CG$19,R9&gt;T9,S9="-"),$BY$5,0)+IF(AND(CG9=$CG$21,U9&gt;W9,V9="-"),$BY$5,0)+IF(AND(CG9=$CG$23,X9&gt;Z9,Y9="-"),$BY$5,0)+IF(AND(CG9=$CG$25,AA9&gt;AC9,AB9="-"),$BY$5,0)+IF(AND(CG9=$CG$27,AD9&gt;AF9,AE9="-"),$BY$5,0)+IF(AND(CG9=$CG$29,AG9&gt;AI9,AH9="-"),$BY$5,0)+IF(AND(CG9=$CG$31,AJ9&gt;AL9,AK9="-"),$BY$5,0)+IF(AND(CG9=$CG$33,AM9&gt;AO9,AN9="-"),$BY$5,0)+IF(AND(CG9=$CG$35,AP9&gt;AR9,AQ9="-"),$BY$5,0)+IF(AND(CG9=$CG$37,AS9&gt;AU9,AT9="-"),$BY$5,0)+IF(AND(CG9=$CG$39,AV9&gt;AX9,AW9="-"),$BY$5,0)+IF(AND(CG9=$CG$41,AY9&gt;BA9,AZ9="-"),$BY$5,0)+IF(AND(CG9=$CG$43,BB9&gt;BD9,BC9="-"),$BY$5,0)+IF(AND(CG9=$CG$45,BE9&gt;BG9,BF9="-"),$BY$5,0)+IF(AND(CG9=$CG$47,BH9&gt;BJ9,BI9="-"),$BY$5,0)+IF(AND(CG9=$CG$49,BK9&gt;BM9,BL9="-"),$BY$5,0)+IF(AND(CG9=$CG$51,BN9&gt;BP9,BO9="-"),$BY$5,0)+IF(AND(CG9=$CG$53,BQ9&gt;BS9,BR9="-"),$BY$5,0)+IF(AND(CG9=$CG$55,BT9&gt;BV9,BU9="-"),$BY$5,0)</f>
        <v>0</v>
      </c>
      <c r="CM9" s="124">
        <f>IF(AND(CG9=$CG$9,C9=E9,E9&lt;&gt;"",D9="-"),$BZ$5,0)+IF(AND(CG9=$CG$11,F9=H9,H9&lt;&gt;"",G9="-"),$BZ$5,0)+IF(AND(CG9=$CG$13,I9=K9,K9&lt;&gt;"",J9="-"),$BZ$5,0)+IF(AND(CG9=$CG$15,L9=N9,N9&lt;&gt;"",M9="-"),$BZ$5,0)+IF(AND(CG9=$CG$17,O9=Q9,Q9&lt;&gt;"",P9="-"),$BZ$5,0)+IF(AND(CG9=$CG$19,R9=T9,T9&lt;&gt;"",S9="-"),$BZ$5,0)+IF(AND(CG9=$CG$21,U9=W9,W9&lt;&gt;"",V9="-"),$BZ$5,0)+IF(AND(CG9=$CG$23,X9=Z9,Z9&lt;&gt;"",Y9="-"),$BZ$5,0)+IF(AND(CG9=$CG$25,AA9=AC9,AC9&lt;&gt;"",AB9="-"),$BZ$5,0)+IF(AND(CG9=$CG$27,AD9=AF9,AF9&lt;&gt;"",AE9="-"),$BZ$5,0)+IF(AND(CG9=$CG$29,AG9=AI9,AI9&lt;&gt;"",AH9="-"),$BZ$5,0)+IF(AND(CG9=$CG$31,AJ9=AL9,AL9&lt;&gt;"",AK9="-"),$BZ$5,0)+IF(AND(CG9=$CG$33,AM9=AO9,AO9&lt;&gt;"",AN9="-"),$BZ$5,0)+IF(AND(CG9=$CG$35,AP9=AR9,AR9&lt;&gt;"",AQ9="-"),$BZ$5,0)+IF(AND(CG9=$CG$37,AS9=AU9,AU9&lt;&gt;"",AT9="-"),$BZ$5,0)+IF(AND(CG9=$CG$39,AV9=AX9,AX9&lt;&gt;"",AW9="-"),$BZ$5,0)+IF(AND(CG9=$CG$41,AY9=BA9,BA9&lt;&gt;"",AZ9="-"),$BZ$5,0)+IF(AND(CG9=$CG$43,BB9=BD9,BD9&lt;&gt;"",BC9="-"),$BZ$5,0)+IF(AND(CG9=$CG$45,BE9=BG9,BG9&lt;&gt;"",BF9="-"),$BZ$5,0)+IF(AND(CG9=$CG$47,BH9=BJ9,BJ9&lt;&gt;"",BI9="-"),$BZ$5,0)+IF(AND(CG9=$CG$49,BK9=BM9,BM9&lt;&gt;"",BL9="-"),$BZ$5,0)+IF(AND(CG9=$CG$51,BN9=BP9,BP9&lt;&gt;"",BO9="-"),$BZ$5,0)+IF(AND(CG9=$CG$53,BQ9=BS9,BS9&lt;&gt;"",BR9="-"),$BZ$5,0)+IF(AND(CG9=$CG$55,BT9=BV9,BV9&lt;&gt;"",BU9="-"),$BZ$5,0)</f>
        <v>0</v>
      </c>
      <c r="CN9" s="124">
        <f>IF(AND(CG9=$CG$9,C9&lt;E9,D9="-"),$CA$5,0)+IF(AND(CG9=$CG$11,F9&lt;H9,G9="-"),$CA$5,0)+IF(AND(CG9=$CG$13,I9&lt;K9,J9="-"),$CA$5,0)+IF(AND(CG9=$CG$15,L9&lt;N9,M9="-"),$CA$5,0)+IF(AND(CG9=$CG$17,O9&lt;Q9,P9="-"),$CA$5,0)+IF(AND(CG9=$CG$19,R9&lt;T9,S9="-"),$CA$5,0)+IF(AND(CG9=$CG$21,U9&lt;W9,V9="-"),$CA$5,0)+IF(AND(CG9=$CG$23,X9&lt;Z9,Y9="-"),$CA$5,0)+IF(AND(CG9=$CG$25,AA9&lt;AC9,AB9="-"),$CA$5,0)+IF(AND(CG9=$CG$27,AD9&lt;AF9,AE9="-"),$CA$5,0)+IF(AND(CG9=$CG$29,AG9&lt;AI9,AH9="-"),$CA$5,0)+IF(AND(CG9=$CG$31,AJ9&lt;AL9,AK9="-"),$CA$5,0)+IF(AND(CG9=$CG$33,AM9&lt;AO9,AN9="-"),$CA$5,0)+IF(AND(CG9=$CG$35,AP9&lt;AR9,AQ9="-"),$CA$5,0)+IF(AND(CG9=$CG$37,AS9&lt;AU9,AT9="-"),$CA$5,0)+IF(AND(CG9=$CG$39,AV9&lt;AX9,AW9="-"),$CA$5,0)+IF(AND(CG9=$CG$41,AY9&lt;BA9,AZ9="-"),$CA$5,0)+IF(AND(CG9=$CG$43,BB9&lt;BD9,BC9="-"),$CA$5,0)+IF(AND(CG9=$CG$45,BE9&lt;BG9,BF9="-"),$CA$5,0)+IF(AND(CG9=$CG$47,BH9&lt;BJ9,BI9="-"),$CA$5,0)+IF(AND(CG9=$CG$49,BK9&lt;BM9,BL9="-"),$CA$5,0)+IF(AND(CG9=$CG$51,BN9&lt;BP9,BO9="-"),$CA$5,0)+IF(AND(CG9=$CG$53,BQ9&lt;BS9,BR9="-"),$CA$5,0)+IF(AND(CG9=$CG$55,BT9&lt;BV9,BU9="-"),$CA$5,0)</f>
        <v>0</v>
      </c>
      <c r="CO9" s="125">
        <f>IF(AND(CG9=$CG$9,C9&gt;E9,D9="DF"),$CB$5,0)+IF(AND(CG9=$CG$11,F9&gt;H9,G9="DF"),$CB$5,0)+IF(AND(CG9=$CG$13,I9&gt;K9,J9="DF"),$CB$5,0)+IF(AND(CG9=$CG$15,L9&gt;N9,M9="DF"),$CB$5,0)+IF(AND(CG9=$CG$17,O9&gt;Q9,P9="DF"),$CB$5,0)+IF(AND(CG9=$CG$19,R9&gt;T9,S9="DF"),$CB$5,0)+IF(AND(CG9=$CG$21,U9&gt;W9,V9="DF"),$CB$5,0)+IF(AND(CG9=$CG$23,X9&gt;Z9,Y9="DF"),$CB$5,0)+IF(AND(CG9=$CG$25,AA9&gt;AC9,AB9="DF"),$CB$5,0)+IF(AND(CG9=$CG$27,AD9&gt;AF9,AE9="DF"),$CB$5,0)+IF(AND(CG9=$CG$29,AG9&gt;AI9,AH9="DF"),$CB$5,0)+IF(AND(CG9=$CG$31,AJ9&gt;AL9,AK9="DF"),$CB$5,0)+IF(AND(CG9=$CG$33,AM9&gt;AO9,AN9="DF"),$CB$5,0)+IF(AND(CG9=$CG$35,AP9&gt;AR9,AQ9="DF"),$CB$5,0)+IF(AND(CG9=$CG$37,AS9&gt;AU9,AT9="DF"),$CB$5,0)+IF(AND(CG9=$CG$39,AV9&gt;AX9,AW9="DF"),$CB$5,0)+IF(AND(CG9=$CG$41,AY9&gt;BA9,AZ9="DF"),$CB$5,0)+IF(AND(CG9=$CG$43,BB9&gt;BD9,BC9="DF"),$CB$5,0)+IF(AND(CG9=$CG$45,BE9&gt;BG9,BF9="DF"),$CB$5,0)+IF(AND(CG9=$CG$47,BH9&gt;BJ9,BI9="DF"),$CB$5,0)+IF(AND(CG9=$CG$49,BK9&gt;BM9,BL9="DF"),$CB$5,0)+IF(AND(CG9=$CG$51,BN9&gt;BP9,BO9="DF"),$CB$5,0)+IF(AND(CG9=$CG$53,BQ9&gt;BS9,BR9="DF"),$CB$5,0)+IF(AND(CG9=$CG$55,BT9&gt;BV9,BU9="DF"),$CB$5,0)</f>
        <v>0</v>
      </c>
      <c r="CP9" s="127">
        <f>IF(AND(CG9=$CG$9,C9&lt;E9,D9="DF"),$CC$5,0)+IF(AND(CG9=$CG$11,F9&lt;H9,G9="DF"),$CC$5,0)+IF(AND(CG9=$CG$13,I9&lt;K9,J9="DF"),$CC$5,0)+IF(AND(CG9=$CG$15,L9&lt;N9,M9="DF"),$CC$5,0)+IF(AND(CG9=$CG$17,O9&lt;Q9,P9="DF"),$CC$5,0)+IF(AND(CG9=$CG$19,R9&lt;T9,S9="DF"),$CC$5,0)+IF(AND(CG9=$CG$21,U9&lt;W9,V9="DF"),$CC$5,0)+IF(AND(CG9=$CG$23,X9&lt;Z9,Y9="DF"),$CC$5,0)+IF(AND(CG9=$CG$25,AA9&lt;AC9,AB9="DF"),$CC$5,0)+IF(AND(CG9=$CG$27,AD9&lt;AF9,AE9="DF"),$CC$5,0)+IF(AND(CG9=$CG$29,AG9&lt;AI9,AH9="DF"),$CC$5,0)+IF(AND(CG9=$CG$31,AJ9&lt;AL9,AK9="DF"),$CC$5,0)+IF(AND(CG9=$CG$33,AM9&lt;AO9,AN9="DF"),$CC$5,0)+IF(AND(CG9=$CG$35,AP9&lt;AR9,AQ9="DF"),$CC$5,0)+IF(AND(CG9=$CG$37,AS9&lt;AU9,AT9="DF"),$CC$5,0)+IF(AND(CG9=$CG$39,AV9&lt;AX9,AW9="DF"),$CC$5,0)+IF(AND(CG9=$CG$41,AY9&lt;BA9,AZ9="DF"),$CC$5,0)+IF(AND(CG9=$CG$43,BB9&lt;BD9,BC9="DF"),$CC$5,0)+IF(AND(CG9=$CG$45,BE9&lt;BG9,BF9="DF"),$CC$5,0)+IF(AND(CG9=$CG$47,BH9&lt;BJ9,BI9="DF"),$CC$5,0)+IF(AND(CG9=$CG$49,BK9&lt;BM9,BL9="DF"),$CC$5,0)+IF(AND(CG9=$CG$51,BN9&lt;BP9,BO9="DF"),$CC$5,0)+IF(AND(CG9=$CG$53,BQ9&lt;BS9,BR9="DF"),$CC$5,0)+IF(AND(CG9=$CG$55,BT9&lt;BV9,BU9="DF"),$CC$5,0)</f>
        <v>0</v>
      </c>
      <c r="CQ9" s="19"/>
      <c r="CR9" s="19"/>
      <c r="CS9" s="156">
        <f>IF(AND(CG9=$CG$9),SUM(C9),0)+IF(AND(CG9=$CG$11),SUM(F9),0)+IF(AND(CG9=$CG$13),SUM(I9),0)+IF(AND(CG9=$CG$15),SUM(L9),0)+IF(AND(CG9=$CG$17),SUM(O9),0)+IF(AND(CG9=$CG$19),SUM(R9),0)+IF(AND(CG9=$CG$21),SUM(U9),0)+IF(AND(CG9=$CG$23),SUM(X9),0)+IF(AND(CG9=$CG$25),SUM(AA9),0)+IF(AND(CG9=$CG$27),SUM(AD9),0)+IF(AND(CG9=$CG$29),SUM(AG9),0)+IF(AND(CG9=$CG$31),SUM(AJ9),0)+IF(AND(CG9=$CG$33),SUM(AM9),0)+IF(AND(CG9=$CG$35),SUM(AP9),0)+IF(AND(CG9=$CG$37),SUM(AS9),0)+IF(AND(CG9=$CG$39),SUM(AV9),0)+IF(AND(CG9=$CG$41),SUM(AY9),0)+IF(AND(CG9=$CG$43),SUM(BB9),0)+IF(AND(CG9=$CG$45),SUM(BE9),0)+IF(AND(CG9=$CG$47),SUM(BH9),0)+IF(AND(CG9=$CG$49),SUM(BK9),0)+IF(AND(CG9=$CG$51),SUM(BN9),0)+IF(AND(CG9=$CG$53),SUM(BQ9),0)+IF(AND(CG9=$CG$55),SUM(BT9),0)</f>
        <v>0</v>
      </c>
      <c r="CT9" s="136">
        <f>IF(AND(CG9=$CG$9),SUM(E9),0)+IF(AND(CG9=$CG$11),SUM(H9),0)+IF(AND(CG9=$CG$13),SUM(K9),0)+IF(AND(CG9=$CG$15),SUM(N9),0)+IF(AND(CG9=$CG$17),SUM(Q9),0)+IF(AND(CG9=$CG$19),SUM(T9),0)+IF(AND(CG9=$CG$21),SUM(W9),0)+IF(AND(CG9=$CG$23),SUM(Z9),0)+IF(AND(CG9=$CG$25),SUM(AC9),0)+IF(AND(CG9=$CG$27),SUM(AF9),0)+IF(AND(CG9=$CG$29),SUM(AI9),0)+IF(AND(CG9=$CG$31),SUM(AL9),0)+IF(AND(CG9=$CG$33),SUM(AO9),0)+IF(AND(CG9=$CG$35),SUM(AR9),0)+IF(AND(CG9=$CG$37),SUM(AU9),0)+IF(AND(CG9=$CG$39),SUM(AX9),0)+IF(AND(CG9=$CG$41),SUM(BA9),0)+IF(AND(CG9=$CG$43),SUM(BD9),0)+IF(AND(CG9=$CG$45),SUM(BG9),0)+IF(AND(CG9=$CG$47),SUM(BJ9),0)+IF(AND(CG9=$CG$49),SUM(BM9),0)+IF(AND(CG9=$CG$51),SUM(BP9),0)+IF(AND(CG9=$CG$53),SUM(BS9),0)+IF(AND(CG9=$CG$55),SUM(BV9),0)</f>
        <v>0</v>
      </c>
      <c r="CU9" s="19"/>
      <c r="CV9" s="19"/>
      <c r="CW9" s="19"/>
      <c r="DC9" s="119"/>
      <c r="DD9" s="119" t="s">
        <v>52</v>
      </c>
    </row>
    <row r="10" spans="1:108" ht="12" customHeight="1" x14ac:dyDescent="0.35">
      <c r="B10" s="448" t="str">
        <f>INICIO!C8</f>
        <v>TALENTO HUMANO</v>
      </c>
      <c r="C10" s="482" t="str">
        <f>IF(F8&lt;&gt;"",F8,"")</f>
        <v/>
      </c>
      <c r="D10" s="435"/>
      <c r="E10" s="462"/>
      <c r="F10" s="445"/>
      <c r="G10" s="446"/>
      <c r="H10" s="481"/>
      <c r="I10" s="471" t="str">
        <f>IF(ISNA(VLOOKUP(CONCATENATE($B10,I$7,"1"),'P&amp;R'!$N$8:$Q$1113,2,FALSE)), "", VLOOKUP(CONCATENATE($B10,I$7,"1"),'P&amp;R'!$N$8:$Q$1113,2,FALSE))</f>
        <v/>
      </c>
      <c r="J10" s="472"/>
      <c r="K10" s="473"/>
      <c r="L10" s="471" t="str">
        <f>IF(ISNA(VLOOKUP(CONCATENATE($B10,L$7,"1"),'P&amp;R'!$N$8:$Q$1113,2,FALSE)), "", VLOOKUP(CONCATENATE($B10,L$7,"1"),'P&amp;R'!$N$8:$Q$1113,2,FALSE))</f>
        <v/>
      </c>
      <c r="M10" s="472"/>
      <c r="N10" s="473"/>
      <c r="O10" s="471" t="str">
        <f>IF(ISNA(VLOOKUP(CONCATENATE($B10,O$7,"1"),'P&amp;R'!$N$8:$Q$1113,2,FALSE)), "", VLOOKUP(CONCATENATE($B10,O$7,"1"),'P&amp;R'!$N$8:$Q$1113,2,FALSE))</f>
        <v/>
      </c>
      <c r="P10" s="472"/>
      <c r="Q10" s="473"/>
      <c r="R10" s="471" t="str">
        <f>IF(ISNA(VLOOKUP(CONCATENATE($B10,R$7,"1"),'P&amp;R'!$N$8:$Q$1113,2,FALSE)), "", VLOOKUP(CONCATENATE($B10,R$7,"1"),'P&amp;R'!$N$8:$Q$1113,2,FALSE))</f>
        <v/>
      </c>
      <c r="S10" s="472"/>
      <c r="T10" s="473"/>
      <c r="U10" s="471" t="str">
        <f>IF(ISNA(VLOOKUP(CONCATENATE($B10,U$7,"1"),'P&amp;R'!$N$8:$Q$1113,2,FALSE)), "", VLOOKUP(CONCATENATE($B10,U$7,"1"),'P&amp;R'!$N$8:$Q$1113,2,FALSE))</f>
        <v/>
      </c>
      <c r="V10" s="472"/>
      <c r="W10" s="473"/>
      <c r="X10" s="471" t="str">
        <f>IF(ISNA(VLOOKUP(CONCATENATE($B10,X$7,"1"),'P&amp;R'!$N$8:$Q$1113,2,FALSE)), "", VLOOKUP(CONCATENATE($B10,X$7,"1"),'P&amp;R'!$N$8:$Q$1113,2,FALSE))</f>
        <v/>
      </c>
      <c r="Y10" s="472"/>
      <c r="Z10" s="473"/>
      <c r="AA10" s="471" t="str">
        <f>IF(ISNA(VLOOKUP(CONCATENATE($B10,AA$7,"1"),'P&amp;R'!$N$8:$Q$1113,2,FALSE)), "", VLOOKUP(CONCATENATE($B10,AA$7,"1"),'P&amp;R'!$N$8:$Q$1113,2,FALSE))</f>
        <v/>
      </c>
      <c r="AB10" s="472"/>
      <c r="AC10" s="473"/>
      <c r="AD10" s="471" t="str">
        <f>IF(ISNA(VLOOKUP(CONCATENATE($B10,AD$7,"1"),'P&amp;R'!$N$8:$Q$1113,2,FALSE)), "", VLOOKUP(CONCATENATE($B10,AD$7,"1"),'P&amp;R'!$N$8:$Q$1113,2,FALSE))</f>
        <v/>
      </c>
      <c r="AE10" s="472"/>
      <c r="AF10" s="473"/>
      <c r="AG10" s="471" t="str">
        <f>IF(ISNA(VLOOKUP(CONCATENATE($B10,AG$7,"1"),'P&amp;R'!$N$8:$Q$1113,2,FALSE)), "", VLOOKUP(CONCATENATE($B10,AG$7,"1"),'P&amp;R'!$N$8:$Q$1113,2,FALSE))</f>
        <v/>
      </c>
      <c r="AH10" s="472"/>
      <c r="AI10" s="473"/>
      <c r="AJ10" s="471" t="str">
        <f>IF(ISNA(VLOOKUP(CONCATENATE($B10,AJ$7,"1"),'P&amp;R'!$N$8:$Q$1113,2,FALSE)), "", VLOOKUP(CONCATENATE($B10,AJ$7,"1"),'P&amp;R'!$N$8:$Q$1113,2,FALSE))</f>
        <v/>
      </c>
      <c r="AK10" s="472"/>
      <c r="AL10" s="473"/>
      <c r="AM10" s="471" t="str">
        <f>IF(ISNA(VLOOKUP(CONCATENATE($B10,AM$7,"1"),'P&amp;R'!$N$8:$Q$1113,2,FALSE)), "", VLOOKUP(CONCATENATE($B10,AM$7,"1"),'P&amp;R'!$N$8:$Q$1113,2,FALSE))</f>
        <v/>
      </c>
      <c r="AN10" s="472"/>
      <c r="AO10" s="473"/>
      <c r="AP10" s="471" t="str">
        <f>IF(ISNA(VLOOKUP(CONCATENATE($B10,AP$7,"1"),'P&amp;R'!$N$8:$Q$1113,2,FALSE)), "", VLOOKUP(CONCATENATE($B10,AP$7,"1"),'P&amp;R'!$N$8:$Q$1113,2,FALSE))</f>
        <v/>
      </c>
      <c r="AQ10" s="472"/>
      <c r="AR10" s="473"/>
      <c r="AS10" s="471" t="str">
        <f>IF(ISNA(VLOOKUP(CONCATENATE($B10,AS$7,"1"),'P&amp;R'!$N$8:$Q$1113,2,FALSE)), "", VLOOKUP(CONCATENATE($B10,AS$7,"1"),'P&amp;R'!$N$8:$Q$1113,2,FALSE))</f>
        <v/>
      </c>
      <c r="AT10" s="472"/>
      <c r="AU10" s="473"/>
      <c r="AV10" s="471" t="str">
        <f>IF(ISNA(VLOOKUP(CONCATENATE($B10,AV$7,"1"),'P&amp;R'!$N$8:$Q$1113,2,FALSE)), "", VLOOKUP(CONCATENATE($B10,AV$7,"1"),'P&amp;R'!$N$8:$Q$1113,2,FALSE))</f>
        <v/>
      </c>
      <c r="AW10" s="472"/>
      <c r="AX10" s="473"/>
      <c r="AY10" s="471" t="str">
        <f>IF(ISNA(VLOOKUP(CONCATENATE($B10,AY$7,"1"),'P&amp;R'!$N$8:$Q$1113,2,FALSE)), "", VLOOKUP(CONCATENATE($B10,AY$7,"1"),'P&amp;R'!$N$8:$Q$1113,2,FALSE))</f>
        <v/>
      </c>
      <c r="AZ10" s="472"/>
      <c r="BA10" s="473"/>
      <c r="BB10" s="471" t="str">
        <f>IF(ISNA(VLOOKUP(CONCATENATE($B10,BB$7,"1"),'P&amp;R'!$N$8:$Q$1113,2,FALSE)), "", VLOOKUP(CONCATENATE($B10,BB$7,"1"),'P&amp;R'!$N$8:$Q$1113,2,FALSE))</f>
        <v/>
      </c>
      <c r="BC10" s="472"/>
      <c r="BD10" s="473"/>
      <c r="BE10" s="471" t="str">
        <f>IF(ISNA(VLOOKUP(CONCATENATE($B10,BE$7,"1"),'P&amp;R'!$N$8:$Q$1113,2,FALSE)), "", VLOOKUP(CONCATENATE($B10,BE$7,"1"),'P&amp;R'!$N$8:$Q$1113,2,FALSE))</f>
        <v/>
      </c>
      <c r="BF10" s="472"/>
      <c r="BG10" s="473"/>
      <c r="BH10" s="471" t="str">
        <f>IF(ISNA(VLOOKUP(CONCATENATE($B10,BH$7,"1"),'P&amp;R'!$N$8:$Q$1113,2,FALSE)), "", VLOOKUP(CONCATENATE($B10,BH$7,"1"),'P&amp;R'!$N$8:$Q$1113,2,FALSE))</f>
        <v/>
      </c>
      <c r="BI10" s="472"/>
      <c r="BJ10" s="473"/>
      <c r="BK10" s="471" t="str">
        <f>IF(ISNA(VLOOKUP(CONCATENATE($B10,BK$7,"1"),'P&amp;R'!$N$8:$Q$1113,2,FALSE)), "", VLOOKUP(CONCATENATE($B10,BK$7,"1"),'P&amp;R'!$N$8:$Q$1113,2,FALSE))</f>
        <v/>
      </c>
      <c r="BL10" s="472"/>
      <c r="BM10" s="473"/>
      <c r="BN10" s="471" t="str">
        <f>IF(ISNA(VLOOKUP(CONCATENATE($B10,BN$7,"1"),'P&amp;R'!$N$8:$Q$1113,2,FALSE)), "", VLOOKUP(CONCATENATE($B10,BN$7,"1"),'P&amp;R'!$N$8:$Q$1113,2,FALSE))</f>
        <v/>
      </c>
      <c r="BO10" s="472"/>
      <c r="BP10" s="473"/>
      <c r="BQ10" s="471" t="str">
        <f>IF(ISNA(VLOOKUP(CONCATENATE($B10,BQ$7,"1"),'P&amp;R'!$N$8:$Q$1113,2,FALSE)), "", VLOOKUP(CONCATENATE($B10,BQ$7,"1"),'P&amp;R'!$N$8:$Q$1113,2,FALSE))</f>
        <v/>
      </c>
      <c r="BR10" s="472"/>
      <c r="BS10" s="473"/>
      <c r="BT10" s="471" t="str">
        <f>IF(ISNA(VLOOKUP(CONCATENATE($B10,BT$7,"1"),'P&amp;R'!$N$8:$Q$1113,2,FALSE)), "", VLOOKUP(CONCATENATE($B10,BT$7,"1"),'P&amp;R'!$N$8:$Q$1113,2,FALSE))</f>
        <v/>
      </c>
      <c r="BU10" s="472"/>
      <c r="BV10" s="473"/>
      <c r="BW10" s="162"/>
      <c r="BX10" s="85"/>
      <c r="BY10" s="88"/>
      <c r="BZ10" s="88"/>
      <c r="CA10" s="88"/>
      <c r="CB10" s="92"/>
      <c r="CC10" s="92"/>
      <c r="CD10" s="96"/>
      <c r="CE10" s="96"/>
      <c r="CF10" s="100"/>
      <c r="CG10" s="104"/>
      <c r="CH10" s="19"/>
      <c r="CI10" s="122"/>
      <c r="CJ10" s="122"/>
      <c r="CK10" s="19"/>
      <c r="CL10" s="150"/>
      <c r="CM10" s="19"/>
      <c r="CN10" s="19"/>
      <c r="CO10" s="19"/>
      <c r="CP10" s="151"/>
      <c r="CQ10" s="19"/>
      <c r="CR10" s="19"/>
      <c r="CS10" s="154"/>
      <c r="CT10" s="155"/>
      <c r="CU10" s="19"/>
      <c r="CV10" s="19"/>
      <c r="CW10" s="19"/>
      <c r="DC10" s="120"/>
      <c r="DD10" s="120" t="s">
        <v>65</v>
      </c>
    </row>
    <row r="11" spans="1:108" ht="24.9" customHeight="1" thickBot="1" x14ac:dyDescent="0.4">
      <c r="B11" s="449"/>
      <c r="C11" s="329" t="str">
        <f>IF(H9&lt;&gt;"",H9,"")</f>
        <v/>
      </c>
      <c r="D11" s="330" t="str">
        <f>IF(G9&lt;&gt;"",G9,"")</f>
        <v>-</v>
      </c>
      <c r="E11" s="331" t="str">
        <f>IF(F9&lt;&gt;"",F9,"")</f>
        <v/>
      </c>
      <c r="F11" s="327"/>
      <c r="G11" s="327"/>
      <c r="H11" s="328"/>
      <c r="I11" s="324" t="str">
        <f>IF(ISNA(VLOOKUP(CONCATENATE($B10,I$7,"1"),'P&amp;R'!$N$8:$Q$1113,3,FALSE)), "", VLOOKUP(CONCATENATE($B10,I$7,"1"),'P&amp;R'!$N$8:$Q$1113,3,FALSE))</f>
        <v/>
      </c>
      <c r="J11" s="324" t="str">
        <f>IF(ISNA(VLOOKUP(CONCATENATE($B10,I$7,"1"),'P&amp;R'!$N$8:$Q$1113,4,FALSE)), "", VLOOKUP(CONCATENATE($B10,I$7,"1"),'P&amp;R'!$N$8:$Q$1113,4,FALSE))</f>
        <v>-</v>
      </c>
      <c r="K11" s="325" t="str">
        <f>IF(ISNA(VLOOKUP(CONCATENATE(I$7,$B10,"1"),'P&amp;R'!$N$8:$Q$1113,3,FALSE)), "", VLOOKUP(CONCATENATE(I$7,$B10,"1"),'P&amp;R'!$N$8:$Q$1113,3,FALSE))</f>
        <v/>
      </c>
      <c r="L11" s="324" t="str">
        <f>IF(ISNA(VLOOKUP(CONCATENATE($B10,L$7,"1"),'P&amp;R'!$N$8:$Q$1113,3,FALSE)), "", VLOOKUP(CONCATENATE($B10,L$7,"1"),'P&amp;R'!$N$8:$Q$1113,3,FALSE))</f>
        <v/>
      </c>
      <c r="M11" s="324" t="str">
        <f>IF(ISNA(VLOOKUP(CONCATENATE($B10,L$7,"1"),'P&amp;R'!$N$8:$Q$1113,4,FALSE)), "", VLOOKUP(CONCATENATE($B10,L$7,"1"),'P&amp;R'!$N$8:$Q$1113,4,FALSE))</f>
        <v>-</v>
      </c>
      <c r="N11" s="325" t="str">
        <f>IF(ISNA(VLOOKUP(CONCATENATE(L$7,$B10,"1"),'P&amp;R'!$N$8:$Q$1113,3,FALSE)), "", VLOOKUP(CONCATENATE(L$7,$B10,"1"),'P&amp;R'!$N$8:$Q$1113,3,FALSE))</f>
        <v/>
      </c>
      <c r="O11" s="324" t="str">
        <f>IF(ISNA(VLOOKUP(CONCATENATE($B10,O$7,"1"),'P&amp;R'!$N$8:$Q$1113,3,FALSE)), "", VLOOKUP(CONCATENATE($B10,O$7,"1"),'P&amp;R'!$N$8:$Q$1113,3,FALSE))</f>
        <v/>
      </c>
      <c r="P11" s="324" t="str">
        <f>IF(ISNA(VLOOKUP(CONCATENATE($B10,O$7,"1"),'P&amp;R'!$N$8:$Q$1113,4,FALSE)), "", VLOOKUP(CONCATENATE($B10,O$7,"1"),'P&amp;R'!$N$8:$Q$1113,4,FALSE))</f>
        <v>-</v>
      </c>
      <c r="Q11" s="325" t="str">
        <f>IF(ISNA(VLOOKUP(CONCATENATE(O$7,$B10,"1"),'P&amp;R'!$N$8:$Q$1113,3,FALSE)), "", VLOOKUP(CONCATENATE(O$7,$B10,"1"),'P&amp;R'!$N$8:$Q$1113,3,FALSE))</f>
        <v/>
      </c>
      <c r="R11" s="324" t="str">
        <f>IF(ISNA(VLOOKUP(CONCATENATE($B10,R$7,"1"),'P&amp;R'!$N$8:$Q$1113,3,FALSE)), "", VLOOKUP(CONCATENATE($B10,R$7,"1"),'P&amp;R'!$N$8:$Q$1113,3,FALSE))</f>
        <v/>
      </c>
      <c r="S11" s="324" t="str">
        <f>IF(ISNA(VLOOKUP(CONCATENATE($B10,R$7,"1"),'P&amp;R'!$N$8:$Q$1113,4,FALSE)), "", VLOOKUP(CONCATENATE($B10,R$7,"1"),'P&amp;R'!$N$8:$Q$1113,4,FALSE))</f>
        <v>-</v>
      </c>
      <c r="T11" s="325" t="str">
        <f>IF(ISNA(VLOOKUP(CONCATENATE(R$7,$B10,"1"),'P&amp;R'!$N$8:$Q$1113,3,FALSE)), "", VLOOKUP(CONCATENATE(R$7,$B10,"1"),'P&amp;R'!$N$8:$Q$1113,3,FALSE))</f>
        <v/>
      </c>
      <c r="U11" s="324" t="str">
        <f>IF(ISNA(VLOOKUP(CONCATENATE($B10,U$7,"1"),'P&amp;R'!$N$8:$Q$1113,3,FALSE)), "", VLOOKUP(CONCATENATE($B10,U$7,"1"),'P&amp;R'!$N$8:$Q$1113,3,FALSE))</f>
        <v/>
      </c>
      <c r="V11" s="324" t="str">
        <f>IF(ISNA(VLOOKUP(CONCATENATE($B10,U$7,"1"),'P&amp;R'!$N$8:$Q$1113,4,FALSE)), "", VLOOKUP(CONCATENATE($B10,U$7,"1"),'P&amp;R'!$N$8:$Q$1113,4,FALSE))</f>
        <v>-</v>
      </c>
      <c r="W11" s="325" t="str">
        <f>IF(ISNA(VLOOKUP(CONCATENATE(U$7,$B10,"1"),'P&amp;R'!$N$8:$Q$1113,3,FALSE)), "", VLOOKUP(CONCATENATE(U$7,$B10,"1"),'P&amp;R'!$N$8:$Q$1113,3,FALSE))</f>
        <v/>
      </c>
      <c r="X11" s="324" t="str">
        <f>IF(ISNA(VLOOKUP(CONCATENATE($B10,X$7,"1"),'P&amp;R'!$N$8:$Q$1113,3,FALSE)), "", VLOOKUP(CONCATENATE($B10,X$7,"1"),'P&amp;R'!$N$8:$Q$1113,3,FALSE))</f>
        <v/>
      </c>
      <c r="Y11" s="324" t="str">
        <f>IF(ISNA(VLOOKUP(CONCATENATE($B10,X$7,"1"),'P&amp;R'!$N$8:$Q$1113,4,FALSE)), "", VLOOKUP(CONCATENATE($B10,X$7,"1"),'P&amp;R'!$N$8:$Q$1113,4,FALSE))</f>
        <v/>
      </c>
      <c r="Z11" s="325" t="str">
        <f>IF(ISNA(VLOOKUP(CONCATENATE(X$7,$B10,"1"),'P&amp;R'!$N$8:$Q$1113,3,FALSE)), "", VLOOKUP(CONCATENATE(X$7,$B10,"1"),'P&amp;R'!$N$8:$Q$1113,3,FALSE))</f>
        <v/>
      </c>
      <c r="AA11" s="324" t="str">
        <f>IF(ISNA(VLOOKUP(CONCATENATE($B10,AA$7,"1"),'P&amp;R'!$N$8:$Q$1113,3,FALSE)), "", VLOOKUP(CONCATENATE($B10,AA$7,"1"),'P&amp;R'!$N$8:$Q$1113,3,FALSE))</f>
        <v/>
      </c>
      <c r="AB11" s="324" t="str">
        <f>IF(ISNA(VLOOKUP(CONCATENATE($B10,AA$7,"1"),'P&amp;R'!$N$8:$Q$1113,4,FALSE)), "", VLOOKUP(CONCATENATE($B10,AA$7,"1"),'P&amp;R'!$N$8:$Q$1113,4,FALSE))</f>
        <v>-</v>
      </c>
      <c r="AC11" s="325" t="str">
        <f>IF(ISNA(VLOOKUP(CONCATENATE(AA$7,$B10,"1"),'P&amp;R'!$N$8:$Q$1113,3,FALSE)), "", VLOOKUP(CONCATENATE(AA$7,$B10,"1"),'P&amp;R'!$N$8:$Q$1113,3,FALSE))</f>
        <v/>
      </c>
      <c r="AD11" s="324" t="str">
        <f>IF(ISNA(VLOOKUP(CONCATENATE($B10,AD$7,"1"),'P&amp;R'!$N$8:$Q$1113,3,FALSE)), "", VLOOKUP(CONCATENATE($B10,AD$7,"1"),'P&amp;R'!$N$8:$Q$1113,3,FALSE))</f>
        <v/>
      </c>
      <c r="AE11" s="324" t="str">
        <f>IF(ISNA(VLOOKUP(CONCATENATE($B10,AD$7,"1"),'P&amp;R'!$N$8:$Q$1113,4,FALSE)), "", VLOOKUP(CONCATENATE($B10,AD$7,"1"),'P&amp;R'!$N$8:$Q$1113,4,FALSE))</f>
        <v/>
      </c>
      <c r="AF11" s="325" t="str">
        <f>IF(ISNA(VLOOKUP(CONCATENATE(AD$7,$B10,"1"),'P&amp;R'!$N$8:$Q$1113,3,FALSE)), "", VLOOKUP(CONCATENATE(AD$7,$B10,"1"),'P&amp;R'!$N$8:$Q$1113,3,FALSE))</f>
        <v/>
      </c>
      <c r="AG11" s="324" t="str">
        <f>IF(ISNA(VLOOKUP(CONCATENATE($B10,AG$7,"1"),'P&amp;R'!$N$8:$Q$1113,3,FALSE)), "", VLOOKUP(CONCATENATE($B10,AG$7,"1"),'P&amp;R'!$N$8:$Q$1113,3,FALSE))</f>
        <v/>
      </c>
      <c r="AH11" s="324" t="str">
        <f>IF(ISNA(VLOOKUP(CONCATENATE($B10,AG$7,"1"),'P&amp;R'!$N$8:$Q$1113,4,FALSE)), "", VLOOKUP(CONCATENATE($B10,AG$7,"1"),'P&amp;R'!$N$8:$Q$1113,4,FALSE))</f>
        <v/>
      </c>
      <c r="AI11" s="325" t="str">
        <f>IF(ISNA(VLOOKUP(CONCATENATE(AG$7,$B10,"1"),'P&amp;R'!$N$8:$Q$1113,3,FALSE)), "", VLOOKUP(CONCATENATE(AG$7,$B10,"1"),'P&amp;R'!$N$8:$Q$1113,3,FALSE))</f>
        <v/>
      </c>
      <c r="AJ11" s="324" t="str">
        <f>IF(ISNA(VLOOKUP(CONCATENATE($B10,AJ$7,"1"),'P&amp;R'!$N$8:$Q$1113,3,FALSE)), "", VLOOKUP(CONCATENATE($B10,AJ$7,"1"),'P&amp;R'!$N$8:$Q$1113,3,FALSE))</f>
        <v/>
      </c>
      <c r="AK11" s="324" t="str">
        <f>IF(ISNA(VLOOKUP(CONCATENATE($B10,AJ$7,"1"),'P&amp;R'!$N$8:$Q$1113,4,FALSE)), "", VLOOKUP(CONCATENATE($B10,AJ$7,"1"),'P&amp;R'!$N$8:$Q$1113,4,FALSE))</f>
        <v/>
      </c>
      <c r="AL11" s="325" t="str">
        <f>IF(ISNA(VLOOKUP(CONCATENATE(AJ$7,$B10,"1"),'P&amp;R'!$N$8:$Q$1113,3,FALSE)), "", VLOOKUP(CONCATENATE(AJ$7,$B10,"1"),'P&amp;R'!$N$8:$Q$1113,3,FALSE))</f>
        <v/>
      </c>
      <c r="AM11" s="324" t="str">
        <f>IF(ISNA(VLOOKUP(CONCATENATE($B10,AM$7,"1"),'P&amp;R'!$N$8:$Q$1113,3,FALSE)), "", VLOOKUP(CONCATENATE($B10,AM$7,"1"),'P&amp;R'!$N$8:$Q$1113,3,FALSE))</f>
        <v/>
      </c>
      <c r="AN11" s="324" t="str">
        <f>IF(ISNA(VLOOKUP(CONCATENATE($B10,AM$7,"1"),'P&amp;R'!$N$8:$Q$1113,4,FALSE)), "", VLOOKUP(CONCATENATE($B10,AM$7,"1"),'P&amp;R'!$N$8:$Q$1113,4,FALSE))</f>
        <v/>
      </c>
      <c r="AO11" s="325" t="str">
        <f>IF(ISNA(VLOOKUP(CONCATENATE(AM$7,$B10,"1"),'P&amp;R'!$N$8:$Q$1113,3,FALSE)), "", VLOOKUP(CONCATENATE(AM$7,$B10,"1"),'P&amp;R'!$N$8:$Q$1113,3,FALSE))</f>
        <v/>
      </c>
      <c r="AP11" s="324" t="str">
        <f>IF(ISNA(VLOOKUP(CONCATENATE($B10,AP$7,"1"),'P&amp;R'!$N$8:$Q$1113,3,FALSE)), "", VLOOKUP(CONCATENATE($B10,AP$7,"1"),'P&amp;R'!$N$8:$Q$1113,3,FALSE))</f>
        <v/>
      </c>
      <c r="AQ11" s="324" t="str">
        <f>IF(ISNA(VLOOKUP(CONCATENATE($B10,AP$7,"1"),'P&amp;R'!$N$8:$Q$1113,4,FALSE)), "", VLOOKUP(CONCATENATE($B10,AP$7,"1"),'P&amp;R'!$N$8:$Q$1113,4,FALSE))</f>
        <v/>
      </c>
      <c r="AR11" s="325" t="str">
        <f>IF(ISNA(VLOOKUP(CONCATENATE(AP$7,$B10,"1"),'P&amp;R'!$N$8:$Q$1113,3,FALSE)), "", VLOOKUP(CONCATENATE(AP$7,$B10,"1"),'P&amp;R'!$N$8:$Q$1113,3,FALSE))</f>
        <v/>
      </c>
      <c r="AS11" s="324" t="str">
        <f>IF(ISNA(VLOOKUP(CONCATENATE($B10,AS$7,"1"),'P&amp;R'!$N$8:$Q$1113,3,FALSE)), "", VLOOKUP(CONCATENATE($B10,AS$7,"1"),'P&amp;R'!$N$8:$Q$1113,3,FALSE))</f>
        <v/>
      </c>
      <c r="AT11" s="324" t="str">
        <f>IF(ISNA(VLOOKUP(CONCATENATE($B10,AS$7,"1"),'P&amp;R'!$N$8:$Q$1113,4,FALSE)), "", VLOOKUP(CONCATENATE($B10,AS$7,"1"),'P&amp;R'!$N$8:$Q$1113,4,FALSE))</f>
        <v/>
      </c>
      <c r="AU11" s="325" t="str">
        <f>IF(ISNA(VLOOKUP(CONCATENATE(AS$7,$B10,"1"),'P&amp;R'!$N$8:$Q$1113,3,FALSE)), "", VLOOKUP(CONCATENATE(AS$7,$B10,"1"),'P&amp;R'!$N$8:$Q$1113,3,FALSE))</f>
        <v/>
      </c>
      <c r="AV11" s="324" t="str">
        <f>IF(ISNA(VLOOKUP(CONCATENATE($B10,AV$7,"1"),'P&amp;R'!$N$8:$Q$1113,3,FALSE)), "", VLOOKUP(CONCATENATE($B10,AV$7,"1"),'P&amp;R'!$N$8:$Q$1113,3,FALSE))</f>
        <v/>
      </c>
      <c r="AW11" s="324" t="str">
        <f>IF(ISNA(VLOOKUP(CONCATENATE($B10,AV$7,"1"),'P&amp;R'!$N$8:$Q$1113,4,FALSE)), "", VLOOKUP(CONCATENATE($B10,AV$7,"1"),'P&amp;R'!$N$8:$Q$1113,4,FALSE))</f>
        <v/>
      </c>
      <c r="AX11" s="325" t="str">
        <f>IF(ISNA(VLOOKUP(CONCATENATE(AV$7,$B10,"1"),'P&amp;R'!$N$8:$Q$1113,3,FALSE)), "", VLOOKUP(CONCATENATE(AV$7,$B10,"1"),'P&amp;R'!$N$8:$Q$1113,3,FALSE))</f>
        <v/>
      </c>
      <c r="AY11" s="324" t="str">
        <f>IF(ISNA(VLOOKUP(CONCATENATE($B10,AY$7,"1"),'P&amp;R'!$N$8:$Q$1113,3,FALSE)), "", VLOOKUP(CONCATENATE($B10,AY$7,"1"),'P&amp;R'!$N$8:$Q$1113,3,FALSE))</f>
        <v/>
      </c>
      <c r="AZ11" s="324" t="str">
        <f>IF(ISNA(VLOOKUP(CONCATENATE($B10,AY$7,"1"),'P&amp;R'!$N$8:$Q$1113,4,FALSE)), "", VLOOKUP(CONCATENATE($B10,AY$7,"1"),'P&amp;R'!$N$8:$Q$1113,4,FALSE))</f>
        <v/>
      </c>
      <c r="BA11" s="325" t="str">
        <f>IF(ISNA(VLOOKUP(CONCATENATE(AY$7,$B10,"1"),'P&amp;R'!$N$8:$Q$1113,3,FALSE)), "", VLOOKUP(CONCATENATE(AY$7,$B10,"1"),'P&amp;R'!$N$8:$Q$1113,3,FALSE))</f>
        <v/>
      </c>
      <c r="BB11" s="324" t="str">
        <f>IF(ISNA(VLOOKUP(CONCATENATE($B10,BB$7,"1"),'P&amp;R'!$N$8:$Q$1113,3,FALSE)), "", VLOOKUP(CONCATENATE($B10,BB$7,"1"),'P&amp;R'!$N$8:$Q$1113,3,FALSE))</f>
        <v/>
      </c>
      <c r="BC11" s="324" t="str">
        <f>IF(ISNA(VLOOKUP(CONCATENATE($B10,BB$7,"1"),'P&amp;R'!$N$8:$Q$1113,4,FALSE)), "", VLOOKUP(CONCATENATE($B10,BB$7,"1"),'P&amp;R'!$N$8:$Q$1113,4,FALSE))</f>
        <v/>
      </c>
      <c r="BD11" s="325" t="str">
        <f>IF(ISNA(VLOOKUP(CONCATENATE(BB$7,$B10,"1"),'P&amp;R'!$N$8:$Q$1113,3,FALSE)), "", VLOOKUP(CONCATENATE(BB$7,$B10,"1"),'P&amp;R'!$N$8:$Q$1113,3,FALSE))</f>
        <v/>
      </c>
      <c r="BE11" s="324" t="str">
        <f>IF(ISNA(VLOOKUP(CONCATENATE($B10,BE$7,"1"),'P&amp;R'!$N$8:$Q$1113,3,FALSE)), "", VLOOKUP(CONCATENATE($B10,BE$7,"1"),'P&amp;R'!$N$8:$Q$1113,3,FALSE))</f>
        <v/>
      </c>
      <c r="BF11" s="324" t="str">
        <f>IF(ISNA(VLOOKUP(CONCATENATE($B10,BE$7,"1"),'P&amp;R'!$N$8:$Q$1113,4,FALSE)), "", VLOOKUP(CONCATENATE($B10,BE$7,"1"),'P&amp;R'!$N$8:$Q$1113,4,FALSE))</f>
        <v/>
      </c>
      <c r="BG11" s="325" t="str">
        <f>IF(ISNA(VLOOKUP(CONCATENATE(BE$7,$B10,"1"),'P&amp;R'!$N$8:$Q$1113,3,FALSE)), "", VLOOKUP(CONCATENATE(BE$7,$B10,"1"),'P&amp;R'!$N$8:$Q$1113,3,FALSE))</f>
        <v/>
      </c>
      <c r="BH11" s="324" t="str">
        <f>IF(ISNA(VLOOKUP(CONCATENATE($B10,BH$7,"1"),'P&amp;R'!$N$8:$Q$1113,3,FALSE)), "", VLOOKUP(CONCATENATE($B10,BH$7,"1"),'P&amp;R'!$N$8:$Q$1113,3,FALSE))</f>
        <v/>
      </c>
      <c r="BI11" s="324" t="str">
        <f>IF(ISNA(VLOOKUP(CONCATENATE($B10,BH$7,"1"),'P&amp;R'!$N$8:$Q$1113,4,FALSE)), "", VLOOKUP(CONCATENATE($B10,BH$7,"1"),'P&amp;R'!$N$8:$Q$1113,4,FALSE))</f>
        <v/>
      </c>
      <c r="BJ11" s="325" t="str">
        <f>IF(ISNA(VLOOKUP(CONCATENATE(BH$7,$B10,"1"),'P&amp;R'!$N$8:$Q$1113,3,FALSE)), "", VLOOKUP(CONCATENATE(BH$7,$B10,"1"),'P&amp;R'!$N$8:$Q$1113,3,FALSE))</f>
        <v/>
      </c>
      <c r="BK11" s="324" t="str">
        <f>IF(ISNA(VLOOKUP(CONCATENATE($B10,BK$7,"1"),'P&amp;R'!$N$8:$Q$1113,3,FALSE)), "", VLOOKUP(CONCATENATE($B10,BK$7,"1"),'P&amp;R'!$N$8:$Q$1113,3,FALSE))</f>
        <v/>
      </c>
      <c r="BL11" s="324" t="str">
        <f>IF(ISNA(VLOOKUP(CONCATENATE($B10,BK$7,"1"),'P&amp;R'!$N$8:$Q$1113,4,FALSE)), "", VLOOKUP(CONCATENATE($B10,BK$7,"1"),'P&amp;R'!$N$8:$Q$1113,4,FALSE))</f>
        <v/>
      </c>
      <c r="BM11" s="325" t="str">
        <f>IF(ISNA(VLOOKUP(CONCATENATE(BK$7,$B10,"1"),'P&amp;R'!$N$8:$Q$1113,3,FALSE)), "", VLOOKUP(CONCATENATE(BK$7,$B10,"1"),'P&amp;R'!$N$8:$Q$1113,3,FALSE))</f>
        <v/>
      </c>
      <c r="BN11" s="324" t="str">
        <f>IF(ISNA(VLOOKUP(CONCATENATE($B10,BN$7,"1"),'P&amp;R'!$N$8:$Q$1113,3,FALSE)), "", VLOOKUP(CONCATENATE($B10,BN$7,"1"),'P&amp;R'!$N$8:$Q$1113,3,FALSE))</f>
        <v/>
      </c>
      <c r="BO11" s="324" t="str">
        <f>IF(ISNA(VLOOKUP(CONCATENATE($B10,BN$7,"1"),'P&amp;R'!$N$8:$Q$1113,4,FALSE)), "", VLOOKUP(CONCATENATE($B10,BN$7,"1"),'P&amp;R'!$N$8:$Q$1113,4,FALSE))</f>
        <v/>
      </c>
      <c r="BP11" s="325" t="str">
        <f>IF(ISNA(VLOOKUP(CONCATENATE(BN$7,$B10,"1"),'P&amp;R'!$N$8:$Q$1113,3,FALSE)), "", VLOOKUP(CONCATENATE(BN$7,$B10,"1"),'P&amp;R'!$N$8:$Q$1113,3,FALSE))</f>
        <v/>
      </c>
      <c r="BQ11" s="324" t="str">
        <f>IF(ISNA(VLOOKUP(CONCATENATE($B10,BQ$7,"1"),'P&amp;R'!$N$8:$Q$1113,3,FALSE)), "", VLOOKUP(CONCATENATE($B10,BQ$7,"1"),'P&amp;R'!$N$8:$Q$1113,3,FALSE))</f>
        <v/>
      </c>
      <c r="BR11" s="324" t="str">
        <f>IF(ISNA(VLOOKUP(CONCATENATE($B10,BQ$7,"1"),'P&amp;R'!$N$8:$Q$1113,4,FALSE)), "", VLOOKUP(CONCATENATE($B10,BQ$7,"1"),'P&amp;R'!$N$8:$Q$1113,4,FALSE))</f>
        <v/>
      </c>
      <c r="BS11" s="325" t="str">
        <f>IF(ISNA(VLOOKUP(CONCATENATE(BQ$7,$B10,"1"),'P&amp;R'!$N$8:$Q$1113,3,FALSE)), "", VLOOKUP(CONCATENATE(BQ$7,$B10,"1"),'P&amp;R'!$N$8:$Q$1113,3,FALSE))</f>
        <v/>
      </c>
      <c r="BT11" s="324" t="str">
        <f>IF(ISNA(VLOOKUP(CONCATENATE($B10,BT$7,"1"),'P&amp;R'!$N$8:$Q$1113,3,FALSE)), "", VLOOKUP(CONCATENATE($B10,BT$7,"1"),'P&amp;R'!$N$8:$Q$1113,3,FALSE))</f>
        <v/>
      </c>
      <c r="BU11" s="324" t="str">
        <f>IF(ISNA(VLOOKUP(CONCATENATE($B10,BT$7,"1"),'P&amp;R'!$N$8:$Q$1113,4,FALSE)), "", VLOOKUP(CONCATENATE($B10,BT$7,"1"),'P&amp;R'!$N$8:$Q$1113,4,FALSE))</f>
        <v/>
      </c>
      <c r="BV11" s="325" t="str">
        <f>IF(ISNA(VLOOKUP(CONCATENATE(BT$7,$B10,"1"),'P&amp;R'!$N$8:$Q$1113,3,FALSE)), "", VLOOKUP(CONCATENATE(BT$7,$B10,"1"),'P&amp;R'!$N$8:$Q$1113,3,FALSE))</f>
        <v/>
      </c>
      <c r="BW11" s="163"/>
      <c r="BX11" s="86">
        <f>SUM(BY11:CC11)</f>
        <v>0</v>
      </c>
      <c r="BY11" s="89">
        <f>IF(AND(D11&lt;&gt;"DF",C11&gt;E11),1,0)+IF(AND(G11&lt;&gt;"DF",F11&gt;H11),1,0)+IF(AND(J11&lt;&gt;"DF",I11&gt;K11),1,0)+IF(AND(M11&lt;&gt;"DF",L11&gt;N11),1,0)+IF(AND(P11&lt;&gt;"DF",O11&gt;Q11),1,0)+IF(AND(S11&lt;&gt;"DF",R11&gt;T11),1,0)+IF(AND(V11&lt;&gt;"DF",U11&gt;W11),1,0)+IF(AND(Y11&lt;&gt;"DF",X11&gt;Z11),1,0)+IF(AND(AB11&lt;&gt;"DF",AA11&gt;AC11),1,0)+IF(AND(AE11&lt;&gt;"DF",AD11&gt;AF11),1,0)+IF(AND(AH11&lt;&gt;"DF",AG11&gt;AI11),1,0)+IF(AND(AK11&lt;&gt;"DF",AJ11&gt;AL11),1,0)+IF(AND(AN11&lt;&gt;"DF",AM11&gt;AO11),1,0)+IF(AND(AQ11&lt;&gt;"DF",AP11&gt;AR11),1,0)+IF(AND(AT11&lt;&gt;"DF",AS11&gt;AU11),1,0)+IF(AND(AW11&lt;&gt;"DF",AV11&gt;AX11),1,0)+IF(AND(AZ11&lt;&gt;"DF",AY11&gt;BA11),1,0)+IF(AND(BC11&lt;&gt;"DF",BB11&gt;BD11),1,0)+IF(AND(BF11&lt;&gt;"DF",BE11&gt;BG11),1,0)+IF(AND(BI11&lt;&gt;"DF",BH11&gt;BJ11),1,0)+IF(AND(BL11&lt;&gt;"DF",BK11&gt;BM11),1,0)+IF(AND(BO11&lt;&gt;"DF",BN11&gt;BP11),1,0)+IF(AND(BR11&lt;&gt;"DF",BQ11&gt;BS11),1,0)+IF(AND(BU11&lt;&gt;"DF",BT11&gt;BV11),1,0)</f>
        <v>0</v>
      </c>
      <c r="BZ11" s="89">
        <f>IF(AND(C11=E11,C11&lt;&gt;"",E11&lt;&gt;""),1,0)+IF(AND(F11=H11,F11&lt;&gt;"",H11&lt;&gt;""),1,0)+IF(AND(I11=K11,I11&lt;&gt;"",K11&lt;&gt;""),1,0)+IF(AND(L11=N11,L11&lt;&gt;"",N11&lt;&gt;""),1,0)+IF(AND(O11=Q11,O11&lt;&gt;"",Q11&lt;&gt;""),1,0)+IF(AND(R11=T11,R11&lt;&gt;"",T11&lt;&gt;""),1,0)+IF(AND(U11=W11,U11&lt;&gt;"",W11&lt;&gt;""),1,0)+IF(AND(X11=Z11,X11&lt;&gt;"",Z11&lt;&gt;""),1,0)+IF(AND(AA11=AC11,AA11&lt;&gt;"",AC11&lt;&gt;""),1,0)+IF(AND(AD11=AF11,AD11&lt;&gt;"",AF11&lt;&gt;""),1,0)+IF(AND(AG11=AI11,AG11&lt;&gt;"",AI11&lt;&gt;""),1,0)+IF(AND(AJ11=AL11,AJ11&lt;&gt;"",AL11&lt;&gt;""),1,0)+IF(AND(AM11=AO11,AM11&lt;&gt;"",AO11&lt;&gt;""),1,0)+IF(AND(AP11=AR11,AP11&lt;&gt;"",AR11&lt;&gt;""),1,0)+IF(AND(AS11=AU11,AS11&lt;&gt;"",AU11&lt;&gt;""),1,0)+IF(AND(AV11=AX11,AV11&lt;&gt;"",AX11&lt;&gt;""),1,0)+IF(AND(AY11=BA11,AY11&lt;&gt;"",BA11&lt;&gt;""),1,0)+IF(AND(BB11=BD11,BB11&lt;&gt;"",BD11&lt;&gt;""),1,0)+IF(AND(BE11=BG11,BE11&lt;&gt;"",BG11&lt;&gt;""),1,0)+IF(AND(BH11=BJ11,BH11&lt;&gt;"",BJ11&lt;&gt;""),1,0)+IF(AND(BK11=BM11,BK11&lt;&gt;"",BM11&lt;&gt;""),1,0)+IF(AND(BN11=BP11,BN11&lt;&gt;"",BP11&lt;&gt;""),1,0)+IF(AND(BQ11=BS11,BQ11&lt;&gt;"",BS11&lt;&gt;""),1,0)+IF(AND(BT11=BV11,BT11&lt;&gt;"",BV11&lt;&gt;""),1,0)</f>
        <v>0</v>
      </c>
      <c r="CA11" s="89">
        <f>IF(AND(D11&lt;&gt;"DF",C11&lt;E11),1,0)+IF(AND(G11&lt;&gt;"DF",F11&lt;H11),1,0)+IF(AND(J11&lt;&gt;"DF",I11&lt;K11),1,0)+IF(AND(M11&lt;&gt;"DF",L11&lt;N11),1,0)+IF(AND(P11&lt;&gt;"DF",O11&lt;Q11),1,0)+IF(AND(S11&lt;&gt;"DF",R11&lt;T11),1,0)+IF(AND(V11&lt;&gt;"DF",U11&lt;W11),1,0)+IF(AND(Y11&lt;&gt;"DF",X11&lt;Z11),1,0)+IF(AND(AB11&lt;&gt;"DF",AA11&lt;AC11),1,0)+IF(AND(AE11&lt;&gt;"DF",AD11&lt;AF11),1,0)+IF(AND(AH11&lt;&gt;"DF",AG11&lt;AI11),1,0)+IF(AND(AK11&lt;&gt;"DF",AJ11&lt;AL11),1,0)+IF(AND(AN11&lt;&gt;"DF",AM11&lt;AO11),1,0)+IF(AND(AQ11&lt;&gt;"DF",AP11&lt;AR11),1,0)+IF(AND(AT11&lt;&gt;"DF",AS11&lt;AU11),1,0)+IF(AND(AW11&lt;&gt;"DF",AV11&lt;AX11),1,0)+IF(AND(AZ11&lt;&gt;"DF",AY11&lt;BA11),1,0)+IF(AND(BC11&lt;&gt;"DF",BB11&lt;BD11),1,0)+IF(AND(BF11&lt;&gt;"DF",BE11&lt;BG11),1,0)+IF(AND(BI11&lt;&gt;"DF",BH11&lt;BJ11),1,0)+IF(AND(BL11&lt;&gt;"DF",BK11&lt;BM11),1,0)+IF(AND(BO11&lt;&gt;"DF",BN11&lt;BP11),1,0)+IF(AND(BR11&lt;&gt;"DF",BQ11&lt;BS11),1,0)+IF(AND(BU11&lt;&gt;"DF",BT11&lt;BV11),1,0)</f>
        <v>0</v>
      </c>
      <c r="CB11" s="93">
        <f>IF(AND(D11="DF",C11&gt;E11),1,0)+IF(AND(G11="DF",F11&gt;H11),1,0)+IF(AND(J11="DF",I11&gt;K11),1,0)+IF(AND(M11="DF",L11&gt;N11),1,0)+IF(AND(P11="DF",O11&gt;Q11),1,0)+IF(AND(S11="DF",R11&gt;T11),1,0)+IF(AND(V11="DF",U11&gt;W11),1,0)+IF(AND(Y11="DF",X11&gt;Z11),1,0)+IF(AND(AB11="DF",AA11&gt;AC11),1,0)+IF(AND(AE11="DF",AD11&gt;AF11),1,0)+IF(AND(AH11="DF",AG11&gt;AI11),1,0)+IF(AND(AK11="DF",AJ11&gt;AL11),1,0)+IF(AND(AN11="DF",AM11&gt;AO11),1,0)+IF(AND(AQ11="DF",AP11&gt;AR11),1,0)+IF(AND(AT11="DF",AS11&gt;AU11),1,0)+IF(AND(AW11="DF",AV11&gt;AX11),1,0)+IF(AND(AZ11="DF",AY11&gt;BA11),1,0)+IF(AND(BC11="DF",BB11&gt;BD11),1,0)+IF(AND(BF11="DF",BE11&gt;BG11),1,0)+IF(AND(BI11="DF",BH11&gt;BJ11),1,0)+IF(AND(BL11="DF",BK11&gt;BM11),1,0)+IF(AND(BO11="DF",BN11&gt;BP11),1,0)+IF(AND(BR11="DF",BQ11&gt;BS11),1,0)+IF(AND(BU11="DF",BT11&gt;BV11),1,0)</f>
        <v>0</v>
      </c>
      <c r="CC11" s="93">
        <f>IF(AND(D11="DF",C11&lt;E11),1,0)+IF(AND(G11="DF",F11&lt;H11),1,0)+IF(AND(J11="DF",I11&lt;K11),1,0)+IF(AND(M11="DF",L11&lt;N11),1,0)+IF(AND(P11="DF",O11&lt;Q11),1,0)+IF(AND(S11="DF",R11&lt;T11),1,0)+IF(AND(V11="DF",U11&lt;W11),1,0)+IF(AND(Y11="DF",X11&lt;Z11),1,0)+IF(AND(AB11="DF",AA11&lt;AC11),1,0)+IF(AND(AE11="DF",AD11&lt;AF11),1,0)+IF(AND(AH11="DF",AG11&lt;AI11),1,0)+IF(AND(AK11="DF",AJ11&lt;AL11),1,0)+IF(AND(AN11="DF",AM11&lt;AO11),1,0)+IF(AND(AQ11="DF",AP11&lt;AR11),1,0)+IF(AND(AT11="DF",AS11&lt;AU11),1,0)+IF(AND(AW11="DF",AV11&lt;AX11),1,0)+IF(AND(AZ11="DF",AY11&lt;BA11),1,0)+IF(AND(BC11="DF",BB11&lt;BD11),1,0)+IF(AND(BF11="DF",BE11&lt;BG11),1,0)+IF(AND(BI11="DF",BH11&lt;BJ11),1,0)+IF(AND(BL11="DF",BK11&lt;BM11),1,0)+IF(AND(BO11="DF",BN11&lt;BP11),1,0)+IF(AND(BR11="DF",BQ11&lt;BS11),1,0)+IF(AND(BU11="DF",BT11&lt;BV11),1,0)</f>
        <v>0</v>
      </c>
      <c r="CD11" s="97">
        <f>SUM(C11)+SUM(F11)+SUM(I11)+SUM(L11)+SUM(O11)+SUM(R11)+SUM(U11)+SUM(X11)+SUM(AA11)+SUM(AD11)+SUM(AG11)+SUM(AJ11)+SUM(AM11)+SUM(AP11)+SUM(AS11)+SUM(AV11)+SUM(AY11)+SUM(BB11)+SUM(BE11)+SUM(BH11)+SUM(BK11)+SUM(BN11)+SUM(BQ11)+SUM(BT11)</f>
        <v>0</v>
      </c>
      <c r="CE11" s="97">
        <f>SUM(E11)+SUM(H11)+SUM(K11)+SUM(N11)+SUM(Q11)+SUM(T11)+SUM(W11)+SUM(Z11)+SUM(AC11)+SUM(AF11)+SUM(AI11)+SUM(AL11)+SUM(AO11)+SUM(AR11)+SUM(AU11)+SUM(AX11)+SUM(BA11)+SUM(BD11)+SUM(BG11)+SUM(BJ11)+SUM(BM11)+SUM(BP11)+SUM(BS11)+SUM(BV11)</f>
        <v>0</v>
      </c>
      <c r="CF11" s="101">
        <f>CD11-CE11</f>
        <v>0</v>
      </c>
      <c r="CG11" s="105">
        <f>SUM(BY11*$BY$5)+SUM(BZ11*$BZ$5)+SUM(CA11*$CA$5)+SUM(CB11*$CB$5)+SUM(CC11*$CC$5)</f>
        <v>0</v>
      </c>
      <c r="CH11" s="19"/>
      <c r="CI11" s="129">
        <f>SUM(CL11:CP11)</f>
        <v>0</v>
      </c>
      <c r="CJ11" s="129">
        <f>CS11-CT11</f>
        <v>0</v>
      </c>
      <c r="CK11" s="19"/>
      <c r="CL11" s="126">
        <f>IF(AND(CG11=$CG$9,C11&gt;E11,D11="-"),$BY$5,0)+IF(AND(CG11=$CG$11,F11&gt;H11,G11="-"),$BY$5,0)+IF(AND(CG11=$CG$13,I11&gt;K11,J11="-"),$BY$5,0)+IF(AND(CG11=$CG$15,L11&gt;N11,M11="-"),$BY$5,0)+IF(AND(CG11=$CG$17,O11&gt;Q11,P11="-"),$BY$5,0)+IF(AND(CG11=$CG$19,R11&gt;T11,S11="-"),$BY$5,0)+IF(AND(CG11=$CG$21,U11&gt;W11,V11="-"),$BY$5,0)+IF(AND(CG11=$CG$23,X11&gt;Z11,Y11="-"),$BY$5,0)+IF(AND(CG11=$CG$25,AA11&gt;AC11,AB11="-"),$BY$5,0)+IF(AND(CG11=$CG$27,AD11&gt;AF11,AE11="-"),$BY$5,0)+IF(AND(CG11=$CG$29,AG11&gt;AI11,AH11="-"),$BY$5,0)+IF(AND(CG11=$CG$31,AJ11&gt;AL11,AK11="-"),$BY$5,0)+IF(AND(CG11=$CG$33,AM11&gt;AO11,AN11="-"),$BY$5,0)+IF(AND(CG11=$CG$35,AP11&gt;AR11,AQ11="-"),$BY$5,0)+IF(AND(CG11=$CG$37,AS11&gt;AU11,AT11="-"),$BY$5,0)+IF(AND(CG11=$CG$39,AV11&gt;AX11,AW11="-"),$BY$5,0)+IF(AND(CG11=$CG$41,AY11&gt;BA11,AZ11="-"),$BY$5,0)+IF(AND(CG11=$CG$43,BB11&gt;BD11,BC11="-"),$BY$5,0)+IF(AND(CG11=$CG$45,BE11&gt;BG11,BF11="-"),$BY$5,0)+IF(AND(CG11=$CG$47,BH11&gt;BJ11,BI11="-"),$BY$5,0)+IF(AND(CG11=$CG$49,BK11&gt;BM11,BL11="-"),$BY$5,0)+IF(AND(CG11=$CG$51,BN11&gt;BP11,BO11="-"),$BY$5,0)+IF(AND(CG11=$CG$53,BQ11&gt;BS11,BR11="-"),$BY$5,0)+IF(AND(CG11=$CG$55,BT11&gt;BV11,BU11="-"),$BY$5,0)</f>
        <v>0</v>
      </c>
      <c r="CM11" s="124">
        <f>IF(AND(CG11=$CG$9,C11=E11,E11&lt;&gt;"",D11="-"),$BZ$5,0)+IF(AND(CG11=$CG$11,F11=H11,H11&lt;&gt;"",G11="-"),$BZ$5,0)+IF(AND(CG11=$CG$13,I11=K11,K11&lt;&gt;"",J11="-"),$BZ$5,0)+IF(AND(CG11=$CG$15,L11=N11,N11&lt;&gt;"",M11="-"),$BZ$5,0)+IF(AND(CG11=$CG$17,O11=Q11,Q11&lt;&gt;"",P11="-"),$BZ$5,0)+IF(AND(CG11=$CG$19,R11=T11,T11&lt;&gt;"",S11="-"),$BZ$5,0)+IF(AND(CG11=$CG$21,U11=W11,W11&lt;&gt;"",V11="-"),$BZ$5,0)+IF(AND(CG11=$CG$23,X11=Z11,Z11&lt;&gt;"",Y11="-"),$BZ$5,0)+IF(AND(CG11=$CG$25,AA11=AC11,AC11&lt;&gt;"",AB11="-"),$BZ$5,0)+IF(AND(CG11=$CG$27,AD11=AF11,AF11&lt;&gt;"",AE11="-"),$BZ$5,0)+IF(AND(CG11=$CG$29,AG11=AI11,AI11&lt;&gt;"",AH11="-"),$BZ$5,0)+IF(AND(CG11=$CG$31,AJ11=AL11,AL11&lt;&gt;"",AK11="-"),$BZ$5,0)+IF(AND(CG11=$CG$33,AM11=AO11,AO11&lt;&gt;"",AN11="-"),$BZ$5,0)+IF(AND(CG11=$CG$35,AP11=AR11,AR11&lt;&gt;"",AQ11="-"),$BZ$5,0)+IF(AND(CG11=$CG$37,AS11=AU11,AU11&lt;&gt;"",AT11="-"),$BZ$5,0)+IF(AND(CG11=$CG$39,AV11=AX11,AX11&lt;&gt;"",AW11="-"),$BZ$5,0)+IF(AND(CG11=$CG$41,AY11=BA11,BA11&lt;&gt;"",AZ11="-"),$BZ$5,0)+IF(AND(CG11=$CG$43,BB11=BD11,BD11&lt;&gt;"",BC11="-"),$BZ$5,0)+IF(AND(CG11=$CG$45,BE11=BG11,BG11&lt;&gt;"",BF11="-"),$BZ$5,0)+IF(AND(CG11=$CG$47,BH11=BJ11,BJ11&lt;&gt;"",BI11="-"),$BZ$5,0)+IF(AND(CG11=$CG$49,BK11=BM11,BM11&lt;&gt;"",BL11="-"),$BZ$5,0)+IF(AND(CG11=$CG$51,BN11=BP11,BP11&lt;&gt;"",BO11="-"),$BZ$5,0)+IF(AND(CG11=$CG$53,BQ11=BS11,BS11&lt;&gt;"",BR11="-"),$BZ$5,0)+IF(AND(CG11=$CG$55,BT11=BV11,BV11&lt;&gt;"",BU11="-"),$BZ$5,0)</f>
        <v>0</v>
      </c>
      <c r="CN11" s="124">
        <f>IF(AND(CG11=$CG$9,C11&lt;E11,D11="-"),$CA$5,0)+IF(AND(CG11=$CG$11,F11&lt;H11,G11="-"),$CA$5,0)+IF(AND(CG11=$CG$13,I11&lt;K11,J11="-"),$CA$5,0)+IF(AND(CG11=$CG$15,L11&lt;N11,M11="-"),$CA$5,0)+IF(AND(CG11=$CG$17,O11&lt;Q11,P11="-"),$CA$5,0)+IF(AND(CG11=$CG$19,R11&lt;T11,S11="-"),$CA$5,0)+IF(AND(CG11=$CG$21,U11&lt;W11,V11="-"),$CA$5,0)+IF(AND(CG11=$CG$23,X11&lt;Z11,Y11="-"),$CA$5,0)+IF(AND(CG11=$CG$25,AA11&lt;AC11,AB11="-"),$CA$5,0)+IF(AND(CG11=$CG$27,AD11&lt;AF11,AE11="-"),$CA$5,0)+IF(AND(CG11=$CG$29,AG11&lt;AI11,AH11="-"),$CA$5,0)+IF(AND(CG11=$CG$31,AJ11&lt;AL11,AK11="-"),$CA$5,0)+IF(AND(CG11=$CG$33,AM11&lt;AO11,AN11="-"),$CA$5,0)+IF(AND(CG11=$CG$35,AP11&lt;AR11,AQ11="-"),$CA$5,0)+IF(AND(CG11=$CG$37,AS11&lt;AU11,AT11="-"),$CA$5,0)+IF(AND(CG11=$CG$39,AV11&lt;AX11,AW11="-"),$CA$5,0)+IF(AND(CG11=$CG$41,AY11&lt;BA11,AZ11="-"),$CA$5,0)+IF(AND(CG11=$CG$43,BB11&lt;BD11,BC11="-"),$CA$5,0)+IF(AND(CG11=$CG$45,BE11&lt;BG11,BF11="-"),$CA$5,0)+IF(AND(CG11=$CG$47,BH11&lt;BJ11,BI11="-"),$CA$5,0)+IF(AND(CG11=$CG$49,BK11&lt;BM11,BL11="-"),$CA$5,0)+IF(AND(CG11=$CG$51,BN11&lt;BP11,BO11="-"),$CA$5,0)+IF(AND(CG11=$CG$53,BQ11&lt;BS11,BR11="-"),$CA$5,0)+IF(AND(CG11=$CG$55,BT11&lt;BV11,BU11="-"),$CA$5,0)</f>
        <v>0</v>
      </c>
      <c r="CO11" s="125">
        <f>IF(AND(CG11=$CG$9,C11&gt;E11,D11="DF"),$CB$5,0)+IF(AND(CG11=$CG$11,F11&gt;H11,G11="DF"),$CB$5,0)+IF(AND(CG11=$CG$13,I11&gt;K11,J11="DF"),$CB$5,0)+IF(AND(CG11=$CG$15,L11&gt;N11,M11="DF"),$CB$5,0)+IF(AND(CG11=$CG$17,O11&gt;Q11,P11="DF"),$CB$5,0)+IF(AND(CG11=$CG$19,R11&gt;T11,S11="DF"),$CB$5,0)+IF(AND(CG11=$CG$21,U11&gt;W11,V11="DF"),$CB$5,0)+IF(AND(CG11=$CG$23,X11&gt;Z11,Y11="DF"),$CB$5,0)+IF(AND(CG11=$CG$25,AA11&gt;AC11,AB11="DF"),$CB$5,0)+IF(AND(CG11=$CG$27,AD11&gt;AF11,AE11="DF"),$CB$5,0)+IF(AND(CG11=$CG$29,AG11&gt;AI11,AH11="DF"),$CB$5,0)+IF(AND(CG11=$CG$31,AJ11&gt;AL11,AK11="DF"),$CB$5,0)+IF(AND(CG11=$CG$33,AM11&gt;AO11,AN11="DF"),$CB$5,0)+IF(AND(CG11=$CG$35,AP11&gt;AR11,AQ11="DF"),$CB$5,0)+IF(AND(CG11=$CG$37,AS11&gt;AU11,AT11="DF"),$CB$5,0)+IF(AND(CG11=$CG$39,AV11&gt;AX11,AW11="DF"),$CB$5,0)+IF(AND(CG11=$CG$41,AY11&gt;BA11,AZ11="DF"),$CB$5,0)+IF(AND(CG11=$CG$43,BB11&gt;BD11,BC11="DF"),$CB$5,0)+IF(AND(CG11=$CG$45,BE11&gt;BG11,BF11="DF"),$CB$5,0)+IF(AND(CG11=$CG$47,BH11&gt;BJ11,BI11="DF"),$CB$5,0)+IF(AND(CG11=$CG$49,BK11&gt;BM11,BL11="DF"),$CB$5,0)+IF(AND(CG11=$CG$51,BN11&gt;BP11,BO11="DF"),$CB$5,0)+IF(AND(CG11=$CG$53,BQ11&gt;BS11,BR11="DF"),$CB$5,0)+IF(AND(CG11=$CG$55,BT11&gt;BV11,BU11="DF"),$CB$5,0)</f>
        <v>0</v>
      </c>
      <c r="CP11" s="127">
        <f>IF(AND(CG11=$CG$9,C11&lt;E11,D11="DF"),$CC$5,0)+IF(AND(CG11=$CG$11,F11&lt;H11,G11="DF"),$CC$5,0)+IF(AND(CG11=$CG$13,I11&lt;K11,J11="DF"),$CC$5,0)+IF(AND(CG11=$CG$15,L11&lt;N11,M11="DF"),$CC$5,0)+IF(AND(CG11=$CG$17,O11&lt;Q11,P11="DF"),$CC$5,0)+IF(AND(CG11=$CG$19,R11&lt;T11,S11="DF"),$CC$5,0)+IF(AND(CG11=$CG$21,U11&lt;W11,V11="DF"),$CC$5,0)+IF(AND(CG11=$CG$23,X11&lt;Z11,Y11="DF"),$CC$5,0)+IF(AND(CG11=$CG$25,AA11&lt;AC11,AB11="DF"),$CC$5,0)+IF(AND(CG11=$CG$27,AD11&lt;AF11,AE11="DF"),$CC$5,0)+IF(AND(CG11=$CG$29,AG11&lt;AI11,AH11="DF"),$CC$5,0)+IF(AND(CG11=$CG$31,AJ11&lt;AL11,AK11="DF"),$CC$5,0)+IF(AND(CG11=$CG$33,AM11&lt;AO11,AN11="DF"),$CC$5,0)+IF(AND(CG11=$CG$35,AP11&lt;AR11,AQ11="DF"),$CC$5,0)+IF(AND(CG11=$CG$37,AS11&lt;AU11,AT11="DF"),$CC$5,0)+IF(AND(CG11=$CG$39,AV11&lt;AX11,AW11="DF"),$CC$5,0)+IF(AND(CG11=$CG$41,AY11&lt;BA11,AZ11="DF"),$CC$5,0)+IF(AND(CG11=$CG$43,BB11&lt;BD11,BC11="DF"),$CC$5,0)+IF(AND(CG11=$CG$45,BE11&lt;BG11,BF11="DF"),$CC$5,0)+IF(AND(CG11=$CG$47,BH11&lt;BJ11,BI11="DF"),$CC$5,0)+IF(AND(CG11=$CG$49,BK11&lt;BM11,BL11="DF"),$CC$5,0)+IF(AND(CG11=$CG$51,BN11&lt;BP11,BO11="DF"),$CC$5,0)+IF(AND(CG11=$CG$53,BQ11&lt;BS11,BR11="DF"),$CC$5,0)+IF(AND(CG11=$CG$55,BT11&lt;BV11,BU11="DF"),$CC$5,0)</f>
        <v>0</v>
      </c>
      <c r="CQ11" s="19"/>
      <c r="CR11" s="19"/>
      <c r="CS11" s="156">
        <f>IF(AND(CG11=$CG$9),SUM(C11),0)+IF(AND(CG11=$CG$11),SUM(F11),0)+IF(AND(CG11=$CG$13),SUM(I11),0)+IF(AND(CG11=$CG$15),SUM(L11),0)+IF(AND(CG11=$CG$17),SUM(O11),0)+IF(AND(CG11=$CG$19),SUM(R11),0)+IF(AND(CG11=$CG$21),SUM(U11),0)+IF(AND(CG11=$CG$23),SUM(X11),0)+IF(AND(CG11=$CG$25),SUM(AA11),0)+IF(AND(CG11=$CG$27),SUM(AD11),0)+IF(AND(CG11=$CG$29),SUM(AG11),0)+IF(AND(CG11=$CG$31),SUM(AJ11),0)+IF(AND(CG11=$CG$33),SUM(AM11),0)+IF(AND(CG11=$CG$35),SUM(AP11),0)+IF(AND(CG11=$CG$37),SUM(AS11),0)+IF(AND(CG11=$CG$39),SUM(AV11),0)+IF(AND(CG11=$CG$41),SUM(AY11),0)+IF(AND(CG11=$CG$43),SUM(BB11),0)+IF(AND(CG11=$CG$45),SUM(BE11),0)+IF(AND(CG11=$CG$47),SUM(BH11),0)+IF(AND(CG11=$CG$49),SUM(BK11),0)+IF(AND(CG11=$CG$51),SUM(BN11),0)+IF(AND(CG11=$CG$53),SUM(BQ11),0)+IF(AND(CG11=$CG$55),SUM(BT11),0)</f>
        <v>0</v>
      </c>
      <c r="CT11" s="136">
        <f>IF(AND(CG11=$CG$9),SUM(E11),0)+IF(AND(CG11=$CG$11),SUM(H11),0)+IF(AND(CG11=$CG$13),SUM(K11),0)+IF(AND(CG11=$CG$15),SUM(N11),0)+IF(AND(CG11=$CG$17),SUM(Q11),0)+IF(AND(CG11=$CG$19),SUM(T11),0)+IF(AND(CG11=$CG$21),SUM(W11),0)+IF(AND(CG11=$CG$23),SUM(Z11),0)+IF(AND(CG11=$CG$25),SUM(AC11),0)+IF(AND(CG11=$CG$27),SUM(AF11),0)+IF(AND(CG11=$CG$29),SUM(AI11),0)+IF(AND(CG11=$CG$31),SUM(AL11),0)+IF(AND(CG11=$CG$33),SUM(AO11),0)+IF(AND(CG11=$CG$35),SUM(AR11),0)+IF(AND(CG11=$CG$37),SUM(AU11),0)+IF(AND(CG11=$CG$39),SUM(AX11),0)+IF(AND(CG11=$CG$41),SUM(BA11),0)+IF(AND(CG11=$CG$43),SUM(BD11),0)+IF(AND(CG11=$CG$45),SUM(BG11),0)+IF(AND(CG11=$CG$47),SUM(BJ11),0)+IF(AND(CG11=$CG$49),SUM(BM11),0)+IF(AND(CG11=$CG$51),SUM(BP11),0)+IF(AND(CG11=$CG$53),SUM(BS11),0)+IF(AND(CG11=$CG$55),SUM(BV11),0)</f>
        <v>0</v>
      </c>
      <c r="CU11" s="19"/>
      <c r="CV11" s="19"/>
      <c r="CW11" s="19"/>
      <c r="DC11" s="121"/>
      <c r="DD11" s="121" t="s">
        <v>61</v>
      </c>
    </row>
    <row r="12" spans="1:108" ht="12" customHeight="1" x14ac:dyDescent="0.35">
      <c r="B12" s="452" t="str">
        <f>INICIO!C9</f>
        <v>DDTI</v>
      </c>
      <c r="C12" s="482" t="str">
        <f>IF(I8&lt;&gt;"",I8,"")</f>
        <v/>
      </c>
      <c r="D12" s="435"/>
      <c r="E12" s="462"/>
      <c r="F12" s="434" t="str">
        <f>IF(I10&lt;&gt;"",I10,"")</f>
        <v/>
      </c>
      <c r="G12" s="435"/>
      <c r="H12" s="462"/>
      <c r="I12" s="445"/>
      <c r="J12" s="446"/>
      <c r="K12" s="481"/>
      <c r="L12" s="471" t="str">
        <f>IF(ISNA(VLOOKUP(CONCATENATE($B12,L$7,"1"),'P&amp;R'!$N$8:$Q$1113,2,FALSE)), "", VLOOKUP(CONCATENATE($B12,L$7,"1"),'P&amp;R'!$N$8:$Q$1113,2,FALSE))</f>
        <v/>
      </c>
      <c r="M12" s="472"/>
      <c r="N12" s="473"/>
      <c r="O12" s="471" t="str">
        <f>IF(ISNA(VLOOKUP(CONCATENATE($B12,O$7,"1"),'P&amp;R'!$N$8:$Q$1113,2,FALSE)), "", VLOOKUP(CONCATENATE($B12,O$7,"1"),'P&amp;R'!$N$8:$Q$1113,2,FALSE))</f>
        <v/>
      </c>
      <c r="P12" s="472"/>
      <c r="Q12" s="473"/>
      <c r="R12" s="471" t="str">
        <f>IF(ISNA(VLOOKUP(CONCATENATE($B12,R$7,"1"),'P&amp;R'!$N$8:$Q$1113,2,FALSE)), "", VLOOKUP(CONCATENATE($B12,R$7,"1"),'P&amp;R'!$N$8:$Q$1113,2,FALSE))</f>
        <v/>
      </c>
      <c r="S12" s="472"/>
      <c r="T12" s="473"/>
      <c r="U12" s="471" t="str">
        <f>IF(ISNA(VLOOKUP(CONCATENATE($B12,U$7,"1"),'P&amp;R'!$N$8:$Q$1113,2,FALSE)), "", VLOOKUP(CONCATENATE($B12,U$7,"1"),'P&amp;R'!$N$8:$Q$1113,2,FALSE))</f>
        <v/>
      </c>
      <c r="V12" s="472"/>
      <c r="W12" s="473"/>
      <c r="X12" s="471" t="str">
        <f>IF(ISNA(VLOOKUP(CONCATENATE($B12,X$7,"1"),'P&amp;R'!$N$8:$Q$1113,2,FALSE)), "", VLOOKUP(CONCATENATE($B12,X$7,"1"),'P&amp;R'!$N$8:$Q$1113,2,FALSE))</f>
        <v/>
      </c>
      <c r="Y12" s="472"/>
      <c r="Z12" s="473"/>
      <c r="AA12" s="471" t="str">
        <f>IF(ISNA(VLOOKUP(CONCATENATE($B12,AA$7,"1"),'P&amp;R'!$N$8:$Q$1113,2,FALSE)), "", VLOOKUP(CONCATENATE($B12,AA$7,"1"),'P&amp;R'!$N$8:$Q$1113,2,FALSE))</f>
        <v/>
      </c>
      <c r="AB12" s="472"/>
      <c r="AC12" s="473"/>
      <c r="AD12" s="471" t="str">
        <f>IF(ISNA(VLOOKUP(CONCATENATE($B12,AD$7,"1"),'P&amp;R'!$N$8:$Q$1113,2,FALSE)), "", VLOOKUP(CONCATENATE($B12,AD$7,"1"),'P&amp;R'!$N$8:$Q$1113,2,FALSE))</f>
        <v/>
      </c>
      <c r="AE12" s="472"/>
      <c r="AF12" s="473"/>
      <c r="AG12" s="471" t="str">
        <f>IF(ISNA(VLOOKUP(CONCATENATE($B12,AG$7,"1"),'P&amp;R'!$N$8:$Q$1113,2,FALSE)), "", VLOOKUP(CONCATENATE($B12,AG$7,"1"),'P&amp;R'!$N$8:$Q$1113,2,FALSE))</f>
        <v/>
      </c>
      <c r="AH12" s="472"/>
      <c r="AI12" s="473"/>
      <c r="AJ12" s="471" t="str">
        <f>IF(ISNA(VLOOKUP(CONCATENATE($B12,AJ$7,"1"),'P&amp;R'!$N$8:$Q$1113,2,FALSE)), "", VLOOKUP(CONCATENATE($B12,AJ$7,"1"),'P&amp;R'!$N$8:$Q$1113,2,FALSE))</f>
        <v/>
      </c>
      <c r="AK12" s="472"/>
      <c r="AL12" s="473"/>
      <c r="AM12" s="471" t="str">
        <f>IF(ISNA(VLOOKUP(CONCATENATE($B12,AM$7,"1"),'P&amp;R'!$N$8:$Q$1113,2,FALSE)), "", VLOOKUP(CONCATENATE($B12,AM$7,"1"),'P&amp;R'!$N$8:$Q$1113,2,FALSE))</f>
        <v/>
      </c>
      <c r="AN12" s="472"/>
      <c r="AO12" s="473"/>
      <c r="AP12" s="471" t="str">
        <f>IF(ISNA(VLOOKUP(CONCATENATE($B12,AP$7,"1"),'P&amp;R'!$N$8:$Q$1113,2,FALSE)), "", VLOOKUP(CONCATENATE($B12,AP$7,"1"),'P&amp;R'!$N$8:$Q$1113,2,FALSE))</f>
        <v/>
      </c>
      <c r="AQ12" s="472"/>
      <c r="AR12" s="473"/>
      <c r="AS12" s="471" t="str">
        <f>IF(ISNA(VLOOKUP(CONCATENATE($B12,AS$7,"1"),'P&amp;R'!$N$8:$Q$1113,2,FALSE)), "", VLOOKUP(CONCATENATE($B12,AS$7,"1"),'P&amp;R'!$N$8:$Q$1113,2,FALSE))</f>
        <v/>
      </c>
      <c r="AT12" s="472"/>
      <c r="AU12" s="473"/>
      <c r="AV12" s="471" t="str">
        <f>IF(ISNA(VLOOKUP(CONCATENATE($B12,AV$7,"1"),'P&amp;R'!$N$8:$Q$1113,2,FALSE)), "", VLOOKUP(CONCATENATE($B12,AV$7,"1"),'P&amp;R'!$N$8:$Q$1113,2,FALSE))</f>
        <v/>
      </c>
      <c r="AW12" s="472"/>
      <c r="AX12" s="473"/>
      <c r="AY12" s="471" t="str">
        <f>IF(ISNA(VLOOKUP(CONCATENATE($B12,AY$7,"1"),'P&amp;R'!$N$8:$Q$1113,2,FALSE)), "", VLOOKUP(CONCATENATE($B12,AY$7,"1"),'P&amp;R'!$N$8:$Q$1113,2,FALSE))</f>
        <v/>
      </c>
      <c r="AZ12" s="472"/>
      <c r="BA12" s="473"/>
      <c r="BB12" s="471" t="str">
        <f>IF(ISNA(VLOOKUP(CONCATENATE($B12,BB$7,"1"),'P&amp;R'!$N$8:$Q$1113,2,FALSE)), "", VLOOKUP(CONCATENATE($B12,BB$7,"1"),'P&amp;R'!$N$8:$Q$1113,2,FALSE))</f>
        <v/>
      </c>
      <c r="BC12" s="472"/>
      <c r="BD12" s="473"/>
      <c r="BE12" s="471" t="str">
        <f>IF(ISNA(VLOOKUP(CONCATENATE($B12,BE$7,"1"),'P&amp;R'!$N$8:$Q$1113,2,FALSE)), "", VLOOKUP(CONCATENATE($B12,BE$7,"1"),'P&amp;R'!$N$8:$Q$1113,2,FALSE))</f>
        <v/>
      </c>
      <c r="BF12" s="472"/>
      <c r="BG12" s="473"/>
      <c r="BH12" s="471" t="str">
        <f>IF(ISNA(VLOOKUP(CONCATENATE($B12,BH$7,"1"),'P&amp;R'!$N$8:$Q$1113,2,FALSE)), "", VLOOKUP(CONCATENATE($B12,BH$7,"1"),'P&amp;R'!$N$8:$Q$1113,2,FALSE))</f>
        <v/>
      </c>
      <c r="BI12" s="472"/>
      <c r="BJ12" s="473"/>
      <c r="BK12" s="471" t="str">
        <f>IF(ISNA(VLOOKUP(CONCATENATE($B12,BK$7,"1"),'P&amp;R'!$N$8:$Q$1113,2,FALSE)), "", VLOOKUP(CONCATENATE($B12,BK$7,"1"),'P&amp;R'!$N$8:$Q$1113,2,FALSE))</f>
        <v/>
      </c>
      <c r="BL12" s="472"/>
      <c r="BM12" s="473"/>
      <c r="BN12" s="471" t="str">
        <f>IF(ISNA(VLOOKUP(CONCATENATE($B12,BN$7,"1"),'P&amp;R'!$N$8:$Q$1113,2,FALSE)), "", VLOOKUP(CONCATENATE($B12,BN$7,"1"),'P&amp;R'!$N$8:$Q$1113,2,FALSE))</f>
        <v/>
      </c>
      <c r="BO12" s="472"/>
      <c r="BP12" s="473"/>
      <c r="BQ12" s="471" t="str">
        <f>IF(ISNA(VLOOKUP(CONCATENATE($B12,BQ$7,"1"),'P&amp;R'!$N$8:$Q$1113,2,FALSE)), "", VLOOKUP(CONCATENATE($B12,BQ$7,"1"),'P&amp;R'!$N$8:$Q$1113,2,FALSE))</f>
        <v/>
      </c>
      <c r="BR12" s="472"/>
      <c r="BS12" s="473"/>
      <c r="BT12" s="471" t="str">
        <f>IF(ISNA(VLOOKUP(CONCATENATE($B12,BT$7,"1"),'P&amp;R'!$N$8:$Q$1113,2,FALSE)), "", VLOOKUP(CONCATENATE($B12,BT$7,"1"),'P&amp;R'!$N$8:$Q$1113,2,FALSE))</f>
        <v/>
      </c>
      <c r="BU12" s="472"/>
      <c r="BV12" s="473"/>
      <c r="BW12" s="164"/>
      <c r="BX12" s="85"/>
      <c r="BY12" s="88"/>
      <c r="BZ12" s="88"/>
      <c r="CA12" s="88"/>
      <c r="CB12" s="92"/>
      <c r="CC12" s="92"/>
      <c r="CD12" s="96"/>
      <c r="CE12" s="96"/>
      <c r="CF12" s="100"/>
      <c r="CG12" s="104"/>
      <c r="CH12" s="19"/>
      <c r="CI12" s="122"/>
      <c r="CJ12" s="122"/>
      <c r="CK12" s="19"/>
      <c r="CL12" s="150"/>
      <c r="CM12" s="19"/>
      <c r="CN12" s="19"/>
      <c r="CO12" s="19"/>
      <c r="CP12" s="151"/>
      <c r="CQ12" s="19"/>
      <c r="CR12" s="19"/>
      <c r="CS12" s="154"/>
      <c r="CT12" s="155"/>
      <c r="CU12" s="19"/>
      <c r="CV12" s="19"/>
      <c r="CW12" s="19"/>
    </row>
    <row r="13" spans="1:108" ht="24.9" customHeight="1" x14ac:dyDescent="0.35">
      <c r="B13" s="449"/>
      <c r="C13" s="329" t="str">
        <f>IF(K9&lt;&gt;"",K9,"")</f>
        <v/>
      </c>
      <c r="D13" s="330" t="str">
        <f>IF(J9&lt;&gt;"",J9,"")</f>
        <v>-</v>
      </c>
      <c r="E13" s="331" t="str">
        <f>IF(I9&lt;&gt;"",I9,"")</f>
        <v/>
      </c>
      <c r="F13" s="330" t="str">
        <f>IF(K11&lt;&gt;"",K11,"")</f>
        <v/>
      </c>
      <c r="G13" s="330" t="str">
        <f>IF(J11&lt;&gt;"",J11,"")</f>
        <v>-</v>
      </c>
      <c r="H13" s="331" t="str">
        <f>IF(I11&lt;&gt;"",I11,"")</f>
        <v/>
      </c>
      <c r="I13" s="327"/>
      <c r="J13" s="327"/>
      <c r="K13" s="328"/>
      <c r="L13" s="324" t="str">
        <f>IF(ISNA(VLOOKUP(CONCATENATE($B12,L$7,"1"),'P&amp;R'!$N$8:$Q$1113,3,FALSE)), "", VLOOKUP(CONCATENATE($B12,L$7,"1"),'P&amp;R'!$N$8:$Q$1113,3,FALSE))</f>
        <v/>
      </c>
      <c r="M13" s="324" t="str">
        <f>IF(ISNA(VLOOKUP(CONCATENATE($B12,L$7,"1"),'P&amp;R'!$N$8:$Q$1113,4,FALSE)), "", VLOOKUP(CONCATENATE($B12,L$7,"1"),'P&amp;R'!$N$8:$Q$1113,4,FALSE))</f>
        <v>-</v>
      </c>
      <c r="N13" s="325" t="str">
        <f>IF(ISNA(VLOOKUP(CONCATENATE(L$7,$B12,"1"),'P&amp;R'!$N$8:$Q$1113,3,FALSE)), "", VLOOKUP(CONCATENATE(L$7,$B12,"1"),'P&amp;R'!$N$8:$Q$1113,3,FALSE))</f>
        <v/>
      </c>
      <c r="O13" s="324" t="str">
        <f>IF(ISNA(VLOOKUP(CONCATENATE($B12,O$7,"1"),'P&amp;R'!$N$8:$Q$1113,3,FALSE)), "", VLOOKUP(CONCATENATE($B12,O$7,"1"),'P&amp;R'!$N$8:$Q$1113,3,FALSE))</f>
        <v/>
      </c>
      <c r="P13" s="324" t="str">
        <f>IF(ISNA(VLOOKUP(CONCATENATE($B12,O$7,"1"),'P&amp;R'!$N$8:$Q$1113,4,FALSE)), "", VLOOKUP(CONCATENATE($B12,O$7,"1"),'P&amp;R'!$N$8:$Q$1113,4,FALSE))</f>
        <v>-</v>
      </c>
      <c r="Q13" s="325" t="str">
        <f>IF(ISNA(VLOOKUP(CONCATENATE(O$7,$B12,"1"),'P&amp;R'!$N$8:$Q$1113,3,FALSE)), "", VLOOKUP(CONCATENATE(O$7,$B12,"1"),'P&amp;R'!$N$8:$Q$1113,3,FALSE))</f>
        <v/>
      </c>
      <c r="R13" s="324" t="str">
        <f>IF(ISNA(VLOOKUP(CONCATENATE($B12,R$7,"1"),'P&amp;R'!$N$8:$Q$1113,3,FALSE)), "", VLOOKUP(CONCATENATE($B12,R$7,"1"),'P&amp;R'!$N$8:$Q$1113,3,FALSE))</f>
        <v/>
      </c>
      <c r="S13" s="324" t="str">
        <f>IF(ISNA(VLOOKUP(CONCATENATE($B12,R$7,"1"),'P&amp;R'!$N$8:$Q$1113,4,FALSE)), "", VLOOKUP(CONCATENATE($B12,R$7,"1"),'P&amp;R'!$N$8:$Q$1113,4,FALSE))</f>
        <v>-</v>
      </c>
      <c r="T13" s="325" t="str">
        <f>IF(ISNA(VLOOKUP(CONCATENATE(R$7,$B12,"1"),'P&amp;R'!$N$8:$Q$1113,3,FALSE)), "", VLOOKUP(CONCATENATE(R$7,$B12,"1"),'P&amp;R'!$N$8:$Q$1113,3,FALSE))</f>
        <v/>
      </c>
      <c r="U13" s="324" t="str">
        <f>IF(ISNA(VLOOKUP(CONCATENATE($B12,U$7,"1"),'P&amp;R'!$N$8:$Q$1113,3,FALSE)), "", VLOOKUP(CONCATENATE($B12,U$7,"1"),'P&amp;R'!$N$8:$Q$1113,3,FALSE))</f>
        <v/>
      </c>
      <c r="V13" s="324" t="str">
        <f>IF(ISNA(VLOOKUP(CONCATENATE($B12,U$7,"1"),'P&amp;R'!$N$8:$Q$1113,4,FALSE)), "", VLOOKUP(CONCATENATE($B12,U$7,"1"),'P&amp;R'!$N$8:$Q$1113,4,FALSE))</f>
        <v>-</v>
      </c>
      <c r="W13" s="325" t="str">
        <f>IF(ISNA(VLOOKUP(CONCATENATE(U$7,$B12,"1"),'P&amp;R'!$N$8:$Q$1113,3,FALSE)), "", VLOOKUP(CONCATENATE(U$7,$B12,"1"),'P&amp;R'!$N$8:$Q$1113,3,FALSE))</f>
        <v/>
      </c>
      <c r="X13" s="324" t="str">
        <f>IF(ISNA(VLOOKUP(CONCATENATE($B12,X$7,"1"),'P&amp;R'!$N$8:$Q$1113,3,FALSE)), "", VLOOKUP(CONCATENATE($B12,X$7,"1"),'P&amp;R'!$N$8:$Q$1113,3,FALSE))</f>
        <v/>
      </c>
      <c r="Y13" s="324" t="str">
        <f>IF(ISNA(VLOOKUP(CONCATENATE($B12,X$7,"1"),'P&amp;R'!$N$8:$Q$1113,4,FALSE)), "", VLOOKUP(CONCATENATE($B12,X$7,"1"),'P&amp;R'!$N$8:$Q$1113,4,FALSE))</f>
        <v/>
      </c>
      <c r="Z13" s="325" t="str">
        <f>IF(ISNA(VLOOKUP(CONCATENATE(X$7,$B12,"1"),'P&amp;R'!$N$8:$Q$1113,3,FALSE)), "", VLOOKUP(CONCATENATE(X$7,$B12,"1"),'P&amp;R'!$N$8:$Q$1113,3,FALSE))</f>
        <v/>
      </c>
      <c r="AA13" s="324" t="str">
        <f>IF(ISNA(VLOOKUP(CONCATENATE($B12,AA$7,"1"),'P&amp;R'!$N$8:$Q$1113,3,FALSE)), "", VLOOKUP(CONCATENATE($B12,AA$7,"1"),'P&amp;R'!$N$8:$Q$1113,3,FALSE))</f>
        <v/>
      </c>
      <c r="AB13" s="324" t="str">
        <f>IF(ISNA(VLOOKUP(CONCATENATE($B12,AA$7,"1"),'P&amp;R'!$N$8:$Q$1113,4,FALSE)), "", VLOOKUP(CONCATENATE($B12,AA$7,"1"),'P&amp;R'!$N$8:$Q$1113,4,FALSE))</f>
        <v>-</v>
      </c>
      <c r="AC13" s="325" t="str">
        <f>IF(ISNA(VLOOKUP(CONCATENATE(AA$7,$B12,"1"),'P&amp;R'!$N$8:$Q$1113,3,FALSE)), "", VLOOKUP(CONCATENATE(AA$7,$B12,"1"),'P&amp;R'!$N$8:$Q$1113,3,FALSE))</f>
        <v/>
      </c>
      <c r="AD13" s="324" t="str">
        <f>IF(ISNA(VLOOKUP(CONCATENATE($B12,AD$7,"1"),'P&amp;R'!$N$8:$Q$1113,3,FALSE)), "", VLOOKUP(CONCATENATE($B12,AD$7,"1"),'P&amp;R'!$N$8:$Q$1113,3,FALSE))</f>
        <v/>
      </c>
      <c r="AE13" s="324" t="str">
        <f>IF(ISNA(VLOOKUP(CONCATENATE($B12,AD$7,"1"),'P&amp;R'!$N$8:$Q$1113,4,FALSE)), "", VLOOKUP(CONCATENATE($B12,AD$7,"1"),'P&amp;R'!$N$8:$Q$1113,4,FALSE))</f>
        <v/>
      </c>
      <c r="AF13" s="325" t="str">
        <f>IF(ISNA(VLOOKUP(CONCATENATE(AD$7,$B12,"1"),'P&amp;R'!$N$8:$Q$1113,3,FALSE)), "", VLOOKUP(CONCATENATE(AD$7,$B12,"1"),'P&amp;R'!$N$8:$Q$1113,3,FALSE))</f>
        <v/>
      </c>
      <c r="AG13" s="324" t="str">
        <f>IF(ISNA(VLOOKUP(CONCATENATE($B12,AG$7,"1"),'P&amp;R'!$N$8:$Q$1113,3,FALSE)), "", VLOOKUP(CONCATENATE($B12,AG$7,"1"),'P&amp;R'!$N$8:$Q$1113,3,FALSE))</f>
        <v/>
      </c>
      <c r="AH13" s="324" t="str">
        <f>IF(ISNA(VLOOKUP(CONCATENATE($B12,AG$7,"1"),'P&amp;R'!$N$8:$Q$1113,4,FALSE)), "", VLOOKUP(CONCATENATE($B12,AG$7,"1"),'P&amp;R'!$N$8:$Q$1113,4,FALSE))</f>
        <v/>
      </c>
      <c r="AI13" s="325" t="str">
        <f>IF(ISNA(VLOOKUP(CONCATENATE(AG$7,$B12,"1"),'P&amp;R'!$N$8:$Q$1113,3,FALSE)), "", VLOOKUP(CONCATENATE(AG$7,$B12,"1"),'P&amp;R'!$N$8:$Q$1113,3,FALSE))</f>
        <v/>
      </c>
      <c r="AJ13" s="324" t="str">
        <f>IF(ISNA(VLOOKUP(CONCATENATE($B12,AJ$7,"1"),'P&amp;R'!$N$8:$Q$1113,3,FALSE)), "", VLOOKUP(CONCATENATE($B12,AJ$7,"1"),'P&amp;R'!$N$8:$Q$1113,3,FALSE))</f>
        <v/>
      </c>
      <c r="AK13" s="324" t="str">
        <f>IF(ISNA(VLOOKUP(CONCATENATE($B12,AJ$7,"1"),'P&amp;R'!$N$8:$Q$1113,4,FALSE)), "", VLOOKUP(CONCATENATE($B12,AJ$7,"1"),'P&amp;R'!$N$8:$Q$1113,4,FALSE))</f>
        <v/>
      </c>
      <c r="AL13" s="325" t="str">
        <f>IF(ISNA(VLOOKUP(CONCATENATE(AJ$7,$B12,"1"),'P&amp;R'!$N$8:$Q$1113,3,FALSE)), "", VLOOKUP(CONCATENATE(AJ$7,$B12,"1"),'P&amp;R'!$N$8:$Q$1113,3,FALSE))</f>
        <v/>
      </c>
      <c r="AM13" s="324" t="str">
        <f>IF(ISNA(VLOOKUP(CONCATENATE($B12,AM$7,"1"),'P&amp;R'!$N$8:$Q$1113,3,FALSE)), "", VLOOKUP(CONCATENATE($B12,AM$7,"1"),'P&amp;R'!$N$8:$Q$1113,3,FALSE))</f>
        <v/>
      </c>
      <c r="AN13" s="324" t="str">
        <f>IF(ISNA(VLOOKUP(CONCATENATE($B12,AM$7,"1"),'P&amp;R'!$N$8:$Q$1113,4,FALSE)), "", VLOOKUP(CONCATENATE($B12,AM$7,"1"),'P&amp;R'!$N$8:$Q$1113,4,FALSE))</f>
        <v/>
      </c>
      <c r="AO13" s="325" t="str">
        <f>IF(ISNA(VLOOKUP(CONCATENATE(AM$7,$B12,"1"),'P&amp;R'!$N$8:$Q$1113,3,FALSE)), "", VLOOKUP(CONCATENATE(AM$7,$B12,"1"),'P&amp;R'!$N$8:$Q$1113,3,FALSE))</f>
        <v/>
      </c>
      <c r="AP13" s="324" t="str">
        <f>IF(ISNA(VLOOKUP(CONCATENATE($B12,AP$7,"1"),'P&amp;R'!$N$8:$Q$1113,3,FALSE)), "", VLOOKUP(CONCATENATE($B12,AP$7,"1"),'P&amp;R'!$N$8:$Q$1113,3,FALSE))</f>
        <v/>
      </c>
      <c r="AQ13" s="324" t="str">
        <f>IF(ISNA(VLOOKUP(CONCATENATE($B12,AP$7,"1"),'P&amp;R'!$N$8:$Q$1113,4,FALSE)), "", VLOOKUP(CONCATENATE($B12,AP$7,"1"),'P&amp;R'!$N$8:$Q$1113,4,FALSE))</f>
        <v/>
      </c>
      <c r="AR13" s="325" t="str">
        <f>IF(ISNA(VLOOKUP(CONCATENATE(AP$7,$B12,"1"),'P&amp;R'!$N$8:$Q$1113,3,FALSE)), "", VLOOKUP(CONCATENATE(AP$7,$B12,"1"),'P&amp;R'!$N$8:$Q$1113,3,FALSE))</f>
        <v/>
      </c>
      <c r="AS13" s="324" t="str">
        <f>IF(ISNA(VLOOKUP(CONCATENATE($B12,AS$7,"1"),'P&amp;R'!$N$8:$Q$1113,3,FALSE)), "", VLOOKUP(CONCATENATE($B12,AS$7,"1"),'P&amp;R'!$N$8:$Q$1113,3,FALSE))</f>
        <v/>
      </c>
      <c r="AT13" s="324" t="str">
        <f>IF(ISNA(VLOOKUP(CONCATENATE($B12,AS$7,"1"),'P&amp;R'!$N$8:$Q$1113,4,FALSE)), "", VLOOKUP(CONCATENATE($B12,AS$7,"1"),'P&amp;R'!$N$8:$Q$1113,4,FALSE))</f>
        <v/>
      </c>
      <c r="AU13" s="325" t="str">
        <f>IF(ISNA(VLOOKUP(CONCATENATE(AS$7,$B12,"1"),'P&amp;R'!$N$8:$Q$1113,3,FALSE)), "", VLOOKUP(CONCATENATE(AS$7,$B12,"1"),'P&amp;R'!$N$8:$Q$1113,3,FALSE))</f>
        <v/>
      </c>
      <c r="AV13" s="324" t="str">
        <f>IF(ISNA(VLOOKUP(CONCATENATE($B12,AV$7,"1"),'P&amp;R'!$N$8:$Q$1113,3,FALSE)), "", VLOOKUP(CONCATENATE($B12,AV$7,"1"),'P&amp;R'!$N$8:$Q$1113,3,FALSE))</f>
        <v/>
      </c>
      <c r="AW13" s="324" t="str">
        <f>IF(ISNA(VLOOKUP(CONCATENATE($B12,AV$7,"1"),'P&amp;R'!$N$8:$Q$1113,4,FALSE)), "", VLOOKUP(CONCATENATE($B12,AV$7,"1"),'P&amp;R'!$N$8:$Q$1113,4,FALSE))</f>
        <v/>
      </c>
      <c r="AX13" s="325" t="str">
        <f>IF(ISNA(VLOOKUP(CONCATENATE(AV$7,$B12,"1"),'P&amp;R'!$N$8:$Q$1113,3,FALSE)), "", VLOOKUP(CONCATENATE(AV$7,$B12,"1"),'P&amp;R'!$N$8:$Q$1113,3,FALSE))</f>
        <v/>
      </c>
      <c r="AY13" s="324" t="str">
        <f>IF(ISNA(VLOOKUP(CONCATENATE($B12,AY$7,"1"),'P&amp;R'!$N$8:$Q$1113,3,FALSE)), "", VLOOKUP(CONCATENATE($B12,AY$7,"1"),'P&amp;R'!$N$8:$Q$1113,3,FALSE))</f>
        <v/>
      </c>
      <c r="AZ13" s="324" t="str">
        <f>IF(ISNA(VLOOKUP(CONCATENATE($B12,AY$7,"1"),'P&amp;R'!$N$8:$Q$1113,4,FALSE)), "", VLOOKUP(CONCATENATE($B12,AY$7,"1"),'P&amp;R'!$N$8:$Q$1113,4,FALSE))</f>
        <v/>
      </c>
      <c r="BA13" s="325" t="str">
        <f>IF(ISNA(VLOOKUP(CONCATENATE(AY$7,$B12,"1"),'P&amp;R'!$N$8:$Q$1113,3,FALSE)), "", VLOOKUP(CONCATENATE(AY$7,$B12,"1"),'P&amp;R'!$N$8:$Q$1113,3,FALSE))</f>
        <v/>
      </c>
      <c r="BB13" s="324" t="str">
        <f>IF(ISNA(VLOOKUP(CONCATENATE($B12,BB$7,"1"),'P&amp;R'!$N$8:$Q$1113,3,FALSE)), "", VLOOKUP(CONCATENATE($B12,BB$7,"1"),'P&amp;R'!$N$8:$Q$1113,3,FALSE))</f>
        <v/>
      </c>
      <c r="BC13" s="324" t="str">
        <f>IF(ISNA(VLOOKUP(CONCATENATE($B12,BB$7,"1"),'P&amp;R'!$N$8:$Q$1113,4,FALSE)), "", VLOOKUP(CONCATENATE($B12,BB$7,"1"),'P&amp;R'!$N$8:$Q$1113,4,FALSE))</f>
        <v/>
      </c>
      <c r="BD13" s="325" t="str">
        <f>IF(ISNA(VLOOKUP(CONCATENATE(BB$7,$B12,"1"),'P&amp;R'!$N$8:$Q$1113,3,FALSE)), "", VLOOKUP(CONCATENATE(BB$7,$B12,"1"),'P&amp;R'!$N$8:$Q$1113,3,FALSE))</f>
        <v/>
      </c>
      <c r="BE13" s="324" t="str">
        <f>IF(ISNA(VLOOKUP(CONCATENATE($B12,BE$7,"1"),'P&amp;R'!$N$8:$Q$1113,3,FALSE)), "", VLOOKUP(CONCATENATE($B12,BE$7,"1"),'P&amp;R'!$N$8:$Q$1113,3,FALSE))</f>
        <v/>
      </c>
      <c r="BF13" s="324" t="str">
        <f>IF(ISNA(VLOOKUP(CONCATENATE($B12,BE$7,"1"),'P&amp;R'!$N$8:$Q$1113,4,FALSE)), "", VLOOKUP(CONCATENATE($B12,BE$7,"1"),'P&amp;R'!$N$8:$Q$1113,4,FALSE))</f>
        <v/>
      </c>
      <c r="BG13" s="325" t="str">
        <f>IF(ISNA(VLOOKUP(CONCATENATE(BE$7,$B12,"1"),'P&amp;R'!$N$8:$Q$1113,3,FALSE)), "", VLOOKUP(CONCATENATE(BE$7,$B12,"1"),'P&amp;R'!$N$8:$Q$1113,3,FALSE))</f>
        <v/>
      </c>
      <c r="BH13" s="324" t="str">
        <f>IF(ISNA(VLOOKUP(CONCATENATE($B12,BH$7,"1"),'P&amp;R'!$N$8:$Q$1113,3,FALSE)), "", VLOOKUP(CONCATENATE($B12,BH$7,"1"),'P&amp;R'!$N$8:$Q$1113,3,FALSE))</f>
        <v/>
      </c>
      <c r="BI13" s="324" t="str">
        <f>IF(ISNA(VLOOKUP(CONCATENATE($B12,BH$7,"1"),'P&amp;R'!$N$8:$Q$1113,4,FALSE)), "", VLOOKUP(CONCATENATE($B12,BH$7,"1"),'P&amp;R'!$N$8:$Q$1113,4,FALSE))</f>
        <v/>
      </c>
      <c r="BJ13" s="325" t="str">
        <f>IF(ISNA(VLOOKUP(CONCATENATE(BH$7,$B12,"1"),'P&amp;R'!$N$8:$Q$1113,3,FALSE)), "", VLOOKUP(CONCATENATE(BH$7,$B12,"1"),'P&amp;R'!$N$8:$Q$1113,3,FALSE))</f>
        <v/>
      </c>
      <c r="BK13" s="324" t="str">
        <f>IF(ISNA(VLOOKUP(CONCATENATE($B12,BK$7,"1"),'P&amp;R'!$N$8:$Q$1113,3,FALSE)), "", VLOOKUP(CONCATENATE($B12,BK$7,"1"),'P&amp;R'!$N$8:$Q$1113,3,FALSE))</f>
        <v/>
      </c>
      <c r="BL13" s="324" t="str">
        <f>IF(ISNA(VLOOKUP(CONCATENATE($B12,BK$7,"1"),'P&amp;R'!$N$8:$Q$1113,4,FALSE)), "", VLOOKUP(CONCATENATE($B12,BK$7,"1"),'P&amp;R'!$N$8:$Q$1113,4,FALSE))</f>
        <v/>
      </c>
      <c r="BM13" s="325" t="str">
        <f>IF(ISNA(VLOOKUP(CONCATENATE(BK$7,$B12,"1"),'P&amp;R'!$N$8:$Q$1113,3,FALSE)), "", VLOOKUP(CONCATENATE(BK$7,$B12,"1"),'P&amp;R'!$N$8:$Q$1113,3,FALSE))</f>
        <v/>
      </c>
      <c r="BN13" s="324" t="str">
        <f>IF(ISNA(VLOOKUP(CONCATENATE($B12,BN$7,"1"),'P&amp;R'!$N$8:$Q$1113,3,FALSE)), "", VLOOKUP(CONCATENATE($B12,BN$7,"1"),'P&amp;R'!$N$8:$Q$1113,3,FALSE))</f>
        <v/>
      </c>
      <c r="BO13" s="324" t="str">
        <f>IF(ISNA(VLOOKUP(CONCATENATE($B12,BN$7,"1"),'P&amp;R'!$N$8:$Q$1113,4,FALSE)), "", VLOOKUP(CONCATENATE($B12,BN$7,"1"),'P&amp;R'!$N$8:$Q$1113,4,FALSE))</f>
        <v/>
      </c>
      <c r="BP13" s="325" t="str">
        <f>IF(ISNA(VLOOKUP(CONCATENATE(BN$7,$B12,"1"),'P&amp;R'!$N$8:$Q$1113,3,FALSE)), "", VLOOKUP(CONCATENATE(BN$7,$B12,"1"),'P&amp;R'!$N$8:$Q$1113,3,FALSE))</f>
        <v/>
      </c>
      <c r="BQ13" s="324" t="str">
        <f>IF(ISNA(VLOOKUP(CONCATENATE($B12,BQ$7,"1"),'P&amp;R'!$N$8:$Q$1113,3,FALSE)), "", VLOOKUP(CONCATENATE($B12,BQ$7,"1"),'P&amp;R'!$N$8:$Q$1113,3,FALSE))</f>
        <v/>
      </c>
      <c r="BR13" s="324" t="str">
        <f>IF(ISNA(VLOOKUP(CONCATENATE($B12,BQ$7,"1"),'P&amp;R'!$N$8:$Q$1113,4,FALSE)), "", VLOOKUP(CONCATENATE($B12,BQ$7,"1"),'P&amp;R'!$N$8:$Q$1113,4,FALSE))</f>
        <v/>
      </c>
      <c r="BS13" s="325" t="str">
        <f>IF(ISNA(VLOOKUP(CONCATENATE(BQ$7,$B12,"1"),'P&amp;R'!$N$8:$Q$1113,3,FALSE)), "", VLOOKUP(CONCATENATE(BQ$7,$B12,"1"),'P&amp;R'!$N$8:$Q$1113,3,FALSE))</f>
        <v/>
      </c>
      <c r="BT13" s="324" t="str">
        <f>IF(ISNA(VLOOKUP(CONCATENATE($B12,BT$7,"1"),'P&amp;R'!$N$8:$Q$1113,3,FALSE)), "", VLOOKUP(CONCATENATE($B12,BT$7,"1"),'P&amp;R'!$N$8:$Q$1113,3,FALSE))</f>
        <v/>
      </c>
      <c r="BU13" s="324" t="str">
        <f>IF(ISNA(VLOOKUP(CONCATENATE($B12,BT$7,"1"),'P&amp;R'!$N$8:$Q$1113,4,FALSE)), "", VLOOKUP(CONCATENATE($B12,BT$7,"1"),'P&amp;R'!$N$8:$Q$1113,4,FALSE))</f>
        <v/>
      </c>
      <c r="BV13" s="325" t="str">
        <f>IF(ISNA(VLOOKUP(CONCATENATE(BT$7,$B12,"1"),'P&amp;R'!$N$8:$Q$1113,3,FALSE)), "", VLOOKUP(CONCATENATE(BT$7,$B12,"1"),'P&amp;R'!$N$8:$Q$1113,3,FALSE))</f>
        <v/>
      </c>
      <c r="BW13" s="163"/>
      <c r="BX13" s="86">
        <f>SUM(BY13:CC13)</f>
        <v>0</v>
      </c>
      <c r="BY13" s="89">
        <f>IF(AND(D13&lt;&gt;"DF",C13&gt;E13),1,0)+IF(AND(G13&lt;&gt;"DF",F13&gt;H13),1,0)+IF(AND(J13&lt;&gt;"DF",I13&gt;K13),1,0)+IF(AND(M13&lt;&gt;"DF",L13&gt;N13),1,0)+IF(AND(P13&lt;&gt;"DF",O13&gt;Q13),1,0)+IF(AND(S13&lt;&gt;"DF",R13&gt;T13),1,0)+IF(AND(V13&lt;&gt;"DF",U13&gt;W13),1,0)+IF(AND(Y13&lt;&gt;"DF",X13&gt;Z13),1,0)+IF(AND(AB13&lt;&gt;"DF",AA13&gt;AC13),1,0)+IF(AND(AE13&lt;&gt;"DF",AD13&gt;AF13),1,0)+IF(AND(AH13&lt;&gt;"DF",AG13&gt;AI13),1,0)+IF(AND(AK13&lt;&gt;"DF",AJ13&gt;AL13),1,0)+IF(AND(AN13&lt;&gt;"DF",AM13&gt;AO13),1,0)+IF(AND(AQ13&lt;&gt;"DF",AP13&gt;AR13),1,0)+IF(AND(AT13&lt;&gt;"DF",AS13&gt;AU13),1,0)+IF(AND(AW13&lt;&gt;"DF",AV13&gt;AX13),1,0)+IF(AND(AZ13&lt;&gt;"DF",AY13&gt;BA13),1,0)+IF(AND(BC13&lt;&gt;"DF",BB13&gt;BD13),1,0)+IF(AND(BF13&lt;&gt;"DF",BE13&gt;BG13),1,0)+IF(AND(BI13&lt;&gt;"DF",BH13&gt;BJ13),1,0)+IF(AND(BL13&lt;&gt;"DF",BK13&gt;BM13),1,0)+IF(AND(BO13&lt;&gt;"DF",BN13&gt;BP13),1,0)+IF(AND(BR13&lt;&gt;"DF",BQ13&gt;BS13),1,0)+IF(AND(BU13&lt;&gt;"DF",BT13&gt;BV13),1,0)</f>
        <v>0</v>
      </c>
      <c r="BZ13" s="89">
        <f>IF(AND(C13=E13,C13&lt;&gt;"",E13&lt;&gt;""),1,0)+IF(AND(F13=H13,F13&lt;&gt;"",H13&lt;&gt;""),1,0)+IF(AND(I13=K13,I13&lt;&gt;"",K13&lt;&gt;""),1,0)+IF(AND(L13=N13,L13&lt;&gt;"",N13&lt;&gt;""),1,0)+IF(AND(O13=Q13,O13&lt;&gt;"",Q13&lt;&gt;""),1,0)+IF(AND(R13=T13,R13&lt;&gt;"",T13&lt;&gt;""),1,0)+IF(AND(U13=W13,U13&lt;&gt;"",W13&lt;&gt;""),1,0)+IF(AND(X13=Z13,X13&lt;&gt;"",Z13&lt;&gt;""),1,0)+IF(AND(AA13=AC13,AA13&lt;&gt;"",AC13&lt;&gt;""),1,0)+IF(AND(AD13=AF13,AD13&lt;&gt;"",AF13&lt;&gt;""),1,0)+IF(AND(AG13=AI13,AG13&lt;&gt;"",AI13&lt;&gt;""),1,0)+IF(AND(AJ13=AL13,AJ13&lt;&gt;"",AL13&lt;&gt;""),1,0)+IF(AND(AM13=AO13,AM13&lt;&gt;"",AO13&lt;&gt;""),1,0)+IF(AND(AP13=AR13,AP13&lt;&gt;"",AR13&lt;&gt;""),1,0)+IF(AND(AS13=AU13,AS13&lt;&gt;"",AU13&lt;&gt;""),1,0)+IF(AND(AV13=AX13,AV13&lt;&gt;"",AX13&lt;&gt;""),1,0)+IF(AND(AY13=BA13,AY13&lt;&gt;"",BA13&lt;&gt;""),1,0)+IF(AND(BB13=BD13,BB13&lt;&gt;"",BD13&lt;&gt;""),1,0)+IF(AND(BE13=BG13,BE13&lt;&gt;"",BG13&lt;&gt;""),1,0)+IF(AND(BH13=BJ13,BH13&lt;&gt;"",BJ13&lt;&gt;""),1,0)+IF(AND(BK13=BM13,BK13&lt;&gt;"",BM13&lt;&gt;""),1,0)+IF(AND(BN13=BP13,BN13&lt;&gt;"",BP13&lt;&gt;""),1,0)+IF(AND(BQ13=BS13,BQ13&lt;&gt;"",BS13&lt;&gt;""),1,0)+IF(AND(BT13=BV13,BT13&lt;&gt;"",BV13&lt;&gt;""),1,0)</f>
        <v>0</v>
      </c>
      <c r="CA13" s="89">
        <f>IF(AND(D13&lt;&gt;"DF",C13&lt;E13),1,0)+IF(AND(G13&lt;&gt;"DF",F13&lt;H13),1,0)+IF(AND(J13&lt;&gt;"DF",I13&lt;K13),1,0)+IF(AND(M13&lt;&gt;"DF",L13&lt;N13),1,0)+IF(AND(P13&lt;&gt;"DF",O13&lt;Q13),1,0)+IF(AND(S13&lt;&gt;"DF",R13&lt;T13),1,0)+IF(AND(V13&lt;&gt;"DF",U13&lt;W13),1,0)+IF(AND(Y13&lt;&gt;"DF",X13&lt;Z13),1,0)+IF(AND(AB13&lt;&gt;"DF",AA13&lt;AC13),1,0)+IF(AND(AE13&lt;&gt;"DF",AD13&lt;AF13),1,0)+IF(AND(AH13&lt;&gt;"DF",AG13&lt;AI13),1,0)+IF(AND(AK13&lt;&gt;"DF",AJ13&lt;AL13),1,0)+IF(AND(AN13&lt;&gt;"DF",AM13&lt;AO13),1,0)+IF(AND(AQ13&lt;&gt;"DF",AP13&lt;AR13),1,0)+IF(AND(AT13&lt;&gt;"DF",AS13&lt;AU13),1,0)+IF(AND(AW13&lt;&gt;"DF",AV13&lt;AX13),1,0)+IF(AND(AZ13&lt;&gt;"DF",AY13&lt;BA13),1,0)+IF(AND(BC13&lt;&gt;"DF",BB13&lt;BD13),1,0)+IF(AND(BF13&lt;&gt;"DF",BE13&lt;BG13),1,0)+IF(AND(BI13&lt;&gt;"DF",BH13&lt;BJ13),1,0)+IF(AND(BL13&lt;&gt;"DF",BK13&lt;BM13),1,0)+IF(AND(BO13&lt;&gt;"DF",BN13&lt;BP13),1,0)+IF(AND(BR13&lt;&gt;"DF",BQ13&lt;BS13),1,0)+IF(AND(BU13&lt;&gt;"DF",BT13&lt;BV13),1,0)</f>
        <v>0</v>
      </c>
      <c r="CB13" s="93">
        <f>IF(AND(D13="DF",C13&gt;E13),1,0)+IF(AND(G13="DF",F13&gt;H13),1,0)+IF(AND(J13="DF",I13&gt;K13),1,0)+IF(AND(M13="DF",L13&gt;N13),1,0)+IF(AND(P13="DF",O13&gt;Q13),1,0)+IF(AND(S13="DF",R13&gt;T13),1,0)+IF(AND(V13="DF",U13&gt;W13),1,0)+IF(AND(Y13="DF",X13&gt;Z13),1,0)+IF(AND(AB13="DF",AA13&gt;AC13),1,0)+IF(AND(AE13="DF",AD13&gt;AF13),1,0)+IF(AND(AH13="DF",AG13&gt;AI13),1,0)+IF(AND(AK13="DF",AJ13&gt;AL13),1,0)+IF(AND(AN13="DF",AM13&gt;AO13),1,0)+IF(AND(AQ13="DF",AP13&gt;AR13),1,0)+IF(AND(AT13="DF",AS13&gt;AU13),1,0)+IF(AND(AW13="DF",AV13&gt;AX13),1,0)+IF(AND(AZ13="DF",AY13&gt;BA13),1,0)+IF(AND(BC13="DF",BB13&gt;BD13),1,0)+IF(AND(BF13="DF",BE13&gt;BG13),1,0)+IF(AND(BI13="DF",BH13&gt;BJ13),1,0)+IF(AND(BL13="DF",BK13&gt;BM13),1,0)+IF(AND(BO13="DF",BN13&gt;BP13),1,0)+IF(AND(BR13="DF",BQ13&gt;BS13),1,0)+IF(AND(BU13="DF",BT13&gt;BV13),1,0)</f>
        <v>0</v>
      </c>
      <c r="CC13" s="93">
        <f>IF(AND(D13="DF",C13&lt;E13),1,0)+IF(AND(G13="DF",F13&lt;H13),1,0)+IF(AND(J13="DF",I13&lt;K13),1,0)+IF(AND(M13="DF",L13&lt;N13),1,0)+IF(AND(P13="DF",O13&lt;Q13),1,0)+IF(AND(S13="DF",R13&lt;T13),1,0)+IF(AND(V13="DF",U13&lt;W13),1,0)+IF(AND(Y13="DF",X13&lt;Z13),1,0)+IF(AND(AB13="DF",AA13&lt;AC13),1,0)+IF(AND(AE13="DF",AD13&lt;AF13),1,0)+IF(AND(AH13="DF",AG13&lt;AI13),1,0)+IF(AND(AK13="DF",AJ13&lt;AL13),1,0)+IF(AND(AN13="DF",AM13&lt;AO13),1,0)+IF(AND(AQ13="DF",AP13&lt;AR13),1,0)+IF(AND(AT13="DF",AS13&lt;AU13),1,0)+IF(AND(AW13="DF",AV13&lt;AX13),1,0)+IF(AND(AZ13="DF",AY13&lt;BA13),1,0)+IF(AND(BC13="DF",BB13&lt;BD13),1,0)+IF(AND(BF13="DF",BE13&lt;BG13),1,0)+IF(AND(BI13="DF",BH13&lt;BJ13),1,0)+IF(AND(BL13="DF",BK13&lt;BM13),1,0)+IF(AND(BO13="DF",BN13&lt;BP13),1,0)+IF(AND(BR13="DF",BQ13&lt;BS13),1,0)+IF(AND(BU13="DF",BT13&lt;BV13),1,0)</f>
        <v>0</v>
      </c>
      <c r="CD13" s="97">
        <f>SUM(C13)+SUM(F13)+SUM(I13)+SUM(L13)+SUM(O13)+SUM(R13)+SUM(U13)+SUM(X13)+SUM(AA13)+SUM(AD13)+SUM(AG13)+SUM(AJ13)+SUM(AM13)+SUM(AP13)+SUM(AS13)+SUM(AV13)+SUM(AY13)+SUM(BB13)+SUM(BE13)+SUM(BH13)+SUM(BK13)+SUM(BN13)+SUM(BQ13)+SUM(BT13)</f>
        <v>0</v>
      </c>
      <c r="CE13" s="97">
        <f>SUM(E13)+SUM(H13)+SUM(K13)+SUM(N13)+SUM(Q13)+SUM(T13)+SUM(W13)+SUM(Z13)+SUM(AC13)+SUM(AF13)+SUM(AI13)+SUM(AL13)+SUM(AO13)+SUM(AR13)+SUM(AU13)+SUM(AX13)+SUM(BA13)+SUM(BD13)+SUM(BG13)+SUM(BJ13)+SUM(BM13)+SUM(BP13)+SUM(BS13)+SUM(BV13)</f>
        <v>0</v>
      </c>
      <c r="CF13" s="101">
        <f>CD13-CE13</f>
        <v>0</v>
      </c>
      <c r="CG13" s="105">
        <f>SUM(BY13*$BY$5)+SUM(BZ13*$BZ$5)+SUM(CA13*$CA$5)+SUM(CB13*$CB$5)+SUM(CC13*$CC$5)</f>
        <v>0</v>
      </c>
      <c r="CH13" s="19"/>
      <c r="CI13" s="129">
        <f>SUM(CL13:CP13)</f>
        <v>0</v>
      </c>
      <c r="CJ13" s="129">
        <f>CS13-CT13</f>
        <v>0</v>
      </c>
      <c r="CK13" s="19"/>
      <c r="CL13" s="126">
        <f>IF(AND(CG13=$CG$9,C13&gt;E13,D13="-"),$BY$5,0)+IF(AND(CG13=$CG$11,F13&gt;H13,G13="-"),$BY$5,0)+IF(AND(CG13=$CG$13,I13&gt;K13,J13="-"),$BY$5,0)+IF(AND(CG13=$CG$15,L13&gt;N13,M13="-"),$BY$5,0)+IF(AND(CG13=$CG$17,O13&gt;Q13,P13="-"),$BY$5,0)+IF(AND(CG13=$CG$19,R13&gt;T13,S13="-"),$BY$5,0)+IF(AND(CG13=$CG$21,U13&gt;W13,V13="-"),$BY$5,0)+IF(AND(CG13=$CG$23,X13&gt;Z13,Y13="-"),$BY$5,0)+IF(AND(CG13=$CG$25,AA13&gt;AC13,AB13="-"),$BY$5,0)+IF(AND(CG13=$CG$27,AD13&gt;AF13,AE13="-"),$BY$5,0)+IF(AND(CG13=$CG$29,AG13&gt;AI13,AH13="-"),$BY$5,0)+IF(AND(CG13=$CG$31,AJ13&gt;AL13,AK13="-"),$BY$5,0)+IF(AND(CG13=$CG$33,AM13&gt;AO13,AN13="-"),$BY$5,0)+IF(AND(CG13=$CG$35,AP13&gt;AR13,AQ13="-"),$BY$5,0)+IF(AND(CG13=$CG$37,AS13&gt;AU13,AT13="-"),$BY$5,0)+IF(AND(CG13=$CG$39,AV13&gt;AX13,AW13="-"),$BY$5,0)+IF(AND(CG13=$CG$41,AY13&gt;BA13,AZ13="-"),$BY$5,0)+IF(AND(CG13=$CG$43,BB13&gt;BD13,BC13="-"),$BY$5,0)+IF(AND(CG13=$CG$45,BE13&gt;BG13,BF13="-"),$BY$5,0)+IF(AND(CG13=$CG$47,BH13&gt;BJ13,BI13="-"),$BY$5,0)+IF(AND(CG13=$CG$49,BK13&gt;BM13,BL13="-"),$BY$5,0)+IF(AND(CG13=$CG$51,BN13&gt;BP13,BO13="-"),$BY$5,0)+IF(AND(CG13=$CG$53,BQ13&gt;BS13,BR13="-"),$BY$5,0)+IF(AND(CG13=$CG$55,BT13&gt;BV13,BU13="-"),$BY$5,0)</f>
        <v>0</v>
      </c>
      <c r="CM13" s="124">
        <f>IF(AND(CG13=$CG$9,C13=E13,E13&lt;&gt;"",D13="-"),$BZ$5,0)+IF(AND(CG13=$CG$11,F13=H13,H13&lt;&gt;"",G13="-"),$BZ$5,0)+IF(AND(CG13=$CG$13,I13=K13,K13&lt;&gt;"",J13="-"),$BZ$5,0)+IF(AND(CG13=$CG$15,L13=N13,N13&lt;&gt;"",M13="-"),$BZ$5,0)+IF(AND(CG13=$CG$17,O13=Q13,Q13&lt;&gt;"",P13="-"),$BZ$5,0)+IF(AND(CG13=$CG$19,R13=T13,T13&lt;&gt;"",S13="-"),$BZ$5,0)+IF(AND(CG13=$CG$21,U13=W13,W13&lt;&gt;"",V13="-"),$BZ$5,0)+IF(AND(CG13=$CG$23,X13=Z13,Z13&lt;&gt;"",Y13="-"),$BZ$5,0)+IF(AND(CG13=$CG$25,AA13=AC13,AC13&lt;&gt;"",AB13="-"),$BZ$5,0)+IF(AND(CG13=$CG$27,AD13=AF13,AF13&lt;&gt;"",AE13="-"),$BZ$5,0)+IF(AND(CG13=$CG$29,AG13=AI13,AI13&lt;&gt;"",AH13="-"),$BZ$5,0)+IF(AND(CG13=$CG$31,AJ13=AL13,AL13&lt;&gt;"",AK13="-"),$BZ$5,0)+IF(AND(CG13=$CG$33,AM13=AO13,AO13&lt;&gt;"",AN13="-"),$BZ$5,0)+IF(AND(CG13=$CG$35,AP13=AR13,AR13&lt;&gt;"",AQ13="-"),$BZ$5,0)+IF(AND(CG13=$CG$37,AS13=AU13,AU13&lt;&gt;"",AT13="-"),$BZ$5,0)+IF(AND(CG13=$CG$39,AV13=AX13,AX13&lt;&gt;"",AW13="-"),$BZ$5,0)+IF(AND(CG13=$CG$41,AY13=BA13,BA13&lt;&gt;"",AZ13="-"),$BZ$5,0)+IF(AND(CG13=$CG$43,BB13=BD13,BD13&lt;&gt;"",BC13="-"),$BZ$5,0)+IF(AND(CG13=$CG$45,BE13=BG13,BG13&lt;&gt;"",BF13="-"),$BZ$5,0)+IF(AND(CG13=$CG$47,BH13=BJ13,BJ13&lt;&gt;"",BI13="-"),$BZ$5,0)+IF(AND(CG13=$CG$49,BK13=BM13,BM13&lt;&gt;"",BL13="-"),$BZ$5,0)+IF(AND(CG13=$CG$51,BN13=BP13,BP13&lt;&gt;"",BO13="-"),$BZ$5,0)+IF(AND(CG13=$CG$53,BQ13=BS13,BS13&lt;&gt;"",BR13="-"),$BZ$5,0)+IF(AND(CG13=$CG$55,BT13=BV13,BV13&lt;&gt;"",BU13="-"),$BZ$5,0)</f>
        <v>0</v>
      </c>
      <c r="CN13" s="124">
        <f>IF(AND(CG13=$CG$9,C13&lt;E13,D13="-"),$CA$5,0)+IF(AND(CG13=$CG$11,F13&lt;H13,G13="-"),$CA$5,0)+IF(AND(CG13=$CG$13,I13&lt;K13,J13="-"),$CA$5,0)+IF(AND(CG13=$CG$15,L13&lt;N13,M13="-"),$CA$5,0)+IF(AND(CG13=$CG$17,O13&lt;Q13,P13="-"),$CA$5,0)+IF(AND(CG13=$CG$19,R13&lt;T13,S13="-"),$CA$5,0)+IF(AND(CG13=$CG$21,U13&lt;W13,V13="-"),$CA$5,0)+IF(AND(CG13=$CG$23,X13&lt;Z13,Y13="-"),$CA$5,0)+IF(AND(CG13=$CG$25,AA13&lt;AC13,AB13="-"),$CA$5,0)+IF(AND(CG13=$CG$27,AD13&lt;AF13,AE13="-"),$CA$5,0)+IF(AND(CG13=$CG$29,AG13&lt;AI13,AH13="-"),$CA$5,0)+IF(AND(CG13=$CG$31,AJ13&lt;AL13,AK13="-"),$CA$5,0)+IF(AND(CG13=$CG$33,AM13&lt;AO13,AN13="-"),$CA$5,0)+IF(AND(CG13=$CG$35,AP13&lt;AR13,AQ13="-"),$CA$5,0)+IF(AND(CG13=$CG$37,AS13&lt;AU13,AT13="-"),$CA$5,0)+IF(AND(CG13=$CG$39,AV13&lt;AX13,AW13="-"),$CA$5,0)+IF(AND(CG13=$CG$41,AY13&lt;BA13,AZ13="-"),$CA$5,0)+IF(AND(CG13=$CG$43,BB13&lt;BD13,BC13="-"),$CA$5,0)+IF(AND(CG13=$CG$45,BE13&lt;BG13,BF13="-"),$CA$5,0)+IF(AND(CG13=$CG$47,BH13&lt;BJ13,BI13="-"),$CA$5,0)+IF(AND(CG13=$CG$49,BK13&lt;BM13,BL13="-"),$CA$5,0)+IF(AND(CG13=$CG$51,BN13&lt;BP13,BO13="-"),$CA$5,0)+IF(AND(CG13=$CG$53,BQ13&lt;BS13,BR13="-"),$CA$5,0)+IF(AND(CG13=$CG$55,BT13&lt;BV13,BU13="-"),$CA$5,0)</f>
        <v>0</v>
      </c>
      <c r="CO13" s="125">
        <f>IF(AND(CG13=$CG$9,C13&gt;E13,D13="DF"),$CB$5,0)+IF(AND(CG13=$CG$11,F13&gt;H13,G13="DF"),$CB$5,0)+IF(AND(CG13=$CG$13,I13&gt;K13,J13="DF"),$CB$5,0)+IF(AND(CG13=$CG$15,L13&gt;N13,M13="DF"),$CB$5,0)+IF(AND(CG13=$CG$17,O13&gt;Q13,P13="DF"),$CB$5,0)+IF(AND(CG13=$CG$19,R13&gt;T13,S13="DF"),$CB$5,0)+IF(AND(CG13=$CG$21,U13&gt;W13,V13="DF"),$CB$5,0)+IF(AND(CG13=$CG$23,X13&gt;Z13,Y13="DF"),$CB$5,0)+IF(AND(CG13=$CG$25,AA13&gt;AC13,AB13="DF"),$CB$5,0)+IF(AND(CG13=$CG$27,AD13&gt;AF13,AE13="DF"),$CB$5,0)+IF(AND(CG13=$CG$29,AG13&gt;AI13,AH13="DF"),$CB$5,0)+IF(AND(CG13=$CG$31,AJ13&gt;AL13,AK13="DF"),$CB$5,0)+IF(AND(CG13=$CG$33,AM13&gt;AO13,AN13="DF"),$CB$5,0)+IF(AND(CG13=$CG$35,AP13&gt;AR13,AQ13="DF"),$CB$5,0)+IF(AND(CG13=$CG$37,AS13&gt;AU13,AT13="DF"),$CB$5,0)+IF(AND(CG13=$CG$39,AV13&gt;AX13,AW13="DF"),$CB$5,0)+IF(AND(CG13=$CG$41,AY13&gt;BA13,AZ13="DF"),$CB$5,0)+IF(AND(CG13=$CG$43,BB13&gt;BD13,BC13="DF"),$CB$5,0)+IF(AND(CG13=$CG$45,BE13&gt;BG13,BF13="DF"),$CB$5,0)+IF(AND(CG13=$CG$47,BH13&gt;BJ13,BI13="DF"),$CB$5,0)+IF(AND(CG13=$CG$49,BK13&gt;BM13,BL13="DF"),$CB$5,0)+IF(AND(CG13=$CG$51,BN13&gt;BP13,BO13="DF"),$CB$5,0)+IF(AND(CG13=$CG$53,BQ13&gt;BS13,BR13="DF"),$CB$5,0)+IF(AND(CG13=$CG$55,BT13&gt;BV13,BU13="DF"),$CB$5,0)</f>
        <v>0</v>
      </c>
      <c r="CP13" s="127">
        <f>IF(AND(CG13=$CG$9,C13&lt;E13,D13="DF"),$CC$5,0)+IF(AND(CG13=$CG$11,F13&lt;H13,G13="DF"),$CC$5,0)+IF(AND(CG13=$CG$13,I13&lt;K13,J13="DF"),$CC$5,0)+IF(AND(CG13=$CG$15,L13&lt;N13,M13="DF"),$CC$5,0)+IF(AND(CG13=$CG$17,O13&lt;Q13,P13="DF"),$CC$5,0)+IF(AND(CG13=$CG$19,R13&lt;T13,S13="DF"),$CC$5,0)+IF(AND(CG13=$CG$21,U13&lt;W13,V13="DF"),$CC$5,0)+IF(AND(CG13=$CG$23,X13&lt;Z13,Y13="DF"),$CC$5,0)+IF(AND(CG13=$CG$25,AA13&lt;AC13,AB13="DF"),$CC$5,0)+IF(AND(CG13=$CG$27,AD13&lt;AF13,AE13="DF"),$CC$5,0)+IF(AND(CG13=$CG$29,AG13&lt;AI13,AH13="DF"),$CC$5,0)+IF(AND(CG13=$CG$31,AJ13&lt;AL13,AK13="DF"),$CC$5,0)+IF(AND(CG13=$CG$33,AM13&lt;AO13,AN13="DF"),$CC$5,0)+IF(AND(CG13=$CG$35,AP13&lt;AR13,AQ13="DF"),$CC$5,0)+IF(AND(CG13=$CG$37,AS13&lt;AU13,AT13="DF"),$CC$5,0)+IF(AND(CG13=$CG$39,AV13&lt;AX13,AW13="DF"),$CC$5,0)+IF(AND(CG13=$CG$41,AY13&lt;BA13,AZ13="DF"),$CC$5,0)+IF(AND(CG13=$CG$43,BB13&lt;BD13,BC13="DF"),$CC$5,0)+IF(AND(CG13=$CG$45,BE13&lt;BG13,BF13="DF"),$CC$5,0)+IF(AND(CG13=$CG$47,BH13&lt;BJ13,BI13="DF"),$CC$5,0)+IF(AND(CG13=$CG$49,BK13&lt;BM13,BL13="DF"),$CC$5,0)+IF(AND(CG13=$CG$51,BN13&lt;BP13,BO13="DF"),$CC$5,0)+IF(AND(CG13=$CG$53,BQ13&lt;BS13,BR13="DF"),$CC$5,0)+IF(AND(CG13=$CG$55,BT13&lt;BV13,BU13="DF"),$CC$5,0)</f>
        <v>0</v>
      </c>
      <c r="CQ13" s="19"/>
      <c r="CR13" s="19"/>
      <c r="CS13" s="156">
        <f>IF(AND(CG13=$CG$9),SUM(C13),0)+IF(AND(CG13=$CG$11),SUM(F13),0)+IF(AND(CG13=$CG$13),SUM(I13),0)+IF(AND(CG13=$CG$15),SUM(L13),0)+IF(AND(CG13=$CG$17),SUM(O13),0)+IF(AND(CG13=$CG$19),SUM(R13),0)+IF(AND(CG13=$CG$21),SUM(U13),0)+IF(AND(CG13=$CG$23),SUM(X13),0)+IF(AND(CG13=$CG$25),SUM(AA13),0)+IF(AND(CG13=$CG$27),SUM(AD13),0)+IF(AND(CG13=$CG$29),SUM(AG13),0)+IF(AND(CG13=$CG$31),SUM(AJ13),0)+IF(AND(CG13=$CG$33),SUM(AM13),0)+IF(AND(CG13=$CG$35),SUM(AP13),0)+IF(AND(CG13=$CG$37),SUM(AS13),0)+IF(AND(CG13=$CG$39),SUM(AV13),0)+IF(AND(CG13=$CG$41),SUM(AY13),0)+IF(AND(CG13=$CG$43),SUM(BB13),0)+IF(AND(CG13=$CG$45),SUM(BE13),0)+IF(AND(CG13=$CG$47),SUM(BH13),0)+IF(AND(CG13=$CG$49),SUM(BK13),0)+IF(AND(CG13=$CG$51),SUM(BN13),0)+IF(AND(CG13=$CG$53),SUM(BQ13),0)+IF(AND(CG13=$CG$55),SUM(BT13),0)</f>
        <v>0</v>
      </c>
      <c r="CT13" s="136">
        <f>IF(AND(CG13=$CG$9),SUM(E13),0)+IF(AND(CG13=$CG$11),SUM(H13),0)+IF(AND(CG13=$CG$13),SUM(K13),0)+IF(AND(CG13=$CG$15),SUM(N13),0)+IF(AND(CG13=$CG$17),SUM(Q13),0)+IF(AND(CG13=$CG$19),SUM(T13),0)+IF(AND(CG13=$CG$21),SUM(W13),0)+IF(AND(CG13=$CG$23),SUM(Z13),0)+IF(AND(CG13=$CG$25),SUM(AC13),0)+IF(AND(CG13=$CG$27),SUM(AF13),0)+IF(AND(CG13=$CG$29),SUM(AI13),0)+IF(AND(CG13=$CG$31),SUM(AL13),0)+IF(AND(CG13=$CG$33),SUM(AO13),0)+IF(AND(CG13=$CG$35),SUM(AR13),0)+IF(AND(CG13=$CG$37),SUM(AU13),0)+IF(AND(CG13=$CG$39),SUM(AX13),0)+IF(AND(CG13=$CG$41),SUM(BA13),0)+IF(AND(CG13=$CG$43),SUM(BD13),0)+IF(AND(CG13=$CG$45),SUM(BG13),0)+IF(AND(CG13=$CG$47),SUM(BJ13),0)+IF(AND(CG13=$CG$49),SUM(BM13),0)+IF(AND(CG13=$CG$51),SUM(BP13),0)+IF(AND(CG13=$CG$53),SUM(BS13),0)+IF(AND(CG13=$CG$55),SUM(BV13),0)</f>
        <v>0</v>
      </c>
      <c r="CU13" s="19"/>
      <c r="CV13" s="19"/>
      <c r="CW13" s="19"/>
    </row>
    <row r="14" spans="1:108" ht="12" customHeight="1" x14ac:dyDescent="0.35">
      <c r="B14" s="448" t="str">
        <f>INICIO!C10</f>
        <v>MVP</v>
      </c>
      <c r="C14" s="482" t="str">
        <f>IF(L8&lt;&gt;"",L8,"")</f>
        <v/>
      </c>
      <c r="D14" s="435"/>
      <c r="E14" s="462"/>
      <c r="F14" s="434" t="str">
        <f>IF(L10&lt;&gt;"",L10,"")</f>
        <v/>
      </c>
      <c r="G14" s="435"/>
      <c r="H14" s="462"/>
      <c r="I14" s="434" t="str">
        <f>IF(L12&lt;&gt;"",L12,"")</f>
        <v/>
      </c>
      <c r="J14" s="435"/>
      <c r="K14" s="462"/>
      <c r="L14" s="445"/>
      <c r="M14" s="446"/>
      <c r="N14" s="481"/>
      <c r="O14" s="471" t="str">
        <f>IF(ISNA(VLOOKUP(CONCATENATE($B14,O$7,"1"),'P&amp;R'!$N$8:$Q$1113,2,FALSE)), "", VLOOKUP(CONCATENATE($B14,O$7,"1"),'P&amp;R'!$N$8:$Q$1113,2,FALSE))</f>
        <v/>
      </c>
      <c r="P14" s="472"/>
      <c r="Q14" s="473"/>
      <c r="R14" s="471" t="str">
        <f>IF(ISNA(VLOOKUP(CONCATENATE($B14,R$7,"1"),'P&amp;R'!$N$8:$Q$1113,2,FALSE)), "", VLOOKUP(CONCATENATE($B14,R$7,"1"),'P&amp;R'!$N$8:$Q$1113,2,FALSE))</f>
        <v/>
      </c>
      <c r="S14" s="472"/>
      <c r="T14" s="473"/>
      <c r="U14" s="471" t="str">
        <f>IF(ISNA(VLOOKUP(CONCATENATE($B14,U$7,"1"),'P&amp;R'!$N$8:$Q$1113,2,FALSE)), "", VLOOKUP(CONCATENATE($B14,U$7,"1"),'P&amp;R'!$N$8:$Q$1113,2,FALSE))</f>
        <v/>
      </c>
      <c r="V14" s="472"/>
      <c r="W14" s="473"/>
      <c r="X14" s="471" t="str">
        <f>IF(ISNA(VLOOKUP(CONCATENATE($B14,X$7,"1"),'P&amp;R'!$N$8:$Q$1113,2,FALSE)), "", VLOOKUP(CONCATENATE($B14,X$7,"1"),'P&amp;R'!$N$8:$Q$1113,2,FALSE))</f>
        <v/>
      </c>
      <c r="Y14" s="472"/>
      <c r="Z14" s="473"/>
      <c r="AA14" s="471" t="str">
        <f>IF(ISNA(VLOOKUP(CONCATENATE($B14,AA$7,"1"),'P&amp;R'!$N$8:$Q$1113,2,FALSE)), "", VLOOKUP(CONCATENATE($B14,AA$7,"1"),'P&amp;R'!$N$8:$Q$1113,2,FALSE))</f>
        <v/>
      </c>
      <c r="AB14" s="472"/>
      <c r="AC14" s="473"/>
      <c r="AD14" s="471" t="str">
        <f>IF(ISNA(VLOOKUP(CONCATENATE($B14,AD$7,"1"),'P&amp;R'!$N$8:$Q$1113,2,FALSE)), "", VLOOKUP(CONCATENATE($B14,AD$7,"1"),'P&amp;R'!$N$8:$Q$1113,2,FALSE))</f>
        <v/>
      </c>
      <c r="AE14" s="472"/>
      <c r="AF14" s="473"/>
      <c r="AG14" s="471" t="str">
        <f>IF(ISNA(VLOOKUP(CONCATENATE($B14,AG$7,"1"),'P&amp;R'!$N$8:$Q$1113,2,FALSE)), "", VLOOKUP(CONCATENATE($B14,AG$7,"1"),'P&amp;R'!$N$8:$Q$1113,2,FALSE))</f>
        <v/>
      </c>
      <c r="AH14" s="472"/>
      <c r="AI14" s="473"/>
      <c r="AJ14" s="471" t="str">
        <f>IF(ISNA(VLOOKUP(CONCATENATE($B14,AJ$7,"1"),'P&amp;R'!$N$8:$Q$1113,2,FALSE)), "", VLOOKUP(CONCATENATE($B14,AJ$7,"1"),'P&amp;R'!$N$8:$Q$1113,2,FALSE))</f>
        <v/>
      </c>
      <c r="AK14" s="472"/>
      <c r="AL14" s="473"/>
      <c r="AM14" s="471" t="str">
        <f>IF(ISNA(VLOOKUP(CONCATENATE($B14,AM$7,"1"),'P&amp;R'!$N$8:$Q$1113,2,FALSE)), "", VLOOKUP(CONCATENATE($B14,AM$7,"1"),'P&amp;R'!$N$8:$Q$1113,2,FALSE))</f>
        <v/>
      </c>
      <c r="AN14" s="472"/>
      <c r="AO14" s="473"/>
      <c r="AP14" s="471" t="str">
        <f>IF(ISNA(VLOOKUP(CONCATENATE($B14,AP$7,"1"),'P&amp;R'!$N$8:$Q$1113,2,FALSE)), "", VLOOKUP(CONCATENATE($B14,AP$7,"1"),'P&amp;R'!$N$8:$Q$1113,2,FALSE))</f>
        <v/>
      </c>
      <c r="AQ14" s="472"/>
      <c r="AR14" s="473"/>
      <c r="AS14" s="471" t="str">
        <f>IF(ISNA(VLOOKUP(CONCATENATE($B14,AS$7,"1"),'P&amp;R'!$N$8:$Q$1113,2,FALSE)), "", VLOOKUP(CONCATENATE($B14,AS$7,"1"),'P&amp;R'!$N$8:$Q$1113,2,FALSE))</f>
        <v/>
      </c>
      <c r="AT14" s="472"/>
      <c r="AU14" s="473"/>
      <c r="AV14" s="471" t="str">
        <f>IF(ISNA(VLOOKUP(CONCATENATE($B14,AV$7,"1"),'P&amp;R'!$N$8:$Q$1113,2,FALSE)), "", VLOOKUP(CONCATENATE($B14,AV$7,"1"),'P&amp;R'!$N$8:$Q$1113,2,FALSE))</f>
        <v/>
      </c>
      <c r="AW14" s="472"/>
      <c r="AX14" s="473"/>
      <c r="AY14" s="471" t="str">
        <f>IF(ISNA(VLOOKUP(CONCATENATE($B14,AY$7,"1"),'P&amp;R'!$N$8:$Q$1113,2,FALSE)), "", VLOOKUP(CONCATENATE($B14,AY$7,"1"),'P&amp;R'!$N$8:$Q$1113,2,FALSE))</f>
        <v/>
      </c>
      <c r="AZ14" s="472"/>
      <c r="BA14" s="473"/>
      <c r="BB14" s="471" t="str">
        <f>IF(ISNA(VLOOKUP(CONCATENATE($B14,BB$7,"1"),'P&amp;R'!$N$8:$Q$1113,2,FALSE)), "", VLOOKUP(CONCATENATE($B14,BB$7,"1"),'P&amp;R'!$N$8:$Q$1113,2,FALSE))</f>
        <v/>
      </c>
      <c r="BC14" s="472"/>
      <c r="BD14" s="473"/>
      <c r="BE14" s="471" t="str">
        <f>IF(ISNA(VLOOKUP(CONCATENATE($B14,BE$7,"1"),'P&amp;R'!$N$8:$Q$1113,2,FALSE)), "", VLOOKUP(CONCATENATE($B14,BE$7,"1"),'P&amp;R'!$N$8:$Q$1113,2,FALSE))</f>
        <v/>
      </c>
      <c r="BF14" s="472"/>
      <c r="BG14" s="473"/>
      <c r="BH14" s="471" t="str">
        <f>IF(ISNA(VLOOKUP(CONCATENATE($B14,BH$7,"1"),'P&amp;R'!$N$8:$Q$1113,2,FALSE)), "", VLOOKUP(CONCATENATE($B14,BH$7,"1"),'P&amp;R'!$N$8:$Q$1113,2,FALSE))</f>
        <v/>
      </c>
      <c r="BI14" s="472"/>
      <c r="BJ14" s="473"/>
      <c r="BK14" s="471" t="str">
        <f>IF(ISNA(VLOOKUP(CONCATENATE($B14,BK$7,"1"),'P&amp;R'!$N$8:$Q$1113,2,FALSE)), "", VLOOKUP(CONCATENATE($B14,BK$7,"1"),'P&amp;R'!$N$8:$Q$1113,2,FALSE))</f>
        <v/>
      </c>
      <c r="BL14" s="472"/>
      <c r="BM14" s="473"/>
      <c r="BN14" s="471" t="str">
        <f>IF(ISNA(VLOOKUP(CONCATENATE($B14,BN$7,"1"),'P&amp;R'!$N$8:$Q$1113,2,FALSE)), "", VLOOKUP(CONCATENATE($B14,BN$7,"1"),'P&amp;R'!$N$8:$Q$1113,2,FALSE))</f>
        <v/>
      </c>
      <c r="BO14" s="472"/>
      <c r="BP14" s="473"/>
      <c r="BQ14" s="471" t="str">
        <f>IF(ISNA(VLOOKUP(CONCATENATE($B14,BQ$7,"1"),'P&amp;R'!$N$8:$Q$1113,2,FALSE)), "", VLOOKUP(CONCATENATE($B14,BQ$7,"1"),'P&amp;R'!$N$8:$Q$1113,2,FALSE))</f>
        <v/>
      </c>
      <c r="BR14" s="472"/>
      <c r="BS14" s="473"/>
      <c r="BT14" s="471" t="str">
        <f>IF(ISNA(VLOOKUP(CONCATENATE($B14,BT$7,"1"),'P&amp;R'!$N$8:$Q$1113,2,FALSE)), "", VLOOKUP(CONCATENATE($B14,BT$7,"1"),'P&amp;R'!$N$8:$Q$1113,2,FALSE))</f>
        <v/>
      </c>
      <c r="BU14" s="472"/>
      <c r="BV14" s="473"/>
      <c r="BW14" s="162"/>
      <c r="BX14" s="85"/>
      <c r="BY14" s="88"/>
      <c r="BZ14" s="88"/>
      <c r="CA14" s="88"/>
      <c r="CB14" s="92"/>
      <c r="CC14" s="92"/>
      <c r="CD14" s="96"/>
      <c r="CE14" s="96"/>
      <c r="CF14" s="100"/>
      <c r="CG14" s="104"/>
      <c r="CH14" s="19"/>
      <c r="CI14" s="122"/>
      <c r="CJ14" s="122"/>
      <c r="CK14" s="19"/>
      <c r="CL14" s="150"/>
      <c r="CM14" s="19"/>
      <c r="CN14" s="19"/>
      <c r="CO14" s="19"/>
      <c r="CP14" s="151"/>
      <c r="CQ14" s="19"/>
      <c r="CR14" s="19"/>
      <c r="CS14" s="154"/>
      <c r="CT14" s="155"/>
      <c r="CU14" s="19"/>
      <c r="CV14" s="19"/>
      <c r="CW14" s="19"/>
    </row>
    <row r="15" spans="1:108" ht="24.9" customHeight="1" x14ac:dyDescent="0.35">
      <c r="B15" s="449"/>
      <c r="C15" s="329" t="str">
        <f>IF(N9&lt;&gt;"",N9,"")</f>
        <v/>
      </c>
      <c r="D15" s="330" t="str">
        <f>IF(M9&lt;&gt;"",M9,"")</f>
        <v>-</v>
      </c>
      <c r="E15" s="331" t="str">
        <f>IF(L9&lt;&gt;"",L9,"")</f>
        <v/>
      </c>
      <c r="F15" s="330" t="str">
        <f>IF(N11&lt;&gt;"",N11,"")</f>
        <v/>
      </c>
      <c r="G15" s="330" t="str">
        <f>IF(M11&lt;&gt;"",M11,"")</f>
        <v>-</v>
      </c>
      <c r="H15" s="331" t="str">
        <f>IF(L11&lt;&gt;"",L11,"")</f>
        <v/>
      </c>
      <c r="I15" s="330" t="str">
        <f>IF(N13&lt;&gt;"",N13,"")</f>
        <v/>
      </c>
      <c r="J15" s="330" t="str">
        <f>IF(M13&lt;&gt;"",M13,"")</f>
        <v>-</v>
      </c>
      <c r="K15" s="331" t="str">
        <f>IF(L13&lt;&gt;"",L13,"")</f>
        <v/>
      </c>
      <c r="L15" s="327"/>
      <c r="M15" s="327"/>
      <c r="N15" s="328"/>
      <c r="O15" s="324" t="str">
        <f>IF(ISNA(VLOOKUP(CONCATENATE($B14,O$7,"1"),'P&amp;R'!$N$8:$Q$1113,3,FALSE)), "", VLOOKUP(CONCATENATE($B14,O$7,"1"),'P&amp;R'!$N$8:$Q$1113,3,FALSE))</f>
        <v/>
      </c>
      <c r="P15" s="324" t="str">
        <f>IF(ISNA(VLOOKUP(CONCATENATE($B14,O$7,"1"),'P&amp;R'!$N$8:$Q$1113,4,FALSE)), "", VLOOKUP(CONCATENATE($B14,O$7,"1"),'P&amp;R'!$N$8:$Q$1113,4,FALSE))</f>
        <v>-</v>
      </c>
      <c r="Q15" s="325" t="str">
        <f>IF(ISNA(VLOOKUP(CONCATENATE(O$7,$B14,"1"),'P&amp;R'!$N$8:$Q$1113,3,FALSE)), "", VLOOKUP(CONCATENATE(O$7,$B14,"1"),'P&amp;R'!$N$8:$Q$1113,3,FALSE))</f>
        <v/>
      </c>
      <c r="R15" s="324" t="str">
        <f>IF(ISNA(VLOOKUP(CONCATENATE($B14,R$7,"1"),'P&amp;R'!$N$8:$Q$1113,3,FALSE)), "", VLOOKUP(CONCATENATE($B14,R$7,"1"),'P&amp;R'!$N$8:$Q$1113,3,FALSE))</f>
        <v/>
      </c>
      <c r="S15" s="324" t="str">
        <f>IF(ISNA(VLOOKUP(CONCATENATE($B14,R$7,"1"),'P&amp;R'!$N$8:$Q$1113,4,FALSE)), "", VLOOKUP(CONCATENATE($B14,R$7,"1"),'P&amp;R'!$N$8:$Q$1113,4,FALSE))</f>
        <v>-</v>
      </c>
      <c r="T15" s="325" t="str">
        <f>IF(ISNA(VLOOKUP(CONCATENATE(R$7,$B14,"1"),'P&amp;R'!$N$8:$Q$1113,3,FALSE)), "", VLOOKUP(CONCATENATE(R$7,$B14,"1"),'P&amp;R'!$N$8:$Q$1113,3,FALSE))</f>
        <v/>
      </c>
      <c r="U15" s="324" t="str">
        <f>IF(ISNA(VLOOKUP(CONCATENATE($B14,U$7,"1"),'P&amp;R'!$N$8:$Q$1113,3,FALSE)), "", VLOOKUP(CONCATENATE($B14,U$7,"1"),'P&amp;R'!$N$8:$Q$1113,3,FALSE))</f>
        <v/>
      </c>
      <c r="V15" s="324" t="str">
        <f>IF(ISNA(VLOOKUP(CONCATENATE($B14,U$7,"1"),'P&amp;R'!$N$8:$Q$1113,4,FALSE)), "", VLOOKUP(CONCATENATE($B14,U$7,"1"),'P&amp;R'!$N$8:$Q$1113,4,FALSE))</f>
        <v>-</v>
      </c>
      <c r="W15" s="325" t="str">
        <f>IF(ISNA(VLOOKUP(CONCATENATE(U$7,$B14,"1"),'P&amp;R'!$N$8:$Q$1113,3,FALSE)), "", VLOOKUP(CONCATENATE(U$7,$B14,"1"),'P&amp;R'!$N$8:$Q$1113,3,FALSE))</f>
        <v/>
      </c>
      <c r="X15" s="324" t="str">
        <f>IF(ISNA(VLOOKUP(CONCATENATE($B14,X$7,"1"),'P&amp;R'!$N$8:$Q$1113,3,FALSE)), "", VLOOKUP(CONCATENATE($B14,X$7,"1"),'P&amp;R'!$N$8:$Q$1113,3,FALSE))</f>
        <v/>
      </c>
      <c r="Y15" s="324" t="str">
        <f>IF(ISNA(VLOOKUP(CONCATENATE($B14,X$7,"1"),'P&amp;R'!$N$8:$Q$1113,4,FALSE)), "", VLOOKUP(CONCATENATE($B14,X$7,"1"),'P&amp;R'!$N$8:$Q$1113,4,FALSE))</f>
        <v/>
      </c>
      <c r="Z15" s="325" t="str">
        <f>IF(ISNA(VLOOKUP(CONCATENATE(X$7,$B14,"1"),'P&amp;R'!$N$8:$Q$1113,3,FALSE)), "", VLOOKUP(CONCATENATE(X$7,$B14,"1"),'P&amp;R'!$N$8:$Q$1113,3,FALSE))</f>
        <v/>
      </c>
      <c r="AA15" s="324" t="str">
        <f>IF(ISNA(VLOOKUP(CONCATENATE($B14,AA$7,"1"),'P&amp;R'!$N$8:$Q$1113,3,FALSE)), "", VLOOKUP(CONCATENATE($B14,AA$7,"1"),'P&amp;R'!$N$8:$Q$1113,3,FALSE))</f>
        <v/>
      </c>
      <c r="AB15" s="324" t="str">
        <f>IF(ISNA(VLOOKUP(CONCATENATE($B14,AA$7,"1"),'P&amp;R'!$N$8:$Q$1113,4,FALSE)), "", VLOOKUP(CONCATENATE($B14,AA$7,"1"),'P&amp;R'!$N$8:$Q$1113,4,FALSE))</f>
        <v>-</v>
      </c>
      <c r="AC15" s="325" t="str">
        <f>IF(ISNA(VLOOKUP(CONCATENATE(AA$7,$B14,"1"),'P&amp;R'!$N$8:$Q$1113,3,FALSE)), "", VLOOKUP(CONCATENATE(AA$7,$B14,"1"),'P&amp;R'!$N$8:$Q$1113,3,FALSE))</f>
        <v/>
      </c>
      <c r="AD15" s="324" t="str">
        <f>IF(ISNA(VLOOKUP(CONCATENATE($B14,AD$7,"1"),'P&amp;R'!$N$8:$Q$1113,3,FALSE)), "", VLOOKUP(CONCATENATE($B14,AD$7,"1"),'P&amp;R'!$N$8:$Q$1113,3,FALSE))</f>
        <v/>
      </c>
      <c r="AE15" s="324" t="str">
        <f>IF(ISNA(VLOOKUP(CONCATENATE($B14,AD$7,"1"),'P&amp;R'!$N$8:$Q$1113,4,FALSE)), "", VLOOKUP(CONCATENATE($B14,AD$7,"1"),'P&amp;R'!$N$8:$Q$1113,4,FALSE))</f>
        <v/>
      </c>
      <c r="AF15" s="325" t="str">
        <f>IF(ISNA(VLOOKUP(CONCATENATE(AD$7,$B14,"1"),'P&amp;R'!$N$8:$Q$1113,3,FALSE)), "", VLOOKUP(CONCATENATE(AD$7,$B14,"1"),'P&amp;R'!$N$8:$Q$1113,3,FALSE))</f>
        <v/>
      </c>
      <c r="AG15" s="324" t="str">
        <f>IF(ISNA(VLOOKUP(CONCATENATE($B14,AG$7,"1"),'P&amp;R'!$N$8:$Q$1113,3,FALSE)), "", VLOOKUP(CONCATENATE($B14,AG$7,"1"),'P&amp;R'!$N$8:$Q$1113,3,FALSE))</f>
        <v/>
      </c>
      <c r="AH15" s="324" t="str">
        <f>IF(ISNA(VLOOKUP(CONCATENATE($B14,AG$7,"1"),'P&amp;R'!$N$8:$Q$1113,4,FALSE)), "", VLOOKUP(CONCATENATE($B14,AG$7,"1"),'P&amp;R'!$N$8:$Q$1113,4,FALSE))</f>
        <v/>
      </c>
      <c r="AI15" s="325" t="str">
        <f>IF(ISNA(VLOOKUP(CONCATENATE(AG$7,$B14,"1"),'P&amp;R'!$N$8:$Q$1113,3,FALSE)), "", VLOOKUP(CONCATENATE(AG$7,$B14,"1"),'P&amp;R'!$N$8:$Q$1113,3,FALSE))</f>
        <v/>
      </c>
      <c r="AJ15" s="324" t="str">
        <f>IF(ISNA(VLOOKUP(CONCATENATE($B14,AJ$7,"1"),'P&amp;R'!$N$8:$Q$1113,3,FALSE)), "", VLOOKUP(CONCATENATE($B14,AJ$7,"1"),'P&amp;R'!$N$8:$Q$1113,3,FALSE))</f>
        <v/>
      </c>
      <c r="AK15" s="324" t="str">
        <f>IF(ISNA(VLOOKUP(CONCATENATE($B14,AJ$7,"1"),'P&amp;R'!$N$8:$Q$1113,4,FALSE)), "", VLOOKUP(CONCATENATE($B14,AJ$7,"1"),'P&amp;R'!$N$8:$Q$1113,4,FALSE))</f>
        <v/>
      </c>
      <c r="AL15" s="325" t="str">
        <f>IF(ISNA(VLOOKUP(CONCATENATE(AJ$7,$B14,"1"),'P&amp;R'!$N$8:$Q$1113,3,FALSE)), "", VLOOKUP(CONCATENATE(AJ$7,$B14,"1"),'P&amp;R'!$N$8:$Q$1113,3,FALSE))</f>
        <v/>
      </c>
      <c r="AM15" s="324" t="str">
        <f>IF(ISNA(VLOOKUP(CONCATENATE($B14,AM$7,"1"),'P&amp;R'!$N$8:$Q$1113,3,FALSE)), "", VLOOKUP(CONCATENATE($B14,AM$7,"1"),'P&amp;R'!$N$8:$Q$1113,3,FALSE))</f>
        <v/>
      </c>
      <c r="AN15" s="324" t="str">
        <f>IF(ISNA(VLOOKUP(CONCATENATE($B14,AM$7,"1"),'P&amp;R'!$N$8:$Q$1113,4,FALSE)), "", VLOOKUP(CONCATENATE($B14,AM$7,"1"),'P&amp;R'!$N$8:$Q$1113,4,FALSE))</f>
        <v/>
      </c>
      <c r="AO15" s="325" t="str">
        <f>IF(ISNA(VLOOKUP(CONCATENATE(AM$7,$B14,"1"),'P&amp;R'!$N$8:$Q$1113,3,FALSE)), "", VLOOKUP(CONCATENATE(AM$7,$B14,"1"),'P&amp;R'!$N$8:$Q$1113,3,FALSE))</f>
        <v/>
      </c>
      <c r="AP15" s="324" t="str">
        <f>IF(ISNA(VLOOKUP(CONCATENATE($B14,AP$7,"1"),'P&amp;R'!$N$8:$Q$1113,3,FALSE)), "", VLOOKUP(CONCATENATE($B14,AP$7,"1"),'P&amp;R'!$N$8:$Q$1113,3,FALSE))</f>
        <v/>
      </c>
      <c r="AQ15" s="324" t="str">
        <f>IF(ISNA(VLOOKUP(CONCATENATE($B14,AP$7,"1"),'P&amp;R'!$N$8:$Q$1113,4,FALSE)), "", VLOOKUP(CONCATENATE($B14,AP$7,"1"),'P&amp;R'!$N$8:$Q$1113,4,FALSE))</f>
        <v/>
      </c>
      <c r="AR15" s="325" t="str">
        <f>IF(ISNA(VLOOKUP(CONCATENATE(AP$7,$B14,"1"),'P&amp;R'!$N$8:$Q$1113,3,FALSE)), "", VLOOKUP(CONCATENATE(AP$7,$B14,"1"),'P&amp;R'!$N$8:$Q$1113,3,FALSE))</f>
        <v/>
      </c>
      <c r="AS15" s="324" t="str">
        <f>IF(ISNA(VLOOKUP(CONCATENATE($B14,AS$7,"1"),'P&amp;R'!$N$8:$Q$1113,3,FALSE)), "", VLOOKUP(CONCATENATE($B14,AS$7,"1"),'P&amp;R'!$N$8:$Q$1113,3,FALSE))</f>
        <v/>
      </c>
      <c r="AT15" s="324" t="str">
        <f>IF(ISNA(VLOOKUP(CONCATENATE($B14,AS$7,"1"),'P&amp;R'!$N$8:$Q$1113,4,FALSE)), "", VLOOKUP(CONCATENATE($B14,AS$7,"1"),'P&amp;R'!$N$8:$Q$1113,4,FALSE))</f>
        <v/>
      </c>
      <c r="AU15" s="325" t="str">
        <f>IF(ISNA(VLOOKUP(CONCATENATE(AS$7,$B14,"1"),'P&amp;R'!$N$8:$Q$1113,3,FALSE)), "", VLOOKUP(CONCATENATE(AS$7,$B14,"1"),'P&amp;R'!$N$8:$Q$1113,3,FALSE))</f>
        <v/>
      </c>
      <c r="AV15" s="324" t="str">
        <f>IF(ISNA(VLOOKUP(CONCATENATE($B14,AV$7,"1"),'P&amp;R'!$N$8:$Q$1113,3,FALSE)), "", VLOOKUP(CONCATENATE($B14,AV$7,"1"),'P&amp;R'!$N$8:$Q$1113,3,FALSE))</f>
        <v/>
      </c>
      <c r="AW15" s="324" t="str">
        <f>IF(ISNA(VLOOKUP(CONCATENATE($B14,AV$7,"1"),'P&amp;R'!$N$8:$Q$1113,4,FALSE)), "", VLOOKUP(CONCATENATE($B14,AV$7,"1"),'P&amp;R'!$N$8:$Q$1113,4,FALSE))</f>
        <v/>
      </c>
      <c r="AX15" s="325" t="str">
        <f>IF(ISNA(VLOOKUP(CONCATENATE(AV$7,$B14,"1"),'P&amp;R'!$N$8:$Q$1113,3,FALSE)), "", VLOOKUP(CONCATENATE(AV$7,$B14,"1"),'P&amp;R'!$N$8:$Q$1113,3,FALSE))</f>
        <v/>
      </c>
      <c r="AY15" s="324" t="str">
        <f>IF(ISNA(VLOOKUP(CONCATENATE($B14,AY$7,"1"),'P&amp;R'!$N$8:$Q$1113,3,FALSE)), "", VLOOKUP(CONCATENATE($B14,AY$7,"1"),'P&amp;R'!$N$8:$Q$1113,3,FALSE))</f>
        <v/>
      </c>
      <c r="AZ15" s="324" t="str">
        <f>IF(ISNA(VLOOKUP(CONCATENATE($B14,AY$7,"1"),'P&amp;R'!$N$8:$Q$1113,4,FALSE)), "", VLOOKUP(CONCATENATE($B14,AY$7,"1"),'P&amp;R'!$N$8:$Q$1113,4,FALSE))</f>
        <v/>
      </c>
      <c r="BA15" s="325" t="str">
        <f>IF(ISNA(VLOOKUP(CONCATENATE(AY$7,$B14,"1"),'P&amp;R'!$N$8:$Q$1113,3,FALSE)), "", VLOOKUP(CONCATENATE(AY$7,$B14,"1"),'P&amp;R'!$N$8:$Q$1113,3,FALSE))</f>
        <v/>
      </c>
      <c r="BB15" s="324" t="str">
        <f>IF(ISNA(VLOOKUP(CONCATENATE($B14,BB$7,"1"),'P&amp;R'!$N$8:$Q$1113,3,FALSE)), "", VLOOKUP(CONCATENATE($B14,BB$7,"1"),'P&amp;R'!$N$8:$Q$1113,3,FALSE))</f>
        <v/>
      </c>
      <c r="BC15" s="324" t="str">
        <f>IF(ISNA(VLOOKUP(CONCATENATE($B14,BB$7,"1"),'P&amp;R'!$N$8:$Q$1113,4,FALSE)), "", VLOOKUP(CONCATENATE($B14,BB$7,"1"),'P&amp;R'!$N$8:$Q$1113,4,FALSE))</f>
        <v/>
      </c>
      <c r="BD15" s="325" t="str">
        <f>IF(ISNA(VLOOKUP(CONCATENATE(BB$7,$B14,"1"),'P&amp;R'!$N$8:$Q$1113,3,FALSE)), "", VLOOKUP(CONCATENATE(BB$7,$B14,"1"),'P&amp;R'!$N$8:$Q$1113,3,FALSE))</f>
        <v/>
      </c>
      <c r="BE15" s="324" t="str">
        <f>IF(ISNA(VLOOKUP(CONCATENATE($B14,BE$7,"1"),'P&amp;R'!$N$8:$Q$1113,3,FALSE)), "", VLOOKUP(CONCATENATE($B14,BE$7,"1"),'P&amp;R'!$N$8:$Q$1113,3,FALSE))</f>
        <v/>
      </c>
      <c r="BF15" s="324" t="str">
        <f>IF(ISNA(VLOOKUP(CONCATENATE($B14,BE$7,"1"),'P&amp;R'!$N$8:$Q$1113,4,FALSE)), "", VLOOKUP(CONCATENATE($B14,BE$7,"1"),'P&amp;R'!$N$8:$Q$1113,4,FALSE))</f>
        <v/>
      </c>
      <c r="BG15" s="325" t="str">
        <f>IF(ISNA(VLOOKUP(CONCATENATE(BE$7,$B14,"1"),'P&amp;R'!$N$8:$Q$1113,3,FALSE)), "", VLOOKUP(CONCATENATE(BE$7,$B14,"1"),'P&amp;R'!$N$8:$Q$1113,3,FALSE))</f>
        <v/>
      </c>
      <c r="BH15" s="324" t="str">
        <f>IF(ISNA(VLOOKUP(CONCATENATE($B14,BH$7,"1"),'P&amp;R'!$N$8:$Q$1113,3,FALSE)), "", VLOOKUP(CONCATENATE($B14,BH$7,"1"),'P&amp;R'!$N$8:$Q$1113,3,FALSE))</f>
        <v/>
      </c>
      <c r="BI15" s="324" t="str">
        <f>IF(ISNA(VLOOKUP(CONCATENATE($B14,BH$7,"1"),'P&amp;R'!$N$8:$Q$1113,4,FALSE)), "", VLOOKUP(CONCATENATE($B14,BH$7,"1"),'P&amp;R'!$N$8:$Q$1113,4,FALSE))</f>
        <v/>
      </c>
      <c r="BJ15" s="325" t="str">
        <f>IF(ISNA(VLOOKUP(CONCATENATE(BH$7,$B14,"1"),'P&amp;R'!$N$8:$Q$1113,3,FALSE)), "", VLOOKUP(CONCATENATE(BH$7,$B14,"1"),'P&amp;R'!$N$8:$Q$1113,3,FALSE))</f>
        <v/>
      </c>
      <c r="BK15" s="324" t="str">
        <f>IF(ISNA(VLOOKUP(CONCATENATE($B14,BK$7,"1"),'P&amp;R'!$N$8:$Q$1113,3,FALSE)), "", VLOOKUP(CONCATENATE($B14,BK$7,"1"),'P&amp;R'!$N$8:$Q$1113,3,FALSE))</f>
        <v/>
      </c>
      <c r="BL15" s="324" t="str">
        <f>IF(ISNA(VLOOKUP(CONCATENATE($B14,BK$7,"1"),'P&amp;R'!$N$8:$Q$1113,4,FALSE)), "", VLOOKUP(CONCATENATE($B14,BK$7,"1"),'P&amp;R'!$N$8:$Q$1113,4,FALSE))</f>
        <v/>
      </c>
      <c r="BM15" s="325" t="str">
        <f>IF(ISNA(VLOOKUP(CONCATENATE(BK$7,$B14,"1"),'P&amp;R'!$N$8:$Q$1113,3,FALSE)), "", VLOOKUP(CONCATENATE(BK$7,$B14,"1"),'P&amp;R'!$N$8:$Q$1113,3,FALSE))</f>
        <v/>
      </c>
      <c r="BN15" s="324" t="str">
        <f>IF(ISNA(VLOOKUP(CONCATENATE($B14,BN$7,"1"),'P&amp;R'!$N$8:$Q$1113,3,FALSE)), "", VLOOKUP(CONCATENATE($B14,BN$7,"1"),'P&amp;R'!$N$8:$Q$1113,3,FALSE))</f>
        <v/>
      </c>
      <c r="BO15" s="324" t="str">
        <f>IF(ISNA(VLOOKUP(CONCATENATE($B14,BN$7,"1"),'P&amp;R'!$N$8:$Q$1113,4,FALSE)), "", VLOOKUP(CONCATENATE($B14,BN$7,"1"),'P&amp;R'!$N$8:$Q$1113,4,FALSE))</f>
        <v/>
      </c>
      <c r="BP15" s="325" t="str">
        <f>IF(ISNA(VLOOKUP(CONCATENATE(BN$7,$B14,"1"),'P&amp;R'!$N$8:$Q$1113,3,FALSE)), "", VLOOKUP(CONCATENATE(BN$7,$B14,"1"),'P&amp;R'!$N$8:$Q$1113,3,FALSE))</f>
        <v/>
      </c>
      <c r="BQ15" s="324" t="str">
        <f>IF(ISNA(VLOOKUP(CONCATENATE($B14,BQ$7,"1"),'P&amp;R'!$N$8:$Q$1113,3,FALSE)), "", VLOOKUP(CONCATENATE($B14,BQ$7,"1"),'P&amp;R'!$N$8:$Q$1113,3,FALSE))</f>
        <v/>
      </c>
      <c r="BR15" s="324" t="str">
        <f>IF(ISNA(VLOOKUP(CONCATENATE($B14,BQ$7,"1"),'P&amp;R'!$N$8:$Q$1113,4,FALSE)), "", VLOOKUP(CONCATENATE($B14,BQ$7,"1"),'P&amp;R'!$N$8:$Q$1113,4,FALSE))</f>
        <v/>
      </c>
      <c r="BS15" s="325" t="str">
        <f>IF(ISNA(VLOOKUP(CONCATENATE(BQ$7,$B14,"1"),'P&amp;R'!$N$8:$Q$1113,3,FALSE)), "", VLOOKUP(CONCATENATE(BQ$7,$B14,"1"),'P&amp;R'!$N$8:$Q$1113,3,FALSE))</f>
        <v/>
      </c>
      <c r="BT15" s="324" t="str">
        <f>IF(ISNA(VLOOKUP(CONCATENATE($B14,BT$7,"1"),'P&amp;R'!$N$8:$Q$1113,3,FALSE)), "", VLOOKUP(CONCATENATE($B14,BT$7,"1"),'P&amp;R'!$N$8:$Q$1113,3,FALSE))</f>
        <v/>
      </c>
      <c r="BU15" s="324" t="str">
        <f>IF(ISNA(VLOOKUP(CONCATENATE($B14,BT$7,"1"),'P&amp;R'!$N$8:$Q$1113,4,FALSE)), "", VLOOKUP(CONCATENATE($B14,BT$7,"1"),'P&amp;R'!$N$8:$Q$1113,4,FALSE))</f>
        <v/>
      </c>
      <c r="BV15" s="325" t="str">
        <f>IF(ISNA(VLOOKUP(CONCATENATE(BT$7,$B14,"1"),'P&amp;R'!$N$8:$Q$1113,3,FALSE)), "", VLOOKUP(CONCATENATE(BT$7,$B14,"1"),'P&amp;R'!$N$8:$Q$1113,3,FALSE))</f>
        <v/>
      </c>
      <c r="BW15" s="163"/>
      <c r="BX15" s="86">
        <f>SUM(BY15:CC15)</f>
        <v>0</v>
      </c>
      <c r="BY15" s="89">
        <f>IF(AND(D15&lt;&gt;"DF",C15&gt;E15),1,0)+IF(AND(G15&lt;&gt;"DF",F15&gt;H15),1,0)+IF(AND(J15&lt;&gt;"DF",I15&gt;K15),1,0)+IF(AND(M15&lt;&gt;"DF",L15&gt;N15),1,0)+IF(AND(P15&lt;&gt;"DF",O15&gt;Q15),1,0)+IF(AND(S15&lt;&gt;"DF",R15&gt;T15),1,0)+IF(AND(V15&lt;&gt;"DF",U15&gt;W15),1,0)+IF(AND(Y15&lt;&gt;"DF",X15&gt;Z15),1,0)+IF(AND(AB15&lt;&gt;"DF",AA15&gt;AC15),1,0)+IF(AND(AE15&lt;&gt;"DF",AD15&gt;AF15),1,0)+IF(AND(AH15&lt;&gt;"DF",AG15&gt;AI15),1,0)+IF(AND(AK15&lt;&gt;"DF",AJ15&gt;AL15),1,0)+IF(AND(AN15&lt;&gt;"DF",AM15&gt;AO15),1,0)+IF(AND(AQ15&lt;&gt;"DF",AP15&gt;AR15),1,0)+IF(AND(AT15&lt;&gt;"DF",AS15&gt;AU15),1,0)+IF(AND(AW15&lt;&gt;"DF",AV15&gt;AX15),1,0)+IF(AND(AZ15&lt;&gt;"DF",AY15&gt;BA15),1,0)+IF(AND(BC15&lt;&gt;"DF",BB15&gt;BD15),1,0)+IF(AND(BF15&lt;&gt;"DF",BE15&gt;BG15),1,0)+IF(AND(BI15&lt;&gt;"DF",BH15&gt;BJ15),1,0)+IF(AND(BL15&lt;&gt;"DF",BK15&gt;BM15),1,0)+IF(AND(BO15&lt;&gt;"DF",BN15&gt;BP15),1,0)+IF(AND(BR15&lt;&gt;"DF",BQ15&gt;BS15),1,0)+IF(AND(BU15&lt;&gt;"DF",BT15&gt;BV15),1,0)</f>
        <v>0</v>
      </c>
      <c r="BZ15" s="89">
        <f>IF(AND(C15=E15,C15&lt;&gt;"",E15&lt;&gt;""),1,0)+IF(AND(F15=H15,F15&lt;&gt;"",H15&lt;&gt;""),1,0)+IF(AND(I15=K15,I15&lt;&gt;"",K15&lt;&gt;""),1,0)+IF(AND(L15=N15,L15&lt;&gt;"",N15&lt;&gt;""),1,0)+IF(AND(O15=Q15,O15&lt;&gt;"",Q15&lt;&gt;""),1,0)+IF(AND(R15=T15,R15&lt;&gt;"",T15&lt;&gt;""),1,0)+IF(AND(U15=W15,U15&lt;&gt;"",W15&lt;&gt;""),1,0)+IF(AND(X15=Z15,X15&lt;&gt;"",Z15&lt;&gt;""),1,0)+IF(AND(AA15=AC15,AA15&lt;&gt;"",AC15&lt;&gt;""),1,0)+IF(AND(AD15=AF15,AD15&lt;&gt;"",AF15&lt;&gt;""),1,0)+IF(AND(AG15=AI15,AG15&lt;&gt;"",AI15&lt;&gt;""),1,0)+IF(AND(AJ15=AL15,AJ15&lt;&gt;"",AL15&lt;&gt;""),1,0)+IF(AND(AM15=AO15,AM15&lt;&gt;"",AO15&lt;&gt;""),1,0)+IF(AND(AP15=AR15,AP15&lt;&gt;"",AR15&lt;&gt;""),1,0)+IF(AND(AS15=AU15,AS15&lt;&gt;"",AU15&lt;&gt;""),1,0)+IF(AND(AV15=AX15,AV15&lt;&gt;"",AX15&lt;&gt;""),1,0)+IF(AND(AY15=BA15,AY15&lt;&gt;"",BA15&lt;&gt;""),1,0)+IF(AND(BB15=BD15,BB15&lt;&gt;"",BD15&lt;&gt;""),1,0)+IF(AND(BE15=BG15,BE15&lt;&gt;"",BG15&lt;&gt;""),1,0)+IF(AND(BH15=BJ15,BH15&lt;&gt;"",BJ15&lt;&gt;""),1,0)+IF(AND(BK15=BM15,BK15&lt;&gt;"",BM15&lt;&gt;""),1,0)+IF(AND(BN15=BP15,BN15&lt;&gt;"",BP15&lt;&gt;""),1,0)+IF(AND(BQ15=BS15,BQ15&lt;&gt;"",BS15&lt;&gt;""),1,0)+IF(AND(BT15=BV15,BT15&lt;&gt;"",BV15&lt;&gt;""),1,0)</f>
        <v>0</v>
      </c>
      <c r="CA15" s="89">
        <f>IF(AND(D15&lt;&gt;"DF",C15&lt;E15),1,0)+IF(AND(G15&lt;&gt;"DF",F15&lt;H15),1,0)+IF(AND(J15&lt;&gt;"DF",I15&lt;K15),1,0)+IF(AND(M15&lt;&gt;"DF",L15&lt;N15),1,0)+IF(AND(P15&lt;&gt;"DF",O15&lt;Q15),1,0)+IF(AND(S15&lt;&gt;"DF",R15&lt;T15),1,0)+IF(AND(V15&lt;&gt;"DF",U15&lt;W15),1,0)+IF(AND(Y15&lt;&gt;"DF",X15&lt;Z15),1,0)+IF(AND(AB15&lt;&gt;"DF",AA15&lt;AC15),1,0)+IF(AND(AE15&lt;&gt;"DF",AD15&lt;AF15),1,0)+IF(AND(AH15&lt;&gt;"DF",AG15&lt;AI15),1,0)+IF(AND(AK15&lt;&gt;"DF",AJ15&lt;AL15),1,0)+IF(AND(AN15&lt;&gt;"DF",AM15&lt;AO15),1,0)+IF(AND(AQ15&lt;&gt;"DF",AP15&lt;AR15),1,0)+IF(AND(AT15&lt;&gt;"DF",AS15&lt;AU15),1,0)+IF(AND(AW15&lt;&gt;"DF",AV15&lt;AX15),1,0)+IF(AND(AZ15&lt;&gt;"DF",AY15&lt;BA15),1,0)+IF(AND(BC15&lt;&gt;"DF",BB15&lt;BD15),1,0)+IF(AND(BF15&lt;&gt;"DF",BE15&lt;BG15),1,0)+IF(AND(BI15&lt;&gt;"DF",BH15&lt;BJ15),1,0)+IF(AND(BL15&lt;&gt;"DF",BK15&lt;BM15),1,0)+IF(AND(BO15&lt;&gt;"DF",BN15&lt;BP15),1,0)+IF(AND(BR15&lt;&gt;"DF",BQ15&lt;BS15),1,0)+IF(AND(BU15&lt;&gt;"DF",BT15&lt;BV15),1,0)</f>
        <v>0</v>
      </c>
      <c r="CB15" s="93">
        <f>IF(AND(D15="DF",C15&gt;E15),1,0)+IF(AND(G15="DF",F15&gt;H15),1,0)+IF(AND(J15="DF",I15&gt;K15),1,0)+IF(AND(M15="DF",L15&gt;N15),1,0)+IF(AND(P15="DF",O15&gt;Q15),1,0)+IF(AND(S15="DF",R15&gt;T15),1,0)+IF(AND(V15="DF",U15&gt;W15),1,0)+IF(AND(Y15="DF",X15&gt;Z15),1,0)+IF(AND(AB15="DF",AA15&gt;AC15),1,0)+IF(AND(AE15="DF",AD15&gt;AF15),1,0)+IF(AND(AH15="DF",AG15&gt;AI15),1,0)+IF(AND(AK15="DF",AJ15&gt;AL15),1,0)+IF(AND(AN15="DF",AM15&gt;AO15),1,0)+IF(AND(AQ15="DF",AP15&gt;AR15),1,0)+IF(AND(AT15="DF",AS15&gt;AU15),1,0)+IF(AND(AW15="DF",AV15&gt;AX15),1,0)+IF(AND(AZ15="DF",AY15&gt;BA15),1,0)+IF(AND(BC15="DF",BB15&gt;BD15),1,0)+IF(AND(BF15="DF",BE15&gt;BG15),1,0)+IF(AND(BI15="DF",BH15&gt;BJ15),1,0)+IF(AND(BL15="DF",BK15&gt;BM15),1,0)+IF(AND(BO15="DF",BN15&gt;BP15),1,0)+IF(AND(BR15="DF",BQ15&gt;BS15),1,0)+IF(AND(BU15="DF",BT15&gt;BV15),1,0)</f>
        <v>0</v>
      </c>
      <c r="CC15" s="93">
        <f>IF(AND(D15="DF",C15&lt;E15),1,0)+IF(AND(G15="DF",F15&lt;H15),1,0)+IF(AND(J15="DF",I15&lt;K15),1,0)+IF(AND(M15="DF",L15&lt;N15),1,0)+IF(AND(P15="DF",O15&lt;Q15),1,0)+IF(AND(S15="DF",R15&lt;T15),1,0)+IF(AND(V15="DF",U15&lt;W15),1,0)+IF(AND(Y15="DF",X15&lt;Z15),1,0)+IF(AND(AB15="DF",AA15&lt;AC15),1,0)+IF(AND(AE15="DF",AD15&lt;AF15),1,0)+IF(AND(AH15="DF",AG15&lt;AI15),1,0)+IF(AND(AK15="DF",AJ15&lt;AL15),1,0)+IF(AND(AN15="DF",AM15&lt;AO15),1,0)+IF(AND(AQ15="DF",AP15&lt;AR15),1,0)+IF(AND(AT15="DF",AS15&lt;AU15),1,0)+IF(AND(AW15="DF",AV15&lt;AX15),1,0)+IF(AND(AZ15="DF",AY15&lt;BA15),1,0)+IF(AND(BC15="DF",BB15&lt;BD15),1,0)+IF(AND(BF15="DF",BE15&lt;BG15),1,0)+IF(AND(BI15="DF",BH15&lt;BJ15),1,0)+IF(AND(BL15="DF",BK15&lt;BM15),1,0)+IF(AND(BO15="DF",BN15&lt;BP15),1,0)+IF(AND(BR15="DF",BQ15&lt;BS15),1,0)+IF(AND(BU15="DF",BT15&lt;BV15),1,0)</f>
        <v>0</v>
      </c>
      <c r="CD15" s="97">
        <f>SUM(C15)+SUM(F15)+SUM(I15)+SUM(L15)+SUM(O15)+SUM(R15)+SUM(U15)+SUM(X15)+SUM(AA15)+SUM(AD15)+SUM(AG15)+SUM(AJ15)+SUM(AM15)+SUM(AP15)+SUM(AS15)+SUM(AV15)+SUM(AY15)+SUM(BB15)+SUM(BE15)+SUM(BH15)+SUM(BK15)+SUM(BN15)+SUM(BQ15)+SUM(BT15)</f>
        <v>0</v>
      </c>
      <c r="CE15" s="97">
        <f>SUM(E15)+SUM(H15)+SUM(K15)+SUM(N15)+SUM(Q15)+SUM(T15)+SUM(W15)+SUM(Z15)+SUM(AC15)+SUM(AF15)+SUM(AI15)+SUM(AL15)+SUM(AO15)+SUM(AR15)+SUM(AU15)+SUM(AX15)+SUM(BA15)+SUM(BD15)+SUM(BG15)+SUM(BJ15)+SUM(BM15)+SUM(BP15)+SUM(BS15)+SUM(BV15)</f>
        <v>0</v>
      </c>
      <c r="CF15" s="101">
        <f>CD15-CE15</f>
        <v>0</v>
      </c>
      <c r="CG15" s="105">
        <f>SUM(BY15*$BY$5)+SUM(BZ15*$BZ$5)+SUM(CA15*$CA$5)+SUM(CB15*$CB$5)+SUM(CC15*$CC$5)</f>
        <v>0</v>
      </c>
      <c r="CH15" s="19"/>
      <c r="CI15" s="129">
        <f>SUM(CL15:CP15)</f>
        <v>0</v>
      </c>
      <c r="CJ15" s="129">
        <f>CS15-CT15</f>
        <v>0</v>
      </c>
      <c r="CK15" s="19"/>
      <c r="CL15" s="126">
        <f>IF(AND(CG15=$CG$9,C15&gt;E15,D15="-"),$BY$5,0)+IF(AND(CG15=$CG$11,F15&gt;H15,G15="-"),$BY$5,0)+IF(AND(CG15=$CG$13,I15&gt;K15,J15="-"),$BY$5,0)+IF(AND(CG15=$CG$15,L15&gt;N15,M15="-"),$BY$5,0)+IF(AND(CG15=$CG$17,O15&gt;Q15,P15="-"),$BY$5,0)+IF(AND(CG15=$CG$19,R15&gt;T15,S15="-"),$BY$5,0)+IF(AND(CG15=$CG$21,U15&gt;W15,V15="-"),$BY$5,0)+IF(AND(CG15=$CG$23,X15&gt;Z15,Y15="-"),$BY$5,0)+IF(AND(CG15=$CG$25,AA15&gt;AC15,AB15="-"),$BY$5,0)+IF(AND(CG15=$CG$27,AD15&gt;AF15,AE15="-"),$BY$5,0)+IF(AND(CG15=$CG$29,AG15&gt;AI15,AH15="-"),$BY$5,0)+IF(AND(CG15=$CG$31,AJ15&gt;AL15,AK15="-"),$BY$5,0)+IF(AND(CG15=$CG$33,AM15&gt;AO15,AN15="-"),$BY$5,0)+IF(AND(CG15=$CG$35,AP15&gt;AR15,AQ15="-"),$BY$5,0)+IF(AND(CG15=$CG$37,AS15&gt;AU15,AT15="-"),$BY$5,0)+IF(AND(CG15=$CG$39,AV15&gt;AX15,AW15="-"),$BY$5,0)+IF(AND(CG15=$CG$41,AY15&gt;BA15,AZ15="-"),$BY$5,0)+IF(AND(CG15=$CG$43,BB15&gt;BD15,BC15="-"),$BY$5,0)+IF(AND(CG15=$CG$45,BE15&gt;BG15,BF15="-"),$BY$5,0)+IF(AND(CG15=$CG$47,BH15&gt;BJ15,BI15="-"),$BY$5,0)+IF(AND(CG15=$CG$49,BK15&gt;BM15,BL15="-"),$BY$5,0)+IF(AND(CG15=$CG$51,BN15&gt;BP15,BO15="-"),$BY$5,0)+IF(AND(CG15=$CG$53,BQ15&gt;BS15,BR15="-"),$BY$5,0)+IF(AND(CG15=$CG$55,BT15&gt;BV15,BU15="-"),$BY$5,0)</f>
        <v>0</v>
      </c>
      <c r="CM15" s="124">
        <f>IF(AND(CG15=$CG$9,C15=E15,E15&lt;&gt;"",D15="-"),$BZ$5,0)+IF(AND(CG15=$CG$11,F15=H15,H15&lt;&gt;"",G15="-"),$BZ$5,0)+IF(AND(CG15=$CG$13,I15=K15,K15&lt;&gt;"",J15="-"),$BZ$5,0)+IF(AND(CG15=$CG$15,L15=N15,N15&lt;&gt;"",M15="-"),$BZ$5,0)+IF(AND(CG15=$CG$17,O15=Q15,Q15&lt;&gt;"",P15="-"),$BZ$5,0)+IF(AND(CG15=$CG$19,R15=T15,T15&lt;&gt;"",S15="-"),$BZ$5,0)+IF(AND(CG15=$CG$21,U15=W15,W15&lt;&gt;"",V15="-"),$BZ$5,0)+IF(AND(CG15=$CG$23,X15=Z15,Z15&lt;&gt;"",Y15="-"),$BZ$5,0)+IF(AND(CG15=$CG$25,AA15=AC15,AC15&lt;&gt;"",AB15="-"),$BZ$5,0)+IF(AND(CG15=$CG$27,AD15=AF15,AF15&lt;&gt;"",AE15="-"),$BZ$5,0)+IF(AND(CG15=$CG$29,AG15=AI15,AI15&lt;&gt;"",AH15="-"),$BZ$5,0)+IF(AND(CG15=$CG$31,AJ15=AL15,AL15&lt;&gt;"",AK15="-"),$BZ$5,0)+IF(AND(CG15=$CG$33,AM15=AO15,AO15&lt;&gt;"",AN15="-"),$BZ$5,0)+IF(AND(CG15=$CG$35,AP15=AR15,AR15&lt;&gt;"",AQ15="-"),$BZ$5,0)+IF(AND(CG15=$CG$37,AS15=AU15,AU15&lt;&gt;"",AT15="-"),$BZ$5,0)+IF(AND(CG15=$CG$39,AV15=AX15,AX15&lt;&gt;"",AW15="-"),$BZ$5,0)+IF(AND(CG15=$CG$41,AY15=BA15,BA15&lt;&gt;"",AZ15="-"),$BZ$5,0)+IF(AND(CG15=$CG$43,BB15=BD15,BD15&lt;&gt;"",BC15="-"),$BZ$5,0)+IF(AND(CG15=$CG$45,BE15=BG15,BG15&lt;&gt;"",BF15="-"),$BZ$5,0)+IF(AND(CG15=$CG$47,BH15=BJ15,BJ15&lt;&gt;"",BI15="-"),$BZ$5,0)+IF(AND(CG15=$CG$49,BK15=BM15,BM15&lt;&gt;"",BL15="-"),$BZ$5,0)+IF(AND(CG15=$CG$51,BN15=BP15,BP15&lt;&gt;"",BO15="-"),$BZ$5,0)+IF(AND(CG15=$CG$53,BQ15=BS15,BS15&lt;&gt;"",BR15="-"),$BZ$5,0)+IF(AND(CG15=$CG$55,BT15=BV15,BV15&lt;&gt;"",BU15="-"),$BZ$5,0)</f>
        <v>0</v>
      </c>
      <c r="CN15" s="124">
        <f>IF(AND(CG15=$CG$9,C15&lt;E15,D15="-"),$CA$5,0)+IF(AND(CG15=$CG$11,F15&lt;H15,G15="-"),$CA$5,0)+IF(AND(CG15=$CG$13,I15&lt;K15,J15="-"),$CA$5,0)+IF(AND(CG15=$CG$15,L15&lt;N15,M15="-"),$CA$5,0)+IF(AND(CG15=$CG$17,O15&lt;Q15,P15="-"),$CA$5,0)+IF(AND(CG15=$CG$19,R15&lt;T15,S15="-"),$CA$5,0)+IF(AND(CG15=$CG$21,U15&lt;W15,V15="-"),$CA$5,0)+IF(AND(CG15=$CG$23,X15&lt;Z15,Y15="-"),$CA$5,0)+IF(AND(CG15=$CG$25,AA15&lt;AC15,AB15="-"),$CA$5,0)+IF(AND(CG15=$CG$27,AD15&lt;AF15,AE15="-"),$CA$5,0)+IF(AND(CG15=$CG$29,AG15&lt;AI15,AH15="-"),$CA$5,0)+IF(AND(CG15=$CG$31,AJ15&lt;AL15,AK15="-"),$CA$5,0)+IF(AND(CG15=$CG$33,AM15&lt;AO15,AN15="-"),$CA$5,0)+IF(AND(CG15=$CG$35,AP15&lt;AR15,AQ15="-"),$CA$5,0)+IF(AND(CG15=$CG$37,AS15&lt;AU15,AT15="-"),$CA$5,0)+IF(AND(CG15=$CG$39,AV15&lt;AX15,AW15="-"),$CA$5,0)+IF(AND(CG15=$CG$41,AY15&lt;BA15,AZ15="-"),$CA$5,0)+IF(AND(CG15=$CG$43,BB15&lt;BD15,BC15="-"),$CA$5,0)+IF(AND(CG15=$CG$45,BE15&lt;BG15,BF15="-"),$CA$5,0)+IF(AND(CG15=$CG$47,BH15&lt;BJ15,BI15="-"),$CA$5,0)+IF(AND(CG15=$CG$49,BK15&lt;BM15,BL15="-"),$CA$5,0)+IF(AND(CG15=$CG$51,BN15&lt;BP15,BO15="-"),$CA$5,0)+IF(AND(CG15=$CG$53,BQ15&lt;BS15,BR15="-"),$CA$5,0)+IF(AND(CG15=$CG$55,BT15&lt;BV15,BU15="-"),$CA$5,0)</f>
        <v>0</v>
      </c>
      <c r="CO15" s="125">
        <f>IF(AND(CG15=$CG$9,C15&gt;E15,D15="DF"),$CB$5,0)+IF(AND(CG15=$CG$11,F15&gt;H15,G15="DF"),$CB$5,0)+IF(AND(CG15=$CG$13,I15&gt;K15,J15="DF"),$CB$5,0)+IF(AND(CG15=$CG$15,L15&gt;N15,M15="DF"),$CB$5,0)+IF(AND(CG15=$CG$17,O15&gt;Q15,P15="DF"),$CB$5,0)+IF(AND(CG15=$CG$19,R15&gt;T15,S15="DF"),$CB$5,0)+IF(AND(CG15=$CG$21,U15&gt;W15,V15="DF"),$CB$5,0)+IF(AND(CG15=$CG$23,X15&gt;Z15,Y15="DF"),$CB$5,0)+IF(AND(CG15=$CG$25,AA15&gt;AC15,AB15="DF"),$CB$5,0)+IF(AND(CG15=$CG$27,AD15&gt;AF15,AE15="DF"),$CB$5,0)+IF(AND(CG15=$CG$29,AG15&gt;AI15,AH15="DF"),$CB$5,0)+IF(AND(CG15=$CG$31,AJ15&gt;AL15,AK15="DF"),$CB$5,0)+IF(AND(CG15=$CG$33,AM15&gt;AO15,AN15="DF"),$CB$5,0)+IF(AND(CG15=$CG$35,AP15&gt;AR15,AQ15="DF"),$CB$5,0)+IF(AND(CG15=$CG$37,AS15&gt;AU15,AT15="DF"),$CB$5,0)+IF(AND(CG15=$CG$39,AV15&gt;AX15,AW15="DF"),$CB$5,0)+IF(AND(CG15=$CG$41,AY15&gt;BA15,AZ15="DF"),$CB$5,0)+IF(AND(CG15=$CG$43,BB15&gt;BD15,BC15="DF"),$CB$5,0)+IF(AND(CG15=$CG$45,BE15&gt;BG15,BF15="DF"),$CB$5,0)+IF(AND(CG15=$CG$47,BH15&gt;BJ15,BI15="DF"),$CB$5,0)+IF(AND(CG15=$CG$49,BK15&gt;BM15,BL15="DF"),$CB$5,0)+IF(AND(CG15=$CG$51,BN15&gt;BP15,BO15="DF"),$CB$5,0)+IF(AND(CG15=$CG$53,BQ15&gt;BS15,BR15="DF"),$CB$5,0)+IF(AND(CG15=$CG$55,BT15&gt;BV15,BU15="DF"),$CB$5,0)</f>
        <v>0</v>
      </c>
      <c r="CP15" s="127">
        <f>IF(AND(CG15=$CG$9,C15&lt;E15,D15="DF"),$CC$5,0)+IF(AND(CG15=$CG$11,F15&lt;H15,G15="DF"),$CC$5,0)+IF(AND(CG15=$CG$13,I15&lt;K15,J15="DF"),$CC$5,0)+IF(AND(CG15=$CG$15,L15&lt;N15,M15="DF"),$CC$5,0)+IF(AND(CG15=$CG$17,O15&lt;Q15,P15="DF"),$CC$5,0)+IF(AND(CG15=$CG$19,R15&lt;T15,S15="DF"),$CC$5,0)+IF(AND(CG15=$CG$21,U15&lt;W15,V15="DF"),$CC$5,0)+IF(AND(CG15=$CG$23,X15&lt;Z15,Y15="DF"),$CC$5,0)+IF(AND(CG15=$CG$25,AA15&lt;AC15,AB15="DF"),$CC$5,0)+IF(AND(CG15=$CG$27,AD15&lt;AF15,AE15="DF"),$CC$5,0)+IF(AND(CG15=$CG$29,AG15&lt;AI15,AH15="DF"),$CC$5,0)+IF(AND(CG15=$CG$31,AJ15&lt;AL15,AK15="DF"),$CC$5,0)+IF(AND(CG15=$CG$33,AM15&lt;AO15,AN15="DF"),$CC$5,0)+IF(AND(CG15=$CG$35,AP15&lt;AR15,AQ15="DF"),$CC$5,0)+IF(AND(CG15=$CG$37,AS15&lt;AU15,AT15="DF"),$CC$5,0)+IF(AND(CG15=$CG$39,AV15&lt;AX15,AW15="DF"),$CC$5,0)+IF(AND(CG15=$CG$41,AY15&lt;BA15,AZ15="DF"),$CC$5,0)+IF(AND(CG15=$CG$43,BB15&lt;BD15,BC15="DF"),$CC$5,0)+IF(AND(CG15=$CG$45,BE15&lt;BG15,BF15="DF"),$CC$5,0)+IF(AND(CG15=$CG$47,BH15&lt;BJ15,BI15="DF"),$CC$5,0)+IF(AND(CG15=$CG$49,BK15&lt;BM15,BL15="DF"),$CC$5,0)+IF(AND(CG15=$CG$51,BN15&lt;BP15,BO15="DF"),$CC$5,0)+IF(AND(CG15=$CG$53,BQ15&lt;BS15,BR15="DF"),$CC$5,0)+IF(AND(CG15=$CG$55,BT15&lt;BV15,BU15="DF"),$CC$5,0)</f>
        <v>0</v>
      </c>
      <c r="CQ15" s="19"/>
      <c r="CR15" s="19"/>
      <c r="CS15" s="156">
        <f>IF(AND(CG15=$CG$9),SUM(C15),0)+IF(AND(CG15=$CG$11),SUM(F15),0)+IF(AND(CG15=$CG$13),SUM(I15),0)+IF(AND(CG15=$CG$15),SUM(L15),0)+IF(AND(CG15=$CG$17),SUM(O15),0)+IF(AND(CG15=$CG$19),SUM(R15),0)+IF(AND(CG15=$CG$21),SUM(U15),0)+IF(AND(CG15=$CG$23),SUM(X15),0)+IF(AND(CG15=$CG$25),SUM(AA15),0)+IF(AND(CG15=$CG$27),SUM(AD15),0)+IF(AND(CG15=$CG$29),SUM(AG15),0)+IF(AND(CG15=$CG$31),SUM(AJ15),0)+IF(AND(CG15=$CG$33),SUM(AM15),0)+IF(AND(CG15=$CG$35),SUM(AP15),0)+IF(AND(CG15=$CG$37),SUM(AS15),0)+IF(AND(CG15=$CG$39),SUM(AV15),0)+IF(AND(CG15=$CG$41),SUM(AY15),0)+IF(AND(CG15=$CG$43),SUM(BB15),0)+IF(AND(CG15=$CG$45),SUM(BE15),0)+IF(AND(CG15=$CG$47),SUM(BH15),0)+IF(AND(CG15=$CG$49),SUM(BK15),0)+IF(AND(CG15=$CG$51),SUM(BN15),0)+IF(AND(CG15=$CG$53),SUM(BQ15),0)+IF(AND(CG15=$CG$55),SUM(BT15),0)</f>
        <v>0</v>
      </c>
      <c r="CT15" s="136">
        <f>IF(AND(CG15=$CG$9),SUM(E15),0)+IF(AND(CG15=$CG$11),SUM(H15),0)+IF(AND(CG15=$CG$13),SUM(K15),0)+IF(AND(CG15=$CG$15),SUM(N15),0)+IF(AND(CG15=$CG$17),SUM(Q15),0)+IF(AND(CG15=$CG$19),SUM(T15),0)+IF(AND(CG15=$CG$21),SUM(W15),0)+IF(AND(CG15=$CG$23),SUM(Z15),0)+IF(AND(CG15=$CG$25),SUM(AC15),0)+IF(AND(CG15=$CG$27),SUM(AF15),0)+IF(AND(CG15=$CG$29),SUM(AI15),0)+IF(AND(CG15=$CG$31),SUM(AL15),0)+IF(AND(CG15=$CG$33),SUM(AO15),0)+IF(AND(CG15=$CG$35),SUM(AR15),0)+IF(AND(CG15=$CG$37),SUM(AU15),0)+IF(AND(CG15=$CG$39),SUM(AX15),0)+IF(AND(CG15=$CG$41),SUM(BA15),0)+IF(AND(CG15=$CG$43),SUM(BD15),0)+IF(AND(CG15=$CG$45),SUM(BG15),0)+IF(AND(CG15=$CG$47),SUM(BJ15),0)+IF(AND(CG15=$CG$49),SUM(BM15),0)+IF(AND(CG15=$CG$51),SUM(BP15),0)+IF(AND(CG15=$CG$53),SUM(BS15),0)+IF(AND(CG15=$CG$55),SUM(BV15),0)</f>
        <v>0</v>
      </c>
      <c r="CU15" s="19"/>
      <c r="CV15" s="19"/>
      <c r="CW15" s="19"/>
    </row>
    <row r="16" spans="1:108" ht="12" customHeight="1" x14ac:dyDescent="0.35">
      <c r="B16" s="448" t="str">
        <f>INICIO!C11</f>
        <v>CIVIL Y MERCANTIL</v>
      </c>
      <c r="C16" s="482" t="str">
        <f>IF(O8&lt;&gt;"",O8,"")</f>
        <v/>
      </c>
      <c r="D16" s="435"/>
      <c r="E16" s="462"/>
      <c r="F16" s="434" t="str">
        <f>IF(O10&lt;&gt;"",O10,"")</f>
        <v/>
      </c>
      <c r="G16" s="435"/>
      <c r="H16" s="462"/>
      <c r="I16" s="434" t="str">
        <f>IF(O12&lt;&gt;"",O12,"")</f>
        <v/>
      </c>
      <c r="J16" s="435"/>
      <c r="K16" s="462"/>
      <c r="L16" s="434" t="str">
        <f>IF(O14&lt;&gt;"",O14,"")</f>
        <v/>
      </c>
      <c r="M16" s="435"/>
      <c r="N16" s="462"/>
      <c r="O16" s="445"/>
      <c r="P16" s="446"/>
      <c r="Q16" s="481"/>
      <c r="R16" s="471" t="str">
        <f>IF(ISNA(VLOOKUP(CONCATENATE($B16,R$7,"1"),'P&amp;R'!$N$8:$Q$1113,2,FALSE)), "", VLOOKUP(CONCATENATE($B16,R$7,"1"),'P&amp;R'!$N$8:$Q$1113,2,FALSE))</f>
        <v/>
      </c>
      <c r="S16" s="472"/>
      <c r="T16" s="473"/>
      <c r="U16" s="471" t="str">
        <f>IF(ISNA(VLOOKUP(CONCATENATE($B16,U$7,"1"),'P&amp;R'!$N$8:$Q$1113,2,FALSE)), "", VLOOKUP(CONCATENATE($B16,U$7,"1"),'P&amp;R'!$N$8:$Q$1113,2,FALSE))</f>
        <v/>
      </c>
      <c r="V16" s="472"/>
      <c r="W16" s="473"/>
      <c r="X16" s="471" t="str">
        <f>IF(ISNA(VLOOKUP(CONCATENATE($B16,X$7,"1"),'P&amp;R'!$N$8:$Q$1113,2,FALSE)), "", VLOOKUP(CONCATENATE($B16,X$7,"1"),'P&amp;R'!$N$8:$Q$1113,2,FALSE))</f>
        <v/>
      </c>
      <c r="Y16" s="472"/>
      <c r="Z16" s="473"/>
      <c r="AA16" s="471" t="str">
        <f>IF(ISNA(VLOOKUP(CONCATENATE($B16,AA$7,"1"),'P&amp;R'!$N$8:$Q$1113,2,FALSE)), "", VLOOKUP(CONCATENATE($B16,AA$7,"1"),'P&amp;R'!$N$8:$Q$1113,2,FALSE))</f>
        <v/>
      </c>
      <c r="AB16" s="472"/>
      <c r="AC16" s="473"/>
      <c r="AD16" s="471" t="str">
        <f>IF(ISNA(VLOOKUP(CONCATENATE($B16,AD$7,"1"),'P&amp;R'!$N$8:$Q$1113,2,FALSE)), "", VLOOKUP(CONCATENATE($B16,AD$7,"1"),'P&amp;R'!$N$8:$Q$1113,2,FALSE))</f>
        <v/>
      </c>
      <c r="AE16" s="472"/>
      <c r="AF16" s="473"/>
      <c r="AG16" s="471" t="str">
        <f>IF(ISNA(VLOOKUP(CONCATENATE($B16,AG$7,"1"),'P&amp;R'!$N$8:$Q$1113,2,FALSE)), "", VLOOKUP(CONCATENATE($B16,AG$7,"1"),'P&amp;R'!$N$8:$Q$1113,2,FALSE))</f>
        <v/>
      </c>
      <c r="AH16" s="472"/>
      <c r="AI16" s="473"/>
      <c r="AJ16" s="471" t="str">
        <f>IF(ISNA(VLOOKUP(CONCATENATE($B16,AJ$7,"1"),'P&amp;R'!$N$8:$Q$1113,2,FALSE)), "", VLOOKUP(CONCATENATE($B16,AJ$7,"1"),'P&amp;R'!$N$8:$Q$1113,2,FALSE))</f>
        <v/>
      </c>
      <c r="AK16" s="472"/>
      <c r="AL16" s="473"/>
      <c r="AM16" s="471" t="str">
        <f>IF(ISNA(VLOOKUP(CONCATENATE($B16,AM$7,"1"),'P&amp;R'!$N$8:$Q$1113,2,FALSE)), "", VLOOKUP(CONCATENATE($B16,AM$7,"1"),'P&amp;R'!$N$8:$Q$1113,2,FALSE))</f>
        <v/>
      </c>
      <c r="AN16" s="472"/>
      <c r="AO16" s="473"/>
      <c r="AP16" s="471" t="str">
        <f>IF(ISNA(VLOOKUP(CONCATENATE($B16,AP$7,"1"),'P&amp;R'!$N$8:$Q$1113,2,FALSE)), "", VLOOKUP(CONCATENATE($B16,AP$7,"1"),'P&amp;R'!$N$8:$Q$1113,2,FALSE))</f>
        <v/>
      </c>
      <c r="AQ16" s="472"/>
      <c r="AR16" s="473"/>
      <c r="AS16" s="471" t="str">
        <f>IF(ISNA(VLOOKUP(CONCATENATE($B16,AS$7,"1"),'P&amp;R'!$N$8:$Q$1113,2,FALSE)), "", VLOOKUP(CONCATENATE($B16,AS$7,"1"),'P&amp;R'!$N$8:$Q$1113,2,FALSE))</f>
        <v/>
      </c>
      <c r="AT16" s="472"/>
      <c r="AU16" s="473"/>
      <c r="AV16" s="471" t="str">
        <f>IF(ISNA(VLOOKUP(CONCATENATE($B16,AV$7,"1"),'P&amp;R'!$N$8:$Q$1113,2,FALSE)), "", VLOOKUP(CONCATENATE($B16,AV$7,"1"),'P&amp;R'!$N$8:$Q$1113,2,FALSE))</f>
        <v/>
      </c>
      <c r="AW16" s="472"/>
      <c r="AX16" s="473"/>
      <c r="AY16" s="471" t="str">
        <f>IF(ISNA(VLOOKUP(CONCATENATE($B16,AY$7,"1"),'P&amp;R'!$N$8:$Q$1113,2,FALSE)), "", VLOOKUP(CONCATENATE($B16,AY$7,"1"),'P&amp;R'!$N$8:$Q$1113,2,FALSE))</f>
        <v/>
      </c>
      <c r="AZ16" s="472"/>
      <c r="BA16" s="473"/>
      <c r="BB16" s="471" t="str">
        <f>IF(ISNA(VLOOKUP(CONCATENATE($B16,BB$7,"1"),'P&amp;R'!$N$8:$Q$1113,2,FALSE)), "", VLOOKUP(CONCATENATE($B16,BB$7,"1"),'P&amp;R'!$N$8:$Q$1113,2,FALSE))</f>
        <v/>
      </c>
      <c r="BC16" s="472"/>
      <c r="BD16" s="473"/>
      <c r="BE16" s="471" t="str">
        <f>IF(ISNA(VLOOKUP(CONCATENATE($B16,BE$7,"1"),'P&amp;R'!$N$8:$Q$1113,2,FALSE)), "", VLOOKUP(CONCATENATE($B16,BE$7,"1"),'P&amp;R'!$N$8:$Q$1113,2,FALSE))</f>
        <v/>
      </c>
      <c r="BF16" s="472"/>
      <c r="BG16" s="473"/>
      <c r="BH16" s="471" t="str">
        <f>IF(ISNA(VLOOKUP(CONCATENATE($B16,BH$7,"1"),'P&amp;R'!$N$8:$Q$1113,2,FALSE)), "", VLOOKUP(CONCATENATE($B16,BH$7,"1"),'P&amp;R'!$N$8:$Q$1113,2,FALSE))</f>
        <v/>
      </c>
      <c r="BI16" s="472"/>
      <c r="BJ16" s="473"/>
      <c r="BK16" s="471" t="str">
        <f>IF(ISNA(VLOOKUP(CONCATENATE($B16,BK$7,"1"),'P&amp;R'!$N$8:$Q$1113,2,FALSE)), "", VLOOKUP(CONCATENATE($B16,BK$7,"1"),'P&amp;R'!$N$8:$Q$1113,2,FALSE))</f>
        <v/>
      </c>
      <c r="BL16" s="472"/>
      <c r="BM16" s="473"/>
      <c r="BN16" s="471" t="str">
        <f>IF(ISNA(VLOOKUP(CONCATENATE($B16,BN$7,"1"),'P&amp;R'!$N$8:$Q$1113,2,FALSE)), "", VLOOKUP(CONCATENATE($B16,BN$7,"1"),'P&amp;R'!$N$8:$Q$1113,2,FALSE))</f>
        <v/>
      </c>
      <c r="BO16" s="472"/>
      <c r="BP16" s="473"/>
      <c r="BQ16" s="471" t="str">
        <f>IF(ISNA(VLOOKUP(CONCATENATE($B16,BQ$7,"1"),'P&amp;R'!$N$8:$Q$1113,2,FALSE)), "", VLOOKUP(CONCATENATE($B16,BQ$7,"1"),'P&amp;R'!$N$8:$Q$1113,2,FALSE))</f>
        <v/>
      </c>
      <c r="BR16" s="472"/>
      <c r="BS16" s="473"/>
      <c r="BT16" s="471" t="str">
        <f>IF(ISNA(VLOOKUP(CONCATENATE($B16,BT$7,"1"),'P&amp;R'!$N$8:$Q$1113,2,FALSE)), "", VLOOKUP(CONCATENATE($B16,BT$7,"1"),'P&amp;R'!$N$8:$Q$1113,2,FALSE))</f>
        <v/>
      </c>
      <c r="BU16" s="472"/>
      <c r="BV16" s="473"/>
      <c r="BW16" s="162"/>
      <c r="BX16" s="85"/>
      <c r="BY16" s="88"/>
      <c r="BZ16" s="88"/>
      <c r="CA16" s="88"/>
      <c r="CB16" s="92"/>
      <c r="CC16" s="92"/>
      <c r="CD16" s="96"/>
      <c r="CE16" s="96"/>
      <c r="CF16" s="100"/>
      <c r="CG16" s="104"/>
      <c r="CH16" s="19"/>
      <c r="CI16" s="122"/>
      <c r="CJ16" s="122"/>
      <c r="CK16" s="19"/>
      <c r="CL16" s="150"/>
      <c r="CM16" s="19"/>
      <c r="CN16" s="19"/>
      <c r="CO16" s="19"/>
      <c r="CP16" s="151"/>
      <c r="CQ16" s="19"/>
      <c r="CR16" s="19"/>
      <c r="CS16" s="154"/>
      <c r="CT16" s="155"/>
      <c r="CU16" s="19"/>
      <c r="CV16" s="19"/>
      <c r="CW16" s="19"/>
    </row>
    <row r="17" spans="2:101" ht="24.9" customHeight="1" x14ac:dyDescent="0.35">
      <c r="B17" s="449"/>
      <c r="C17" s="329" t="str">
        <f>IF(Q9&lt;&gt;"",Q9,"")</f>
        <v/>
      </c>
      <c r="D17" s="330" t="str">
        <f>IF(P9&lt;&gt;"",P9,"")</f>
        <v>-</v>
      </c>
      <c r="E17" s="331" t="str">
        <f>IF(O9&lt;&gt;"",O9,"")</f>
        <v/>
      </c>
      <c r="F17" s="330" t="str">
        <f>IF(Q11&lt;&gt;"",Q11,"")</f>
        <v/>
      </c>
      <c r="G17" s="330" t="str">
        <f>IF(P11&lt;&gt;"",P11,"")</f>
        <v>-</v>
      </c>
      <c r="H17" s="331" t="str">
        <f>IF(O11&lt;&gt;"",O11,"")</f>
        <v/>
      </c>
      <c r="I17" s="330" t="str">
        <f>IF(Q13&lt;&gt;"",Q13,"")</f>
        <v/>
      </c>
      <c r="J17" s="330" t="str">
        <f>IF(P13&lt;&gt;"",P13,"")</f>
        <v>-</v>
      </c>
      <c r="K17" s="331" t="str">
        <f>IF(O13&lt;&gt;"",O13,"")</f>
        <v/>
      </c>
      <c r="L17" s="330" t="str">
        <f>IF(Q15&lt;&gt;"",Q15,"")</f>
        <v/>
      </c>
      <c r="M17" s="330" t="str">
        <f>IF(P15&lt;&gt;"",P15,"")</f>
        <v>-</v>
      </c>
      <c r="N17" s="331" t="str">
        <f>IF(O15&lt;&gt;"",O15,"")</f>
        <v/>
      </c>
      <c r="O17" s="327"/>
      <c r="P17" s="327"/>
      <c r="Q17" s="328"/>
      <c r="R17" s="324" t="str">
        <f>IF(ISNA(VLOOKUP(CONCATENATE($B16,R$7,"1"),'P&amp;R'!$N$8:$Q$1113,3,FALSE)), "", VLOOKUP(CONCATENATE($B16,R$7,"1"),'P&amp;R'!$N$8:$Q$1113,3,FALSE))</f>
        <v/>
      </c>
      <c r="S17" s="324" t="str">
        <f>IF(ISNA(VLOOKUP(CONCATENATE($B16,R$7,"1"),'P&amp;R'!$N$8:$Q$1113,4,FALSE)), "", VLOOKUP(CONCATENATE($B16,R$7,"1"),'P&amp;R'!$N$8:$Q$1113,4,FALSE))</f>
        <v>-</v>
      </c>
      <c r="T17" s="325" t="str">
        <f>IF(ISNA(VLOOKUP(CONCATENATE(R$7,$B16,"1"),'P&amp;R'!$N$8:$Q$1113,3,FALSE)), "", VLOOKUP(CONCATENATE(R$7,$B16,"1"),'P&amp;R'!$N$8:$Q$1113,3,FALSE))</f>
        <v/>
      </c>
      <c r="U17" s="324" t="str">
        <f>IF(ISNA(VLOOKUP(CONCATENATE($B16,U$7,"1"),'P&amp;R'!$N$8:$Q$1113,3,FALSE)), "", VLOOKUP(CONCATENATE($B16,U$7,"1"),'P&amp;R'!$N$8:$Q$1113,3,FALSE))</f>
        <v/>
      </c>
      <c r="V17" s="324" t="str">
        <f>IF(ISNA(VLOOKUP(CONCATENATE($B16,U$7,"1"),'P&amp;R'!$N$8:$Q$1113,4,FALSE)), "", VLOOKUP(CONCATENATE($B16,U$7,"1"),'P&amp;R'!$N$8:$Q$1113,4,FALSE))</f>
        <v>-</v>
      </c>
      <c r="W17" s="325" t="str">
        <f>IF(ISNA(VLOOKUP(CONCATENATE(U$7,$B16,"1"),'P&amp;R'!$N$8:$Q$1113,3,FALSE)), "", VLOOKUP(CONCATENATE(U$7,$B16,"1"),'P&amp;R'!$N$8:$Q$1113,3,FALSE))</f>
        <v/>
      </c>
      <c r="X17" s="324" t="str">
        <f>IF(ISNA(VLOOKUP(CONCATENATE($B16,X$7,"1"),'P&amp;R'!$N$8:$Q$1113,3,FALSE)), "", VLOOKUP(CONCATENATE($B16,X$7,"1"),'P&amp;R'!$N$8:$Q$1113,3,FALSE))</f>
        <v/>
      </c>
      <c r="Y17" s="324" t="str">
        <f>IF(ISNA(VLOOKUP(CONCATENATE($B16,X$7,"1"),'P&amp;R'!$N$8:$Q$1113,4,FALSE)), "", VLOOKUP(CONCATENATE($B16,X$7,"1"),'P&amp;R'!$N$8:$Q$1113,4,FALSE))</f>
        <v/>
      </c>
      <c r="Z17" s="325" t="str">
        <f>IF(ISNA(VLOOKUP(CONCATENATE(X$7,$B16,"1"),'P&amp;R'!$N$8:$Q$1113,3,FALSE)), "", VLOOKUP(CONCATENATE(X$7,$B16,"1"),'P&amp;R'!$N$8:$Q$1113,3,FALSE))</f>
        <v/>
      </c>
      <c r="AA17" s="324" t="str">
        <f>IF(ISNA(VLOOKUP(CONCATENATE($B16,AA$7,"1"),'P&amp;R'!$N$8:$Q$1113,3,FALSE)), "", VLOOKUP(CONCATENATE($B16,AA$7,"1"),'P&amp;R'!$N$8:$Q$1113,3,FALSE))</f>
        <v/>
      </c>
      <c r="AB17" s="324" t="str">
        <f>IF(ISNA(VLOOKUP(CONCATENATE($B16,AA$7,"1"),'P&amp;R'!$N$8:$Q$1113,4,FALSE)), "", VLOOKUP(CONCATENATE($B16,AA$7,"1"),'P&amp;R'!$N$8:$Q$1113,4,FALSE))</f>
        <v>-</v>
      </c>
      <c r="AC17" s="325" t="str">
        <f>IF(ISNA(VLOOKUP(CONCATENATE(AA$7,$B16,"1"),'P&amp;R'!$N$8:$Q$1113,3,FALSE)), "", VLOOKUP(CONCATENATE(AA$7,$B16,"1"),'P&amp;R'!$N$8:$Q$1113,3,FALSE))</f>
        <v/>
      </c>
      <c r="AD17" s="324" t="str">
        <f>IF(ISNA(VLOOKUP(CONCATENATE($B16,AD$7,"1"),'P&amp;R'!$N$8:$Q$1113,3,FALSE)), "", VLOOKUP(CONCATENATE($B16,AD$7,"1"),'P&amp;R'!$N$8:$Q$1113,3,FALSE))</f>
        <v/>
      </c>
      <c r="AE17" s="324" t="str">
        <f>IF(ISNA(VLOOKUP(CONCATENATE($B16,AD$7,"1"),'P&amp;R'!$N$8:$Q$1113,4,FALSE)), "", VLOOKUP(CONCATENATE($B16,AD$7,"1"),'P&amp;R'!$N$8:$Q$1113,4,FALSE))</f>
        <v/>
      </c>
      <c r="AF17" s="325" t="str">
        <f>IF(ISNA(VLOOKUP(CONCATENATE(AD$7,$B16,"1"),'P&amp;R'!$N$8:$Q$1113,3,FALSE)), "", VLOOKUP(CONCATENATE(AD$7,$B16,"1"),'P&amp;R'!$N$8:$Q$1113,3,FALSE))</f>
        <v/>
      </c>
      <c r="AG17" s="324" t="str">
        <f>IF(ISNA(VLOOKUP(CONCATENATE($B16,AG$7,"1"),'P&amp;R'!$N$8:$Q$1113,3,FALSE)), "", VLOOKUP(CONCATENATE($B16,AG$7,"1"),'P&amp;R'!$N$8:$Q$1113,3,FALSE))</f>
        <v/>
      </c>
      <c r="AH17" s="324" t="str">
        <f>IF(ISNA(VLOOKUP(CONCATENATE($B16,AG$7,"1"),'P&amp;R'!$N$8:$Q$1113,4,FALSE)), "", VLOOKUP(CONCATENATE($B16,AG$7,"1"),'P&amp;R'!$N$8:$Q$1113,4,FALSE))</f>
        <v/>
      </c>
      <c r="AI17" s="325" t="str">
        <f>IF(ISNA(VLOOKUP(CONCATENATE(AG$7,$B16,"1"),'P&amp;R'!$N$8:$Q$1113,3,FALSE)), "", VLOOKUP(CONCATENATE(AG$7,$B16,"1"),'P&amp;R'!$N$8:$Q$1113,3,FALSE))</f>
        <v/>
      </c>
      <c r="AJ17" s="324" t="str">
        <f>IF(ISNA(VLOOKUP(CONCATENATE($B16,AJ$7,"1"),'P&amp;R'!$N$8:$Q$1113,3,FALSE)), "", VLOOKUP(CONCATENATE($B16,AJ$7,"1"),'P&amp;R'!$N$8:$Q$1113,3,FALSE))</f>
        <v/>
      </c>
      <c r="AK17" s="324" t="str">
        <f>IF(ISNA(VLOOKUP(CONCATENATE($B16,AJ$7,"1"),'P&amp;R'!$N$8:$Q$1113,4,FALSE)), "", VLOOKUP(CONCATENATE($B16,AJ$7,"1"),'P&amp;R'!$N$8:$Q$1113,4,FALSE))</f>
        <v/>
      </c>
      <c r="AL17" s="325" t="str">
        <f>IF(ISNA(VLOOKUP(CONCATENATE(AJ$7,$B16,"1"),'P&amp;R'!$N$8:$Q$1113,3,FALSE)), "", VLOOKUP(CONCATENATE(AJ$7,$B16,"1"),'P&amp;R'!$N$8:$Q$1113,3,FALSE))</f>
        <v/>
      </c>
      <c r="AM17" s="324" t="str">
        <f>IF(ISNA(VLOOKUP(CONCATENATE($B16,AM$7,"1"),'P&amp;R'!$N$8:$Q$1113,3,FALSE)), "", VLOOKUP(CONCATENATE($B16,AM$7,"1"),'P&amp;R'!$N$8:$Q$1113,3,FALSE))</f>
        <v/>
      </c>
      <c r="AN17" s="324" t="str">
        <f>IF(ISNA(VLOOKUP(CONCATENATE($B16,AM$7,"1"),'P&amp;R'!$N$8:$Q$1113,4,FALSE)), "", VLOOKUP(CONCATENATE($B16,AM$7,"1"),'P&amp;R'!$N$8:$Q$1113,4,FALSE))</f>
        <v/>
      </c>
      <c r="AO17" s="325" t="str">
        <f>IF(ISNA(VLOOKUP(CONCATENATE(AM$7,$B16,"1"),'P&amp;R'!$N$8:$Q$1113,3,FALSE)), "", VLOOKUP(CONCATENATE(AM$7,$B16,"1"),'P&amp;R'!$N$8:$Q$1113,3,FALSE))</f>
        <v/>
      </c>
      <c r="AP17" s="324" t="str">
        <f>IF(ISNA(VLOOKUP(CONCATENATE($B16,AP$7,"1"),'P&amp;R'!$N$8:$Q$1113,3,FALSE)), "", VLOOKUP(CONCATENATE($B16,AP$7,"1"),'P&amp;R'!$N$8:$Q$1113,3,FALSE))</f>
        <v/>
      </c>
      <c r="AQ17" s="324" t="str">
        <f>IF(ISNA(VLOOKUP(CONCATENATE($B16,AP$7,"1"),'P&amp;R'!$N$8:$Q$1113,4,FALSE)), "", VLOOKUP(CONCATENATE($B16,AP$7,"1"),'P&amp;R'!$N$8:$Q$1113,4,FALSE))</f>
        <v/>
      </c>
      <c r="AR17" s="325" t="str">
        <f>IF(ISNA(VLOOKUP(CONCATENATE(AP$7,$B16,"1"),'P&amp;R'!$N$8:$Q$1113,3,FALSE)), "", VLOOKUP(CONCATENATE(AP$7,$B16,"1"),'P&amp;R'!$N$8:$Q$1113,3,FALSE))</f>
        <v/>
      </c>
      <c r="AS17" s="324" t="str">
        <f>IF(ISNA(VLOOKUP(CONCATENATE($B16,AS$7,"1"),'P&amp;R'!$N$8:$Q$1113,3,FALSE)), "", VLOOKUP(CONCATENATE($B16,AS$7,"1"),'P&amp;R'!$N$8:$Q$1113,3,FALSE))</f>
        <v/>
      </c>
      <c r="AT17" s="324" t="str">
        <f>IF(ISNA(VLOOKUP(CONCATENATE($B16,AS$7,"1"),'P&amp;R'!$N$8:$Q$1113,4,FALSE)), "", VLOOKUP(CONCATENATE($B16,AS$7,"1"),'P&amp;R'!$N$8:$Q$1113,4,FALSE))</f>
        <v/>
      </c>
      <c r="AU17" s="325" t="str">
        <f>IF(ISNA(VLOOKUP(CONCATENATE(AS$7,$B16,"1"),'P&amp;R'!$N$8:$Q$1113,3,FALSE)), "", VLOOKUP(CONCATENATE(AS$7,$B16,"1"),'P&amp;R'!$N$8:$Q$1113,3,FALSE))</f>
        <v/>
      </c>
      <c r="AV17" s="324" t="str">
        <f>IF(ISNA(VLOOKUP(CONCATENATE($B16,AV$7,"1"),'P&amp;R'!$N$8:$Q$1113,3,FALSE)), "", VLOOKUP(CONCATENATE($B16,AV$7,"1"),'P&amp;R'!$N$8:$Q$1113,3,FALSE))</f>
        <v/>
      </c>
      <c r="AW17" s="324" t="str">
        <f>IF(ISNA(VLOOKUP(CONCATENATE($B16,AV$7,"1"),'P&amp;R'!$N$8:$Q$1113,4,FALSE)), "", VLOOKUP(CONCATENATE($B16,AV$7,"1"),'P&amp;R'!$N$8:$Q$1113,4,FALSE))</f>
        <v/>
      </c>
      <c r="AX17" s="325" t="str">
        <f>IF(ISNA(VLOOKUP(CONCATENATE(AV$7,$B16,"1"),'P&amp;R'!$N$8:$Q$1113,3,FALSE)), "", VLOOKUP(CONCATENATE(AV$7,$B16,"1"),'P&amp;R'!$N$8:$Q$1113,3,FALSE))</f>
        <v/>
      </c>
      <c r="AY17" s="324" t="str">
        <f>IF(ISNA(VLOOKUP(CONCATENATE($B16,AY$7,"1"),'P&amp;R'!$N$8:$Q$1113,3,FALSE)), "", VLOOKUP(CONCATENATE($B16,AY$7,"1"),'P&amp;R'!$N$8:$Q$1113,3,FALSE))</f>
        <v/>
      </c>
      <c r="AZ17" s="324" t="str">
        <f>IF(ISNA(VLOOKUP(CONCATENATE($B16,AY$7,"1"),'P&amp;R'!$N$8:$Q$1113,4,FALSE)), "", VLOOKUP(CONCATENATE($B16,AY$7,"1"),'P&amp;R'!$N$8:$Q$1113,4,FALSE))</f>
        <v/>
      </c>
      <c r="BA17" s="325" t="str">
        <f>IF(ISNA(VLOOKUP(CONCATENATE(AY$7,$B16,"1"),'P&amp;R'!$N$8:$Q$1113,3,FALSE)), "", VLOOKUP(CONCATENATE(AY$7,$B16,"1"),'P&amp;R'!$N$8:$Q$1113,3,FALSE))</f>
        <v/>
      </c>
      <c r="BB17" s="324" t="str">
        <f>IF(ISNA(VLOOKUP(CONCATENATE($B16,BB$7,"1"),'P&amp;R'!$N$8:$Q$1113,3,FALSE)), "", VLOOKUP(CONCATENATE($B16,BB$7,"1"),'P&amp;R'!$N$8:$Q$1113,3,FALSE))</f>
        <v/>
      </c>
      <c r="BC17" s="324" t="str">
        <f>IF(ISNA(VLOOKUP(CONCATENATE($B16,BB$7,"1"),'P&amp;R'!$N$8:$Q$1113,4,FALSE)), "", VLOOKUP(CONCATENATE($B16,BB$7,"1"),'P&amp;R'!$N$8:$Q$1113,4,FALSE))</f>
        <v/>
      </c>
      <c r="BD17" s="325" t="str">
        <f>IF(ISNA(VLOOKUP(CONCATENATE(BB$7,$B16,"1"),'P&amp;R'!$N$8:$Q$1113,3,FALSE)), "", VLOOKUP(CONCATENATE(BB$7,$B16,"1"),'P&amp;R'!$N$8:$Q$1113,3,FALSE))</f>
        <v/>
      </c>
      <c r="BE17" s="324" t="str">
        <f>IF(ISNA(VLOOKUP(CONCATENATE($B16,BE$7,"1"),'P&amp;R'!$N$8:$Q$1113,3,FALSE)), "", VLOOKUP(CONCATENATE($B16,BE$7,"1"),'P&amp;R'!$N$8:$Q$1113,3,FALSE))</f>
        <v/>
      </c>
      <c r="BF17" s="324" t="str">
        <f>IF(ISNA(VLOOKUP(CONCATENATE($B16,BE$7,"1"),'P&amp;R'!$N$8:$Q$1113,4,FALSE)), "", VLOOKUP(CONCATENATE($B16,BE$7,"1"),'P&amp;R'!$N$8:$Q$1113,4,FALSE))</f>
        <v/>
      </c>
      <c r="BG17" s="325" t="str">
        <f>IF(ISNA(VLOOKUP(CONCATENATE(BE$7,$B16,"1"),'P&amp;R'!$N$8:$Q$1113,3,FALSE)), "", VLOOKUP(CONCATENATE(BE$7,$B16,"1"),'P&amp;R'!$N$8:$Q$1113,3,FALSE))</f>
        <v/>
      </c>
      <c r="BH17" s="324" t="str">
        <f>IF(ISNA(VLOOKUP(CONCATENATE($B16,BH$7,"1"),'P&amp;R'!$N$8:$Q$1113,3,FALSE)), "", VLOOKUP(CONCATENATE($B16,BH$7,"1"),'P&amp;R'!$N$8:$Q$1113,3,FALSE))</f>
        <v/>
      </c>
      <c r="BI17" s="324" t="str">
        <f>IF(ISNA(VLOOKUP(CONCATENATE($B16,BH$7,"1"),'P&amp;R'!$N$8:$Q$1113,4,FALSE)), "", VLOOKUP(CONCATENATE($B16,BH$7,"1"),'P&amp;R'!$N$8:$Q$1113,4,FALSE))</f>
        <v/>
      </c>
      <c r="BJ17" s="325" t="str">
        <f>IF(ISNA(VLOOKUP(CONCATENATE(BH$7,$B16,"1"),'P&amp;R'!$N$8:$Q$1113,3,FALSE)), "", VLOOKUP(CONCATENATE(BH$7,$B16,"1"),'P&amp;R'!$N$8:$Q$1113,3,FALSE))</f>
        <v/>
      </c>
      <c r="BK17" s="324" t="str">
        <f>IF(ISNA(VLOOKUP(CONCATENATE($B16,BK$7,"1"),'P&amp;R'!$N$8:$Q$1113,3,FALSE)), "", VLOOKUP(CONCATENATE($B16,BK$7,"1"),'P&amp;R'!$N$8:$Q$1113,3,FALSE))</f>
        <v/>
      </c>
      <c r="BL17" s="324" t="str">
        <f>IF(ISNA(VLOOKUP(CONCATENATE($B16,BK$7,"1"),'P&amp;R'!$N$8:$Q$1113,4,FALSE)), "", VLOOKUP(CONCATENATE($B16,BK$7,"1"),'P&amp;R'!$N$8:$Q$1113,4,FALSE))</f>
        <v/>
      </c>
      <c r="BM17" s="325" t="str">
        <f>IF(ISNA(VLOOKUP(CONCATENATE(BK$7,$B16,"1"),'P&amp;R'!$N$8:$Q$1113,3,FALSE)), "", VLOOKUP(CONCATENATE(BK$7,$B16,"1"),'P&amp;R'!$N$8:$Q$1113,3,FALSE))</f>
        <v/>
      </c>
      <c r="BN17" s="324" t="str">
        <f>IF(ISNA(VLOOKUP(CONCATENATE($B16,BN$7,"1"),'P&amp;R'!$N$8:$Q$1113,3,FALSE)), "", VLOOKUP(CONCATENATE($B16,BN$7,"1"),'P&amp;R'!$N$8:$Q$1113,3,FALSE))</f>
        <v/>
      </c>
      <c r="BO17" s="324" t="str">
        <f>IF(ISNA(VLOOKUP(CONCATENATE($B16,BN$7,"1"),'P&amp;R'!$N$8:$Q$1113,4,FALSE)), "", VLOOKUP(CONCATENATE($B16,BN$7,"1"),'P&amp;R'!$N$8:$Q$1113,4,FALSE))</f>
        <v/>
      </c>
      <c r="BP17" s="325" t="str">
        <f>IF(ISNA(VLOOKUP(CONCATENATE(BN$7,$B16,"1"),'P&amp;R'!$N$8:$Q$1113,3,FALSE)), "", VLOOKUP(CONCATENATE(BN$7,$B16,"1"),'P&amp;R'!$N$8:$Q$1113,3,FALSE))</f>
        <v/>
      </c>
      <c r="BQ17" s="324" t="str">
        <f>IF(ISNA(VLOOKUP(CONCATENATE($B16,BQ$7,"1"),'P&amp;R'!$N$8:$Q$1113,3,FALSE)), "", VLOOKUP(CONCATENATE($B16,BQ$7,"1"),'P&amp;R'!$N$8:$Q$1113,3,FALSE))</f>
        <v/>
      </c>
      <c r="BR17" s="324" t="str">
        <f>IF(ISNA(VLOOKUP(CONCATENATE($B16,BQ$7,"1"),'P&amp;R'!$N$8:$Q$1113,4,FALSE)), "", VLOOKUP(CONCATENATE($B16,BQ$7,"1"),'P&amp;R'!$N$8:$Q$1113,4,FALSE))</f>
        <v/>
      </c>
      <c r="BS17" s="325" t="str">
        <f>IF(ISNA(VLOOKUP(CONCATENATE(BQ$7,$B16,"1"),'P&amp;R'!$N$8:$Q$1113,3,FALSE)), "", VLOOKUP(CONCATENATE(BQ$7,$B16,"1"),'P&amp;R'!$N$8:$Q$1113,3,FALSE))</f>
        <v/>
      </c>
      <c r="BT17" s="324" t="str">
        <f>IF(ISNA(VLOOKUP(CONCATENATE($B16,BT$7,"1"),'P&amp;R'!$N$8:$Q$1113,3,FALSE)), "", VLOOKUP(CONCATENATE($B16,BT$7,"1"),'P&amp;R'!$N$8:$Q$1113,3,FALSE))</f>
        <v/>
      </c>
      <c r="BU17" s="324" t="str">
        <f>IF(ISNA(VLOOKUP(CONCATENATE($B16,BT$7,"1"),'P&amp;R'!$N$8:$Q$1113,4,FALSE)), "", VLOOKUP(CONCATENATE($B16,BT$7,"1"),'P&amp;R'!$N$8:$Q$1113,4,FALSE))</f>
        <v/>
      </c>
      <c r="BV17" s="325" t="str">
        <f>IF(ISNA(VLOOKUP(CONCATENATE(BT$7,$B16,"1"),'P&amp;R'!$N$8:$Q$1113,3,FALSE)), "", VLOOKUP(CONCATENATE(BT$7,$B16,"1"),'P&amp;R'!$N$8:$Q$1113,3,FALSE))</f>
        <v/>
      </c>
      <c r="BW17" s="163"/>
      <c r="BX17" s="86">
        <f>SUM(BY17:CC17)</f>
        <v>0</v>
      </c>
      <c r="BY17" s="89">
        <f>IF(AND(D17&lt;&gt;"DF",C17&gt;E17),1,0)+IF(AND(G17&lt;&gt;"DF",F17&gt;H17),1,0)+IF(AND(J17&lt;&gt;"DF",I17&gt;K17),1,0)+IF(AND(M17&lt;&gt;"DF",L17&gt;N17),1,0)+IF(AND(P17&lt;&gt;"DF",O17&gt;Q17),1,0)+IF(AND(S17&lt;&gt;"DF",R17&gt;T17),1,0)+IF(AND(V17&lt;&gt;"DF",U17&gt;W17),1,0)+IF(AND(Y17&lt;&gt;"DF",X17&gt;Z17),1,0)+IF(AND(AB17&lt;&gt;"DF",AA17&gt;AC17),1,0)+IF(AND(AE17&lt;&gt;"DF",AD17&gt;AF17),1,0)+IF(AND(AH17&lt;&gt;"DF",AG17&gt;AI17),1,0)+IF(AND(AK17&lt;&gt;"DF",AJ17&gt;AL17),1,0)+IF(AND(AN17&lt;&gt;"DF",AM17&gt;AO17),1,0)+IF(AND(AQ17&lt;&gt;"DF",AP17&gt;AR17),1,0)+IF(AND(AT17&lt;&gt;"DF",AS17&gt;AU17),1,0)+IF(AND(AW17&lt;&gt;"DF",AV17&gt;AX17),1,0)+IF(AND(AZ17&lt;&gt;"DF",AY17&gt;BA17),1,0)+IF(AND(BC17&lt;&gt;"DF",BB17&gt;BD17),1,0)+IF(AND(BF17&lt;&gt;"DF",BE17&gt;BG17),1,0)+IF(AND(BI17&lt;&gt;"DF",BH17&gt;BJ17),1,0)+IF(AND(BL17&lt;&gt;"DF",BK17&gt;BM17),1,0)+IF(AND(BO17&lt;&gt;"DF",BN17&gt;BP17),1,0)+IF(AND(BR17&lt;&gt;"DF",BQ17&gt;BS17),1,0)+IF(AND(BU17&lt;&gt;"DF",BT17&gt;BV17),1,0)</f>
        <v>0</v>
      </c>
      <c r="BZ17" s="89">
        <f>IF(AND(C17=E17,C17&lt;&gt;"",E17&lt;&gt;""),1,0)+IF(AND(F17=H17,F17&lt;&gt;"",H17&lt;&gt;""),1,0)+IF(AND(I17=K17,I17&lt;&gt;"",K17&lt;&gt;""),1,0)+IF(AND(L17=N17,L17&lt;&gt;"",N17&lt;&gt;""),1,0)+IF(AND(O17=Q17,O17&lt;&gt;"",Q17&lt;&gt;""),1,0)+IF(AND(R17=T17,R17&lt;&gt;"",T17&lt;&gt;""),1,0)+IF(AND(U17=W17,U17&lt;&gt;"",W17&lt;&gt;""),1,0)+IF(AND(X17=Z17,X17&lt;&gt;"",Z17&lt;&gt;""),1,0)+IF(AND(AA17=AC17,AA17&lt;&gt;"",AC17&lt;&gt;""),1,0)+IF(AND(AD17=AF17,AD17&lt;&gt;"",AF17&lt;&gt;""),1,0)+IF(AND(AG17=AI17,AG17&lt;&gt;"",AI17&lt;&gt;""),1,0)+IF(AND(AJ17=AL17,AJ17&lt;&gt;"",AL17&lt;&gt;""),1,0)+IF(AND(AM17=AO17,AM17&lt;&gt;"",AO17&lt;&gt;""),1,0)+IF(AND(AP17=AR17,AP17&lt;&gt;"",AR17&lt;&gt;""),1,0)+IF(AND(AS17=AU17,AS17&lt;&gt;"",AU17&lt;&gt;""),1,0)+IF(AND(AV17=AX17,AV17&lt;&gt;"",AX17&lt;&gt;""),1,0)+IF(AND(AY17=BA17,AY17&lt;&gt;"",BA17&lt;&gt;""),1,0)+IF(AND(BB17=BD17,BB17&lt;&gt;"",BD17&lt;&gt;""),1,0)+IF(AND(BE17=BG17,BE17&lt;&gt;"",BG17&lt;&gt;""),1,0)+IF(AND(BH17=BJ17,BH17&lt;&gt;"",BJ17&lt;&gt;""),1,0)+IF(AND(BK17=BM17,BK17&lt;&gt;"",BM17&lt;&gt;""),1,0)+IF(AND(BN17=BP17,BN17&lt;&gt;"",BP17&lt;&gt;""),1,0)+IF(AND(BQ17=BS17,BQ17&lt;&gt;"",BS17&lt;&gt;""),1,0)+IF(AND(BT17=BV17,BT17&lt;&gt;"",BV17&lt;&gt;""),1,0)</f>
        <v>0</v>
      </c>
      <c r="CA17" s="89">
        <f>IF(AND(D17&lt;&gt;"DF",C17&lt;E17),1,0)+IF(AND(G17&lt;&gt;"DF",F17&lt;H17),1,0)+IF(AND(J17&lt;&gt;"DF",I17&lt;K17),1,0)+IF(AND(M17&lt;&gt;"DF",L17&lt;N17),1,0)+IF(AND(P17&lt;&gt;"DF",O17&lt;Q17),1,0)+IF(AND(S17&lt;&gt;"DF",R17&lt;T17),1,0)+IF(AND(V17&lt;&gt;"DF",U17&lt;W17),1,0)+IF(AND(Y17&lt;&gt;"DF",X17&lt;Z17),1,0)+IF(AND(AB17&lt;&gt;"DF",AA17&lt;AC17),1,0)+IF(AND(AE17&lt;&gt;"DF",AD17&lt;AF17),1,0)+IF(AND(AH17&lt;&gt;"DF",AG17&lt;AI17),1,0)+IF(AND(AK17&lt;&gt;"DF",AJ17&lt;AL17),1,0)+IF(AND(AN17&lt;&gt;"DF",AM17&lt;AO17),1,0)+IF(AND(AQ17&lt;&gt;"DF",AP17&lt;AR17),1,0)+IF(AND(AT17&lt;&gt;"DF",AS17&lt;AU17),1,0)+IF(AND(AW17&lt;&gt;"DF",AV17&lt;AX17),1,0)+IF(AND(AZ17&lt;&gt;"DF",AY17&lt;BA17),1,0)+IF(AND(BC17&lt;&gt;"DF",BB17&lt;BD17),1,0)+IF(AND(BF17&lt;&gt;"DF",BE17&lt;BG17),1,0)+IF(AND(BI17&lt;&gt;"DF",BH17&lt;BJ17),1,0)+IF(AND(BL17&lt;&gt;"DF",BK17&lt;BM17),1,0)+IF(AND(BO17&lt;&gt;"DF",BN17&lt;BP17),1,0)+IF(AND(BR17&lt;&gt;"DF",BQ17&lt;BS17),1,0)+IF(AND(BU17&lt;&gt;"DF",BT17&lt;BV17),1,0)</f>
        <v>0</v>
      </c>
      <c r="CB17" s="93">
        <f>IF(AND(D17="DF",C17&gt;E17),1,0)+IF(AND(G17="DF",F17&gt;H17),1,0)+IF(AND(J17="DF",I17&gt;K17),1,0)+IF(AND(M17="DF",L17&gt;N17),1,0)+IF(AND(P17="DF",O17&gt;Q17),1,0)+IF(AND(S17="DF",R17&gt;T17),1,0)+IF(AND(V17="DF",U17&gt;W17),1,0)+IF(AND(Y17="DF",X17&gt;Z17),1,0)+IF(AND(AB17="DF",AA17&gt;AC17),1,0)+IF(AND(AE17="DF",AD17&gt;AF17),1,0)+IF(AND(AH17="DF",AG17&gt;AI17),1,0)+IF(AND(AK17="DF",AJ17&gt;AL17),1,0)+IF(AND(AN17="DF",AM17&gt;AO17),1,0)+IF(AND(AQ17="DF",AP17&gt;AR17),1,0)+IF(AND(AT17="DF",AS17&gt;AU17),1,0)+IF(AND(AW17="DF",AV17&gt;AX17),1,0)+IF(AND(AZ17="DF",AY17&gt;BA17),1,0)+IF(AND(BC17="DF",BB17&gt;BD17),1,0)+IF(AND(BF17="DF",BE17&gt;BG17),1,0)+IF(AND(BI17="DF",BH17&gt;BJ17),1,0)+IF(AND(BL17="DF",BK17&gt;BM17),1,0)+IF(AND(BO17="DF",BN17&gt;BP17),1,0)+IF(AND(BR17="DF",BQ17&gt;BS17),1,0)+IF(AND(BU17="DF",BT17&gt;BV17),1,0)</f>
        <v>0</v>
      </c>
      <c r="CC17" s="93">
        <f>IF(AND(D17="DF",C17&lt;E17),1,0)+IF(AND(G17="DF",F17&lt;H17),1,0)+IF(AND(J17="DF",I17&lt;K17),1,0)+IF(AND(M17="DF",L17&lt;N17),1,0)+IF(AND(P17="DF",O17&lt;Q17),1,0)+IF(AND(S17="DF",R17&lt;T17),1,0)+IF(AND(V17="DF",U17&lt;W17),1,0)+IF(AND(Y17="DF",X17&lt;Z17),1,0)+IF(AND(AB17="DF",AA17&lt;AC17),1,0)+IF(AND(AE17="DF",AD17&lt;AF17),1,0)+IF(AND(AH17="DF",AG17&lt;AI17),1,0)+IF(AND(AK17="DF",AJ17&lt;AL17),1,0)+IF(AND(AN17="DF",AM17&lt;AO17),1,0)+IF(AND(AQ17="DF",AP17&lt;AR17),1,0)+IF(AND(AT17="DF",AS17&lt;AU17),1,0)+IF(AND(AW17="DF",AV17&lt;AX17),1,0)+IF(AND(AZ17="DF",AY17&lt;BA17),1,0)+IF(AND(BC17="DF",BB17&lt;BD17),1,0)+IF(AND(BF17="DF",BE17&lt;BG17),1,0)+IF(AND(BI17="DF",BH17&lt;BJ17),1,0)+IF(AND(BL17="DF",BK17&lt;BM17),1,0)+IF(AND(BO17="DF",BN17&lt;BP17),1,0)+IF(AND(BR17="DF",BQ17&lt;BS17),1,0)+IF(AND(BU17="DF",BT17&lt;BV17),1,0)</f>
        <v>0</v>
      </c>
      <c r="CD17" s="97">
        <f>SUM(C17)+SUM(F17)+SUM(I17)+SUM(L17)+SUM(O17)+SUM(R17)+SUM(U17)+SUM(X17)+SUM(AA17)+SUM(AD17)+SUM(AG17)+SUM(AJ17)+SUM(AM17)+SUM(AP17)+SUM(AS17)+SUM(AV17)+SUM(AY17)+SUM(BB17)+SUM(BE17)+SUM(BH17)+SUM(BK17)+SUM(BN17)+SUM(BQ17)+SUM(BT17)</f>
        <v>0</v>
      </c>
      <c r="CE17" s="97">
        <f>SUM(E17)+SUM(H17)+SUM(K17)+SUM(N17)+SUM(Q17)+SUM(T17)+SUM(W17)+SUM(Z17)+SUM(AC17)+SUM(AF17)+SUM(AI17)+SUM(AL17)+SUM(AO17)+SUM(AR17)+SUM(AU17)+SUM(AX17)+SUM(BA17)+SUM(BD17)+SUM(BG17)+SUM(BJ17)+SUM(BM17)+SUM(BP17)+SUM(BS17)+SUM(BV17)</f>
        <v>0</v>
      </c>
      <c r="CF17" s="101">
        <f>CD17-CE17</f>
        <v>0</v>
      </c>
      <c r="CG17" s="105">
        <f>SUM(BY17*$BY$5)+SUM(BZ17*$BZ$5)+SUM(CA17*$CA$5)+SUM(CB17*$CB$5)+SUM(CC17*$CC$5)</f>
        <v>0</v>
      </c>
      <c r="CH17" s="19"/>
      <c r="CI17" s="129">
        <f>SUM(CL17:CP17)</f>
        <v>0</v>
      </c>
      <c r="CJ17" s="129">
        <f>CS17-CT17</f>
        <v>0</v>
      </c>
      <c r="CK17" s="19"/>
      <c r="CL17" s="126">
        <f>IF(AND(CG17=$CG$9,C17&gt;E17,D17="-"),$BY$5,0)+IF(AND(CG17=$CG$11,F17&gt;H17,G17="-"),$BY$5,0)+IF(AND(CG17=$CG$13,I17&gt;K17,J17="-"),$BY$5,0)+IF(AND(CG17=$CG$15,L17&gt;N17,M17="-"),$BY$5,0)+IF(AND(CG17=$CG$17,O17&gt;Q17,P17="-"),$BY$5,0)+IF(AND(CG17=$CG$19,R17&gt;T17,S17="-"),$BY$5,0)+IF(AND(CG17=$CG$21,U17&gt;W17,V17="-"),$BY$5,0)+IF(AND(CG17=$CG$23,X17&gt;Z17,Y17="-"),$BY$5,0)+IF(AND(CG17=$CG$25,AA17&gt;AC17,AB17="-"),$BY$5,0)+IF(AND(CG17=$CG$27,AD17&gt;AF17,AE17="-"),$BY$5,0)+IF(AND(CG17=$CG$29,AG17&gt;AI17,AH17="-"),$BY$5,0)+IF(AND(CG17=$CG$31,AJ17&gt;AL17,AK17="-"),$BY$5,0)+IF(AND(CG17=$CG$33,AM17&gt;AO17,AN17="-"),$BY$5,0)+IF(AND(CG17=$CG$35,AP17&gt;AR17,AQ17="-"),$BY$5,0)+IF(AND(CG17=$CG$37,AS17&gt;AU17,AT17="-"),$BY$5,0)+IF(AND(CG17=$CG$39,AV17&gt;AX17,AW17="-"),$BY$5,0)+IF(AND(CG17=$CG$41,AY17&gt;BA17,AZ17="-"),$BY$5,0)+IF(AND(CG17=$CG$43,BB17&gt;BD17,BC17="-"),$BY$5,0)+IF(AND(CG17=$CG$45,BE17&gt;BG17,BF17="-"),$BY$5,0)+IF(AND(CG17=$CG$47,BH17&gt;BJ17,BI17="-"),$BY$5,0)+IF(AND(CG17=$CG$49,BK17&gt;BM17,BL17="-"),$BY$5,0)+IF(AND(CG17=$CG$51,BN17&gt;BP17,BO17="-"),$BY$5,0)+IF(AND(CG17=$CG$53,BQ17&gt;BS17,BR17="-"),$BY$5,0)+IF(AND(CG17=$CG$55,BT17&gt;BV17,BU17="-"),$BY$5,0)</f>
        <v>0</v>
      </c>
      <c r="CM17" s="124">
        <f>IF(AND(CG17=$CG$9,C17=E17,E17&lt;&gt;"",D17="-"),$BZ$5,0)+IF(AND(CG17=$CG$11,F17=H17,H17&lt;&gt;"",G17="-"),$BZ$5,0)+IF(AND(CG17=$CG$13,I17=K17,K17&lt;&gt;"",J17="-"),$BZ$5,0)+IF(AND(CG17=$CG$15,L17=N17,N17&lt;&gt;"",M17="-"),$BZ$5,0)+IF(AND(CG17=$CG$17,O17=Q17,Q17&lt;&gt;"",P17="-"),$BZ$5,0)+IF(AND(CG17=$CG$19,R17=T17,T17&lt;&gt;"",S17="-"),$BZ$5,0)+IF(AND(CG17=$CG$21,U17=W17,W17&lt;&gt;"",V17="-"),$BZ$5,0)+IF(AND(CG17=$CG$23,X17=Z17,Z17&lt;&gt;"",Y17="-"),$BZ$5,0)+IF(AND(CG17=$CG$25,AA17=AC17,AC17&lt;&gt;"",AB17="-"),$BZ$5,0)+IF(AND(CG17=$CG$27,AD17=AF17,AF17&lt;&gt;"",AE17="-"),$BZ$5,0)+IF(AND(CG17=$CG$29,AG17=AI17,AI17&lt;&gt;"",AH17="-"),$BZ$5,0)+IF(AND(CG17=$CG$31,AJ17=AL17,AL17&lt;&gt;"",AK17="-"),$BZ$5,0)+IF(AND(CG17=$CG$33,AM17=AO17,AO17&lt;&gt;"",AN17="-"),$BZ$5,0)+IF(AND(CG17=$CG$35,AP17=AR17,AR17&lt;&gt;"",AQ17="-"),$BZ$5,0)+IF(AND(CG17=$CG$37,AS17=AU17,AU17&lt;&gt;"",AT17="-"),$BZ$5,0)+IF(AND(CG17=$CG$39,AV17=AX17,AX17&lt;&gt;"",AW17="-"),$BZ$5,0)+IF(AND(CG17=$CG$41,AY17=BA17,BA17&lt;&gt;"",AZ17="-"),$BZ$5,0)+IF(AND(CG17=$CG$43,BB17=BD17,BD17&lt;&gt;"",BC17="-"),$BZ$5,0)+IF(AND(CG17=$CG$45,BE17=BG17,BG17&lt;&gt;"",BF17="-"),$BZ$5,0)+IF(AND(CG17=$CG$47,BH17=BJ17,BJ17&lt;&gt;"",BI17="-"),$BZ$5,0)+IF(AND(CG17=$CG$49,BK17=BM17,BM17&lt;&gt;"",BL17="-"),$BZ$5,0)+IF(AND(CG17=$CG$51,BN17=BP17,BP17&lt;&gt;"",BO17="-"),$BZ$5,0)+IF(AND(CG17=$CG$53,BQ17=BS17,BS17&lt;&gt;"",BR17="-"),$BZ$5,0)+IF(AND(CG17=$CG$55,BT17=BV17,BV17&lt;&gt;"",BU17="-"),$BZ$5,0)</f>
        <v>0</v>
      </c>
      <c r="CN17" s="124">
        <f>IF(AND(CG17=$CG$9,C17&lt;E17,D17="-"),$CA$5,0)+IF(AND(CG17=$CG$11,F17&lt;H17,G17="-"),$CA$5,0)+IF(AND(CG17=$CG$13,I17&lt;K17,J17="-"),$CA$5,0)+IF(AND(CG17=$CG$15,L17&lt;N17,M17="-"),$CA$5,0)+IF(AND(CG17=$CG$17,O17&lt;Q17,P17="-"),$CA$5,0)+IF(AND(CG17=$CG$19,R17&lt;T17,S17="-"),$CA$5,0)+IF(AND(CG17=$CG$21,U17&lt;W17,V17="-"),$CA$5,0)+IF(AND(CG17=$CG$23,X17&lt;Z17,Y17="-"),$CA$5,0)+IF(AND(CG17=$CG$25,AA17&lt;AC17,AB17="-"),$CA$5,0)+IF(AND(CG17=$CG$27,AD17&lt;AF17,AE17="-"),$CA$5,0)+IF(AND(CG17=$CG$29,AG17&lt;AI17,AH17="-"),$CA$5,0)+IF(AND(CG17=$CG$31,AJ17&lt;AL17,AK17="-"),$CA$5,0)+IF(AND(CG17=$CG$33,AM17&lt;AO17,AN17="-"),$CA$5,0)+IF(AND(CG17=$CG$35,AP17&lt;AR17,AQ17="-"),$CA$5,0)+IF(AND(CG17=$CG$37,AS17&lt;AU17,AT17="-"),$CA$5,0)+IF(AND(CG17=$CG$39,AV17&lt;AX17,AW17="-"),$CA$5,0)+IF(AND(CG17=$CG$41,AY17&lt;BA17,AZ17="-"),$CA$5,0)+IF(AND(CG17=$CG$43,BB17&lt;BD17,BC17="-"),$CA$5,0)+IF(AND(CG17=$CG$45,BE17&lt;BG17,BF17="-"),$CA$5,0)+IF(AND(CG17=$CG$47,BH17&lt;BJ17,BI17="-"),$CA$5,0)+IF(AND(CG17=$CG$49,BK17&lt;BM17,BL17="-"),$CA$5,0)+IF(AND(CG17=$CG$51,BN17&lt;BP17,BO17="-"),$CA$5,0)+IF(AND(CG17=$CG$53,BQ17&lt;BS17,BR17="-"),$CA$5,0)+IF(AND(CG17=$CG$55,BT17&lt;BV17,BU17="-"),$CA$5,0)</f>
        <v>0</v>
      </c>
      <c r="CO17" s="125">
        <f>IF(AND(CG17=$CG$9,C17&gt;E17,D17="DF"),$CB$5,0)+IF(AND(CG17=$CG$11,F17&gt;H17,G17="DF"),$CB$5,0)+IF(AND(CG17=$CG$13,I17&gt;K17,J17="DF"),$CB$5,0)+IF(AND(CG17=$CG$15,L17&gt;N17,M17="DF"),$CB$5,0)+IF(AND(CG17=$CG$17,O17&gt;Q17,P17="DF"),$CB$5,0)+IF(AND(CG17=$CG$19,R17&gt;T17,S17="DF"),$CB$5,0)+IF(AND(CG17=$CG$21,U17&gt;W17,V17="DF"),$CB$5,0)+IF(AND(CG17=$CG$23,X17&gt;Z17,Y17="DF"),$CB$5,0)+IF(AND(CG17=$CG$25,AA17&gt;AC17,AB17="DF"),$CB$5,0)+IF(AND(CG17=$CG$27,AD17&gt;AF17,AE17="DF"),$CB$5,0)+IF(AND(CG17=$CG$29,AG17&gt;AI17,AH17="DF"),$CB$5,0)+IF(AND(CG17=$CG$31,AJ17&gt;AL17,AK17="DF"),$CB$5,0)+IF(AND(CG17=$CG$33,AM17&gt;AO17,AN17="DF"),$CB$5,0)+IF(AND(CG17=$CG$35,AP17&gt;AR17,AQ17="DF"),$CB$5,0)+IF(AND(CG17=$CG$37,AS17&gt;AU17,AT17="DF"),$CB$5,0)+IF(AND(CG17=$CG$39,AV17&gt;AX17,AW17="DF"),$CB$5,0)+IF(AND(CG17=$CG$41,AY17&gt;BA17,AZ17="DF"),$CB$5,0)+IF(AND(CG17=$CG$43,BB17&gt;BD17,BC17="DF"),$CB$5,0)+IF(AND(CG17=$CG$45,BE17&gt;BG17,BF17="DF"),$CB$5,0)+IF(AND(CG17=$CG$47,BH17&gt;BJ17,BI17="DF"),$CB$5,0)+IF(AND(CG17=$CG$49,BK17&gt;BM17,BL17="DF"),$CB$5,0)+IF(AND(CG17=$CG$51,BN17&gt;BP17,BO17="DF"),$CB$5,0)+IF(AND(CG17=$CG$53,BQ17&gt;BS17,BR17="DF"),$CB$5,0)+IF(AND(CG17=$CG$55,BT17&gt;BV17,BU17="DF"),$CB$5,0)</f>
        <v>0</v>
      </c>
      <c r="CP17" s="127">
        <f>IF(AND(CG17=$CG$9,C17&lt;E17,D17="DF"),$CC$5,0)+IF(AND(CG17=$CG$11,F17&lt;H17,G17="DF"),$CC$5,0)+IF(AND(CG17=$CG$13,I17&lt;K17,J17="DF"),$CC$5,0)+IF(AND(CG17=$CG$15,L17&lt;N17,M17="DF"),$CC$5,0)+IF(AND(CG17=$CG$17,O17&lt;Q17,P17="DF"),$CC$5,0)+IF(AND(CG17=$CG$19,R17&lt;T17,S17="DF"),$CC$5,0)+IF(AND(CG17=$CG$21,U17&lt;W17,V17="DF"),$CC$5,0)+IF(AND(CG17=$CG$23,X17&lt;Z17,Y17="DF"),$CC$5,0)+IF(AND(CG17=$CG$25,AA17&lt;AC17,AB17="DF"),$CC$5,0)+IF(AND(CG17=$CG$27,AD17&lt;AF17,AE17="DF"),$CC$5,0)+IF(AND(CG17=$CG$29,AG17&lt;AI17,AH17="DF"),$CC$5,0)+IF(AND(CG17=$CG$31,AJ17&lt;AL17,AK17="DF"),$CC$5,0)+IF(AND(CG17=$CG$33,AM17&lt;AO17,AN17="DF"),$CC$5,0)+IF(AND(CG17=$CG$35,AP17&lt;AR17,AQ17="DF"),$CC$5,0)+IF(AND(CG17=$CG$37,AS17&lt;AU17,AT17="DF"),$CC$5,0)+IF(AND(CG17=$CG$39,AV17&lt;AX17,AW17="DF"),$CC$5,0)+IF(AND(CG17=$CG$41,AY17&lt;BA17,AZ17="DF"),$CC$5,0)+IF(AND(CG17=$CG$43,BB17&lt;BD17,BC17="DF"),$CC$5,0)+IF(AND(CG17=$CG$45,BE17&lt;BG17,BF17="DF"),$CC$5,0)+IF(AND(CG17=$CG$47,BH17&lt;BJ17,BI17="DF"),$CC$5,0)+IF(AND(CG17=$CG$49,BK17&lt;BM17,BL17="DF"),$CC$5,0)+IF(AND(CG17=$CG$51,BN17&lt;BP17,BO17="DF"),$CC$5,0)+IF(AND(CG17=$CG$53,BQ17&lt;BS17,BR17="DF"),$CC$5,0)+IF(AND(CG17=$CG$55,BT17&lt;BV17,BU17="DF"),$CC$5,0)</f>
        <v>0</v>
      </c>
      <c r="CQ17" s="19"/>
      <c r="CR17" s="19"/>
      <c r="CS17" s="156">
        <f>IF(AND(CG17=$CG$9),SUM(C17),0)+IF(AND(CG17=$CG$11),SUM(F17),0)+IF(AND(CG17=$CG$13),SUM(I17),0)+IF(AND(CG17=$CG$15),SUM(L17),0)+IF(AND(CG17=$CG$17),SUM(O17),0)+IF(AND(CG17=$CG$19),SUM(R17),0)+IF(AND(CG17=$CG$21),SUM(U17),0)+IF(AND(CG17=$CG$23),SUM(X17),0)+IF(AND(CG17=$CG$25),SUM(AA17),0)+IF(AND(CG17=$CG$27),SUM(AD17),0)+IF(AND(CG17=$CG$29),SUM(AG17),0)+IF(AND(CG17=$CG$31),SUM(AJ17),0)+IF(AND(CG17=$CG$33),SUM(AM17),0)+IF(AND(CG17=$CG$35),SUM(AP17),0)+IF(AND(CG17=$CG$37),SUM(AS17),0)+IF(AND(CG17=$CG$39),SUM(AV17),0)+IF(AND(CG17=$CG$41),SUM(AY17),0)+IF(AND(CG17=$CG$43),SUM(BB17),0)+IF(AND(CG17=$CG$45),SUM(BE17),0)+IF(AND(CG17=$CG$47),SUM(BH17),0)+IF(AND(CG17=$CG$49),SUM(BK17),0)+IF(AND(CG17=$CG$51),SUM(BN17),0)+IF(AND(CG17=$CG$53),SUM(BQ17),0)+IF(AND(CG17=$CG$55),SUM(BT17),0)</f>
        <v>0</v>
      </c>
      <c r="CT17" s="136">
        <f>IF(AND(CG17=$CG$9),SUM(E17),0)+IF(AND(CG17=$CG$11),SUM(H17),0)+IF(AND(CG17=$CG$13),SUM(K17),0)+IF(AND(CG17=$CG$15),SUM(N17),0)+IF(AND(CG17=$CG$17),SUM(Q17),0)+IF(AND(CG17=$CG$19),SUM(T17),0)+IF(AND(CG17=$CG$21),SUM(W17),0)+IF(AND(CG17=$CG$23),SUM(Z17),0)+IF(AND(CG17=$CG$25),SUM(AC17),0)+IF(AND(CG17=$CG$27),SUM(AF17),0)+IF(AND(CG17=$CG$29),SUM(AI17),0)+IF(AND(CG17=$CG$31),SUM(AL17),0)+IF(AND(CG17=$CG$33),SUM(AO17),0)+IF(AND(CG17=$CG$35),SUM(AR17),0)+IF(AND(CG17=$CG$37),SUM(AU17),0)+IF(AND(CG17=$CG$39),SUM(AX17),0)+IF(AND(CG17=$CG$41),SUM(BA17),0)+IF(AND(CG17=$CG$43),SUM(BD17),0)+IF(AND(CG17=$CG$45),SUM(BG17),0)+IF(AND(CG17=$CG$47),SUM(BJ17),0)+IF(AND(CG17=$CG$49),SUM(BM17),0)+IF(AND(CG17=$CG$51),SUM(BP17),0)+IF(AND(CG17=$CG$53),SUM(BS17),0)+IF(AND(CG17=$CG$55),SUM(BV17),0)</f>
        <v>0</v>
      </c>
      <c r="CU17" s="19"/>
      <c r="CV17" s="19"/>
      <c r="CW17" s="19"/>
    </row>
    <row r="18" spans="2:101" ht="12" customHeight="1" x14ac:dyDescent="0.35">
      <c r="B18" s="448" t="str">
        <f>INICIO!C12</f>
        <v>RECICLADOS</v>
      </c>
      <c r="C18" s="482" t="str">
        <f>IF(R8&lt;&gt;"",R8,"")</f>
        <v/>
      </c>
      <c r="D18" s="435"/>
      <c r="E18" s="462"/>
      <c r="F18" s="434" t="str">
        <f>IF(R10&lt;&gt;"",R10,"")</f>
        <v/>
      </c>
      <c r="G18" s="435"/>
      <c r="H18" s="462"/>
      <c r="I18" s="434" t="str">
        <f>IF(R12&lt;&gt;"",R12,"")</f>
        <v/>
      </c>
      <c r="J18" s="435"/>
      <c r="K18" s="462"/>
      <c r="L18" s="434" t="str">
        <f>IF(R14&lt;&gt;"",R14,"")</f>
        <v/>
      </c>
      <c r="M18" s="435"/>
      <c r="N18" s="462"/>
      <c r="O18" s="434" t="str">
        <f>IF(R16&lt;&gt;"",R16,"")</f>
        <v/>
      </c>
      <c r="P18" s="435"/>
      <c r="Q18" s="462"/>
      <c r="R18" s="445"/>
      <c r="S18" s="446"/>
      <c r="T18" s="481"/>
      <c r="U18" s="471" t="str">
        <f>IF(ISNA(VLOOKUP(CONCATENATE($B18,U$7,"1"),'P&amp;R'!$N$8:$Q$1113,2,FALSE)), "", VLOOKUP(CONCATENATE($B18,U$7,"1"),'P&amp;R'!$N$8:$Q$1113,2,FALSE))</f>
        <v/>
      </c>
      <c r="V18" s="472"/>
      <c r="W18" s="473"/>
      <c r="X18" s="471" t="str">
        <f>IF(ISNA(VLOOKUP(CONCATENATE($B18,X$7,"1"),'P&amp;R'!$N$8:$Q$1113,2,FALSE)), "", VLOOKUP(CONCATENATE($B18,X$7,"1"),'P&amp;R'!$N$8:$Q$1113,2,FALSE))</f>
        <v/>
      </c>
      <c r="Y18" s="472"/>
      <c r="Z18" s="473"/>
      <c r="AA18" s="471" t="str">
        <f>IF(ISNA(VLOOKUP(CONCATENATE($B18,AA$7,"1"),'P&amp;R'!$N$8:$Q$1113,2,FALSE)), "", VLOOKUP(CONCATENATE($B18,AA$7,"1"),'P&amp;R'!$N$8:$Q$1113,2,FALSE))</f>
        <v/>
      </c>
      <c r="AB18" s="472"/>
      <c r="AC18" s="473"/>
      <c r="AD18" s="471" t="str">
        <f>IF(ISNA(VLOOKUP(CONCATENATE($B18,AD$7,"1"),'P&amp;R'!$N$8:$Q$1113,2,FALSE)), "", VLOOKUP(CONCATENATE($B18,AD$7,"1"),'P&amp;R'!$N$8:$Q$1113,2,FALSE))</f>
        <v/>
      </c>
      <c r="AE18" s="472"/>
      <c r="AF18" s="473"/>
      <c r="AG18" s="471" t="str">
        <f>IF(ISNA(VLOOKUP(CONCATENATE($B18,AG$7,"1"),'P&amp;R'!$N$8:$Q$1113,2,FALSE)), "", VLOOKUP(CONCATENATE($B18,AG$7,"1"),'P&amp;R'!$N$8:$Q$1113,2,FALSE))</f>
        <v/>
      </c>
      <c r="AH18" s="472"/>
      <c r="AI18" s="473"/>
      <c r="AJ18" s="471" t="str">
        <f>IF(ISNA(VLOOKUP(CONCATENATE($B18,AJ$7,"1"),'P&amp;R'!$N$8:$Q$1113,2,FALSE)), "", VLOOKUP(CONCATENATE($B18,AJ$7,"1"),'P&amp;R'!$N$8:$Q$1113,2,FALSE))</f>
        <v/>
      </c>
      <c r="AK18" s="472"/>
      <c r="AL18" s="473"/>
      <c r="AM18" s="471" t="str">
        <f>IF(ISNA(VLOOKUP(CONCATENATE($B18,AM$7,"1"),'P&amp;R'!$N$8:$Q$1113,2,FALSE)), "", VLOOKUP(CONCATENATE($B18,AM$7,"1"),'P&amp;R'!$N$8:$Q$1113,2,FALSE))</f>
        <v/>
      </c>
      <c r="AN18" s="472"/>
      <c r="AO18" s="473"/>
      <c r="AP18" s="471" t="str">
        <f>IF(ISNA(VLOOKUP(CONCATENATE($B18,AP$7,"1"),'P&amp;R'!$N$8:$Q$1113,2,FALSE)), "", VLOOKUP(CONCATENATE($B18,AP$7,"1"),'P&amp;R'!$N$8:$Q$1113,2,FALSE))</f>
        <v/>
      </c>
      <c r="AQ18" s="472"/>
      <c r="AR18" s="473"/>
      <c r="AS18" s="471" t="str">
        <f>IF(ISNA(VLOOKUP(CONCATENATE($B18,AS$7,"1"),'P&amp;R'!$N$8:$Q$1113,2,FALSE)), "", VLOOKUP(CONCATENATE($B18,AS$7,"1"),'P&amp;R'!$N$8:$Q$1113,2,FALSE))</f>
        <v/>
      </c>
      <c r="AT18" s="472"/>
      <c r="AU18" s="473"/>
      <c r="AV18" s="471" t="str">
        <f>IF(ISNA(VLOOKUP(CONCATENATE($B18,AV$7,"1"),'P&amp;R'!$N$8:$Q$1113,2,FALSE)), "", VLOOKUP(CONCATENATE($B18,AV$7,"1"),'P&amp;R'!$N$8:$Q$1113,2,FALSE))</f>
        <v/>
      </c>
      <c r="AW18" s="472"/>
      <c r="AX18" s="473"/>
      <c r="AY18" s="471" t="str">
        <f>IF(ISNA(VLOOKUP(CONCATENATE($B18,AY$7,"1"),'P&amp;R'!$N$8:$Q$1113,2,FALSE)), "", VLOOKUP(CONCATENATE($B18,AY$7,"1"),'P&amp;R'!$N$8:$Q$1113,2,FALSE))</f>
        <v/>
      </c>
      <c r="AZ18" s="472"/>
      <c r="BA18" s="473"/>
      <c r="BB18" s="471" t="str">
        <f>IF(ISNA(VLOOKUP(CONCATENATE($B18,BB$7,"1"),'P&amp;R'!$N$8:$Q$1113,2,FALSE)), "", VLOOKUP(CONCATENATE($B18,BB$7,"1"),'P&amp;R'!$N$8:$Q$1113,2,FALSE))</f>
        <v/>
      </c>
      <c r="BC18" s="472"/>
      <c r="BD18" s="473"/>
      <c r="BE18" s="471" t="str">
        <f>IF(ISNA(VLOOKUP(CONCATENATE($B18,BE$7,"1"),'P&amp;R'!$N$8:$Q$1113,2,FALSE)), "", VLOOKUP(CONCATENATE($B18,BE$7,"1"),'P&amp;R'!$N$8:$Q$1113,2,FALSE))</f>
        <v/>
      </c>
      <c r="BF18" s="472"/>
      <c r="BG18" s="473"/>
      <c r="BH18" s="471" t="str">
        <f>IF(ISNA(VLOOKUP(CONCATENATE($B18,BH$7,"1"),'P&amp;R'!$N$8:$Q$1113,2,FALSE)), "", VLOOKUP(CONCATENATE($B18,BH$7,"1"),'P&amp;R'!$N$8:$Q$1113,2,FALSE))</f>
        <v/>
      </c>
      <c r="BI18" s="472"/>
      <c r="BJ18" s="473"/>
      <c r="BK18" s="471" t="str">
        <f>IF(ISNA(VLOOKUP(CONCATENATE($B18,BK$7,"1"),'P&amp;R'!$N$8:$Q$1113,2,FALSE)), "", VLOOKUP(CONCATENATE($B18,BK$7,"1"),'P&amp;R'!$N$8:$Q$1113,2,FALSE))</f>
        <v/>
      </c>
      <c r="BL18" s="472"/>
      <c r="BM18" s="473"/>
      <c r="BN18" s="471" t="str">
        <f>IF(ISNA(VLOOKUP(CONCATENATE($B18,BN$7,"1"),'P&amp;R'!$N$8:$Q$1113,2,FALSE)), "", VLOOKUP(CONCATENATE($B18,BN$7,"1"),'P&amp;R'!$N$8:$Q$1113,2,FALSE))</f>
        <v/>
      </c>
      <c r="BO18" s="472"/>
      <c r="BP18" s="473"/>
      <c r="BQ18" s="471" t="str">
        <f>IF(ISNA(VLOOKUP(CONCATENATE($B18,BQ$7,"1"),'P&amp;R'!$N$8:$Q$1113,2,FALSE)), "", VLOOKUP(CONCATENATE($B18,BQ$7,"1"),'P&amp;R'!$N$8:$Q$1113,2,FALSE))</f>
        <v/>
      </c>
      <c r="BR18" s="472"/>
      <c r="BS18" s="473"/>
      <c r="BT18" s="471" t="str">
        <f>IF(ISNA(VLOOKUP(CONCATENATE($B18,BT$7,"1"),'P&amp;R'!$N$8:$Q$1113,2,FALSE)), "", VLOOKUP(CONCATENATE($B18,BT$7,"1"),'P&amp;R'!$N$8:$Q$1113,2,FALSE))</f>
        <v/>
      </c>
      <c r="BU18" s="472"/>
      <c r="BV18" s="473"/>
      <c r="BW18" s="162"/>
      <c r="BX18" s="85"/>
      <c r="BY18" s="88"/>
      <c r="BZ18" s="88"/>
      <c r="CA18" s="88"/>
      <c r="CB18" s="92"/>
      <c r="CC18" s="92"/>
      <c r="CD18" s="96"/>
      <c r="CE18" s="96"/>
      <c r="CF18" s="100"/>
      <c r="CG18" s="104"/>
      <c r="CH18" s="19"/>
      <c r="CI18" s="122"/>
      <c r="CJ18" s="122"/>
      <c r="CK18" s="19"/>
      <c r="CL18" s="150"/>
      <c r="CM18" s="19"/>
      <c r="CN18" s="19"/>
      <c r="CO18" s="19"/>
      <c r="CP18" s="151"/>
      <c r="CQ18" s="19"/>
      <c r="CR18" s="19"/>
      <c r="CS18" s="154"/>
      <c r="CT18" s="155"/>
      <c r="CU18" s="19"/>
      <c r="CV18" s="19"/>
      <c r="CW18" s="19"/>
    </row>
    <row r="19" spans="2:101" ht="24.9" customHeight="1" x14ac:dyDescent="0.35">
      <c r="B19" s="449"/>
      <c r="C19" s="329" t="str">
        <f>IF(T9&lt;&gt;"",T9,"")</f>
        <v/>
      </c>
      <c r="D19" s="330" t="str">
        <f>IF(S9&lt;&gt;"",S9,"")</f>
        <v>-</v>
      </c>
      <c r="E19" s="331" t="str">
        <f>IF(R9&lt;&gt;"",R9,"")</f>
        <v/>
      </c>
      <c r="F19" s="332" t="str">
        <f>IF(T11&lt;&gt;"",T11,"")</f>
        <v/>
      </c>
      <c r="G19" s="330" t="str">
        <f>IF(S11&lt;&gt;"",S11,"")</f>
        <v>-</v>
      </c>
      <c r="H19" s="331" t="str">
        <f>IF(R11&lt;&gt;"",R11,"")</f>
        <v/>
      </c>
      <c r="I19" s="332" t="str">
        <f>IF(T13&lt;&gt;"",T13,"")</f>
        <v/>
      </c>
      <c r="J19" s="330" t="str">
        <f>IF(S13&lt;&gt;"",S13,"")</f>
        <v>-</v>
      </c>
      <c r="K19" s="331" t="str">
        <f>IF(R13&lt;&gt;"",R13,"")</f>
        <v/>
      </c>
      <c r="L19" s="332" t="str">
        <f>IF(T15&lt;&gt;"",T15,"")</f>
        <v/>
      </c>
      <c r="M19" s="330" t="str">
        <f>IF(S15&lt;&gt;"",S15,"")</f>
        <v>-</v>
      </c>
      <c r="N19" s="331" t="str">
        <f>IF(R15&lt;&gt;"",R15,"")</f>
        <v/>
      </c>
      <c r="O19" s="332" t="str">
        <f>IF(T17&lt;&gt;"",T17,"")</f>
        <v/>
      </c>
      <c r="P19" s="330" t="str">
        <f>IF(S17&lt;&gt;"",S17,"")</f>
        <v>-</v>
      </c>
      <c r="Q19" s="331" t="str">
        <f>IF(R17&lt;&gt;"",R17,"")</f>
        <v/>
      </c>
      <c r="R19" s="327"/>
      <c r="S19" s="327"/>
      <c r="T19" s="328"/>
      <c r="U19" s="324" t="str">
        <f>IF(ISNA(VLOOKUP(CONCATENATE($B18,U$7,"1"),'P&amp;R'!$N$8:$Q$1113,3,FALSE)), "", VLOOKUP(CONCATENATE($B18,U$7,"1"),'P&amp;R'!$N$8:$Q$1113,3,FALSE))</f>
        <v/>
      </c>
      <c r="V19" s="324" t="str">
        <f>IF(ISNA(VLOOKUP(CONCATENATE($B18,U$7,"1"),'P&amp;R'!$N$8:$Q$1113,4,FALSE)), "", VLOOKUP(CONCATENATE($B18,U$7,"1"),'P&amp;R'!$N$8:$Q$1113,4,FALSE))</f>
        <v>-</v>
      </c>
      <c r="W19" s="325" t="str">
        <f>IF(ISNA(VLOOKUP(CONCATENATE(U$7,$B18,"1"),'P&amp;R'!$N$8:$Q$1113,3,FALSE)), "", VLOOKUP(CONCATENATE(U$7,$B18,"1"),'P&amp;R'!$N$8:$Q$1113,3,FALSE))</f>
        <v/>
      </c>
      <c r="X19" s="324" t="str">
        <f>IF(ISNA(VLOOKUP(CONCATENATE($B18,X$7,"1"),'P&amp;R'!$N$8:$Q$1113,3,FALSE)), "", VLOOKUP(CONCATENATE($B18,X$7,"1"),'P&amp;R'!$N$8:$Q$1113,3,FALSE))</f>
        <v/>
      </c>
      <c r="Y19" s="324" t="str">
        <f>IF(ISNA(VLOOKUP(CONCATENATE($B18,X$7,"1"),'P&amp;R'!$N$8:$Q$1113,4,FALSE)), "", VLOOKUP(CONCATENATE($B18,X$7,"1"),'P&amp;R'!$N$8:$Q$1113,4,FALSE))</f>
        <v/>
      </c>
      <c r="Z19" s="325" t="str">
        <f>IF(ISNA(VLOOKUP(CONCATENATE(X$7,$B18,"1"),'P&amp;R'!$N$8:$Q$1113,3,FALSE)), "", VLOOKUP(CONCATENATE(X$7,$B18,"1"),'P&amp;R'!$N$8:$Q$1113,3,FALSE))</f>
        <v/>
      </c>
      <c r="AA19" s="324" t="str">
        <f>IF(ISNA(VLOOKUP(CONCATENATE($B18,AA$7,"1"),'P&amp;R'!$N$8:$Q$1113,3,FALSE)), "", VLOOKUP(CONCATENATE($B18,AA$7,"1"),'P&amp;R'!$N$8:$Q$1113,3,FALSE))</f>
        <v/>
      </c>
      <c r="AB19" s="324" t="str">
        <f>IF(ISNA(VLOOKUP(CONCATENATE($B18,AA$7,"1"),'P&amp;R'!$N$8:$Q$1113,4,FALSE)), "", VLOOKUP(CONCATENATE($B18,AA$7,"1"),'P&amp;R'!$N$8:$Q$1113,4,FALSE))</f>
        <v>-</v>
      </c>
      <c r="AC19" s="325" t="str">
        <f>IF(ISNA(VLOOKUP(CONCATENATE(AA$7,$B18,"1"),'P&amp;R'!$N$8:$Q$1113,3,FALSE)), "", VLOOKUP(CONCATENATE(AA$7,$B18,"1"),'P&amp;R'!$N$8:$Q$1113,3,FALSE))</f>
        <v/>
      </c>
      <c r="AD19" s="324" t="str">
        <f>IF(ISNA(VLOOKUP(CONCATENATE($B18,AD$7,"1"),'P&amp;R'!$N$8:$Q$1113,3,FALSE)), "", VLOOKUP(CONCATENATE($B18,AD$7,"1"),'P&amp;R'!$N$8:$Q$1113,3,FALSE))</f>
        <v/>
      </c>
      <c r="AE19" s="324" t="str">
        <f>IF(ISNA(VLOOKUP(CONCATENATE($B18,AD$7,"1"),'P&amp;R'!$N$8:$Q$1113,4,FALSE)), "", VLOOKUP(CONCATENATE($B18,AD$7,"1"),'P&amp;R'!$N$8:$Q$1113,4,FALSE))</f>
        <v/>
      </c>
      <c r="AF19" s="325" t="str">
        <f>IF(ISNA(VLOOKUP(CONCATENATE(AD$7,$B18,"1"),'P&amp;R'!$N$8:$Q$1113,3,FALSE)), "", VLOOKUP(CONCATENATE(AD$7,$B18,"1"),'P&amp;R'!$N$8:$Q$1113,3,FALSE))</f>
        <v/>
      </c>
      <c r="AG19" s="324" t="str">
        <f>IF(ISNA(VLOOKUP(CONCATENATE($B18,AG$7,"1"),'P&amp;R'!$N$8:$Q$1113,3,FALSE)), "", VLOOKUP(CONCATENATE($B18,AG$7,"1"),'P&amp;R'!$N$8:$Q$1113,3,FALSE))</f>
        <v/>
      </c>
      <c r="AH19" s="324" t="str">
        <f>IF(ISNA(VLOOKUP(CONCATENATE($B18,AG$7,"1"),'P&amp;R'!$N$8:$Q$1113,4,FALSE)), "", VLOOKUP(CONCATENATE($B18,AG$7,"1"),'P&amp;R'!$N$8:$Q$1113,4,FALSE))</f>
        <v/>
      </c>
      <c r="AI19" s="325" t="str">
        <f>IF(ISNA(VLOOKUP(CONCATENATE(AG$7,$B18,"1"),'P&amp;R'!$N$8:$Q$1113,3,FALSE)), "", VLOOKUP(CONCATENATE(AG$7,$B18,"1"),'P&amp;R'!$N$8:$Q$1113,3,FALSE))</f>
        <v/>
      </c>
      <c r="AJ19" s="324" t="str">
        <f>IF(ISNA(VLOOKUP(CONCATENATE($B18,AJ$7,"1"),'P&amp;R'!$N$8:$Q$1113,3,FALSE)), "", VLOOKUP(CONCATENATE($B18,AJ$7,"1"),'P&amp;R'!$N$8:$Q$1113,3,FALSE))</f>
        <v/>
      </c>
      <c r="AK19" s="324" t="str">
        <f>IF(ISNA(VLOOKUP(CONCATENATE($B18,AJ$7,"1"),'P&amp;R'!$N$8:$Q$1113,4,FALSE)), "", VLOOKUP(CONCATENATE($B18,AJ$7,"1"),'P&amp;R'!$N$8:$Q$1113,4,FALSE))</f>
        <v/>
      </c>
      <c r="AL19" s="325" t="str">
        <f>IF(ISNA(VLOOKUP(CONCATENATE(AJ$7,$B18,"1"),'P&amp;R'!$N$8:$Q$1113,3,FALSE)), "", VLOOKUP(CONCATENATE(AJ$7,$B18,"1"),'P&amp;R'!$N$8:$Q$1113,3,FALSE))</f>
        <v/>
      </c>
      <c r="AM19" s="324" t="str">
        <f>IF(ISNA(VLOOKUP(CONCATENATE($B18,AM$7,"1"),'P&amp;R'!$N$8:$Q$1113,3,FALSE)), "", VLOOKUP(CONCATENATE($B18,AM$7,"1"),'P&amp;R'!$N$8:$Q$1113,3,FALSE))</f>
        <v/>
      </c>
      <c r="AN19" s="324" t="str">
        <f>IF(ISNA(VLOOKUP(CONCATENATE($B18,AM$7,"1"),'P&amp;R'!$N$8:$Q$1113,4,FALSE)), "", VLOOKUP(CONCATENATE($B18,AM$7,"1"),'P&amp;R'!$N$8:$Q$1113,4,FALSE))</f>
        <v/>
      </c>
      <c r="AO19" s="325" t="str">
        <f>IF(ISNA(VLOOKUP(CONCATENATE(AM$7,$B18,"1"),'P&amp;R'!$N$8:$Q$1113,3,FALSE)), "", VLOOKUP(CONCATENATE(AM$7,$B18,"1"),'P&amp;R'!$N$8:$Q$1113,3,FALSE))</f>
        <v/>
      </c>
      <c r="AP19" s="324" t="str">
        <f>IF(ISNA(VLOOKUP(CONCATENATE($B18,AP$7,"1"),'P&amp;R'!$N$8:$Q$1113,3,FALSE)), "", VLOOKUP(CONCATENATE($B18,AP$7,"1"),'P&amp;R'!$N$8:$Q$1113,3,FALSE))</f>
        <v/>
      </c>
      <c r="AQ19" s="324" t="str">
        <f>IF(ISNA(VLOOKUP(CONCATENATE($B18,AP$7,"1"),'P&amp;R'!$N$8:$Q$1113,4,FALSE)), "", VLOOKUP(CONCATENATE($B18,AP$7,"1"),'P&amp;R'!$N$8:$Q$1113,4,FALSE))</f>
        <v/>
      </c>
      <c r="AR19" s="325" t="str">
        <f>IF(ISNA(VLOOKUP(CONCATENATE(AP$7,$B18,"1"),'P&amp;R'!$N$8:$Q$1113,3,FALSE)), "", VLOOKUP(CONCATENATE(AP$7,$B18,"1"),'P&amp;R'!$N$8:$Q$1113,3,FALSE))</f>
        <v/>
      </c>
      <c r="AS19" s="324" t="str">
        <f>IF(ISNA(VLOOKUP(CONCATENATE($B18,AS$7,"1"),'P&amp;R'!$N$8:$Q$1113,3,FALSE)), "", VLOOKUP(CONCATENATE($B18,AS$7,"1"),'P&amp;R'!$N$8:$Q$1113,3,FALSE))</f>
        <v/>
      </c>
      <c r="AT19" s="324" t="str">
        <f>IF(ISNA(VLOOKUP(CONCATENATE($B18,AS$7,"1"),'P&amp;R'!$N$8:$Q$1113,4,FALSE)), "", VLOOKUP(CONCATENATE($B18,AS$7,"1"),'P&amp;R'!$N$8:$Q$1113,4,FALSE))</f>
        <v/>
      </c>
      <c r="AU19" s="325" t="str">
        <f>IF(ISNA(VLOOKUP(CONCATENATE(AS$7,$B18,"1"),'P&amp;R'!$N$8:$Q$1113,3,FALSE)), "", VLOOKUP(CONCATENATE(AS$7,$B18,"1"),'P&amp;R'!$N$8:$Q$1113,3,FALSE))</f>
        <v/>
      </c>
      <c r="AV19" s="324" t="str">
        <f>IF(ISNA(VLOOKUP(CONCATENATE($B18,AV$7,"1"),'P&amp;R'!$N$8:$Q$1113,3,FALSE)), "", VLOOKUP(CONCATENATE($B18,AV$7,"1"),'P&amp;R'!$N$8:$Q$1113,3,FALSE))</f>
        <v/>
      </c>
      <c r="AW19" s="324" t="str">
        <f>IF(ISNA(VLOOKUP(CONCATENATE($B18,AV$7,"1"),'P&amp;R'!$N$8:$Q$1113,4,FALSE)), "", VLOOKUP(CONCATENATE($B18,AV$7,"1"),'P&amp;R'!$N$8:$Q$1113,4,FALSE))</f>
        <v/>
      </c>
      <c r="AX19" s="325" t="str">
        <f>IF(ISNA(VLOOKUP(CONCATENATE(AV$7,$B18,"1"),'P&amp;R'!$N$8:$Q$1113,3,FALSE)), "", VLOOKUP(CONCATENATE(AV$7,$B18,"1"),'P&amp;R'!$N$8:$Q$1113,3,FALSE))</f>
        <v/>
      </c>
      <c r="AY19" s="324" t="str">
        <f>IF(ISNA(VLOOKUP(CONCATENATE($B18,AY$7,"1"),'P&amp;R'!$N$8:$Q$1113,3,FALSE)), "", VLOOKUP(CONCATENATE($B18,AY$7,"1"),'P&amp;R'!$N$8:$Q$1113,3,FALSE))</f>
        <v/>
      </c>
      <c r="AZ19" s="324" t="str">
        <f>IF(ISNA(VLOOKUP(CONCATENATE($B18,AY$7,"1"),'P&amp;R'!$N$8:$Q$1113,4,FALSE)), "", VLOOKUP(CONCATENATE($B18,AY$7,"1"),'P&amp;R'!$N$8:$Q$1113,4,FALSE))</f>
        <v/>
      </c>
      <c r="BA19" s="325" t="str">
        <f>IF(ISNA(VLOOKUP(CONCATENATE(AY$7,$B18,"1"),'P&amp;R'!$N$8:$Q$1113,3,FALSE)), "", VLOOKUP(CONCATENATE(AY$7,$B18,"1"),'P&amp;R'!$N$8:$Q$1113,3,FALSE))</f>
        <v/>
      </c>
      <c r="BB19" s="324" t="str">
        <f>IF(ISNA(VLOOKUP(CONCATENATE($B18,BB$7,"1"),'P&amp;R'!$N$8:$Q$1113,3,FALSE)), "", VLOOKUP(CONCATENATE($B18,BB$7,"1"),'P&amp;R'!$N$8:$Q$1113,3,FALSE))</f>
        <v/>
      </c>
      <c r="BC19" s="324" t="str">
        <f>IF(ISNA(VLOOKUP(CONCATENATE($B18,BB$7,"1"),'P&amp;R'!$N$8:$Q$1113,4,FALSE)), "", VLOOKUP(CONCATENATE($B18,BB$7,"1"),'P&amp;R'!$N$8:$Q$1113,4,FALSE))</f>
        <v/>
      </c>
      <c r="BD19" s="325" t="str">
        <f>IF(ISNA(VLOOKUP(CONCATENATE(BB$7,$B18,"1"),'P&amp;R'!$N$8:$Q$1113,3,FALSE)), "", VLOOKUP(CONCATENATE(BB$7,$B18,"1"),'P&amp;R'!$N$8:$Q$1113,3,FALSE))</f>
        <v/>
      </c>
      <c r="BE19" s="324" t="str">
        <f>IF(ISNA(VLOOKUP(CONCATENATE($B18,BE$7,"1"),'P&amp;R'!$N$8:$Q$1113,3,FALSE)), "", VLOOKUP(CONCATENATE($B18,BE$7,"1"),'P&amp;R'!$N$8:$Q$1113,3,FALSE))</f>
        <v/>
      </c>
      <c r="BF19" s="324" t="str">
        <f>IF(ISNA(VLOOKUP(CONCATENATE($B18,BE$7,"1"),'P&amp;R'!$N$8:$Q$1113,4,FALSE)), "", VLOOKUP(CONCATENATE($B18,BE$7,"1"),'P&amp;R'!$N$8:$Q$1113,4,FALSE))</f>
        <v/>
      </c>
      <c r="BG19" s="325" t="str">
        <f>IF(ISNA(VLOOKUP(CONCATENATE(BE$7,$B18,"1"),'P&amp;R'!$N$8:$Q$1113,3,FALSE)), "", VLOOKUP(CONCATENATE(BE$7,$B18,"1"),'P&amp;R'!$N$8:$Q$1113,3,FALSE))</f>
        <v/>
      </c>
      <c r="BH19" s="324" t="str">
        <f>IF(ISNA(VLOOKUP(CONCATENATE($B18,BH$7,"1"),'P&amp;R'!$N$8:$Q$1113,3,FALSE)), "", VLOOKUP(CONCATENATE($B18,BH$7,"1"),'P&amp;R'!$N$8:$Q$1113,3,FALSE))</f>
        <v/>
      </c>
      <c r="BI19" s="324" t="str">
        <f>IF(ISNA(VLOOKUP(CONCATENATE($B18,BH$7,"1"),'P&amp;R'!$N$8:$Q$1113,4,FALSE)), "", VLOOKUP(CONCATENATE($B18,BH$7,"1"),'P&amp;R'!$N$8:$Q$1113,4,FALSE))</f>
        <v/>
      </c>
      <c r="BJ19" s="325" t="str">
        <f>IF(ISNA(VLOOKUP(CONCATENATE(BH$7,$B18,"1"),'P&amp;R'!$N$8:$Q$1113,3,FALSE)), "", VLOOKUP(CONCATENATE(BH$7,$B18,"1"),'P&amp;R'!$N$8:$Q$1113,3,FALSE))</f>
        <v/>
      </c>
      <c r="BK19" s="324" t="str">
        <f>IF(ISNA(VLOOKUP(CONCATENATE($B18,BK$7,"1"),'P&amp;R'!$N$8:$Q$1113,3,FALSE)), "", VLOOKUP(CONCATENATE($B18,BK$7,"1"),'P&amp;R'!$N$8:$Q$1113,3,FALSE))</f>
        <v/>
      </c>
      <c r="BL19" s="324" t="str">
        <f>IF(ISNA(VLOOKUP(CONCATENATE($B18,BK$7,"1"),'P&amp;R'!$N$8:$Q$1113,4,FALSE)), "", VLOOKUP(CONCATENATE($B18,BK$7,"1"),'P&amp;R'!$N$8:$Q$1113,4,FALSE))</f>
        <v/>
      </c>
      <c r="BM19" s="325" t="str">
        <f>IF(ISNA(VLOOKUP(CONCATENATE(BK$7,$B18,"1"),'P&amp;R'!$N$8:$Q$1113,3,FALSE)), "", VLOOKUP(CONCATENATE(BK$7,$B18,"1"),'P&amp;R'!$N$8:$Q$1113,3,FALSE))</f>
        <v/>
      </c>
      <c r="BN19" s="324" t="str">
        <f>IF(ISNA(VLOOKUP(CONCATENATE($B18,BN$7,"1"),'P&amp;R'!$N$8:$Q$1113,3,FALSE)), "", VLOOKUP(CONCATENATE($B18,BN$7,"1"),'P&amp;R'!$N$8:$Q$1113,3,FALSE))</f>
        <v/>
      </c>
      <c r="BO19" s="324" t="str">
        <f>IF(ISNA(VLOOKUP(CONCATENATE($B18,BN$7,"1"),'P&amp;R'!$N$8:$Q$1113,4,FALSE)), "", VLOOKUP(CONCATENATE($B18,BN$7,"1"),'P&amp;R'!$N$8:$Q$1113,4,FALSE))</f>
        <v/>
      </c>
      <c r="BP19" s="325" t="str">
        <f>IF(ISNA(VLOOKUP(CONCATENATE(BN$7,$B18,"1"),'P&amp;R'!$N$8:$Q$1113,3,FALSE)), "", VLOOKUP(CONCATENATE(BN$7,$B18,"1"),'P&amp;R'!$N$8:$Q$1113,3,FALSE))</f>
        <v/>
      </c>
      <c r="BQ19" s="324" t="str">
        <f>IF(ISNA(VLOOKUP(CONCATENATE($B18,BQ$7,"1"),'P&amp;R'!$N$8:$Q$1113,3,FALSE)), "", VLOOKUP(CONCATENATE($B18,BQ$7,"1"),'P&amp;R'!$N$8:$Q$1113,3,FALSE))</f>
        <v/>
      </c>
      <c r="BR19" s="324" t="str">
        <f>IF(ISNA(VLOOKUP(CONCATENATE($B18,BQ$7,"1"),'P&amp;R'!$N$8:$Q$1113,4,FALSE)), "", VLOOKUP(CONCATENATE($B18,BQ$7,"1"),'P&amp;R'!$N$8:$Q$1113,4,FALSE))</f>
        <v/>
      </c>
      <c r="BS19" s="325" t="str">
        <f>IF(ISNA(VLOOKUP(CONCATENATE(BQ$7,$B18,"1"),'P&amp;R'!$N$8:$Q$1113,3,FALSE)), "", VLOOKUP(CONCATENATE(BQ$7,$B18,"1"),'P&amp;R'!$N$8:$Q$1113,3,FALSE))</f>
        <v/>
      </c>
      <c r="BT19" s="324" t="str">
        <f>IF(ISNA(VLOOKUP(CONCATENATE($B18,BT$7,"1"),'P&amp;R'!$N$8:$Q$1113,3,FALSE)), "", VLOOKUP(CONCATENATE($B18,BT$7,"1"),'P&amp;R'!$N$8:$Q$1113,3,FALSE))</f>
        <v/>
      </c>
      <c r="BU19" s="324" t="str">
        <f>IF(ISNA(VLOOKUP(CONCATENATE($B18,BT$7,"1"),'P&amp;R'!$N$8:$Q$1113,4,FALSE)), "", VLOOKUP(CONCATENATE($B18,BT$7,"1"),'P&amp;R'!$N$8:$Q$1113,4,FALSE))</f>
        <v/>
      </c>
      <c r="BV19" s="325" t="str">
        <f>IF(ISNA(VLOOKUP(CONCATENATE(BT$7,$B18,"1"),'P&amp;R'!$N$8:$Q$1113,3,FALSE)), "", VLOOKUP(CONCATENATE(BT$7,$B18,"1"),'P&amp;R'!$N$8:$Q$1113,3,FALSE))</f>
        <v/>
      </c>
      <c r="BW19" s="163"/>
      <c r="BX19" s="86">
        <f>SUM(BY19:CC19)</f>
        <v>0</v>
      </c>
      <c r="BY19" s="89">
        <f>IF(AND(D19&lt;&gt;"DF",C19&gt;E19),1,0)+IF(AND(G19&lt;&gt;"DF",F19&gt;H19),1,0)+IF(AND(J19&lt;&gt;"DF",I19&gt;K19),1,0)+IF(AND(M19&lt;&gt;"DF",L19&gt;N19),1,0)+IF(AND(P19&lt;&gt;"DF",O19&gt;Q19),1,0)+IF(AND(S19&lt;&gt;"DF",R19&gt;T19),1,0)+IF(AND(V19&lt;&gt;"DF",U19&gt;W19),1,0)+IF(AND(Y19&lt;&gt;"DF",X19&gt;Z19),1,0)+IF(AND(AB19&lt;&gt;"DF",AA19&gt;AC19),1,0)+IF(AND(AE19&lt;&gt;"DF",AD19&gt;AF19),1,0)+IF(AND(AH19&lt;&gt;"DF",AG19&gt;AI19),1,0)+IF(AND(AK19&lt;&gt;"DF",AJ19&gt;AL19),1,0)+IF(AND(AN19&lt;&gt;"DF",AM19&gt;AO19),1,0)+IF(AND(AQ19&lt;&gt;"DF",AP19&gt;AR19),1,0)+IF(AND(AT19&lt;&gt;"DF",AS19&gt;AU19),1,0)+IF(AND(AW19&lt;&gt;"DF",AV19&gt;AX19),1,0)+IF(AND(AZ19&lt;&gt;"DF",AY19&gt;BA19),1,0)+IF(AND(BC19&lt;&gt;"DF",BB19&gt;BD19),1,0)+IF(AND(BF19&lt;&gt;"DF",BE19&gt;BG19),1,0)+IF(AND(BI19&lt;&gt;"DF",BH19&gt;BJ19),1,0)+IF(AND(BL19&lt;&gt;"DF",BK19&gt;BM19),1,0)+IF(AND(BO19&lt;&gt;"DF",BN19&gt;BP19),1,0)+IF(AND(BR19&lt;&gt;"DF",BQ19&gt;BS19),1,0)+IF(AND(BU19&lt;&gt;"DF",BT19&gt;BV19),1,0)</f>
        <v>0</v>
      </c>
      <c r="BZ19" s="89">
        <f>IF(AND(C19=E19,C19&lt;&gt;"",E19&lt;&gt;""),1,0)+IF(AND(F19=H19,F19&lt;&gt;"",H19&lt;&gt;""),1,0)+IF(AND(I19=K19,I19&lt;&gt;"",K19&lt;&gt;""),1,0)+IF(AND(L19=N19,L19&lt;&gt;"",N19&lt;&gt;""),1,0)+IF(AND(O19=Q19,O19&lt;&gt;"",Q19&lt;&gt;""),1,0)+IF(AND(R19=T19,R19&lt;&gt;"",T19&lt;&gt;""),1,0)+IF(AND(U19=W19,U19&lt;&gt;"",W19&lt;&gt;""),1,0)+IF(AND(X19=Z19,X19&lt;&gt;"",Z19&lt;&gt;""),1,0)+IF(AND(AA19=AC19,AA19&lt;&gt;"",AC19&lt;&gt;""),1,0)+IF(AND(AD19=AF19,AD19&lt;&gt;"",AF19&lt;&gt;""),1,0)+IF(AND(AG19=AI19,AG19&lt;&gt;"",AI19&lt;&gt;""),1,0)+IF(AND(AJ19=AL19,AJ19&lt;&gt;"",AL19&lt;&gt;""),1,0)+IF(AND(AM19=AO19,AM19&lt;&gt;"",AO19&lt;&gt;""),1,0)+IF(AND(AP19=AR19,AP19&lt;&gt;"",AR19&lt;&gt;""),1,0)+IF(AND(AS19=AU19,AS19&lt;&gt;"",AU19&lt;&gt;""),1,0)+IF(AND(AV19=AX19,AV19&lt;&gt;"",AX19&lt;&gt;""),1,0)+IF(AND(AY19=BA19,AY19&lt;&gt;"",BA19&lt;&gt;""),1,0)+IF(AND(BB19=BD19,BB19&lt;&gt;"",BD19&lt;&gt;""),1,0)+IF(AND(BE19=BG19,BE19&lt;&gt;"",BG19&lt;&gt;""),1,0)+IF(AND(BH19=BJ19,BH19&lt;&gt;"",BJ19&lt;&gt;""),1,0)+IF(AND(BK19=BM19,BK19&lt;&gt;"",BM19&lt;&gt;""),1,0)+IF(AND(BN19=BP19,BN19&lt;&gt;"",BP19&lt;&gt;""),1,0)+IF(AND(BQ19=BS19,BQ19&lt;&gt;"",BS19&lt;&gt;""),1,0)+IF(AND(BT19=BV19,BT19&lt;&gt;"",BV19&lt;&gt;""),1,0)</f>
        <v>0</v>
      </c>
      <c r="CA19" s="89">
        <f>IF(AND(D19&lt;&gt;"DF",C19&lt;E19),1,0)+IF(AND(G19&lt;&gt;"DF",F19&lt;H19),1,0)+IF(AND(J19&lt;&gt;"DF",I19&lt;K19),1,0)+IF(AND(M19&lt;&gt;"DF",L19&lt;N19),1,0)+IF(AND(P19&lt;&gt;"DF",O19&lt;Q19),1,0)+IF(AND(S19&lt;&gt;"DF",R19&lt;T19),1,0)+IF(AND(V19&lt;&gt;"DF",U19&lt;W19),1,0)+IF(AND(Y19&lt;&gt;"DF",X19&lt;Z19),1,0)+IF(AND(AB19&lt;&gt;"DF",AA19&lt;AC19),1,0)+IF(AND(AE19&lt;&gt;"DF",AD19&lt;AF19),1,0)+IF(AND(AH19&lt;&gt;"DF",AG19&lt;AI19),1,0)+IF(AND(AK19&lt;&gt;"DF",AJ19&lt;AL19),1,0)+IF(AND(AN19&lt;&gt;"DF",AM19&lt;AO19),1,0)+IF(AND(AQ19&lt;&gt;"DF",AP19&lt;AR19),1,0)+IF(AND(AT19&lt;&gt;"DF",AS19&lt;AU19),1,0)+IF(AND(AW19&lt;&gt;"DF",AV19&lt;AX19),1,0)+IF(AND(AZ19&lt;&gt;"DF",AY19&lt;BA19),1,0)+IF(AND(BC19&lt;&gt;"DF",BB19&lt;BD19),1,0)+IF(AND(BF19&lt;&gt;"DF",BE19&lt;BG19),1,0)+IF(AND(BI19&lt;&gt;"DF",BH19&lt;BJ19),1,0)+IF(AND(BL19&lt;&gt;"DF",BK19&lt;BM19),1,0)+IF(AND(BO19&lt;&gt;"DF",BN19&lt;BP19),1,0)+IF(AND(BR19&lt;&gt;"DF",BQ19&lt;BS19),1,0)+IF(AND(BU19&lt;&gt;"DF",BT19&lt;BV19),1,0)</f>
        <v>0</v>
      </c>
      <c r="CB19" s="93">
        <f>IF(AND(D19="DF",C19&gt;E19),1,0)+IF(AND(G19="DF",F19&gt;H19),1,0)+IF(AND(J19="DF",I19&gt;K19),1,0)+IF(AND(M19="DF",L19&gt;N19),1,0)+IF(AND(P19="DF",O19&gt;Q19),1,0)+IF(AND(S19="DF",R19&gt;T19),1,0)+IF(AND(V19="DF",U19&gt;W19),1,0)+IF(AND(Y19="DF",X19&gt;Z19),1,0)+IF(AND(AB19="DF",AA19&gt;AC19),1,0)+IF(AND(AE19="DF",AD19&gt;AF19),1,0)+IF(AND(AH19="DF",AG19&gt;AI19),1,0)+IF(AND(AK19="DF",AJ19&gt;AL19),1,0)+IF(AND(AN19="DF",AM19&gt;AO19),1,0)+IF(AND(AQ19="DF",AP19&gt;AR19),1,0)+IF(AND(AT19="DF",AS19&gt;AU19),1,0)+IF(AND(AW19="DF",AV19&gt;AX19),1,0)+IF(AND(AZ19="DF",AY19&gt;BA19),1,0)+IF(AND(BC19="DF",BB19&gt;BD19),1,0)+IF(AND(BF19="DF",BE19&gt;BG19),1,0)+IF(AND(BI19="DF",BH19&gt;BJ19),1,0)+IF(AND(BL19="DF",BK19&gt;BM19),1,0)+IF(AND(BO19="DF",BN19&gt;BP19),1,0)+IF(AND(BR19="DF",BQ19&gt;BS19),1,0)+IF(AND(BU19="DF",BT19&gt;BV19),1,0)</f>
        <v>0</v>
      </c>
      <c r="CC19" s="93">
        <f>IF(AND(D19="DF",C19&lt;E19),1,0)+IF(AND(G19="DF",F19&lt;H19),1,0)+IF(AND(J19="DF",I19&lt;K19),1,0)+IF(AND(M19="DF",L19&lt;N19),1,0)+IF(AND(P19="DF",O19&lt;Q19),1,0)+IF(AND(S19="DF",R19&lt;T19),1,0)+IF(AND(V19="DF",U19&lt;W19),1,0)+IF(AND(Y19="DF",X19&lt;Z19),1,0)+IF(AND(AB19="DF",AA19&lt;AC19),1,0)+IF(AND(AE19="DF",AD19&lt;AF19),1,0)+IF(AND(AH19="DF",AG19&lt;AI19),1,0)+IF(AND(AK19="DF",AJ19&lt;AL19),1,0)+IF(AND(AN19="DF",AM19&lt;AO19),1,0)+IF(AND(AQ19="DF",AP19&lt;AR19),1,0)+IF(AND(AT19="DF",AS19&lt;AU19),1,0)+IF(AND(AW19="DF",AV19&lt;AX19),1,0)+IF(AND(AZ19="DF",AY19&lt;BA19),1,0)+IF(AND(BC19="DF",BB19&lt;BD19),1,0)+IF(AND(BF19="DF",BE19&lt;BG19),1,0)+IF(AND(BI19="DF",BH19&lt;BJ19),1,0)+IF(AND(BL19="DF",BK19&lt;BM19),1,0)+IF(AND(BO19="DF",BN19&lt;BP19),1,0)+IF(AND(BR19="DF",BQ19&lt;BS19),1,0)+IF(AND(BU19="DF",BT19&lt;BV19),1,0)</f>
        <v>0</v>
      </c>
      <c r="CD19" s="97">
        <f>SUM(C19)+SUM(F19)+SUM(I19)+SUM(L19)+SUM(O19)+SUM(R19)+SUM(U19)+SUM(X19)+SUM(AA19)+SUM(AD19)+SUM(AG19)+SUM(AJ19)+SUM(AM19)+SUM(AP19)+SUM(AS19)+SUM(AV19)+SUM(AY19)+SUM(BB19)+SUM(BE19)+SUM(BH19)+SUM(BK19)+SUM(BN19)+SUM(BQ19)+SUM(BT19)</f>
        <v>0</v>
      </c>
      <c r="CE19" s="97">
        <f>SUM(E19)+SUM(H19)+SUM(K19)+SUM(N19)+SUM(Q19)+SUM(T19)+SUM(W19)+SUM(Z19)+SUM(AC19)+SUM(AF19)+SUM(AI19)+SUM(AL19)+SUM(AO19)+SUM(AR19)+SUM(AU19)+SUM(AX19)+SUM(BA19)+SUM(BD19)+SUM(BG19)+SUM(BJ19)+SUM(BM19)+SUM(BP19)+SUM(BS19)+SUM(BV19)</f>
        <v>0</v>
      </c>
      <c r="CF19" s="101">
        <f>CD19-CE19</f>
        <v>0</v>
      </c>
      <c r="CG19" s="105">
        <f>SUM(BY19*$BY$5)+SUM(BZ19*$BZ$5)+SUM(CA19*$CA$5)+SUM(CB19*$CB$5)+SUM(CC19*$CC$5)</f>
        <v>0</v>
      </c>
      <c r="CH19" s="19"/>
      <c r="CI19" s="129">
        <f>SUM(CL19:CP19)</f>
        <v>0</v>
      </c>
      <c r="CJ19" s="129">
        <f>CS19-CT19</f>
        <v>0</v>
      </c>
      <c r="CK19" s="19"/>
      <c r="CL19" s="126">
        <f>IF(AND(CG19=$CG$9,C19&gt;E19,D19="-"),$BY$5,0)+IF(AND(CG19=$CG$11,F19&gt;H19,G19="-"),$BY$5,0)+IF(AND(CG19=$CG$13,I19&gt;K19,J19="-"),$BY$5,0)+IF(AND(CG19=$CG$15,L19&gt;N19,M19="-"),$BY$5,0)+IF(AND(CG19=$CG$17,O19&gt;Q19,P19="-"),$BY$5,0)+IF(AND(CG19=$CG$19,R19&gt;T19,S19="-"),$BY$5,0)+IF(AND(CG19=$CG$21,U19&gt;W19,V19="-"),$BY$5,0)+IF(AND(CG19=$CG$23,X19&gt;Z19,Y19="-"),$BY$5,0)+IF(AND(CG19=$CG$25,AA19&gt;AC19,AB19="-"),$BY$5,0)+IF(AND(CG19=$CG$27,AD19&gt;AF19,AE19="-"),$BY$5,0)+IF(AND(CG19=$CG$29,AG19&gt;AI19,AH19="-"),$BY$5,0)+IF(AND(CG19=$CG$31,AJ19&gt;AL19,AK19="-"),$BY$5,0)+IF(AND(CG19=$CG$33,AM19&gt;AO19,AN19="-"),$BY$5,0)+IF(AND(CG19=$CG$35,AP19&gt;AR19,AQ19="-"),$BY$5,0)+IF(AND(CG19=$CG$37,AS19&gt;AU19,AT19="-"),$BY$5,0)+IF(AND(CG19=$CG$39,AV19&gt;AX19,AW19="-"),$BY$5,0)+IF(AND(CG19=$CG$41,AY19&gt;BA19,AZ19="-"),$BY$5,0)+IF(AND(CG19=$CG$43,BB19&gt;BD19,BC19="-"),$BY$5,0)+IF(AND(CG19=$CG$45,BE19&gt;BG19,BF19="-"),$BY$5,0)+IF(AND(CG19=$CG$47,BH19&gt;BJ19,BI19="-"),$BY$5,0)+IF(AND(CG19=$CG$49,BK19&gt;BM19,BL19="-"),$BY$5,0)+IF(AND(CG19=$CG$51,BN19&gt;BP19,BO19="-"),$BY$5,0)+IF(AND(CG19=$CG$53,BQ19&gt;BS19,BR19="-"),$BY$5,0)+IF(AND(CG19=$CG$55,BT19&gt;BV19,BU19="-"),$BY$5,0)</f>
        <v>0</v>
      </c>
      <c r="CM19" s="124">
        <f>IF(AND(CG19=$CG$9,C19=E19,E19&lt;&gt;"",D19="-"),$BZ$5,0)+IF(AND(CG19=$CG$11,F19=H19,H19&lt;&gt;"",G19="-"),$BZ$5,0)+IF(AND(CG19=$CG$13,I19=K19,K19&lt;&gt;"",J19="-"),$BZ$5,0)+IF(AND(CG19=$CG$15,L19=N19,N19&lt;&gt;"",M19="-"),$BZ$5,0)+IF(AND(CG19=$CG$17,O19=Q19,Q19&lt;&gt;"",P19="-"),$BZ$5,0)+IF(AND(CG19=$CG$19,R19=T19,T19&lt;&gt;"",S19="-"),$BZ$5,0)+IF(AND(CG19=$CG$21,U19=W19,W19&lt;&gt;"",V19="-"),$BZ$5,0)+IF(AND(CG19=$CG$23,X19=Z19,Z19&lt;&gt;"",Y19="-"),$BZ$5,0)+IF(AND(CG19=$CG$25,AA19=AC19,AC19&lt;&gt;"",AB19="-"),$BZ$5,0)+IF(AND(CG19=$CG$27,AD19=AF19,AF19&lt;&gt;"",AE19="-"),$BZ$5,0)+IF(AND(CG19=$CG$29,AG19=AI19,AI19&lt;&gt;"",AH19="-"),$BZ$5,0)+IF(AND(CG19=$CG$31,AJ19=AL19,AL19&lt;&gt;"",AK19="-"),$BZ$5,0)+IF(AND(CG19=$CG$33,AM19=AO19,AO19&lt;&gt;"",AN19="-"),$BZ$5,0)+IF(AND(CG19=$CG$35,AP19=AR19,AR19&lt;&gt;"",AQ19="-"),$BZ$5,0)+IF(AND(CG19=$CG$37,AS19=AU19,AU19&lt;&gt;"",AT19="-"),$BZ$5,0)+IF(AND(CG19=$CG$39,AV19=AX19,AX19&lt;&gt;"",AW19="-"),$BZ$5,0)+IF(AND(CG19=$CG$41,AY19=BA19,BA19&lt;&gt;"",AZ19="-"),$BZ$5,0)+IF(AND(CG19=$CG$43,BB19=BD19,BD19&lt;&gt;"",BC19="-"),$BZ$5,0)+IF(AND(CG19=$CG$45,BE19=BG19,BG19&lt;&gt;"",BF19="-"),$BZ$5,0)+IF(AND(CG19=$CG$47,BH19=BJ19,BJ19&lt;&gt;"",BI19="-"),$BZ$5,0)+IF(AND(CG19=$CG$49,BK19=BM19,BM19&lt;&gt;"",BL19="-"),$BZ$5,0)+IF(AND(CG19=$CG$51,BN19=BP19,BP19&lt;&gt;"",BO19="-"),$BZ$5,0)+IF(AND(CG19=$CG$53,BQ19=BS19,BS19&lt;&gt;"",BR19="-"),$BZ$5,0)+IF(AND(CG19=$CG$55,BT19=BV19,BV19&lt;&gt;"",BU19="-"),$BZ$5,0)</f>
        <v>0</v>
      </c>
      <c r="CN19" s="124">
        <f>IF(AND(CG19=$CG$9,C19&lt;E19,D19="-"),$CA$5,0)+IF(AND(CG19=$CG$11,F19&lt;H19,G19="-"),$CA$5,0)+IF(AND(CG19=$CG$13,I19&lt;K19,J19="-"),$CA$5,0)+IF(AND(CG19=$CG$15,L19&lt;N19,M19="-"),$CA$5,0)+IF(AND(CG19=$CG$17,O19&lt;Q19,P19="-"),$CA$5,0)+IF(AND(CG19=$CG$19,R19&lt;T19,S19="-"),$CA$5,0)+IF(AND(CG19=$CG$21,U19&lt;W19,V19="-"),$CA$5,0)+IF(AND(CG19=$CG$23,X19&lt;Z19,Y19="-"),$CA$5,0)+IF(AND(CG19=$CG$25,AA19&lt;AC19,AB19="-"),$CA$5,0)+IF(AND(CG19=$CG$27,AD19&lt;AF19,AE19="-"),$CA$5,0)+IF(AND(CG19=$CG$29,AG19&lt;AI19,AH19="-"),$CA$5,0)+IF(AND(CG19=$CG$31,AJ19&lt;AL19,AK19="-"),$CA$5,0)+IF(AND(CG19=$CG$33,AM19&lt;AO19,AN19="-"),$CA$5,0)+IF(AND(CG19=$CG$35,AP19&lt;AR19,AQ19="-"),$CA$5,0)+IF(AND(CG19=$CG$37,AS19&lt;AU19,AT19="-"),$CA$5,0)+IF(AND(CG19=$CG$39,AV19&lt;AX19,AW19="-"),$CA$5,0)+IF(AND(CG19=$CG$41,AY19&lt;BA19,AZ19="-"),$CA$5,0)+IF(AND(CG19=$CG$43,BB19&lt;BD19,BC19="-"),$CA$5,0)+IF(AND(CG19=$CG$45,BE19&lt;BG19,BF19="-"),$CA$5,0)+IF(AND(CG19=$CG$47,BH19&lt;BJ19,BI19="-"),$CA$5,0)+IF(AND(CG19=$CG$49,BK19&lt;BM19,BL19="-"),$CA$5,0)+IF(AND(CG19=$CG$51,BN19&lt;BP19,BO19="-"),$CA$5,0)+IF(AND(CG19=$CG$53,BQ19&lt;BS19,BR19="-"),$CA$5,0)+IF(AND(CG19=$CG$55,BT19&lt;BV19,BU19="-"),$CA$5,0)</f>
        <v>0</v>
      </c>
      <c r="CO19" s="125">
        <f>IF(AND(CG19=$CG$9,C19&gt;E19,D19="DF"),$CB$5,0)+IF(AND(CG19=$CG$11,F19&gt;H19,G19="DF"),$CB$5,0)+IF(AND(CG19=$CG$13,I19&gt;K19,J19="DF"),$CB$5,0)+IF(AND(CG19=$CG$15,L19&gt;N19,M19="DF"),$CB$5,0)+IF(AND(CG19=$CG$17,O19&gt;Q19,P19="DF"),$CB$5,0)+IF(AND(CG19=$CG$19,R19&gt;T19,S19="DF"),$CB$5,0)+IF(AND(CG19=$CG$21,U19&gt;W19,V19="DF"),$CB$5,0)+IF(AND(CG19=$CG$23,X19&gt;Z19,Y19="DF"),$CB$5,0)+IF(AND(CG19=$CG$25,AA19&gt;AC19,AB19="DF"),$CB$5,0)+IF(AND(CG19=$CG$27,AD19&gt;AF19,AE19="DF"),$CB$5,0)+IF(AND(CG19=$CG$29,AG19&gt;AI19,AH19="DF"),$CB$5,0)+IF(AND(CG19=$CG$31,AJ19&gt;AL19,AK19="DF"),$CB$5,0)+IF(AND(CG19=$CG$33,AM19&gt;AO19,AN19="DF"),$CB$5,0)+IF(AND(CG19=$CG$35,AP19&gt;AR19,AQ19="DF"),$CB$5,0)+IF(AND(CG19=$CG$37,AS19&gt;AU19,AT19="DF"),$CB$5,0)+IF(AND(CG19=$CG$39,AV19&gt;AX19,AW19="DF"),$CB$5,0)+IF(AND(CG19=$CG$41,AY19&gt;BA19,AZ19="DF"),$CB$5,0)+IF(AND(CG19=$CG$43,BB19&gt;BD19,BC19="DF"),$CB$5,0)+IF(AND(CG19=$CG$45,BE19&gt;BG19,BF19="DF"),$CB$5,0)+IF(AND(CG19=$CG$47,BH19&gt;BJ19,BI19="DF"),$CB$5,0)+IF(AND(CG19=$CG$49,BK19&gt;BM19,BL19="DF"),$CB$5,0)+IF(AND(CG19=$CG$51,BN19&gt;BP19,BO19="DF"),$CB$5,0)+IF(AND(CG19=$CG$53,BQ19&gt;BS19,BR19="DF"),$CB$5,0)+IF(AND(CG19=$CG$55,BT19&gt;BV19,BU19="DF"),$CB$5,0)</f>
        <v>0</v>
      </c>
      <c r="CP19" s="127">
        <f>IF(AND(CG19=$CG$9,C19&lt;E19,D19="DF"),$CC$5,0)+IF(AND(CG19=$CG$11,F19&lt;H19,G19="DF"),$CC$5,0)+IF(AND(CG19=$CG$13,I19&lt;K19,J19="DF"),$CC$5,0)+IF(AND(CG19=$CG$15,L19&lt;N19,M19="DF"),$CC$5,0)+IF(AND(CG19=$CG$17,O19&lt;Q19,P19="DF"),$CC$5,0)+IF(AND(CG19=$CG$19,R19&lt;T19,S19="DF"),$CC$5,0)+IF(AND(CG19=$CG$21,U19&lt;W19,V19="DF"),$CC$5,0)+IF(AND(CG19=$CG$23,X19&lt;Z19,Y19="DF"),$CC$5,0)+IF(AND(CG19=$CG$25,AA19&lt;AC19,AB19="DF"),$CC$5,0)+IF(AND(CG19=$CG$27,AD19&lt;AF19,AE19="DF"),$CC$5,0)+IF(AND(CG19=$CG$29,AG19&lt;AI19,AH19="DF"),$CC$5,0)+IF(AND(CG19=$CG$31,AJ19&lt;AL19,AK19="DF"),$CC$5,0)+IF(AND(CG19=$CG$33,AM19&lt;AO19,AN19="DF"),$CC$5,0)+IF(AND(CG19=$CG$35,AP19&lt;AR19,AQ19="DF"),$CC$5,0)+IF(AND(CG19=$CG$37,AS19&lt;AU19,AT19="DF"),$CC$5,0)+IF(AND(CG19=$CG$39,AV19&lt;AX19,AW19="DF"),$CC$5,0)+IF(AND(CG19=$CG$41,AY19&lt;BA19,AZ19="DF"),$CC$5,0)+IF(AND(CG19=$CG$43,BB19&lt;BD19,BC19="DF"),$CC$5,0)+IF(AND(CG19=$CG$45,BE19&lt;BG19,BF19="DF"),$CC$5,0)+IF(AND(CG19=$CG$47,BH19&lt;BJ19,BI19="DF"),$CC$5,0)+IF(AND(CG19=$CG$49,BK19&lt;BM19,BL19="DF"),$CC$5,0)+IF(AND(CG19=$CG$51,BN19&lt;BP19,BO19="DF"),$CC$5,0)+IF(AND(CG19=$CG$53,BQ19&lt;BS19,BR19="DF"),$CC$5,0)+IF(AND(CG19=$CG$55,BT19&lt;BV19,BU19="DF"),$CC$5,0)</f>
        <v>0</v>
      </c>
      <c r="CQ19" s="19"/>
      <c r="CR19" s="19"/>
      <c r="CS19" s="156">
        <f>IF(AND(CG19=$CG$9),SUM(C19),0)+IF(AND(CG19=$CG$11),SUM(F19),0)+IF(AND(CG19=$CG$13),SUM(I19),0)+IF(AND(CG19=$CG$15),SUM(L19),0)+IF(AND(CG19=$CG$17),SUM(O19),0)+IF(AND(CG19=$CG$19),SUM(R19),0)+IF(AND(CG19=$CG$21),SUM(U19),0)+IF(AND(CG19=$CG$23),SUM(X19),0)+IF(AND(CG19=$CG$25),SUM(AA19),0)+IF(AND(CG19=$CG$27),SUM(AD19),0)+IF(AND(CG19=$CG$29),SUM(AG19),0)+IF(AND(CG19=$CG$31),SUM(AJ19),0)+IF(AND(CG19=$CG$33),SUM(AM19),0)+IF(AND(CG19=$CG$35),SUM(AP19),0)+IF(AND(CG19=$CG$37),SUM(AS19),0)+IF(AND(CG19=$CG$39),SUM(AV19),0)+IF(AND(CG19=$CG$41),SUM(AY19),0)+IF(AND(CG19=$CG$43),SUM(BB19),0)+IF(AND(CG19=$CG$45),SUM(BE19),0)+IF(AND(CG19=$CG$47),SUM(BH19),0)+IF(AND(CG19=$CG$49),SUM(BK19),0)+IF(AND(CG19=$CG$51),SUM(BN19),0)+IF(AND(CG19=$CG$53),SUM(BQ19),0)+IF(AND(CG19=$CG$55),SUM(BT19),0)</f>
        <v>0</v>
      </c>
      <c r="CT19" s="136">
        <f>IF(AND(CG19=$CG$9),SUM(E19),0)+IF(AND(CG19=$CG$11),SUM(H19),0)+IF(AND(CG19=$CG$13),SUM(K19),0)+IF(AND(CG19=$CG$15),SUM(N19),0)+IF(AND(CG19=$CG$17),SUM(Q19),0)+IF(AND(CG19=$CG$19),SUM(T19),0)+IF(AND(CG19=$CG$21),SUM(W19),0)+IF(AND(CG19=$CG$23),SUM(Z19),0)+IF(AND(CG19=$CG$25),SUM(AC19),0)+IF(AND(CG19=$CG$27),SUM(AF19),0)+IF(AND(CG19=$CG$29),SUM(AI19),0)+IF(AND(CG19=$CG$31),SUM(AL19),0)+IF(AND(CG19=$CG$33),SUM(AO19),0)+IF(AND(CG19=$CG$35),SUM(AR19),0)+IF(AND(CG19=$CG$37),SUM(AU19),0)+IF(AND(CG19=$CG$39),SUM(AX19),0)+IF(AND(CG19=$CG$41),SUM(BA19),0)+IF(AND(CG19=$CG$43),SUM(BD19),0)+IF(AND(CG19=$CG$45),SUM(BG19),0)+IF(AND(CG19=$CG$47),SUM(BJ19),0)+IF(AND(CG19=$CG$49),SUM(BM19),0)+IF(AND(CG19=$CG$51),SUM(BP19),0)+IF(AND(CG19=$CG$53),SUM(BS19),0)+IF(AND(CG19=$CG$55),SUM(BV19),0)</f>
        <v>0</v>
      </c>
      <c r="CU19" s="19"/>
      <c r="CV19" s="19"/>
      <c r="CW19" s="19"/>
    </row>
    <row r="20" spans="2:101" ht="12" customHeight="1" x14ac:dyDescent="0.35">
      <c r="B20" s="448" t="str">
        <f>INICIO!C13</f>
        <v>SANTA ANA</v>
      </c>
      <c r="C20" s="482" t="str">
        <f>IF(U8&lt;&gt;"",U8,"")</f>
        <v/>
      </c>
      <c r="D20" s="435"/>
      <c r="E20" s="462"/>
      <c r="F20" s="434" t="str">
        <f>IF(U10&lt;&gt;"",U10,"")</f>
        <v/>
      </c>
      <c r="G20" s="435"/>
      <c r="H20" s="462"/>
      <c r="I20" s="434" t="str">
        <f>IF(U12&lt;&gt;"",U12,"")</f>
        <v/>
      </c>
      <c r="J20" s="435"/>
      <c r="K20" s="462"/>
      <c r="L20" s="434" t="str">
        <f>IF(U14&lt;&gt;"",U14,"")</f>
        <v/>
      </c>
      <c r="M20" s="435"/>
      <c r="N20" s="462"/>
      <c r="O20" s="434" t="str">
        <f>IF(U16&lt;&gt;"",U16,"")</f>
        <v/>
      </c>
      <c r="P20" s="435"/>
      <c r="Q20" s="462"/>
      <c r="R20" s="434" t="str">
        <f>IF(U18&lt;&gt;"",U18,"")</f>
        <v/>
      </c>
      <c r="S20" s="435"/>
      <c r="T20" s="462"/>
      <c r="U20" s="445"/>
      <c r="V20" s="446"/>
      <c r="W20" s="481"/>
      <c r="X20" s="471" t="str">
        <f>IF(ISNA(VLOOKUP(CONCATENATE($B20,X$7,"1"),'P&amp;R'!$N$8:$Q$1113,2,FALSE)), "", VLOOKUP(CONCATENATE($B20,X$7,"1"),'P&amp;R'!$N$8:$Q$1113,2,FALSE))</f>
        <v/>
      </c>
      <c r="Y20" s="472"/>
      <c r="Z20" s="473"/>
      <c r="AA20" s="471" t="str">
        <f>IF(ISNA(VLOOKUP(CONCATENATE($B20,AA$7,"1"),'P&amp;R'!$N$8:$Q$1113,2,FALSE)), "", VLOOKUP(CONCATENATE($B20,AA$7,"1"),'P&amp;R'!$N$8:$Q$1113,2,FALSE))</f>
        <v/>
      </c>
      <c r="AB20" s="472"/>
      <c r="AC20" s="473"/>
      <c r="AD20" s="471" t="str">
        <f>IF(ISNA(VLOOKUP(CONCATENATE($B20,AD$7,"1"),'P&amp;R'!$N$8:$Q$1113,2,FALSE)), "", VLOOKUP(CONCATENATE($B20,AD$7,"1"),'P&amp;R'!$N$8:$Q$1113,2,FALSE))</f>
        <v/>
      </c>
      <c r="AE20" s="472"/>
      <c r="AF20" s="473"/>
      <c r="AG20" s="471" t="str">
        <f>IF(ISNA(VLOOKUP(CONCATENATE($B20,AG$7,"1"),'P&amp;R'!$N$8:$Q$1113,2,FALSE)), "", VLOOKUP(CONCATENATE($B20,AG$7,"1"),'P&amp;R'!$N$8:$Q$1113,2,FALSE))</f>
        <v/>
      </c>
      <c r="AH20" s="472"/>
      <c r="AI20" s="473"/>
      <c r="AJ20" s="471" t="str">
        <f>IF(ISNA(VLOOKUP(CONCATENATE($B20,AJ$7,"1"),'P&amp;R'!$N$8:$Q$1113,2,FALSE)), "", VLOOKUP(CONCATENATE($B20,AJ$7,"1"),'P&amp;R'!$N$8:$Q$1113,2,FALSE))</f>
        <v/>
      </c>
      <c r="AK20" s="472"/>
      <c r="AL20" s="473"/>
      <c r="AM20" s="471" t="str">
        <f>IF(ISNA(VLOOKUP(CONCATENATE($B20,AM$7,"1"),'P&amp;R'!$N$8:$Q$1113,2,FALSE)), "", VLOOKUP(CONCATENATE($B20,AM$7,"1"),'P&amp;R'!$N$8:$Q$1113,2,FALSE))</f>
        <v/>
      </c>
      <c r="AN20" s="472"/>
      <c r="AO20" s="473"/>
      <c r="AP20" s="471" t="str">
        <f>IF(ISNA(VLOOKUP(CONCATENATE($B20,AP$7,"1"),'P&amp;R'!$N$8:$Q$1113,2,FALSE)), "", VLOOKUP(CONCATENATE($B20,AP$7,"1"),'P&amp;R'!$N$8:$Q$1113,2,FALSE))</f>
        <v/>
      </c>
      <c r="AQ20" s="472"/>
      <c r="AR20" s="473"/>
      <c r="AS20" s="471" t="str">
        <f>IF(ISNA(VLOOKUP(CONCATENATE($B20,AS$7,"1"),'P&amp;R'!$N$8:$Q$1113,2,FALSE)), "", VLOOKUP(CONCATENATE($B20,AS$7,"1"),'P&amp;R'!$N$8:$Q$1113,2,FALSE))</f>
        <v/>
      </c>
      <c r="AT20" s="472"/>
      <c r="AU20" s="473"/>
      <c r="AV20" s="471" t="str">
        <f>IF(ISNA(VLOOKUP(CONCATENATE($B20,AV$7,"1"),'P&amp;R'!$N$8:$Q$1113,2,FALSE)), "", VLOOKUP(CONCATENATE($B20,AV$7,"1"),'P&amp;R'!$N$8:$Q$1113,2,FALSE))</f>
        <v/>
      </c>
      <c r="AW20" s="472"/>
      <c r="AX20" s="473"/>
      <c r="AY20" s="471" t="str">
        <f>IF(ISNA(VLOOKUP(CONCATENATE($B20,AY$7,"1"),'P&amp;R'!$N$8:$Q$1113,2,FALSE)), "", VLOOKUP(CONCATENATE($B20,AY$7,"1"),'P&amp;R'!$N$8:$Q$1113,2,FALSE))</f>
        <v/>
      </c>
      <c r="AZ20" s="472"/>
      <c r="BA20" s="473"/>
      <c r="BB20" s="471" t="str">
        <f>IF(ISNA(VLOOKUP(CONCATENATE($B20,BB$7,"1"),'P&amp;R'!$N$8:$Q$1113,2,FALSE)), "", VLOOKUP(CONCATENATE($B20,BB$7,"1"),'P&amp;R'!$N$8:$Q$1113,2,FALSE))</f>
        <v/>
      </c>
      <c r="BC20" s="472"/>
      <c r="BD20" s="473"/>
      <c r="BE20" s="471" t="str">
        <f>IF(ISNA(VLOOKUP(CONCATENATE($B20,BE$7,"1"),'P&amp;R'!$N$8:$Q$1113,2,FALSE)), "", VLOOKUP(CONCATENATE($B20,BE$7,"1"),'P&amp;R'!$N$8:$Q$1113,2,FALSE))</f>
        <v/>
      </c>
      <c r="BF20" s="472"/>
      <c r="BG20" s="473"/>
      <c r="BH20" s="471" t="str">
        <f>IF(ISNA(VLOOKUP(CONCATENATE($B20,BH$7,"1"),'P&amp;R'!$N$8:$Q$1113,2,FALSE)), "", VLOOKUP(CONCATENATE($B20,BH$7,"1"),'P&amp;R'!$N$8:$Q$1113,2,FALSE))</f>
        <v/>
      </c>
      <c r="BI20" s="472"/>
      <c r="BJ20" s="473"/>
      <c r="BK20" s="471" t="str">
        <f>IF(ISNA(VLOOKUP(CONCATENATE($B20,BK$7,"1"),'P&amp;R'!$N$8:$Q$1113,2,FALSE)), "", VLOOKUP(CONCATENATE($B20,BK$7,"1"),'P&amp;R'!$N$8:$Q$1113,2,FALSE))</f>
        <v/>
      </c>
      <c r="BL20" s="472"/>
      <c r="BM20" s="473"/>
      <c r="BN20" s="471" t="str">
        <f>IF(ISNA(VLOOKUP(CONCATENATE($B20,BN$7,"1"),'P&amp;R'!$N$8:$Q$1113,2,FALSE)), "", VLOOKUP(CONCATENATE($B20,BN$7,"1"),'P&amp;R'!$N$8:$Q$1113,2,FALSE))</f>
        <v/>
      </c>
      <c r="BO20" s="472"/>
      <c r="BP20" s="473"/>
      <c r="BQ20" s="471" t="str">
        <f>IF(ISNA(VLOOKUP(CONCATENATE($B20,BQ$7,"1"),'P&amp;R'!$N$8:$Q$1113,2,FALSE)), "", VLOOKUP(CONCATENATE($B20,BQ$7,"1"),'P&amp;R'!$N$8:$Q$1113,2,FALSE))</f>
        <v/>
      </c>
      <c r="BR20" s="472"/>
      <c r="BS20" s="473"/>
      <c r="BT20" s="471" t="str">
        <f>IF(ISNA(VLOOKUP(CONCATENATE($B20,BT$7,"1"),'P&amp;R'!$N$8:$Q$1113,2,FALSE)), "", VLOOKUP(CONCATENATE($B20,BT$7,"1"),'P&amp;R'!$N$8:$Q$1113,2,FALSE))</f>
        <v/>
      </c>
      <c r="BU20" s="472"/>
      <c r="BV20" s="473"/>
      <c r="BW20" s="162"/>
      <c r="BX20" s="85"/>
      <c r="BY20" s="88"/>
      <c r="BZ20" s="88"/>
      <c r="CA20" s="88"/>
      <c r="CB20" s="92"/>
      <c r="CC20" s="92"/>
      <c r="CD20" s="96"/>
      <c r="CE20" s="96"/>
      <c r="CF20" s="100"/>
      <c r="CG20" s="104"/>
      <c r="CH20" s="19"/>
      <c r="CI20" s="122"/>
      <c r="CJ20" s="122"/>
      <c r="CK20" s="19"/>
      <c r="CL20" s="150"/>
      <c r="CM20" s="19"/>
      <c r="CN20" s="19"/>
      <c r="CO20" s="19"/>
      <c r="CP20" s="151"/>
      <c r="CQ20" s="19"/>
      <c r="CR20" s="19"/>
      <c r="CS20" s="154"/>
      <c r="CT20" s="155"/>
      <c r="CU20" s="19"/>
      <c r="CV20" s="19"/>
      <c r="CW20" s="19"/>
    </row>
    <row r="21" spans="2:101" ht="24.9" customHeight="1" x14ac:dyDescent="0.35">
      <c r="B21" s="449"/>
      <c r="C21" s="329" t="str">
        <f>IF(W9&lt;&gt;"",W9,"")</f>
        <v/>
      </c>
      <c r="D21" s="330" t="str">
        <f>IF(V9&lt;&gt;"",V9,"")</f>
        <v>-</v>
      </c>
      <c r="E21" s="331" t="str">
        <f>IF(U9&lt;&gt;"",U9,"")</f>
        <v/>
      </c>
      <c r="F21" s="332" t="str">
        <f>IF(W11&lt;&gt;"",W11,"")</f>
        <v/>
      </c>
      <c r="G21" s="330" t="str">
        <f>IF(V11&lt;&gt;"",V11,"")</f>
        <v>-</v>
      </c>
      <c r="H21" s="331" t="str">
        <f>IF(U11&lt;&gt;"",U11,"")</f>
        <v/>
      </c>
      <c r="I21" s="332" t="str">
        <f>IF(W13&lt;&gt;"",W13,"")</f>
        <v/>
      </c>
      <c r="J21" s="330" t="str">
        <f>IF(V13&lt;&gt;"",V13,"")</f>
        <v>-</v>
      </c>
      <c r="K21" s="331" t="str">
        <f>IF(U13&lt;&gt;"",U13,"")</f>
        <v/>
      </c>
      <c r="L21" s="332" t="str">
        <f>IF(W15&lt;&gt;"",W15,"")</f>
        <v/>
      </c>
      <c r="M21" s="330" t="str">
        <f>IF(V15&lt;&gt;"",V15,"")</f>
        <v>-</v>
      </c>
      <c r="N21" s="331" t="str">
        <f>IF(U15&lt;&gt;"",U15,"")</f>
        <v/>
      </c>
      <c r="O21" s="332" t="str">
        <f>IF(W17&lt;&gt;"",W17,"")</f>
        <v/>
      </c>
      <c r="P21" s="330" t="str">
        <f>IF(V17&lt;&gt;"",V17,"")</f>
        <v>-</v>
      </c>
      <c r="Q21" s="331" t="str">
        <f>IF(U17&lt;&gt;"",U17,"")</f>
        <v/>
      </c>
      <c r="R21" s="330" t="str">
        <f>IF(W19&lt;&gt;"",W19,"")</f>
        <v/>
      </c>
      <c r="S21" s="330" t="str">
        <f>IF(V19&lt;&gt;"",V19,"")</f>
        <v>-</v>
      </c>
      <c r="T21" s="331" t="str">
        <f>IF(U19&lt;&gt;"",U19,"")</f>
        <v/>
      </c>
      <c r="U21" s="327"/>
      <c r="V21" s="327"/>
      <c r="W21" s="328"/>
      <c r="X21" s="324" t="str">
        <f>IF(ISNA(VLOOKUP(CONCATENATE($B20,X$7,"1"),'P&amp;R'!$N$8:$Q$1113,3,FALSE)), "", VLOOKUP(CONCATENATE($B20,X$7,"1"),'P&amp;R'!$N$8:$Q$1113,3,FALSE))</f>
        <v/>
      </c>
      <c r="Y21" s="324" t="str">
        <f>IF(ISNA(VLOOKUP(CONCATENATE($B20,X$7,"1"),'P&amp;R'!$N$8:$Q$1113,4,FALSE)), "", VLOOKUP(CONCATENATE($B20,X$7,"1"),'P&amp;R'!$N$8:$Q$1113,4,FALSE))</f>
        <v/>
      </c>
      <c r="Z21" s="325" t="str">
        <f>IF(ISNA(VLOOKUP(CONCATENATE(X$7,$B20,"1"),'P&amp;R'!$N$8:$Q$1113,3,FALSE)), "", VLOOKUP(CONCATENATE(X$7,$B20,"1"),'P&amp;R'!$N$8:$Q$1113,3,FALSE))</f>
        <v/>
      </c>
      <c r="AA21" s="324" t="str">
        <f>IF(ISNA(VLOOKUP(CONCATENATE($B20,AA$7,"1"),'P&amp;R'!$N$8:$Q$1113,3,FALSE)), "", VLOOKUP(CONCATENATE($B20,AA$7,"1"),'P&amp;R'!$N$8:$Q$1113,3,FALSE))</f>
        <v/>
      </c>
      <c r="AB21" s="324" t="str">
        <f>IF(ISNA(VLOOKUP(CONCATENATE($B20,AA$7,"1"),'P&amp;R'!$N$8:$Q$1113,4,FALSE)), "", VLOOKUP(CONCATENATE($B20,AA$7,"1"),'P&amp;R'!$N$8:$Q$1113,4,FALSE))</f>
        <v>-</v>
      </c>
      <c r="AC21" s="325" t="str">
        <f>IF(ISNA(VLOOKUP(CONCATENATE(AA$7,$B20,"1"),'P&amp;R'!$N$8:$Q$1113,3,FALSE)), "", VLOOKUP(CONCATENATE(AA$7,$B20,"1"),'P&amp;R'!$N$8:$Q$1113,3,FALSE))</f>
        <v/>
      </c>
      <c r="AD21" s="324" t="str">
        <f>IF(ISNA(VLOOKUP(CONCATENATE($B20,AD$7,"1"),'P&amp;R'!$N$8:$Q$1113,3,FALSE)), "", VLOOKUP(CONCATENATE($B20,AD$7,"1"),'P&amp;R'!$N$8:$Q$1113,3,FALSE))</f>
        <v/>
      </c>
      <c r="AE21" s="324" t="str">
        <f>IF(ISNA(VLOOKUP(CONCATENATE($B20,AD$7,"1"),'P&amp;R'!$N$8:$Q$1113,4,FALSE)), "", VLOOKUP(CONCATENATE($B20,AD$7,"1"),'P&amp;R'!$N$8:$Q$1113,4,FALSE))</f>
        <v/>
      </c>
      <c r="AF21" s="325" t="str">
        <f>IF(ISNA(VLOOKUP(CONCATENATE(AD$7,$B20,"1"),'P&amp;R'!$N$8:$Q$1113,3,FALSE)), "", VLOOKUP(CONCATENATE(AD$7,$B20,"1"),'P&amp;R'!$N$8:$Q$1113,3,FALSE))</f>
        <v/>
      </c>
      <c r="AG21" s="324" t="str">
        <f>IF(ISNA(VLOOKUP(CONCATENATE($B20,AG$7,"1"),'P&amp;R'!$N$8:$Q$1113,3,FALSE)), "", VLOOKUP(CONCATENATE($B20,AG$7,"1"),'P&amp;R'!$N$8:$Q$1113,3,FALSE))</f>
        <v/>
      </c>
      <c r="AH21" s="324" t="str">
        <f>IF(ISNA(VLOOKUP(CONCATENATE($B20,AG$7,"1"),'P&amp;R'!$N$8:$Q$1113,4,FALSE)), "", VLOOKUP(CONCATENATE($B20,AG$7,"1"),'P&amp;R'!$N$8:$Q$1113,4,FALSE))</f>
        <v/>
      </c>
      <c r="AI21" s="325" t="str">
        <f>IF(ISNA(VLOOKUP(CONCATENATE(AG$7,$B20,"1"),'P&amp;R'!$N$8:$Q$1113,3,FALSE)), "", VLOOKUP(CONCATENATE(AG$7,$B20,"1"),'P&amp;R'!$N$8:$Q$1113,3,FALSE))</f>
        <v/>
      </c>
      <c r="AJ21" s="324" t="str">
        <f>IF(ISNA(VLOOKUP(CONCATENATE($B20,AJ$7,"1"),'P&amp;R'!$N$8:$Q$1113,3,FALSE)), "", VLOOKUP(CONCATENATE($B20,AJ$7,"1"),'P&amp;R'!$N$8:$Q$1113,3,FALSE))</f>
        <v/>
      </c>
      <c r="AK21" s="324" t="str">
        <f>IF(ISNA(VLOOKUP(CONCATENATE($B20,AJ$7,"1"),'P&amp;R'!$N$8:$Q$1113,4,FALSE)), "", VLOOKUP(CONCATENATE($B20,AJ$7,"1"),'P&amp;R'!$N$8:$Q$1113,4,FALSE))</f>
        <v/>
      </c>
      <c r="AL21" s="325" t="str">
        <f>IF(ISNA(VLOOKUP(CONCATENATE(AJ$7,$B20,"1"),'P&amp;R'!$N$8:$Q$1113,3,FALSE)), "", VLOOKUP(CONCATENATE(AJ$7,$B20,"1"),'P&amp;R'!$N$8:$Q$1113,3,FALSE))</f>
        <v/>
      </c>
      <c r="AM21" s="324" t="str">
        <f>IF(ISNA(VLOOKUP(CONCATENATE($B20,AM$7,"1"),'P&amp;R'!$N$8:$Q$1113,3,FALSE)), "", VLOOKUP(CONCATENATE($B20,AM$7,"1"),'P&amp;R'!$N$8:$Q$1113,3,FALSE))</f>
        <v/>
      </c>
      <c r="AN21" s="324" t="str">
        <f>IF(ISNA(VLOOKUP(CONCATENATE($B20,AM$7,"1"),'P&amp;R'!$N$8:$Q$1113,4,FALSE)), "", VLOOKUP(CONCATENATE($B20,AM$7,"1"),'P&amp;R'!$N$8:$Q$1113,4,FALSE))</f>
        <v/>
      </c>
      <c r="AO21" s="325" t="str">
        <f>IF(ISNA(VLOOKUP(CONCATENATE(AM$7,$B20,"1"),'P&amp;R'!$N$8:$Q$1113,3,FALSE)), "", VLOOKUP(CONCATENATE(AM$7,$B20,"1"),'P&amp;R'!$N$8:$Q$1113,3,FALSE))</f>
        <v/>
      </c>
      <c r="AP21" s="324" t="str">
        <f>IF(ISNA(VLOOKUP(CONCATENATE($B20,AP$7,"1"),'P&amp;R'!$N$8:$Q$1113,3,FALSE)), "", VLOOKUP(CONCATENATE($B20,AP$7,"1"),'P&amp;R'!$N$8:$Q$1113,3,FALSE))</f>
        <v/>
      </c>
      <c r="AQ21" s="324" t="str">
        <f>IF(ISNA(VLOOKUP(CONCATENATE($B20,AP$7,"1"),'P&amp;R'!$N$8:$Q$1113,4,FALSE)), "", VLOOKUP(CONCATENATE($B20,AP$7,"1"),'P&amp;R'!$N$8:$Q$1113,4,FALSE))</f>
        <v/>
      </c>
      <c r="AR21" s="325" t="str">
        <f>IF(ISNA(VLOOKUP(CONCATENATE(AP$7,$B20,"1"),'P&amp;R'!$N$8:$Q$1113,3,FALSE)), "", VLOOKUP(CONCATENATE(AP$7,$B20,"1"),'P&amp;R'!$N$8:$Q$1113,3,FALSE))</f>
        <v/>
      </c>
      <c r="AS21" s="324" t="str">
        <f>IF(ISNA(VLOOKUP(CONCATENATE($B20,AS$7,"1"),'P&amp;R'!$N$8:$Q$1113,3,FALSE)), "", VLOOKUP(CONCATENATE($B20,AS$7,"1"),'P&amp;R'!$N$8:$Q$1113,3,FALSE))</f>
        <v/>
      </c>
      <c r="AT21" s="324" t="str">
        <f>IF(ISNA(VLOOKUP(CONCATENATE($B20,AS$7,"1"),'P&amp;R'!$N$8:$Q$1113,4,FALSE)), "", VLOOKUP(CONCATENATE($B20,AS$7,"1"),'P&amp;R'!$N$8:$Q$1113,4,FALSE))</f>
        <v/>
      </c>
      <c r="AU21" s="325" t="str">
        <f>IF(ISNA(VLOOKUP(CONCATENATE(AS$7,$B20,"1"),'P&amp;R'!$N$8:$Q$1113,3,FALSE)), "", VLOOKUP(CONCATENATE(AS$7,$B20,"1"),'P&amp;R'!$N$8:$Q$1113,3,FALSE))</f>
        <v/>
      </c>
      <c r="AV21" s="324" t="str">
        <f>IF(ISNA(VLOOKUP(CONCATENATE($B20,AV$7,"1"),'P&amp;R'!$N$8:$Q$1113,3,FALSE)), "", VLOOKUP(CONCATENATE($B20,AV$7,"1"),'P&amp;R'!$N$8:$Q$1113,3,FALSE))</f>
        <v/>
      </c>
      <c r="AW21" s="324" t="str">
        <f>IF(ISNA(VLOOKUP(CONCATENATE($B20,AV$7,"1"),'P&amp;R'!$N$8:$Q$1113,4,FALSE)), "", VLOOKUP(CONCATENATE($B20,AV$7,"1"),'P&amp;R'!$N$8:$Q$1113,4,FALSE))</f>
        <v/>
      </c>
      <c r="AX21" s="325" t="str">
        <f>IF(ISNA(VLOOKUP(CONCATENATE(AV$7,$B20,"1"),'P&amp;R'!$N$8:$Q$1113,3,FALSE)), "", VLOOKUP(CONCATENATE(AV$7,$B20,"1"),'P&amp;R'!$N$8:$Q$1113,3,FALSE))</f>
        <v/>
      </c>
      <c r="AY21" s="324" t="str">
        <f>IF(ISNA(VLOOKUP(CONCATENATE($B20,AY$7,"1"),'P&amp;R'!$N$8:$Q$1113,3,FALSE)), "", VLOOKUP(CONCATENATE($B20,AY$7,"1"),'P&amp;R'!$N$8:$Q$1113,3,FALSE))</f>
        <v/>
      </c>
      <c r="AZ21" s="324" t="str">
        <f>IF(ISNA(VLOOKUP(CONCATENATE($B20,AY$7,"1"),'P&amp;R'!$N$8:$Q$1113,4,FALSE)), "", VLOOKUP(CONCATENATE($B20,AY$7,"1"),'P&amp;R'!$N$8:$Q$1113,4,FALSE))</f>
        <v/>
      </c>
      <c r="BA21" s="325" t="str">
        <f>IF(ISNA(VLOOKUP(CONCATENATE(AY$7,$B20,"1"),'P&amp;R'!$N$8:$Q$1113,3,FALSE)), "", VLOOKUP(CONCATENATE(AY$7,$B20,"1"),'P&amp;R'!$N$8:$Q$1113,3,FALSE))</f>
        <v/>
      </c>
      <c r="BB21" s="324" t="str">
        <f>IF(ISNA(VLOOKUP(CONCATENATE($B20,BB$7,"1"),'P&amp;R'!$N$8:$Q$1113,3,FALSE)), "", VLOOKUP(CONCATENATE($B20,BB$7,"1"),'P&amp;R'!$N$8:$Q$1113,3,FALSE))</f>
        <v/>
      </c>
      <c r="BC21" s="324" t="str">
        <f>IF(ISNA(VLOOKUP(CONCATENATE($B20,BB$7,"1"),'P&amp;R'!$N$8:$Q$1113,4,FALSE)), "", VLOOKUP(CONCATENATE($B20,BB$7,"1"),'P&amp;R'!$N$8:$Q$1113,4,FALSE))</f>
        <v/>
      </c>
      <c r="BD21" s="325" t="str">
        <f>IF(ISNA(VLOOKUP(CONCATENATE(BB$7,$B20,"1"),'P&amp;R'!$N$8:$Q$1113,3,FALSE)), "", VLOOKUP(CONCATENATE(BB$7,$B20,"1"),'P&amp;R'!$N$8:$Q$1113,3,FALSE))</f>
        <v/>
      </c>
      <c r="BE21" s="324" t="str">
        <f>IF(ISNA(VLOOKUP(CONCATENATE($B20,BE$7,"1"),'P&amp;R'!$N$8:$Q$1113,3,FALSE)), "", VLOOKUP(CONCATENATE($B20,BE$7,"1"),'P&amp;R'!$N$8:$Q$1113,3,FALSE))</f>
        <v/>
      </c>
      <c r="BF21" s="324" t="str">
        <f>IF(ISNA(VLOOKUP(CONCATENATE($B20,BE$7,"1"),'P&amp;R'!$N$8:$Q$1113,4,FALSE)), "", VLOOKUP(CONCATENATE($B20,BE$7,"1"),'P&amp;R'!$N$8:$Q$1113,4,FALSE))</f>
        <v/>
      </c>
      <c r="BG21" s="325" t="str">
        <f>IF(ISNA(VLOOKUP(CONCATENATE(BE$7,$B20,"1"),'P&amp;R'!$N$8:$Q$1113,3,FALSE)), "", VLOOKUP(CONCATENATE(BE$7,$B20,"1"),'P&amp;R'!$N$8:$Q$1113,3,FALSE))</f>
        <v/>
      </c>
      <c r="BH21" s="324" t="str">
        <f>IF(ISNA(VLOOKUP(CONCATENATE($B20,BH$7,"1"),'P&amp;R'!$N$8:$Q$1113,3,FALSE)), "", VLOOKUP(CONCATENATE($B20,BH$7,"1"),'P&amp;R'!$N$8:$Q$1113,3,FALSE))</f>
        <v/>
      </c>
      <c r="BI21" s="324" t="str">
        <f>IF(ISNA(VLOOKUP(CONCATENATE($B20,BH$7,"1"),'P&amp;R'!$N$8:$Q$1113,4,FALSE)), "", VLOOKUP(CONCATENATE($B20,BH$7,"1"),'P&amp;R'!$N$8:$Q$1113,4,FALSE))</f>
        <v/>
      </c>
      <c r="BJ21" s="325" t="str">
        <f>IF(ISNA(VLOOKUP(CONCATENATE(BH$7,$B20,"1"),'P&amp;R'!$N$8:$Q$1113,3,FALSE)), "", VLOOKUP(CONCATENATE(BH$7,$B20,"1"),'P&amp;R'!$N$8:$Q$1113,3,FALSE))</f>
        <v/>
      </c>
      <c r="BK21" s="324" t="str">
        <f>IF(ISNA(VLOOKUP(CONCATENATE($B20,BK$7,"1"),'P&amp;R'!$N$8:$Q$1113,3,FALSE)), "", VLOOKUP(CONCATENATE($B20,BK$7,"1"),'P&amp;R'!$N$8:$Q$1113,3,FALSE))</f>
        <v/>
      </c>
      <c r="BL21" s="324" t="str">
        <f>IF(ISNA(VLOOKUP(CONCATENATE($B20,BK$7,"1"),'P&amp;R'!$N$8:$Q$1113,4,FALSE)), "", VLOOKUP(CONCATENATE($B20,BK$7,"1"),'P&amp;R'!$N$8:$Q$1113,4,FALSE))</f>
        <v/>
      </c>
      <c r="BM21" s="325" t="str">
        <f>IF(ISNA(VLOOKUP(CONCATENATE(BK$7,$B20,"1"),'P&amp;R'!$N$8:$Q$1113,3,FALSE)), "", VLOOKUP(CONCATENATE(BK$7,$B20,"1"),'P&amp;R'!$N$8:$Q$1113,3,FALSE))</f>
        <v/>
      </c>
      <c r="BN21" s="324" t="str">
        <f>IF(ISNA(VLOOKUP(CONCATENATE($B20,BN$7,"1"),'P&amp;R'!$N$8:$Q$1113,3,FALSE)), "", VLOOKUP(CONCATENATE($B20,BN$7,"1"),'P&amp;R'!$N$8:$Q$1113,3,FALSE))</f>
        <v/>
      </c>
      <c r="BO21" s="324" t="str">
        <f>IF(ISNA(VLOOKUP(CONCATENATE($B20,BN$7,"1"),'P&amp;R'!$N$8:$Q$1113,4,FALSE)), "", VLOOKUP(CONCATENATE($B20,BN$7,"1"),'P&amp;R'!$N$8:$Q$1113,4,FALSE))</f>
        <v/>
      </c>
      <c r="BP21" s="325" t="str">
        <f>IF(ISNA(VLOOKUP(CONCATENATE(BN$7,$B20,"1"),'P&amp;R'!$N$8:$Q$1113,3,FALSE)), "", VLOOKUP(CONCATENATE(BN$7,$B20,"1"),'P&amp;R'!$N$8:$Q$1113,3,FALSE))</f>
        <v/>
      </c>
      <c r="BQ21" s="324" t="str">
        <f>IF(ISNA(VLOOKUP(CONCATENATE($B20,BQ$7,"1"),'P&amp;R'!$N$8:$Q$1113,3,FALSE)), "", VLOOKUP(CONCATENATE($B20,BQ$7,"1"),'P&amp;R'!$N$8:$Q$1113,3,FALSE))</f>
        <v/>
      </c>
      <c r="BR21" s="324" t="str">
        <f>IF(ISNA(VLOOKUP(CONCATENATE($B20,BQ$7,"1"),'P&amp;R'!$N$8:$Q$1113,4,FALSE)), "", VLOOKUP(CONCATENATE($B20,BQ$7,"1"),'P&amp;R'!$N$8:$Q$1113,4,FALSE))</f>
        <v/>
      </c>
      <c r="BS21" s="325" t="str">
        <f>IF(ISNA(VLOOKUP(CONCATENATE(BQ$7,$B20,"1"),'P&amp;R'!$N$8:$Q$1113,3,FALSE)), "", VLOOKUP(CONCATENATE(BQ$7,$B20,"1"),'P&amp;R'!$N$8:$Q$1113,3,FALSE))</f>
        <v/>
      </c>
      <c r="BT21" s="324" t="str">
        <f>IF(ISNA(VLOOKUP(CONCATENATE($B20,BT$7,"1"),'P&amp;R'!$N$8:$Q$1113,3,FALSE)), "", VLOOKUP(CONCATENATE($B20,BT$7,"1"),'P&amp;R'!$N$8:$Q$1113,3,FALSE))</f>
        <v/>
      </c>
      <c r="BU21" s="324" t="str">
        <f>IF(ISNA(VLOOKUP(CONCATENATE($B20,BT$7,"1"),'P&amp;R'!$N$8:$Q$1113,4,FALSE)), "", VLOOKUP(CONCATENATE($B20,BT$7,"1"),'P&amp;R'!$N$8:$Q$1113,4,FALSE))</f>
        <v/>
      </c>
      <c r="BV21" s="325" t="str">
        <f>IF(ISNA(VLOOKUP(CONCATENATE(BT$7,$B20,"1"),'P&amp;R'!$N$8:$Q$1113,3,FALSE)), "", VLOOKUP(CONCATENATE(BT$7,$B20,"1"),'P&amp;R'!$N$8:$Q$1113,3,FALSE))</f>
        <v/>
      </c>
      <c r="BW21" s="163"/>
      <c r="BX21" s="86">
        <f>SUM(BY21:CC21)</f>
        <v>0</v>
      </c>
      <c r="BY21" s="89">
        <f>IF(AND(D21&lt;&gt;"DF",C21&gt;E21),1,0)+IF(AND(G21&lt;&gt;"DF",F21&gt;H21),1,0)+IF(AND(J21&lt;&gt;"DF",I21&gt;K21),1,0)+IF(AND(M21&lt;&gt;"DF",L21&gt;N21),1,0)+IF(AND(P21&lt;&gt;"DF",O21&gt;Q21),1,0)+IF(AND(S21&lt;&gt;"DF",R21&gt;T21),1,0)+IF(AND(V21&lt;&gt;"DF",U21&gt;W21),1,0)+IF(AND(Y21&lt;&gt;"DF",X21&gt;Z21),1,0)+IF(AND(AB21&lt;&gt;"DF",AA21&gt;AC21),1,0)+IF(AND(AE21&lt;&gt;"DF",AD21&gt;AF21),1,0)+IF(AND(AH21&lt;&gt;"DF",AG21&gt;AI21),1,0)+IF(AND(AK21&lt;&gt;"DF",AJ21&gt;AL21),1,0)+IF(AND(AN21&lt;&gt;"DF",AM21&gt;AO21),1,0)+IF(AND(AQ21&lt;&gt;"DF",AP21&gt;AR21),1,0)+IF(AND(AT21&lt;&gt;"DF",AS21&gt;AU21),1,0)+IF(AND(AW21&lt;&gt;"DF",AV21&gt;AX21),1,0)+IF(AND(AZ21&lt;&gt;"DF",AY21&gt;BA21),1,0)+IF(AND(BC21&lt;&gt;"DF",BB21&gt;BD21),1,0)+IF(AND(BF21&lt;&gt;"DF",BE21&gt;BG21),1,0)+IF(AND(BI21&lt;&gt;"DF",BH21&gt;BJ21),1,0)+IF(AND(BL21&lt;&gt;"DF",BK21&gt;BM21),1,0)+IF(AND(BO21&lt;&gt;"DF",BN21&gt;BP21),1,0)+IF(AND(BR21&lt;&gt;"DF",BQ21&gt;BS21),1,0)+IF(AND(BU21&lt;&gt;"DF",BT21&gt;BV21),1,0)</f>
        <v>0</v>
      </c>
      <c r="BZ21" s="89">
        <f>IF(AND(C21=E21,C21&lt;&gt;"",E21&lt;&gt;""),1,0)+IF(AND(F21=H21,F21&lt;&gt;"",H21&lt;&gt;""),1,0)+IF(AND(I21=K21,I21&lt;&gt;"",K21&lt;&gt;""),1,0)+IF(AND(L21=N21,L21&lt;&gt;"",N21&lt;&gt;""),1,0)+IF(AND(O21=Q21,O21&lt;&gt;"",Q21&lt;&gt;""),1,0)+IF(AND(R21=T21,R21&lt;&gt;"",T21&lt;&gt;""),1,0)+IF(AND(U21=W21,U21&lt;&gt;"",W21&lt;&gt;""),1,0)+IF(AND(X21=Z21,X21&lt;&gt;"",Z21&lt;&gt;""),1,0)+IF(AND(AA21=AC21,AA21&lt;&gt;"",AC21&lt;&gt;""),1,0)+IF(AND(AD21=AF21,AD21&lt;&gt;"",AF21&lt;&gt;""),1,0)+IF(AND(AG21=AI21,AG21&lt;&gt;"",AI21&lt;&gt;""),1,0)+IF(AND(AJ21=AL21,AJ21&lt;&gt;"",AL21&lt;&gt;""),1,0)+IF(AND(AM21=AO21,AM21&lt;&gt;"",AO21&lt;&gt;""),1,0)+IF(AND(AP21=AR21,AP21&lt;&gt;"",AR21&lt;&gt;""),1,0)+IF(AND(AS21=AU21,AS21&lt;&gt;"",AU21&lt;&gt;""),1,0)+IF(AND(AV21=AX21,AV21&lt;&gt;"",AX21&lt;&gt;""),1,0)+IF(AND(AY21=BA21,AY21&lt;&gt;"",BA21&lt;&gt;""),1,0)+IF(AND(BB21=BD21,BB21&lt;&gt;"",BD21&lt;&gt;""),1,0)+IF(AND(BE21=BG21,BE21&lt;&gt;"",BG21&lt;&gt;""),1,0)+IF(AND(BH21=BJ21,BH21&lt;&gt;"",BJ21&lt;&gt;""),1,0)+IF(AND(BK21=BM21,BK21&lt;&gt;"",BM21&lt;&gt;""),1,0)+IF(AND(BN21=BP21,BN21&lt;&gt;"",BP21&lt;&gt;""),1,0)+IF(AND(BQ21=BS21,BQ21&lt;&gt;"",BS21&lt;&gt;""),1,0)+IF(AND(BT21=BV21,BT21&lt;&gt;"",BV21&lt;&gt;""),1,0)</f>
        <v>0</v>
      </c>
      <c r="CA21" s="89">
        <f>IF(AND(D21&lt;&gt;"DF",C21&lt;E21),1,0)+IF(AND(G21&lt;&gt;"DF",F21&lt;H21),1,0)+IF(AND(J21&lt;&gt;"DF",I21&lt;K21),1,0)+IF(AND(M21&lt;&gt;"DF",L21&lt;N21),1,0)+IF(AND(P21&lt;&gt;"DF",O21&lt;Q21),1,0)+IF(AND(S21&lt;&gt;"DF",R21&lt;T21),1,0)+IF(AND(V21&lt;&gt;"DF",U21&lt;W21),1,0)+IF(AND(Y21&lt;&gt;"DF",X21&lt;Z21),1,0)+IF(AND(AB21&lt;&gt;"DF",AA21&lt;AC21),1,0)+IF(AND(AE21&lt;&gt;"DF",AD21&lt;AF21),1,0)+IF(AND(AH21&lt;&gt;"DF",AG21&lt;AI21),1,0)+IF(AND(AK21&lt;&gt;"DF",AJ21&lt;AL21),1,0)+IF(AND(AN21&lt;&gt;"DF",AM21&lt;AO21),1,0)+IF(AND(AQ21&lt;&gt;"DF",AP21&lt;AR21),1,0)+IF(AND(AT21&lt;&gt;"DF",AS21&lt;AU21),1,0)+IF(AND(AW21&lt;&gt;"DF",AV21&lt;AX21),1,0)+IF(AND(AZ21&lt;&gt;"DF",AY21&lt;BA21),1,0)+IF(AND(BC21&lt;&gt;"DF",BB21&lt;BD21),1,0)+IF(AND(BF21&lt;&gt;"DF",BE21&lt;BG21),1,0)+IF(AND(BI21&lt;&gt;"DF",BH21&lt;BJ21),1,0)+IF(AND(BL21&lt;&gt;"DF",BK21&lt;BM21),1,0)+IF(AND(BO21&lt;&gt;"DF",BN21&lt;BP21),1,0)+IF(AND(BR21&lt;&gt;"DF",BQ21&lt;BS21),1,0)+IF(AND(BU21&lt;&gt;"DF",BT21&lt;BV21),1,0)</f>
        <v>0</v>
      </c>
      <c r="CB21" s="93">
        <f>IF(AND(D21="DF",C21&gt;E21),1,0)+IF(AND(G21="DF",F21&gt;H21),1,0)+IF(AND(J21="DF",I21&gt;K21),1,0)+IF(AND(M21="DF",L21&gt;N21),1,0)+IF(AND(P21="DF",O21&gt;Q21),1,0)+IF(AND(S21="DF",R21&gt;T21),1,0)+IF(AND(V21="DF",U21&gt;W21),1,0)+IF(AND(Y21="DF",X21&gt;Z21),1,0)+IF(AND(AB21="DF",AA21&gt;AC21),1,0)+IF(AND(AE21="DF",AD21&gt;AF21),1,0)+IF(AND(AH21="DF",AG21&gt;AI21),1,0)+IF(AND(AK21="DF",AJ21&gt;AL21),1,0)+IF(AND(AN21="DF",AM21&gt;AO21),1,0)+IF(AND(AQ21="DF",AP21&gt;AR21),1,0)+IF(AND(AT21="DF",AS21&gt;AU21),1,0)+IF(AND(AW21="DF",AV21&gt;AX21),1,0)+IF(AND(AZ21="DF",AY21&gt;BA21),1,0)+IF(AND(BC21="DF",BB21&gt;BD21),1,0)+IF(AND(BF21="DF",BE21&gt;BG21),1,0)+IF(AND(BI21="DF",BH21&gt;BJ21),1,0)+IF(AND(BL21="DF",BK21&gt;BM21),1,0)+IF(AND(BO21="DF",BN21&gt;BP21),1,0)+IF(AND(BR21="DF",BQ21&gt;BS21),1,0)+IF(AND(BU21="DF",BT21&gt;BV21),1,0)</f>
        <v>0</v>
      </c>
      <c r="CC21" s="93">
        <f>IF(AND(D21="DF",C21&lt;E21),1,0)+IF(AND(G21="DF",F21&lt;H21),1,0)+IF(AND(J21="DF",I21&lt;K21),1,0)+IF(AND(M21="DF",L21&lt;N21),1,0)+IF(AND(P21="DF",O21&lt;Q21),1,0)+IF(AND(S21="DF",R21&lt;T21),1,0)+IF(AND(V21="DF",U21&lt;W21),1,0)+IF(AND(Y21="DF",X21&lt;Z21),1,0)+IF(AND(AB21="DF",AA21&lt;AC21),1,0)+IF(AND(AE21="DF",AD21&lt;AF21),1,0)+IF(AND(AH21="DF",AG21&lt;AI21),1,0)+IF(AND(AK21="DF",AJ21&lt;AL21),1,0)+IF(AND(AN21="DF",AM21&lt;AO21),1,0)+IF(AND(AQ21="DF",AP21&lt;AR21),1,0)+IF(AND(AT21="DF",AS21&lt;AU21),1,0)+IF(AND(AW21="DF",AV21&lt;AX21),1,0)+IF(AND(AZ21="DF",AY21&lt;BA21),1,0)+IF(AND(BC21="DF",BB21&lt;BD21),1,0)+IF(AND(BF21="DF",BE21&lt;BG21),1,0)+IF(AND(BI21="DF",BH21&lt;BJ21),1,0)+IF(AND(BL21="DF",BK21&lt;BM21),1,0)+IF(AND(BO21="DF",BN21&lt;BP21),1,0)+IF(AND(BR21="DF",BQ21&lt;BS21),1,0)+IF(AND(BU21="DF",BT21&lt;BV21),1,0)</f>
        <v>0</v>
      </c>
      <c r="CD21" s="97">
        <f>SUM(C21)+SUM(F21)+SUM(I21)+SUM(L21)+SUM(O21)+SUM(R21)+SUM(U21)+SUM(X21)+SUM(AA21)+SUM(AD21)+SUM(AG21)+SUM(AJ21)+SUM(AM21)+SUM(AP21)+SUM(AS21)+SUM(AV21)+SUM(AY21)+SUM(BB21)+SUM(BE21)+SUM(BH21)+SUM(BK21)+SUM(BN21)+SUM(BQ21)+SUM(BT21)</f>
        <v>0</v>
      </c>
      <c r="CE21" s="97">
        <f>SUM(E21)+SUM(H21)+SUM(K21)+SUM(N21)+SUM(Q21)+SUM(T21)+SUM(W21)+SUM(Z21)+SUM(AC21)+SUM(AF21)+SUM(AI21)+SUM(AL21)+SUM(AO21)+SUM(AR21)+SUM(AU21)+SUM(AX21)+SUM(BA21)+SUM(BD21)+SUM(BG21)+SUM(BJ21)+SUM(BM21)+SUM(BP21)+SUM(BS21)+SUM(BV21)</f>
        <v>0</v>
      </c>
      <c r="CF21" s="101">
        <f>CD21-CE21</f>
        <v>0</v>
      </c>
      <c r="CG21" s="105">
        <f>SUM(BY21*$BY$5)+SUM(BZ21*$BZ$5)+SUM(CA21*$CA$5)+SUM(CB21*$CB$5)+SUM(CC21*$CC$5)</f>
        <v>0</v>
      </c>
      <c r="CH21" s="19"/>
      <c r="CI21" s="129">
        <f>SUM(CL21:CP21)</f>
        <v>0</v>
      </c>
      <c r="CJ21" s="129">
        <f>CS21-CT21</f>
        <v>0</v>
      </c>
      <c r="CK21" s="19"/>
      <c r="CL21" s="126">
        <f>IF(AND(CG21=$CG$9,C21&gt;E21,D21="-"),$BY$5,0)+IF(AND(CG21=$CG$11,F21&gt;H21,G21="-"),$BY$5,0)+IF(AND(CG21=$CG$13,I21&gt;K21,J21="-"),$BY$5,0)+IF(AND(CG21=$CG$15,L21&gt;N21,M21="-"),$BY$5,0)+IF(AND(CG21=$CG$17,O21&gt;Q21,P21="-"),$BY$5,0)+IF(AND(CG21=$CG$19,R21&gt;T21,S21="-"),$BY$5,0)+IF(AND(CG21=$CG$21,U21&gt;W21,V21="-"),$BY$5,0)+IF(AND(CG21=$CG$23,X21&gt;Z21,Y21="-"),$BY$5,0)+IF(AND(CG21=$CG$25,AA21&gt;AC21,AB21="-"),$BY$5,0)+IF(AND(CG21=$CG$27,AD21&gt;AF21,AE21="-"),$BY$5,0)+IF(AND(CG21=$CG$29,AG21&gt;AI21,AH21="-"),$BY$5,0)+IF(AND(CG21=$CG$31,AJ21&gt;AL21,AK21="-"),$BY$5,0)+IF(AND(CG21=$CG$33,AM21&gt;AO21,AN21="-"),$BY$5,0)+IF(AND(CG21=$CG$35,AP21&gt;AR21,AQ21="-"),$BY$5,0)+IF(AND(CG21=$CG$37,AS21&gt;AU21,AT21="-"),$BY$5,0)+IF(AND(CG21=$CG$39,AV21&gt;AX21,AW21="-"),$BY$5,0)+IF(AND(CG21=$CG$41,AY21&gt;BA21,AZ21="-"),$BY$5,0)+IF(AND(CG21=$CG$43,BB21&gt;BD21,BC21="-"),$BY$5,0)+IF(AND(CG21=$CG$45,BE21&gt;BG21,BF21="-"),$BY$5,0)+IF(AND(CG21=$CG$47,BH21&gt;BJ21,BI21="-"),$BY$5,0)+IF(AND(CG21=$CG$49,BK21&gt;BM21,BL21="-"),$BY$5,0)+IF(AND(CG21=$CG$51,BN21&gt;BP21,BO21="-"),$BY$5,0)+IF(AND(CG21=$CG$53,BQ21&gt;BS21,BR21="-"),$BY$5,0)+IF(AND(CG21=$CG$55,BT21&gt;BV21,BU21="-"),$BY$5,0)</f>
        <v>0</v>
      </c>
      <c r="CM21" s="124">
        <f>IF(AND(CG21=$CG$9,C21=E21,E21&lt;&gt;"",D21="-"),$BZ$5,0)+IF(AND(CG21=$CG$11,F21=H21,H21&lt;&gt;"",G21="-"),$BZ$5,0)+IF(AND(CG21=$CG$13,I21=K21,K21&lt;&gt;"",J21="-"),$BZ$5,0)+IF(AND(CG21=$CG$15,L21=N21,N21&lt;&gt;"",M21="-"),$BZ$5,0)+IF(AND(CG21=$CG$17,O21=Q21,Q21&lt;&gt;"",P21="-"),$BZ$5,0)+IF(AND(CG21=$CG$19,R21=T21,T21&lt;&gt;"",S21="-"),$BZ$5,0)+IF(AND(CG21=$CG$21,U21=W21,W21&lt;&gt;"",V21="-"),$BZ$5,0)+IF(AND(CG21=$CG$23,X21=Z21,Z21&lt;&gt;"",Y21="-"),$BZ$5,0)+IF(AND(CG21=$CG$25,AA21=AC21,AC21&lt;&gt;"",AB21="-"),$BZ$5,0)+IF(AND(CG21=$CG$27,AD21=AF21,AF21&lt;&gt;"",AE21="-"),$BZ$5,0)+IF(AND(CG21=$CG$29,AG21=AI21,AI21&lt;&gt;"",AH21="-"),$BZ$5,0)+IF(AND(CG21=$CG$31,AJ21=AL21,AL21&lt;&gt;"",AK21="-"),$BZ$5,0)+IF(AND(CG21=$CG$33,AM21=AO21,AO21&lt;&gt;"",AN21="-"),$BZ$5,0)+IF(AND(CG21=$CG$35,AP21=AR21,AR21&lt;&gt;"",AQ21="-"),$BZ$5,0)+IF(AND(CG21=$CG$37,AS21=AU21,AU21&lt;&gt;"",AT21="-"),$BZ$5,0)+IF(AND(CG21=$CG$39,AV21=AX21,AX21&lt;&gt;"",AW21="-"),$BZ$5,0)+IF(AND(CG21=$CG$41,AY21=BA21,BA21&lt;&gt;"",AZ21="-"),$BZ$5,0)+IF(AND(CG21=$CG$43,BB21=BD21,BD21&lt;&gt;"",BC21="-"),$BZ$5,0)+IF(AND(CG21=$CG$45,BE21=BG21,BG21&lt;&gt;"",BF21="-"),$BZ$5,0)+IF(AND(CG21=$CG$47,BH21=BJ21,BJ21&lt;&gt;"",BI21="-"),$BZ$5,0)+IF(AND(CG21=$CG$49,BK21=BM21,BM21&lt;&gt;"",BL21="-"),$BZ$5,0)+IF(AND(CG21=$CG$51,BN21=BP21,BP21&lt;&gt;"",BO21="-"),$BZ$5,0)+IF(AND(CG21=$CG$53,BQ21=BS21,BS21&lt;&gt;"",BR21="-"),$BZ$5,0)+IF(AND(CG21=$CG$55,BT21=BV21,BV21&lt;&gt;"",BU21="-"),$BZ$5,0)</f>
        <v>0</v>
      </c>
      <c r="CN21" s="124">
        <f>IF(AND(CG21=$CG$9,C21&lt;E21,D21="-"),$CA$5,0)+IF(AND(CG21=$CG$11,F21&lt;H21,G21="-"),$CA$5,0)+IF(AND(CG21=$CG$13,I21&lt;K21,J21="-"),$CA$5,0)+IF(AND(CG21=$CG$15,L21&lt;N21,M21="-"),$CA$5,0)+IF(AND(CG21=$CG$17,O21&lt;Q21,P21="-"),$CA$5,0)+IF(AND(CG21=$CG$19,R21&lt;T21,S21="-"),$CA$5,0)+IF(AND(CG21=$CG$21,U21&lt;W21,V21="-"),$CA$5,0)+IF(AND(CG21=$CG$23,X21&lt;Z21,Y21="-"),$CA$5,0)+IF(AND(CG21=$CG$25,AA21&lt;AC21,AB21="-"),$CA$5,0)+IF(AND(CG21=$CG$27,AD21&lt;AF21,AE21="-"),$CA$5,0)+IF(AND(CG21=$CG$29,AG21&lt;AI21,AH21="-"),$CA$5,0)+IF(AND(CG21=$CG$31,AJ21&lt;AL21,AK21="-"),$CA$5,0)+IF(AND(CG21=$CG$33,AM21&lt;AO21,AN21="-"),$CA$5,0)+IF(AND(CG21=$CG$35,AP21&lt;AR21,AQ21="-"),$CA$5,0)+IF(AND(CG21=$CG$37,AS21&lt;AU21,AT21="-"),$CA$5,0)+IF(AND(CG21=$CG$39,AV21&lt;AX21,AW21="-"),$CA$5,0)+IF(AND(CG21=$CG$41,AY21&lt;BA21,AZ21="-"),$CA$5,0)+IF(AND(CG21=$CG$43,BB21&lt;BD21,BC21="-"),$CA$5,0)+IF(AND(CG21=$CG$45,BE21&lt;BG21,BF21="-"),$CA$5,0)+IF(AND(CG21=$CG$47,BH21&lt;BJ21,BI21="-"),$CA$5,0)+IF(AND(CG21=$CG$49,BK21&lt;BM21,BL21="-"),$CA$5,0)+IF(AND(CG21=$CG$51,BN21&lt;BP21,BO21="-"),$CA$5,0)+IF(AND(CG21=$CG$53,BQ21&lt;BS21,BR21="-"),$CA$5,0)+IF(AND(CG21=$CG$55,BT21&lt;BV21,BU21="-"),$CA$5,0)</f>
        <v>0</v>
      </c>
      <c r="CO21" s="125">
        <f>IF(AND(CG21=$CG$9,C21&gt;E21,D21="DF"),$CB$5,0)+IF(AND(CG21=$CG$11,F21&gt;H21,G21="DF"),$CB$5,0)+IF(AND(CG21=$CG$13,I21&gt;K21,J21="DF"),$CB$5,0)+IF(AND(CG21=$CG$15,L21&gt;N21,M21="DF"),$CB$5,0)+IF(AND(CG21=$CG$17,O21&gt;Q21,P21="DF"),$CB$5,0)+IF(AND(CG21=$CG$19,R21&gt;T21,S21="DF"),$CB$5,0)+IF(AND(CG21=$CG$21,U21&gt;W21,V21="DF"),$CB$5,0)+IF(AND(CG21=$CG$23,X21&gt;Z21,Y21="DF"),$CB$5,0)+IF(AND(CG21=$CG$25,AA21&gt;AC21,AB21="DF"),$CB$5,0)+IF(AND(CG21=$CG$27,AD21&gt;AF21,AE21="DF"),$CB$5,0)+IF(AND(CG21=$CG$29,AG21&gt;AI21,AH21="DF"),$CB$5,0)+IF(AND(CG21=$CG$31,AJ21&gt;AL21,AK21="DF"),$CB$5,0)+IF(AND(CG21=$CG$33,AM21&gt;AO21,AN21="DF"),$CB$5,0)+IF(AND(CG21=$CG$35,AP21&gt;AR21,AQ21="DF"),$CB$5,0)+IF(AND(CG21=$CG$37,AS21&gt;AU21,AT21="DF"),$CB$5,0)+IF(AND(CG21=$CG$39,AV21&gt;AX21,AW21="DF"),$CB$5,0)+IF(AND(CG21=$CG$41,AY21&gt;BA21,AZ21="DF"),$CB$5,0)+IF(AND(CG21=$CG$43,BB21&gt;BD21,BC21="DF"),$CB$5,0)+IF(AND(CG21=$CG$45,BE21&gt;BG21,BF21="DF"),$CB$5,0)+IF(AND(CG21=$CG$47,BH21&gt;BJ21,BI21="DF"),$CB$5,0)+IF(AND(CG21=$CG$49,BK21&gt;BM21,BL21="DF"),$CB$5,0)+IF(AND(CG21=$CG$51,BN21&gt;BP21,BO21="DF"),$CB$5,0)+IF(AND(CG21=$CG$53,BQ21&gt;BS21,BR21="DF"),$CB$5,0)+IF(AND(CG21=$CG$55,BT21&gt;BV21,BU21="DF"),$CB$5,0)</f>
        <v>0</v>
      </c>
      <c r="CP21" s="127">
        <f>IF(AND(CG21=$CG$9,C21&lt;E21,D21="DF"),$CC$5,0)+IF(AND(CG21=$CG$11,F21&lt;H21,G21="DF"),$CC$5,0)+IF(AND(CG21=$CG$13,I21&lt;K21,J21="DF"),$CC$5,0)+IF(AND(CG21=$CG$15,L21&lt;N21,M21="DF"),$CC$5,0)+IF(AND(CG21=$CG$17,O21&lt;Q21,P21="DF"),$CC$5,0)+IF(AND(CG21=$CG$19,R21&lt;T21,S21="DF"),$CC$5,0)+IF(AND(CG21=$CG$21,U21&lt;W21,V21="DF"),$CC$5,0)+IF(AND(CG21=$CG$23,X21&lt;Z21,Y21="DF"),$CC$5,0)+IF(AND(CG21=$CG$25,AA21&lt;AC21,AB21="DF"),$CC$5,0)+IF(AND(CG21=$CG$27,AD21&lt;AF21,AE21="DF"),$CC$5,0)+IF(AND(CG21=$CG$29,AG21&lt;AI21,AH21="DF"),$CC$5,0)+IF(AND(CG21=$CG$31,AJ21&lt;AL21,AK21="DF"),$CC$5,0)+IF(AND(CG21=$CG$33,AM21&lt;AO21,AN21="DF"),$CC$5,0)+IF(AND(CG21=$CG$35,AP21&lt;AR21,AQ21="DF"),$CC$5,0)+IF(AND(CG21=$CG$37,AS21&lt;AU21,AT21="DF"),$CC$5,0)+IF(AND(CG21=$CG$39,AV21&lt;AX21,AW21="DF"),$CC$5,0)+IF(AND(CG21=$CG$41,AY21&lt;BA21,AZ21="DF"),$CC$5,0)+IF(AND(CG21=$CG$43,BB21&lt;BD21,BC21="DF"),$CC$5,0)+IF(AND(CG21=$CG$45,BE21&lt;BG21,BF21="DF"),$CC$5,0)+IF(AND(CG21=$CG$47,BH21&lt;BJ21,BI21="DF"),$CC$5,0)+IF(AND(CG21=$CG$49,BK21&lt;BM21,BL21="DF"),$CC$5,0)+IF(AND(CG21=$CG$51,BN21&lt;BP21,BO21="DF"),$CC$5,0)+IF(AND(CG21=$CG$53,BQ21&lt;BS21,BR21="DF"),$CC$5,0)+IF(AND(CG21=$CG$55,BT21&lt;BV21,BU21="DF"),$CC$5,0)</f>
        <v>0</v>
      </c>
      <c r="CQ21" s="19"/>
      <c r="CR21" s="19"/>
      <c r="CS21" s="156">
        <f>IF(AND(CG21=$CG$9),SUM(C21),0)+IF(AND(CG21=$CG$11),SUM(F21),0)+IF(AND(CG21=$CG$13),SUM(I21),0)+IF(AND(CG21=$CG$15),SUM(L21),0)+IF(AND(CG21=$CG$17),SUM(O21),0)+IF(AND(CG21=$CG$19),SUM(R21),0)+IF(AND(CG21=$CG$21),SUM(U21),0)+IF(AND(CG21=$CG$23),SUM(X21),0)+IF(AND(CG21=$CG$25),SUM(AA21),0)+IF(AND(CG21=$CG$27),SUM(AD21),0)+IF(AND(CG21=$CG$29),SUM(AG21),0)+IF(AND(CG21=$CG$31),SUM(AJ21),0)+IF(AND(CG21=$CG$33),SUM(AM21),0)+IF(AND(CG21=$CG$35),SUM(AP21),0)+IF(AND(CG21=$CG$37),SUM(AS21),0)+IF(AND(CG21=$CG$39),SUM(AV21),0)+IF(AND(CG21=$CG$41),SUM(AY21),0)+IF(AND(CG21=$CG$43),SUM(BB21),0)+IF(AND(CG21=$CG$45),SUM(BE21),0)+IF(AND(CG21=$CG$47),SUM(BH21),0)+IF(AND(CG21=$CG$49),SUM(BK21),0)+IF(AND(CG21=$CG$51),SUM(BN21),0)+IF(AND(CG21=$CG$53),SUM(BQ21),0)+IF(AND(CG21=$CG$55),SUM(BT21),0)</f>
        <v>0</v>
      </c>
      <c r="CT21" s="136">
        <f>IF(AND(CG21=$CG$9),SUM(E21),0)+IF(AND(CG21=$CG$11),SUM(H21),0)+IF(AND(CG21=$CG$13),SUM(K21),0)+IF(AND(CG21=$CG$15),SUM(N21),0)+IF(AND(CG21=$CG$17),SUM(Q21),0)+IF(AND(CG21=$CG$19),SUM(T21),0)+IF(AND(CG21=$CG$21),SUM(W21),0)+IF(AND(CG21=$CG$23),SUM(Z21),0)+IF(AND(CG21=$CG$25),SUM(AC21),0)+IF(AND(CG21=$CG$27),SUM(AF21),0)+IF(AND(CG21=$CG$29),SUM(AI21),0)+IF(AND(CG21=$CG$31),SUM(AL21),0)+IF(AND(CG21=$CG$33),SUM(AO21),0)+IF(AND(CG21=$CG$35),SUM(AR21),0)+IF(AND(CG21=$CG$37),SUM(AU21),0)+IF(AND(CG21=$CG$39),SUM(AX21),0)+IF(AND(CG21=$CG$41),SUM(BA21),0)+IF(AND(CG21=$CG$43),SUM(BD21),0)+IF(AND(CG21=$CG$45),SUM(BG21),0)+IF(AND(CG21=$CG$47),SUM(BJ21),0)+IF(AND(CG21=$CG$49),SUM(BM21),0)+IF(AND(CG21=$CG$51),SUM(BP21),0)+IF(AND(CG21=$CG$53),SUM(BS21),0)+IF(AND(CG21=$CG$55),SUM(BV21),0)</f>
        <v>0</v>
      </c>
      <c r="CU21" s="19"/>
      <c r="CV21" s="19"/>
      <c r="CW21" s="19"/>
    </row>
    <row r="22" spans="2:101" ht="12" customHeight="1" x14ac:dyDescent="0.35">
      <c r="B22" s="448" t="str">
        <f>INICIO!C14</f>
        <v>AGUILAS</v>
      </c>
      <c r="C22" s="482" t="str">
        <f>IF(X8&lt;&gt;"",X8,"")</f>
        <v/>
      </c>
      <c r="D22" s="435"/>
      <c r="E22" s="462"/>
      <c r="F22" s="434" t="str">
        <f>IF(X10&lt;&gt;"",X10,"")</f>
        <v/>
      </c>
      <c r="G22" s="435"/>
      <c r="H22" s="462"/>
      <c r="I22" s="434" t="str">
        <f>IF(X12&lt;&gt;"",X12,"")</f>
        <v/>
      </c>
      <c r="J22" s="435"/>
      <c r="K22" s="462"/>
      <c r="L22" s="434" t="str">
        <f>IF(X14&lt;&gt;"",X14,"")</f>
        <v/>
      </c>
      <c r="M22" s="435"/>
      <c r="N22" s="462"/>
      <c r="O22" s="434" t="str">
        <f>IF(X16&lt;&gt;"",X16,"")</f>
        <v/>
      </c>
      <c r="P22" s="435"/>
      <c r="Q22" s="462"/>
      <c r="R22" s="434" t="str">
        <f>IF(X18&lt;&gt;"",X18,"")</f>
        <v/>
      </c>
      <c r="S22" s="435"/>
      <c r="T22" s="462"/>
      <c r="U22" s="434" t="str">
        <f>IF(X20&lt;&gt;"",X20,"")</f>
        <v/>
      </c>
      <c r="V22" s="435"/>
      <c r="W22" s="462"/>
      <c r="X22" s="445"/>
      <c r="Y22" s="446"/>
      <c r="Z22" s="481"/>
      <c r="AA22" s="471" t="str">
        <f>IF(ISNA(VLOOKUP(CONCATENATE($B22,AA$7,"1"),'P&amp;R'!$N$8:$Q$1113,2,FALSE)), "", VLOOKUP(CONCATENATE($B22,AA$7,"1"),'P&amp;R'!$N$8:$Q$1113,2,FALSE))</f>
        <v/>
      </c>
      <c r="AB22" s="472"/>
      <c r="AC22" s="473"/>
      <c r="AD22" s="471" t="str">
        <f>IF(ISNA(VLOOKUP(CONCATENATE($B22,AD$7,"1"),'P&amp;R'!$N$8:$Q$1113,2,FALSE)), "", VLOOKUP(CONCATENATE($B22,AD$7,"1"),'P&amp;R'!$N$8:$Q$1113,2,FALSE))</f>
        <v/>
      </c>
      <c r="AE22" s="472"/>
      <c r="AF22" s="473"/>
      <c r="AG22" s="471" t="str">
        <f>IF(ISNA(VLOOKUP(CONCATENATE($B22,AG$7,"1"),'P&amp;R'!$N$8:$Q$1113,2,FALSE)), "", VLOOKUP(CONCATENATE($B22,AG$7,"1"),'P&amp;R'!$N$8:$Q$1113,2,FALSE))</f>
        <v/>
      </c>
      <c r="AH22" s="472"/>
      <c r="AI22" s="473"/>
      <c r="AJ22" s="471" t="str">
        <f>IF(ISNA(VLOOKUP(CONCATENATE($B22,AJ$7,"1"),'P&amp;R'!$N$8:$Q$1113,2,FALSE)), "", VLOOKUP(CONCATENATE($B22,AJ$7,"1"),'P&amp;R'!$N$8:$Q$1113,2,FALSE))</f>
        <v/>
      </c>
      <c r="AK22" s="472"/>
      <c r="AL22" s="473"/>
      <c r="AM22" s="471" t="str">
        <f>IF(ISNA(VLOOKUP(CONCATENATE($B22,AM$7,"1"),'P&amp;R'!$N$8:$Q$1113,2,FALSE)), "", VLOOKUP(CONCATENATE($B22,AM$7,"1"),'P&amp;R'!$N$8:$Q$1113,2,FALSE))</f>
        <v/>
      </c>
      <c r="AN22" s="472"/>
      <c r="AO22" s="473"/>
      <c r="AP22" s="471" t="str">
        <f>IF(ISNA(VLOOKUP(CONCATENATE($B22,AP$7,"1"),'P&amp;R'!$N$8:$Q$1113,2,FALSE)), "", VLOOKUP(CONCATENATE($B22,AP$7,"1"),'P&amp;R'!$N$8:$Q$1113,2,FALSE))</f>
        <v/>
      </c>
      <c r="AQ22" s="472"/>
      <c r="AR22" s="473"/>
      <c r="AS22" s="471" t="str">
        <f>IF(ISNA(VLOOKUP(CONCATENATE($B22,AS$7,"1"),'P&amp;R'!$N$8:$Q$1113,2,FALSE)), "", VLOOKUP(CONCATENATE($B22,AS$7,"1"),'P&amp;R'!$N$8:$Q$1113,2,FALSE))</f>
        <v/>
      </c>
      <c r="AT22" s="472"/>
      <c r="AU22" s="473"/>
      <c r="AV22" s="471" t="str">
        <f>IF(ISNA(VLOOKUP(CONCATENATE($B22,AV$7,"1"),'P&amp;R'!$N$8:$Q$1113,2,FALSE)), "", VLOOKUP(CONCATENATE($B22,AV$7,"1"),'P&amp;R'!$N$8:$Q$1113,2,FALSE))</f>
        <v/>
      </c>
      <c r="AW22" s="472"/>
      <c r="AX22" s="473"/>
      <c r="AY22" s="471" t="str">
        <f>IF(ISNA(VLOOKUP(CONCATENATE($B22,AY$7,"1"),'P&amp;R'!$N$8:$Q$1113,2,FALSE)), "", VLOOKUP(CONCATENATE($B22,AY$7,"1"),'P&amp;R'!$N$8:$Q$1113,2,FALSE))</f>
        <v/>
      </c>
      <c r="AZ22" s="472"/>
      <c r="BA22" s="473"/>
      <c r="BB22" s="471" t="str">
        <f>IF(ISNA(VLOOKUP(CONCATENATE($B22,BB$7,"1"),'P&amp;R'!$N$8:$Q$1113,2,FALSE)), "", VLOOKUP(CONCATENATE($B22,BB$7,"1"),'P&amp;R'!$N$8:$Q$1113,2,FALSE))</f>
        <v/>
      </c>
      <c r="BC22" s="472"/>
      <c r="BD22" s="473"/>
      <c r="BE22" s="471" t="str">
        <f>IF(ISNA(VLOOKUP(CONCATENATE($B22,BE$7,"1"),'P&amp;R'!$N$8:$Q$1113,2,FALSE)), "", VLOOKUP(CONCATENATE($B22,BE$7,"1"),'P&amp;R'!$N$8:$Q$1113,2,FALSE))</f>
        <v/>
      </c>
      <c r="BF22" s="472"/>
      <c r="BG22" s="473"/>
      <c r="BH22" s="471" t="str">
        <f>IF(ISNA(VLOOKUP(CONCATENATE($B22,BH$7,"1"),'P&amp;R'!$N$8:$Q$1113,2,FALSE)), "", VLOOKUP(CONCATENATE($B22,BH$7,"1"),'P&amp;R'!$N$8:$Q$1113,2,FALSE))</f>
        <v/>
      </c>
      <c r="BI22" s="472"/>
      <c r="BJ22" s="473"/>
      <c r="BK22" s="471" t="str">
        <f>IF(ISNA(VLOOKUP(CONCATENATE($B22,BK$7,"1"),'P&amp;R'!$N$8:$Q$1113,2,FALSE)), "", VLOOKUP(CONCATENATE($B22,BK$7,"1"),'P&amp;R'!$N$8:$Q$1113,2,FALSE))</f>
        <v/>
      </c>
      <c r="BL22" s="472"/>
      <c r="BM22" s="473"/>
      <c r="BN22" s="471" t="str">
        <f>IF(ISNA(VLOOKUP(CONCATENATE($B22,BN$7,"1"),'P&amp;R'!$N$8:$Q$1113,2,FALSE)), "", VLOOKUP(CONCATENATE($B22,BN$7,"1"),'P&amp;R'!$N$8:$Q$1113,2,FALSE))</f>
        <v/>
      </c>
      <c r="BO22" s="472"/>
      <c r="BP22" s="473"/>
      <c r="BQ22" s="471" t="str">
        <f>IF(ISNA(VLOOKUP(CONCATENATE($B22,BQ$7,"1"),'P&amp;R'!$N$8:$Q$1113,2,FALSE)), "", VLOOKUP(CONCATENATE($B22,BQ$7,"1"),'P&amp;R'!$N$8:$Q$1113,2,FALSE))</f>
        <v/>
      </c>
      <c r="BR22" s="472"/>
      <c r="BS22" s="473"/>
      <c r="BT22" s="471" t="str">
        <f>IF(ISNA(VLOOKUP(CONCATENATE($B22,BT$7,"1"),'P&amp;R'!$N$8:$Q$1113,2,FALSE)), "", VLOOKUP(CONCATENATE($B22,BT$7,"1"),'P&amp;R'!$N$8:$Q$1113,2,FALSE))</f>
        <v/>
      </c>
      <c r="BU22" s="472"/>
      <c r="BV22" s="473"/>
      <c r="BW22" s="162"/>
      <c r="BX22" s="85"/>
      <c r="BY22" s="88"/>
      <c r="BZ22" s="88"/>
      <c r="CA22" s="88"/>
      <c r="CB22" s="92"/>
      <c r="CC22" s="92"/>
      <c r="CD22" s="96"/>
      <c r="CE22" s="96"/>
      <c r="CF22" s="100"/>
      <c r="CG22" s="104"/>
      <c r="CH22" s="19"/>
      <c r="CI22" s="122"/>
      <c r="CJ22" s="122"/>
      <c r="CK22" s="19"/>
      <c r="CL22" s="150"/>
      <c r="CM22" s="19"/>
      <c r="CN22" s="19"/>
      <c r="CO22" s="19"/>
      <c r="CP22" s="151"/>
      <c r="CQ22" s="19"/>
      <c r="CR22" s="19"/>
      <c r="CS22" s="154"/>
      <c r="CT22" s="155"/>
      <c r="CU22" s="19"/>
      <c r="CV22" s="19"/>
      <c r="CW22" s="19"/>
    </row>
    <row r="23" spans="2:101" ht="24.9" customHeight="1" x14ac:dyDescent="0.35">
      <c r="B23" s="449"/>
      <c r="C23" s="329" t="str">
        <f>IF(Z9&lt;&gt;"",Z9,"")</f>
        <v/>
      </c>
      <c r="D23" s="330" t="str">
        <f>IF(Y9&lt;&gt;"",Y9,"")</f>
        <v/>
      </c>
      <c r="E23" s="331" t="str">
        <f>IF(X9&lt;&gt;"",X9,"")</f>
        <v/>
      </c>
      <c r="F23" s="332" t="str">
        <f>IF(Z11&lt;&gt;"",Z11,"")</f>
        <v/>
      </c>
      <c r="G23" s="330" t="str">
        <f>IF(Y11&lt;&gt;"",Y11,"")</f>
        <v/>
      </c>
      <c r="H23" s="331" t="str">
        <f>IF(X11&lt;&gt;"",X11,"")</f>
        <v/>
      </c>
      <c r="I23" s="332" t="str">
        <f>IF(Z13&lt;&gt;"",Z13,"")</f>
        <v/>
      </c>
      <c r="J23" s="330" t="str">
        <f>IF(Y13&lt;&gt;"",Y13,"")</f>
        <v/>
      </c>
      <c r="K23" s="331" t="str">
        <f>IF(X13&lt;&gt;"",X13,"")</f>
        <v/>
      </c>
      <c r="L23" s="332" t="str">
        <f>IF(Z15&lt;&gt;"",Z15,"")</f>
        <v/>
      </c>
      <c r="M23" s="330" t="str">
        <f>IF(Y15&lt;&gt;"",Y15,"")</f>
        <v/>
      </c>
      <c r="N23" s="331" t="str">
        <f>IF(X15&lt;&gt;"",X15,"")</f>
        <v/>
      </c>
      <c r="O23" s="332" t="str">
        <f>IF(Z17&lt;&gt;"",Z17,"")</f>
        <v/>
      </c>
      <c r="P23" s="330" t="str">
        <f>IF(Y17&lt;&gt;"",Y17,"")</f>
        <v/>
      </c>
      <c r="Q23" s="331" t="str">
        <f>IF(X17&lt;&gt;"",X17,"")</f>
        <v/>
      </c>
      <c r="R23" s="332" t="str">
        <f>IF(Z19&lt;&gt;"",Z19,"")</f>
        <v/>
      </c>
      <c r="S23" s="330" t="str">
        <f>IF(Y19&lt;&gt;"",Y19,"")</f>
        <v/>
      </c>
      <c r="T23" s="331" t="str">
        <f>IF(X19&lt;&gt;"",X19,"")</f>
        <v/>
      </c>
      <c r="U23" s="330" t="str">
        <f>IF(Z21&lt;&gt;"",Z21,"")</f>
        <v/>
      </c>
      <c r="V23" s="330" t="str">
        <f>IF(Y21&lt;&gt;"",Y21,"")</f>
        <v/>
      </c>
      <c r="W23" s="331" t="str">
        <f>IF(X21&lt;&gt;"",X21,"")</f>
        <v/>
      </c>
      <c r="X23" s="327"/>
      <c r="Y23" s="327"/>
      <c r="Z23" s="328"/>
      <c r="AA23" s="324" t="str">
        <f>IF(ISNA(VLOOKUP(CONCATENATE($B22,AA$7,"1"),'P&amp;R'!$N$8:$Q$1113,3,FALSE)), "", VLOOKUP(CONCATENATE($B22,AA$7,"1"),'P&amp;R'!$N$8:$Q$1113,3,FALSE))</f>
        <v/>
      </c>
      <c r="AB23" s="324" t="str">
        <f>IF(ISNA(VLOOKUP(CONCATENATE($B22,AA$7,"1"),'P&amp;R'!$N$8:$Q$1113,4,FALSE)), "", VLOOKUP(CONCATENATE($B22,AA$7,"1"),'P&amp;R'!$N$8:$Q$1113,4,FALSE))</f>
        <v/>
      </c>
      <c r="AC23" s="325" t="str">
        <f>IF(ISNA(VLOOKUP(CONCATENATE(AA$7,$B22,"1"),'P&amp;R'!$N$8:$Q$1113,3,FALSE)), "", VLOOKUP(CONCATENATE(AA$7,$B22,"1"),'P&amp;R'!$N$8:$Q$1113,3,FALSE))</f>
        <v/>
      </c>
      <c r="AD23" s="324" t="str">
        <f>IF(ISNA(VLOOKUP(CONCATENATE($B22,AD$7,"1"),'P&amp;R'!$N$8:$Q$1113,3,FALSE)), "", VLOOKUP(CONCATENATE($B22,AD$7,"1"),'P&amp;R'!$N$8:$Q$1113,3,FALSE))</f>
        <v/>
      </c>
      <c r="AE23" s="324" t="str">
        <f>IF(ISNA(VLOOKUP(CONCATENATE($B22,AD$7,"1"),'P&amp;R'!$N$8:$Q$1113,4,FALSE)), "", VLOOKUP(CONCATENATE($B22,AD$7,"1"),'P&amp;R'!$N$8:$Q$1113,4,FALSE))</f>
        <v/>
      </c>
      <c r="AF23" s="325" t="str">
        <f>IF(ISNA(VLOOKUP(CONCATENATE(AD$7,$B22,"1"),'P&amp;R'!$N$8:$Q$1113,3,FALSE)), "", VLOOKUP(CONCATENATE(AD$7,$B22,"1"),'P&amp;R'!$N$8:$Q$1113,3,FALSE))</f>
        <v/>
      </c>
      <c r="AG23" s="324" t="str">
        <f>IF(ISNA(VLOOKUP(CONCATENATE($B22,AG$7,"1"),'P&amp;R'!$N$8:$Q$1113,3,FALSE)), "", VLOOKUP(CONCATENATE($B22,AG$7,"1"),'P&amp;R'!$N$8:$Q$1113,3,FALSE))</f>
        <v/>
      </c>
      <c r="AH23" s="324" t="str">
        <f>IF(ISNA(VLOOKUP(CONCATENATE($B22,AG$7,"1"),'P&amp;R'!$N$8:$Q$1113,4,FALSE)), "", VLOOKUP(CONCATENATE($B22,AG$7,"1"),'P&amp;R'!$N$8:$Q$1113,4,FALSE))</f>
        <v/>
      </c>
      <c r="AI23" s="325" t="str">
        <f>IF(ISNA(VLOOKUP(CONCATENATE(AG$7,$B22,"1"),'P&amp;R'!$N$8:$Q$1113,3,FALSE)), "", VLOOKUP(CONCATENATE(AG$7,$B22,"1"),'P&amp;R'!$N$8:$Q$1113,3,FALSE))</f>
        <v/>
      </c>
      <c r="AJ23" s="324" t="str">
        <f>IF(ISNA(VLOOKUP(CONCATENATE($B22,AJ$7,"1"),'P&amp;R'!$N$8:$Q$1113,3,FALSE)), "", VLOOKUP(CONCATENATE($B22,AJ$7,"1"),'P&amp;R'!$N$8:$Q$1113,3,FALSE))</f>
        <v/>
      </c>
      <c r="AK23" s="324" t="str">
        <f>IF(ISNA(VLOOKUP(CONCATENATE($B22,AJ$7,"1"),'P&amp;R'!$N$8:$Q$1113,4,FALSE)), "", VLOOKUP(CONCATENATE($B22,AJ$7,"1"),'P&amp;R'!$N$8:$Q$1113,4,FALSE))</f>
        <v/>
      </c>
      <c r="AL23" s="325" t="str">
        <f>IF(ISNA(VLOOKUP(CONCATENATE(AJ$7,$B22,"1"),'P&amp;R'!$N$8:$Q$1113,3,FALSE)), "", VLOOKUP(CONCATENATE(AJ$7,$B22,"1"),'P&amp;R'!$N$8:$Q$1113,3,FALSE))</f>
        <v/>
      </c>
      <c r="AM23" s="324" t="str">
        <f>IF(ISNA(VLOOKUP(CONCATENATE($B22,AM$7,"1"),'P&amp;R'!$N$8:$Q$1113,3,FALSE)), "", VLOOKUP(CONCATENATE($B22,AM$7,"1"),'P&amp;R'!$N$8:$Q$1113,3,FALSE))</f>
        <v/>
      </c>
      <c r="AN23" s="324" t="str">
        <f>IF(ISNA(VLOOKUP(CONCATENATE($B22,AM$7,"1"),'P&amp;R'!$N$8:$Q$1113,4,FALSE)), "", VLOOKUP(CONCATENATE($B22,AM$7,"1"),'P&amp;R'!$N$8:$Q$1113,4,FALSE))</f>
        <v/>
      </c>
      <c r="AO23" s="325" t="str">
        <f>IF(ISNA(VLOOKUP(CONCATENATE(AM$7,$B22,"1"),'P&amp;R'!$N$8:$Q$1113,3,FALSE)), "", VLOOKUP(CONCATENATE(AM$7,$B22,"1"),'P&amp;R'!$N$8:$Q$1113,3,FALSE))</f>
        <v/>
      </c>
      <c r="AP23" s="324" t="str">
        <f>IF(ISNA(VLOOKUP(CONCATENATE($B22,AP$7,"1"),'P&amp;R'!$N$8:$Q$1113,3,FALSE)), "", VLOOKUP(CONCATENATE($B22,AP$7,"1"),'P&amp;R'!$N$8:$Q$1113,3,FALSE))</f>
        <v/>
      </c>
      <c r="AQ23" s="324" t="str">
        <f>IF(ISNA(VLOOKUP(CONCATENATE($B22,AP$7,"1"),'P&amp;R'!$N$8:$Q$1113,4,FALSE)), "", VLOOKUP(CONCATENATE($B22,AP$7,"1"),'P&amp;R'!$N$8:$Q$1113,4,FALSE))</f>
        <v/>
      </c>
      <c r="AR23" s="325" t="str">
        <f>IF(ISNA(VLOOKUP(CONCATENATE(AP$7,$B22,"1"),'P&amp;R'!$N$8:$Q$1113,3,FALSE)), "", VLOOKUP(CONCATENATE(AP$7,$B22,"1"),'P&amp;R'!$N$8:$Q$1113,3,FALSE))</f>
        <v/>
      </c>
      <c r="AS23" s="324" t="str">
        <f>IF(ISNA(VLOOKUP(CONCATENATE($B22,AS$7,"1"),'P&amp;R'!$N$8:$Q$1113,3,FALSE)), "", VLOOKUP(CONCATENATE($B22,AS$7,"1"),'P&amp;R'!$N$8:$Q$1113,3,FALSE))</f>
        <v/>
      </c>
      <c r="AT23" s="324" t="str">
        <f>IF(ISNA(VLOOKUP(CONCATENATE($B22,AS$7,"1"),'P&amp;R'!$N$8:$Q$1113,4,FALSE)), "", VLOOKUP(CONCATENATE($B22,AS$7,"1"),'P&amp;R'!$N$8:$Q$1113,4,FALSE))</f>
        <v/>
      </c>
      <c r="AU23" s="325" t="str">
        <f>IF(ISNA(VLOOKUP(CONCATENATE(AS$7,$B22,"1"),'P&amp;R'!$N$8:$Q$1113,3,FALSE)), "", VLOOKUP(CONCATENATE(AS$7,$B22,"1"),'P&amp;R'!$N$8:$Q$1113,3,FALSE))</f>
        <v/>
      </c>
      <c r="AV23" s="324" t="str">
        <f>IF(ISNA(VLOOKUP(CONCATENATE($B22,AV$7,"1"),'P&amp;R'!$N$8:$Q$1113,3,FALSE)), "", VLOOKUP(CONCATENATE($B22,AV$7,"1"),'P&amp;R'!$N$8:$Q$1113,3,FALSE))</f>
        <v/>
      </c>
      <c r="AW23" s="324" t="str">
        <f>IF(ISNA(VLOOKUP(CONCATENATE($B22,AV$7,"1"),'P&amp;R'!$N$8:$Q$1113,4,FALSE)), "", VLOOKUP(CONCATENATE($B22,AV$7,"1"),'P&amp;R'!$N$8:$Q$1113,4,FALSE))</f>
        <v/>
      </c>
      <c r="AX23" s="325" t="str">
        <f>IF(ISNA(VLOOKUP(CONCATENATE(AV$7,$B22,"1"),'P&amp;R'!$N$8:$Q$1113,3,FALSE)), "", VLOOKUP(CONCATENATE(AV$7,$B22,"1"),'P&amp;R'!$N$8:$Q$1113,3,FALSE))</f>
        <v/>
      </c>
      <c r="AY23" s="324" t="str">
        <f>IF(ISNA(VLOOKUP(CONCATENATE($B22,AY$7,"1"),'P&amp;R'!$N$8:$Q$1113,3,FALSE)), "", VLOOKUP(CONCATENATE($B22,AY$7,"1"),'P&amp;R'!$N$8:$Q$1113,3,FALSE))</f>
        <v/>
      </c>
      <c r="AZ23" s="324" t="str">
        <f>IF(ISNA(VLOOKUP(CONCATENATE($B22,AY$7,"1"),'P&amp;R'!$N$8:$Q$1113,4,FALSE)), "", VLOOKUP(CONCATENATE($B22,AY$7,"1"),'P&amp;R'!$N$8:$Q$1113,4,FALSE))</f>
        <v/>
      </c>
      <c r="BA23" s="325" t="str">
        <f>IF(ISNA(VLOOKUP(CONCATENATE(AY$7,$B22,"1"),'P&amp;R'!$N$8:$Q$1113,3,FALSE)), "", VLOOKUP(CONCATENATE(AY$7,$B22,"1"),'P&amp;R'!$N$8:$Q$1113,3,FALSE))</f>
        <v/>
      </c>
      <c r="BB23" s="324" t="str">
        <f>IF(ISNA(VLOOKUP(CONCATENATE($B22,BB$7,"1"),'P&amp;R'!$N$8:$Q$1113,3,FALSE)), "", VLOOKUP(CONCATENATE($B22,BB$7,"1"),'P&amp;R'!$N$8:$Q$1113,3,FALSE))</f>
        <v/>
      </c>
      <c r="BC23" s="324" t="str">
        <f>IF(ISNA(VLOOKUP(CONCATENATE($B22,BB$7,"1"),'P&amp;R'!$N$8:$Q$1113,4,FALSE)), "", VLOOKUP(CONCATENATE($B22,BB$7,"1"),'P&amp;R'!$N$8:$Q$1113,4,FALSE))</f>
        <v/>
      </c>
      <c r="BD23" s="325" t="str">
        <f>IF(ISNA(VLOOKUP(CONCATENATE(BB$7,$B22,"1"),'P&amp;R'!$N$8:$Q$1113,3,FALSE)), "", VLOOKUP(CONCATENATE(BB$7,$B22,"1"),'P&amp;R'!$N$8:$Q$1113,3,FALSE))</f>
        <v/>
      </c>
      <c r="BE23" s="324" t="str">
        <f>IF(ISNA(VLOOKUP(CONCATENATE($B22,BE$7,"1"),'P&amp;R'!$N$8:$Q$1113,3,FALSE)), "", VLOOKUP(CONCATENATE($B22,BE$7,"1"),'P&amp;R'!$N$8:$Q$1113,3,FALSE))</f>
        <v/>
      </c>
      <c r="BF23" s="324" t="str">
        <f>IF(ISNA(VLOOKUP(CONCATENATE($B22,BE$7,"1"),'P&amp;R'!$N$8:$Q$1113,4,FALSE)), "", VLOOKUP(CONCATENATE($B22,BE$7,"1"),'P&amp;R'!$N$8:$Q$1113,4,FALSE))</f>
        <v/>
      </c>
      <c r="BG23" s="325" t="str">
        <f>IF(ISNA(VLOOKUP(CONCATENATE(BE$7,$B22,"1"),'P&amp;R'!$N$8:$Q$1113,3,FALSE)), "", VLOOKUP(CONCATENATE(BE$7,$B22,"1"),'P&amp;R'!$N$8:$Q$1113,3,FALSE))</f>
        <v/>
      </c>
      <c r="BH23" s="324" t="str">
        <f>IF(ISNA(VLOOKUP(CONCATENATE($B22,BH$7,"1"),'P&amp;R'!$N$8:$Q$1113,3,FALSE)), "", VLOOKUP(CONCATENATE($B22,BH$7,"1"),'P&amp;R'!$N$8:$Q$1113,3,FALSE))</f>
        <v/>
      </c>
      <c r="BI23" s="324" t="str">
        <f>IF(ISNA(VLOOKUP(CONCATENATE($B22,BH$7,"1"),'P&amp;R'!$N$8:$Q$1113,4,FALSE)), "", VLOOKUP(CONCATENATE($B22,BH$7,"1"),'P&amp;R'!$N$8:$Q$1113,4,FALSE))</f>
        <v/>
      </c>
      <c r="BJ23" s="325" t="str">
        <f>IF(ISNA(VLOOKUP(CONCATENATE(BH$7,$B22,"1"),'P&amp;R'!$N$8:$Q$1113,3,FALSE)), "", VLOOKUP(CONCATENATE(BH$7,$B22,"1"),'P&amp;R'!$N$8:$Q$1113,3,FALSE))</f>
        <v/>
      </c>
      <c r="BK23" s="324" t="str">
        <f>IF(ISNA(VLOOKUP(CONCATENATE($B22,BK$7,"1"),'P&amp;R'!$N$8:$Q$1113,3,FALSE)), "", VLOOKUP(CONCATENATE($B22,BK$7,"1"),'P&amp;R'!$N$8:$Q$1113,3,FALSE))</f>
        <v/>
      </c>
      <c r="BL23" s="324" t="str">
        <f>IF(ISNA(VLOOKUP(CONCATENATE($B22,BK$7,"1"),'P&amp;R'!$N$8:$Q$1113,4,FALSE)), "", VLOOKUP(CONCATENATE($B22,BK$7,"1"),'P&amp;R'!$N$8:$Q$1113,4,FALSE))</f>
        <v/>
      </c>
      <c r="BM23" s="325" t="str">
        <f>IF(ISNA(VLOOKUP(CONCATENATE(BK$7,$B22,"1"),'P&amp;R'!$N$8:$Q$1113,3,FALSE)), "", VLOOKUP(CONCATENATE(BK$7,$B22,"1"),'P&amp;R'!$N$8:$Q$1113,3,FALSE))</f>
        <v/>
      </c>
      <c r="BN23" s="324" t="str">
        <f>IF(ISNA(VLOOKUP(CONCATENATE($B22,BN$7,"1"),'P&amp;R'!$N$8:$Q$1113,3,FALSE)), "", VLOOKUP(CONCATENATE($B22,BN$7,"1"),'P&amp;R'!$N$8:$Q$1113,3,FALSE))</f>
        <v/>
      </c>
      <c r="BO23" s="324" t="str">
        <f>IF(ISNA(VLOOKUP(CONCATENATE($B22,BN$7,"1"),'P&amp;R'!$N$8:$Q$1113,4,FALSE)), "", VLOOKUP(CONCATENATE($B22,BN$7,"1"),'P&amp;R'!$N$8:$Q$1113,4,FALSE))</f>
        <v/>
      </c>
      <c r="BP23" s="325" t="str">
        <f>IF(ISNA(VLOOKUP(CONCATENATE(BN$7,$B22,"1"),'P&amp;R'!$N$8:$Q$1113,3,FALSE)), "", VLOOKUP(CONCATENATE(BN$7,$B22,"1"),'P&amp;R'!$N$8:$Q$1113,3,FALSE))</f>
        <v/>
      </c>
      <c r="BQ23" s="324" t="str">
        <f>IF(ISNA(VLOOKUP(CONCATENATE($B22,BQ$7,"1"),'P&amp;R'!$N$8:$Q$1113,3,FALSE)), "", VLOOKUP(CONCATENATE($B22,BQ$7,"1"),'P&amp;R'!$N$8:$Q$1113,3,FALSE))</f>
        <v/>
      </c>
      <c r="BR23" s="324" t="str">
        <f>IF(ISNA(VLOOKUP(CONCATENATE($B22,BQ$7,"1"),'P&amp;R'!$N$8:$Q$1113,4,FALSE)), "", VLOOKUP(CONCATENATE($B22,BQ$7,"1"),'P&amp;R'!$N$8:$Q$1113,4,FALSE))</f>
        <v/>
      </c>
      <c r="BS23" s="325" t="str">
        <f>IF(ISNA(VLOOKUP(CONCATENATE(BQ$7,$B22,"1"),'P&amp;R'!$N$8:$Q$1113,3,FALSE)), "", VLOOKUP(CONCATENATE(BQ$7,$B22,"1"),'P&amp;R'!$N$8:$Q$1113,3,FALSE))</f>
        <v/>
      </c>
      <c r="BT23" s="324" t="str">
        <f>IF(ISNA(VLOOKUP(CONCATENATE($B22,BT$7,"1"),'P&amp;R'!$N$8:$Q$1113,3,FALSE)), "", VLOOKUP(CONCATENATE($B22,BT$7,"1"),'P&amp;R'!$N$8:$Q$1113,3,FALSE))</f>
        <v/>
      </c>
      <c r="BU23" s="324" t="str">
        <f>IF(ISNA(VLOOKUP(CONCATENATE($B22,BT$7,"1"),'P&amp;R'!$N$8:$Q$1113,4,FALSE)), "", VLOOKUP(CONCATENATE($B22,BT$7,"1"),'P&amp;R'!$N$8:$Q$1113,4,FALSE))</f>
        <v/>
      </c>
      <c r="BV23" s="325" t="str">
        <f>IF(ISNA(VLOOKUP(CONCATENATE(BT$7,$B22,"1"),'P&amp;R'!$N$8:$Q$1113,3,FALSE)), "", VLOOKUP(CONCATENATE(BT$7,$B22,"1"),'P&amp;R'!$N$8:$Q$1113,3,FALSE))</f>
        <v/>
      </c>
      <c r="BW23" s="163"/>
      <c r="BX23" s="86">
        <f>SUM(BY23:CC23)</f>
        <v>0</v>
      </c>
      <c r="BY23" s="89">
        <f>IF(AND(D23&lt;&gt;"DF",C23&gt;E23),1,0)+IF(AND(G23&lt;&gt;"DF",F23&gt;H23),1,0)+IF(AND(J23&lt;&gt;"DF",I23&gt;K23),1,0)+IF(AND(M23&lt;&gt;"DF",L23&gt;N23),1,0)+IF(AND(P23&lt;&gt;"DF",O23&gt;Q23),1,0)+IF(AND(S23&lt;&gt;"DF",R23&gt;T23),1,0)+IF(AND(V23&lt;&gt;"DF",U23&gt;W23),1,0)+IF(AND(Y23&lt;&gt;"DF",X23&gt;Z23),1,0)+IF(AND(AB23&lt;&gt;"DF",AA23&gt;AC23),1,0)+IF(AND(AE23&lt;&gt;"DF",AD23&gt;AF23),1,0)+IF(AND(AH23&lt;&gt;"DF",AG23&gt;AI23),1,0)+IF(AND(AK23&lt;&gt;"DF",AJ23&gt;AL23),1,0)+IF(AND(AN23&lt;&gt;"DF",AM23&gt;AO23),1,0)+IF(AND(AQ23&lt;&gt;"DF",AP23&gt;AR23),1,0)+IF(AND(AT23&lt;&gt;"DF",AS23&gt;AU23),1,0)+IF(AND(AW23&lt;&gt;"DF",AV23&gt;AX23),1,0)+IF(AND(AZ23&lt;&gt;"DF",AY23&gt;BA23),1,0)+IF(AND(BC23&lt;&gt;"DF",BB23&gt;BD23),1,0)+IF(AND(BF23&lt;&gt;"DF",BE23&gt;BG23),1,0)+IF(AND(BI23&lt;&gt;"DF",BH23&gt;BJ23),1,0)+IF(AND(BL23&lt;&gt;"DF",BK23&gt;BM23),1,0)+IF(AND(BO23&lt;&gt;"DF",BN23&gt;BP23),1,0)+IF(AND(BR23&lt;&gt;"DF",BQ23&gt;BS23),1,0)+IF(AND(BU23&lt;&gt;"DF",BT23&gt;BV23),1,0)</f>
        <v>0</v>
      </c>
      <c r="BZ23" s="89">
        <f>IF(AND(C23=E23,C23&lt;&gt;"",E23&lt;&gt;""),1,0)+IF(AND(F23=H23,F23&lt;&gt;"",H23&lt;&gt;""),1,0)+IF(AND(I23=K23,I23&lt;&gt;"",K23&lt;&gt;""),1,0)+IF(AND(L23=N23,L23&lt;&gt;"",N23&lt;&gt;""),1,0)+IF(AND(O23=Q23,O23&lt;&gt;"",Q23&lt;&gt;""),1,0)+IF(AND(R23=T23,R23&lt;&gt;"",T23&lt;&gt;""),1,0)+IF(AND(U23=W23,U23&lt;&gt;"",W23&lt;&gt;""),1,0)+IF(AND(X23=Z23,X23&lt;&gt;"",Z23&lt;&gt;""),1,0)+IF(AND(AA23=AC23,AA23&lt;&gt;"",AC23&lt;&gt;""),1,0)+IF(AND(AD23=AF23,AD23&lt;&gt;"",AF23&lt;&gt;""),1,0)+IF(AND(AG23=AI23,AG23&lt;&gt;"",AI23&lt;&gt;""),1,0)+IF(AND(AJ23=AL23,AJ23&lt;&gt;"",AL23&lt;&gt;""),1,0)+IF(AND(AM23=AO23,AM23&lt;&gt;"",AO23&lt;&gt;""),1,0)+IF(AND(AP23=AR23,AP23&lt;&gt;"",AR23&lt;&gt;""),1,0)+IF(AND(AS23=AU23,AS23&lt;&gt;"",AU23&lt;&gt;""),1,0)+IF(AND(AV23=AX23,AV23&lt;&gt;"",AX23&lt;&gt;""),1,0)+IF(AND(AY23=BA23,AY23&lt;&gt;"",BA23&lt;&gt;""),1,0)+IF(AND(BB23=BD23,BB23&lt;&gt;"",BD23&lt;&gt;""),1,0)+IF(AND(BE23=BG23,BE23&lt;&gt;"",BG23&lt;&gt;""),1,0)+IF(AND(BH23=BJ23,BH23&lt;&gt;"",BJ23&lt;&gt;""),1,0)+IF(AND(BK23=BM23,BK23&lt;&gt;"",BM23&lt;&gt;""),1,0)+IF(AND(BN23=BP23,BN23&lt;&gt;"",BP23&lt;&gt;""),1,0)+IF(AND(BQ23=BS23,BQ23&lt;&gt;"",BS23&lt;&gt;""),1,0)+IF(AND(BT23=BV23,BT23&lt;&gt;"",BV23&lt;&gt;""),1,0)</f>
        <v>0</v>
      </c>
      <c r="CA23" s="89">
        <f>IF(AND(D23&lt;&gt;"DF",C23&lt;E23),1,0)+IF(AND(G23&lt;&gt;"DF",F23&lt;H23),1,0)+IF(AND(J23&lt;&gt;"DF",I23&lt;K23),1,0)+IF(AND(M23&lt;&gt;"DF",L23&lt;N23),1,0)+IF(AND(P23&lt;&gt;"DF",O23&lt;Q23),1,0)+IF(AND(S23&lt;&gt;"DF",R23&lt;T23),1,0)+IF(AND(V23&lt;&gt;"DF",U23&lt;W23),1,0)+IF(AND(Y23&lt;&gt;"DF",X23&lt;Z23),1,0)+IF(AND(AB23&lt;&gt;"DF",AA23&lt;AC23),1,0)+IF(AND(AE23&lt;&gt;"DF",AD23&lt;AF23),1,0)+IF(AND(AH23&lt;&gt;"DF",AG23&lt;AI23),1,0)+IF(AND(AK23&lt;&gt;"DF",AJ23&lt;AL23),1,0)+IF(AND(AN23&lt;&gt;"DF",AM23&lt;AO23),1,0)+IF(AND(AQ23&lt;&gt;"DF",AP23&lt;AR23),1,0)+IF(AND(AT23&lt;&gt;"DF",AS23&lt;AU23),1,0)+IF(AND(AW23&lt;&gt;"DF",AV23&lt;AX23),1,0)+IF(AND(AZ23&lt;&gt;"DF",AY23&lt;BA23),1,0)+IF(AND(BC23&lt;&gt;"DF",BB23&lt;BD23),1,0)+IF(AND(BF23&lt;&gt;"DF",BE23&lt;BG23),1,0)+IF(AND(BI23&lt;&gt;"DF",BH23&lt;BJ23),1,0)+IF(AND(BL23&lt;&gt;"DF",BK23&lt;BM23),1,0)+IF(AND(BO23&lt;&gt;"DF",BN23&lt;BP23),1,0)+IF(AND(BR23&lt;&gt;"DF",BQ23&lt;BS23),1,0)+IF(AND(BU23&lt;&gt;"DF",BT23&lt;BV23),1,0)</f>
        <v>0</v>
      </c>
      <c r="CB23" s="93">
        <f>IF(AND(D23="DF",C23&gt;E23),1,0)+IF(AND(G23="DF",F23&gt;H23),1,0)+IF(AND(J23="DF",I23&gt;K23),1,0)+IF(AND(M23="DF",L23&gt;N23),1,0)+IF(AND(P23="DF",O23&gt;Q23),1,0)+IF(AND(S23="DF",R23&gt;T23),1,0)+IF(AND(V23="DF",U23&gt;W23),1,0)+IF(AND(Y23="DF",X23&gt;Z23),1,0)+IF(AND(AB23="DF",AA23&gt;AC23),1,0)+IF(AND(AE23="DF",AD23&gt;AF23),1,0)+IF(AND(AH23="DF",AG23&gt;AI23),1,0)+IF(AND(AK23="DF",AJ23&gt;AL23),1,0)+IF(AND(AN23="DF",AM23&gt;AO23),1,0)+IF(AND(AQ23="DF",AP23&gt;AR23),1,0)+IF(AND(AT23="DF",AS23&gt;AU23),1,0)+IF(AND(AW23="DF",AV23&gt;AX23),1,0)+IF(AND(AZ23="DF",AY23&gt;BA23),1,0)+IF(AND(BC23="DF",BB23&gt;BD23),1,0)+IF(AND(BF23="DF",BE23&gt;BG23),1,0)+IF(AND(BI23="DF",BH23&gt;BJ23),1,0)+IF(AND(BL23="DF",BK23&gt;BM23),1,0)+IF(AND(BO23="DF",BN23&gt;BP23),1,0)+IF(AND(BR23="DF",BQ23&gt;BS23),1,0)+IF(AND(BU23="DF",BT23&gt;BV23),1,0)</f>
        <v>0</v>
      </c>
      <c r="CC23" s="93">
        <f>IF(AND(D23="DF",C23&lt;E23),1,0)+IF(AND(G23="DF",F23&lt;H23),1,0)+IF(AND(J23="DF",I23&lt;K23),1,0)+IF(AND(M23="DF",L23&lt;N23),1,0)+IF(AND(P23="DF",O23&lt;Q23),1,0)+IF(AND(S23="DF",R23&lt;T23),1,0)+IF(AND(V23="DF",U23&lt;W23),1,0)+IF(AND(Y23="DF",X23&lt;Z23),1,0)+IF(AND(AB23="DF",AA23&lt;AC23),1,0)+IF(AND(AE23="DF",AD23&lt;AF23),1,0)+IF(AND(AH23="DF",AG23&lt;AI23),1,0)+IF(AND(AK23="DF",AJ23&lt;AL23),1,0)+IF(AND(AN23="DF",AM23&lt;AO23),1,0)+IF(AND(AQ23="DF",AP23&lt;AR23),1,0)+IF(AND(AT23="DF",AS23&lt;AU23),1,0)+IF(AND(AW23="DF",AV23&lt;AX23),1,0)+IF(AND(AZ23="DF",AY23&lt;BA23),1,0)+IF(AND(BC23="DF",BB23&lt;BD23),1,0)+IF(AND(BF23="DF",BE23&lt;BG23),1,0)+IF(AND(BI23="DF",BH23&lt;BJ23),1,0)+IF(AND(BL23="DF",BK23&lt;BM23),1,0)+IF(AND(BO23="DF",BN23&lt;BP23),1,0)+IF(AND(BR23="DF",BQ23&lt;BS23),1,0)+IF(AND(BU23="DF",BT23&lt;BV23),1,0)</f>
        <v>0</v>
      </c>
      <c r="CD23" s="97">
        <f>SUM(C23)+SUM(F23)+SUM(I23)+SUM(L23)+SUM(O23)+SUM(R23)+SUM(U23)+SUM(X23)+SUM(AA23)+SUM(AD23)+SUM(AG23)+SUM(AJ23)+SUM(AM23)+SUM(AP23)+SUM(AS23)+SUM(AV23)+SUM(AY23)+SUM(BB23)+SUM(BE23)+SUM(BH23)+SUM(BK23)+SUM(BN23)+SUM(BQ23)+SUM(BT23)</f>
        <v>0</v>
      </c>
      <c r="CE23" s="97">
        <f>SUM(E23)+SUM(H23)+SUM(K23)+SUM(N23)+SUM(Q23)+SUM(T23)+SUM(W23)+SUM(Z23)+SUM(AC23)+SUM(AF23)+SUM(AI23)+SUM(AL23)+SUM(AO23)+SUM(AR23)+SUM(AU23)+SUM(AX23)+SUM(BA23)+SUM(BD23)+SUM(BG23)+SUM(BJ23)+SUM(BM23)+SUM(BP23)+SUM(BS23)+SUM(BV23)</f>
        <v>0</v>
      </c>
      <c r="CF23" s="101">
        <f>CD23-CE23</f>
        <v>0</v>
      </c>
      <c r="CG23" s="105">
        <f>SUM(BY23*$BY$5)+SUM(BZ23*$BZ$5)+SUM(CA23*$CA$5)+SUM(CB23*$CB$5)+SUM(CC23*$CC$5)</f>
        <v>0</v>
      </c>
      <c r="CH23" s="19"/>
      <c r="CI23" s="129">
        <f>SUM(CL23:CP23)</f>
        <v>0</v>
      </c>
      <c r="CJ23" s="129">
        <f>CS23-CT23</f>
        <v>0</v>
      </c>
      <c r="CK23" s="19"/>
      <c r="CL23" s="126">
        <f>IF(AND(CG23=$CG$9,C23&gt;E23,D23="-"),$BY$5,0)+IF(AND(CG23=$CG$11,F23&gt;H23,G23="-"),$BY$5,0)+IF(AND(CG23=$CG$13,I23&gt;K23,J23="-"),$BY$5,0)+IF(AND(CG23=$CG$15,L23&gt;N23,M23="-"),$BY$5,0)+IF(AND(CG23=$CG$17,O23&gt;Q23,P23="-"),$BY$5,0)+IF(AND(CG23=$CG$19,R23&gt;T23,S23="-"),$BY$5,0)+IF(AND(CG23=$CG$21,U23&gt;W23,V23="-"),$BY$5,0)+IF(AND(CG23=$CG$23,X23&gt;Z23,Y23="-"),$BY$5,0)+IF(AND(CG23=$CG$25,AA23&gt;AC23,AB23="-"),$BY$5,0)+IF(AND(CG23=$CG$27,AD23&gt;AF23,AE23="-"),$BY$5,0)+IF(AND(CG23=$CG$29,AG23&gt;AI23,AH23="-"),$BY$5,0)+IF(AND(CG23=$CG$31,AJ23&gt;AL23,AK23="-"),$BY$5,0)+IF(AND(CG23=$CG$33,AM23&gt;AO23,AN23="-"),$BY$5,0)+IF(AND(CG23=$CG$35,AP23&gt;AR23,AQ23="-"),$BY$5,0)+IF(AND(CG23=$CG$37,AS23&gt;AU23,AT23="-"),$BY$5,0)+IF(AND(CG23=$CG$39,AV23&gt;AX23,AW23="-"),$BY$5,0)+IF(AND(CG23=$CG$41,AY23&gt;BA23,AZ23="-"),$BY$5,0)+IF(AND(CG23=$CG$43,BB23&gt;BD23,BC23="-"),$BY$5,0)+IF(AND(CG23=$CG$45,BE23&gt;BG23,BF23="-"),$BY$5,0)+IF(AND(CG23=$CG$47,BH23&gt;BJ23,BI23="-"),$BY$5,0)+IF(AND(CG23=$CG$49,BK23&gt;BM23,BL23="-"),$BY$5,0)+IF(AND(CG23=$CG$51,BN23&gt;BP23,BO23="-"),$BY$5,0)+IF(AND(CG23=$CG$53,BQ23&gt;BS23,BR23="-"),$BY$5,0)+IF(AND(CG23=$CG$55,BT23&gt;BV23,BU23="-"),$BY$5,0)</f>
        <v>0</v>
      </c>
      <c r="CM23" s="124">
        <f>IF(AND(CG23=$CG$9,C23=E23,E23&lt;&gt;"",D23="-"),$BZ$5,0)+IF(AND(CG23=$CG$11,F23=H23,H23&lt;&gt;"",G23="-"),$BZ$5,0)+IF(AND(CG23=$CG$13,I23=K23,K23&lt;&gt;"",J23="-"),$BZ$5,0)+IF(AND(CG23=$CG$15,L23=N23,N23&lt;&gt;"",M23="-"),$BZ$5,0)+IF(AND(CG23=$CG$17,O23=Q23,Q23&lt;&gt;"",P23="-"),$BZ$5,0)+IF(AND(CG23=$CG$19,R23=T23,T23&lt;&gt;"",S23="-"),$BZ$5,0)+IF(AND(CG23=$CG$21,U23=W23,W23&lt;&gt;"",V23="-"),$BZ$5,0)+IF(AND(CG23=$CG$23,X23=Z23,Z23&lt;&gt;"",Y23="-"),$BZ$5,0)+IF(AND(CG23=$CG$25,AA23=AC23,AC23&lt;&gt;"",AB23="-"),$BZ$5,0)+IF(AND(CG23=$CG$27,AD23=AF23,AF23&lt;&gt;"",AE23="-"),$BZ$5,0)+IF(AND(CG23=$CG$29,AG23=AI23,AI23&lt;&gt;"",AH23="-"),$BZ$5,0)+IF(AND(CG23=$CG$31,AJ23=AL23,AL23&lt;&gt;"",AK23="-"),$BZ$5,0)+IF(AND(CG23=$CG$33,AM23=AO23,AO23&lt;&gt;"",AN23="-"),$BZ$5,0)+IF(AND(CG23=$CG$35,AP23=AR23,AR23&lt;&gt;"",AQ23="-"),$BZ$5,0)+IF(AND(CG23=$CG$37,AS23=AU23,AU23&lt;&gt;"",AT23="-"),$BZ$5,0)+IF(AND(CG23=$CG$39,AV23=AX23,AX23&lt;&gt;"",AW23="-"),$BZ$5,0)+IF(AND(CG23=$CG$41,AY23=BA23,BA23&lt;&gt;"",AZ23="-"),$BZ$5,0)+IF(AND(CG23=$CG$43,BB23=BD23,BD23&lt;&gt;"",BC23="-"),$BZ$5,0)+IF(AND(CG23=$CG$45,BE23=BG23,BG23&lt;&gt;"",BF23="-"),$BZ$5,0)+IF(AND(CG23=$CG$47,BH23=BJ23,BJ23&lt;&gt;"",BI23="-"),$BZ$5,0)+IF(AND(CG23=$CG$49,BK23=BM23,BM23&lt;&gt;"",BL23="-"),$BZ$5,0)+IF(AND(CG23=$CG$51,BN23=BP23,BP23&lt;&gt;"",BO23="-"),$BZ$5,0)+IF(AND(CG23=$CG$53,BQ23=BS23,BS23&lt;&gt;"",BR23="-"),$BZ$5,0)+IF(AND(CG23=$CG$55,BT23=BV23,BV23&lt;&gt;"",BU23="-"),$BZ$5,0)</f>
        <v>0</v>
      </c>
      <c r="CN23" s="124">
        <f>IF(AND(CG23=$CG$9,C23&lt;E23,D23="-"),$CA$5,0)+IF(AND(CG23=$CG$11,F23&lt;H23,G23="-"),$CA$5,0)+IF(AND(CG23=$CG$13,I23&lt;K23,J23="-"),$CA$5,0)+IF(AND(CG23=$CG$15,L23&lt;N23,M23="-"),$CA$5,0)+IF(AND(CG23=$CG$17,O23&lt;Q23,P23="-"),$CA$5,0)+IF(AND(CG23=$CG$19,R23&lt;T23,S23="-"),$CA$5,0)+IF(AND(CG23=$CG$21,U23&lt;W23,V23="-"),$CA$5,0)+IF(AND(CG23=$CG$23,X23&lt;Z23,Y23="-"),$CA$5,0)+IF(AND(CG23=$CG$25,AA23&lt;AC23,AB23="-"),$CA$5,0)+IF(AND(CG23=$CG$27,AD23&lt;AF23,AE23="-"),$CA$5,0)+IF(AND(CG23=$CG$29,AG23&lt;AI23,AH23="-"),$CA$5,0)+IF(AND(CG23=$CG$31,AJ23&lt;AL23,AK23="-"),$CA$5,0)+IF(AND(CG23=$CG$33,AM23&lt;AO23,AN23="-"),$CA$5,0)+IF(AND(CG23=$CG$35,AP23&lt;AR23,AQ23="-"),$CA$5,0)+IF(AND(CG23=$CG$37,AS23&lt;AU23,AT23="-"),$CA$5,0)+IF(AND(CG23=$CG$39,AV23&lt;AX23,AW23="-"),$CA$5,0)+IF(AND(CG23=$CG$41,AY23&lt;BA23,AZ23="-"),$CA$5,0)+IF(AND(CG23=$CG$43,BB23&lt;BD23,BC23="-"),$CA$5,0)+IF(AND(CG23=$CG$45,BE23&lt;BG23,BF23="-"),$CA$5,0)+IF(AND(CG23=$CG$47,BH23&lt;BJ23,BI23="-"),$CA$5,0)+IF(AND(CG23=$CG$49,BK23&lt;BM23,BL23="-"),$CA$5,0)+IF(AND(CG23=$CG$51,BN23&lt;BP23,BO23="-"),$CA$5,0)+IF(AND(CG23=$CG$53,BQ23&lt;BS23,BR23="-"),$CA$5,0)+IF(AND(CG23=$CG$55,BT23&lt;BV23,BU23="-"),$CA$5,0)</f>
        <v>0</v>
      </c>
      <c r="CO23" s="125">
        <f>IF(AND(CG23=$CG$9,C23&gt;E23,D23="DF"),$CB$5,0)+IF(AND(CG23=$CG$11,F23&gt;H23,G23="DF"),$CB$5,0)+IF(AND(CG23=$CG$13,I23&gt;K23,J23="DF"),$CB$5,0)+IF(AND(CG23=$CG$15,L23&gt;N23,M23="DF"),$CB$5,0)+IF(AND(CG23=$CG$17,O23&gt;Q23,P23="DF"),$CB$5,0)+IF(AND(CG23=$CG$19,R23&gt;T23,S23="DF"),$CB$5,0)+IF(AND(CG23=$CG$21,U23&gt;W23,V23="DF"),$CB$5,0)+IF(AND(CG23=$CG$23,X23&gt;Z23,Y23="DF"),$CB$5,0)+IF(AND(CG23=$CG$25,AA23&gt;AC23,AB23="DF"),$CB$5,0)+IF(AND(CG23=$CG$27,AD23&gt;AF23,AE23="DF"),$CB$5,0)+IF(AND(CG23=$CG$29,AG23&gt;AI23,AH23="DF"),$CB$5,0)+IF(AND(CG23=$CG$31,AJ23&gt;AL23,AK23="DF"),$CB$5,0)+IF(AND(CG23=$CG$33,AM23&gt;AO23,AN23="DF"),$CB$5,0)+IF(AND(CG23=$CG$35,AP23&gt;AR23,AQ23="DF"),$CB$5,0)+IF(AND(CG23=$CG$37,AS23&gt;AU23,AT23="DF"),$CB$5,0)+IF(AND(CG23=$CG$39,AV23&gt;AX23,AW23="DF"),$CB$5,0)+IF(AND(CG23=$CG$41,AY23&gt;BA23,AZ23="DF"),$CB$5,0)+IF(AND(CG23=$CG$43,BB23&gt;BD23,BC23="DF"),$CB$5,0)+IF(AND(CG23=$CG$45,BE23&gt;BG23,BF23="DF"),$CB$5,0)+IF(AND(CG23=$CG$47,BH23&gt;BJ23,BI23="DF"),$CB$5,0)+IF(AND(CG23=$CG$49,BK23&gt;BM23,BL23="DF"),$CB$5,0)+IF(AND(CG23=$CG$51,BN23&gt;BP23,BO23="DF"),$CB$5,0)+IF(AND(CG23=$CG$53,BQ23&gt;BS23,BR23="DF"),$CB$5,0)+IF(AND(CG23=$CG$55,BT23&gt;BV23,BU23="DF"),$CB$5,0)</f>
        <v>0</v>
      </c>
      <c r="CP23" s="127">
        <f>IF(AND(CG23=$CG$9,C23&lt;E23,D23="DF"),$CC$5,0)+IF(AND(CG23=$CG$11,F23&lt;H23,G23="DF"),$CC$5,0)+IF(AND(CG23=$CG$13,I23&lt;K23,J23="DF"),$CC$5,0)+IF(AND(CG23=$CG$15,L23&lt;N23,M23="DF"),$CC$5,0)+IF(AND(CG23=$CG$17,O23&lt;Q23,P23="DF"),$CC$5,0)+IF(AND(CG23=$CG$19,R23&lt;T23,S23="DF"),$CC$5,0)+IF(AND(CG23=$CG$21,U23&lt;W23,V23="DF"),$CC$5,0)+IF(AND(CG23=$CG$23,X23&lt;Z23,Y23="DF"),$CC$5,0)+IF(AND(CG23=$CG$25,AA23&lt;AC23,AB23="DF"),$CC$5,0)+IF(AND(CG23=$CG$27,AD23&lt;AF23,AE23="DF"),$CC$5,0)+IF(AND(CG23=$CG$29,AG23&lt;AI23,AH23="DF"),$CC$5,0)+IF(AND(CG23=$CG$31,AJ23&lt;AL23,AK23="DF"),$CC$5,0)+IF(AND(CG23=$CG$33,AM23&lt;AO23,AN23="DF"),$CC$5,0)+IF(AND(CG23=$CG$35,AP23&lt;AR23,AQ23="DF"),$CC$5,0)+IF(AND(CG23=$CG$37,AS23&lt;AU23,AT23="DF"),$CC$5,0)+IF(AND(CG23=$CG$39,AV23&lt;AX23,AW23="DF"),$CC$5,0)+IF(AND(CG23=$CG$41,AY23&lt;BA23,AZ23="DF"),$CC$5,0)+IF(AND(CG23=$CG$43,BB23&lt;BD23,BC23="DF"),$CC$5,0)+IF(AND(CG23=$CG$45,BE23&lt;BG23,BF23="DF"),$CC$5,0)+IF(AND(CG23=$CG$47,BH23&lt;BJ23,BI23="DF"),$CC$5,0)+IF(AND(CG23=$CG$49,BK23&lt;BM23,BL23="DF"),$CC$5,0)+IF(AND(CG23=$CG$51,BN23&lt;BP23,BO23="DF"),$CC$5,0)+IF(AND(CG23=$CG$53,BQ23&lt;BS23,BR23="DF"),$CC$5,0)+IF(AND(CG23=$CG$55,BT23&lt;BV23,BU23="DF"),$CC$5,0)</f>
        <v>0</v>
      </c>
      <c r="CQ23" s="19"/>
      <c r="CR23" s="19"/>
      <c r="CS23" s="156">
        <f>IF(AND(CG23=$CG$9),SUM(C23),0)+IF(AND(CG23=$CG$11),SUM(F23),0)+IF(AND(CG23=$CG$13),SUM(I23),0)+IF(AND(CG23=$CG$15),SUM(L23),0)+IF(AND(CG23=$CG$17),SUM(O23),0)+IF(AND(CG23=$CG$19),SUM(R23),0)+IF(AND(CG23=$CG$21),SUM(U23),0)+IF(AND(CG23=$CG$23),SUM(X23),0)+IF(AND(CG23=$CG$25),SUM(AA23),0)+IF(AND(CG23=$CG$27),SUM(AD23),0)+IF(AND(CG23=$CG$29),SUM(AG23),0)+IF(AND(CG23=$CG$31),SUM(AJ23),0)+IF(AND(CG23=$CG$33),SUM(AM23),0)+IF(AND(CG23=$CG$35),SUM(AP23),0)+IF(AND(CG23=$CG$37),SUM(AS23),0)+IF(AND(CG23=$CG$39),SUM(AV23),0)+IF(AND(CG23=$CG$41),SUM(AY23),0)+IF(AND(CG23=$CG$43),SUM(BB23),0)+IF(AND(CG23=$CG$45),SUM(BE23),0)+IF(AND(CG23=$CG$47),SUM(BH23),0)+IF(AND(CG23=$CG$49),SUM(BK23),0)+IF(AND(CG23=$CG$51),SUM(BN23),0)+IF(AND(CG23=$CG$53),SUM(BQ23),0)+IF(AND(CG23=$CG$55),SUM(BT23),0)</f>
        <v>0</v>
      </c>
      <c r="CT23" s="136">
        <f>IF(AND(CG23=$CG$9),SUM(E23),0)+IF(AND(CG23=$CG$11),SUM(H23),0)+IF(AND(CG23=$CG$13),SUM(K23),0)+IF(AND(CG23=$CG$15),SUM(N23),0)+IF(AND(CG23=$CG$17),SUM(Q23),0)+IF(AND(CG23=$CG$19),SUM(T23),0)+IF(AND(CG23=$CG$21),SUM(W23),0)+IF(AND(CG23=$CG$23),SUM(Z23),0)+IF(AND(CG23=$CG$25),SUM(AC23),0)+IF(AND(CG23=$CG$27),SUM(AF23),0)+IF(AND(CG23=$CG$29),SUM(AI23),0)+IF(AND(CG23=$CG$31),SUM(AL23),0)+IF(AND(CG23=$CG$33),SUM(AO23),0)+IF(AND(CG23=$CG$35),SUM(AR23),0)+IF(AND(CG23=$CG$37),SUM(AU23),0)+IF(AND(CG23=$CG$39),SUM(AX23),0)+IF(AND(CG23=$CG$41),SUM(BA23),0)+IF(AND(CG23=$CG$43),SUM(BD23),0)+IF(AND(CG23=$CG$45),SUM(BG23),0)+IF(AND(CG23=$CG$47),SUM(BJ23),0)+IF(AND(CG23=$CG$49),SUM(BM23),0)+IF(AND(CG23=$CG$51),SUM(BP23),0)+IF(AND(CG23=$CG$53),SUM(BS23),0)+IF(AND(CG23=$CG$55),SUM(BV23),0)</f>
        <v>0</v>
      </c>
      <c r="CU23" s="19"/>
      <c r="CV23" s="19"/>
      <c r="CW23" s="19"/>
    </row>
    <row r="24" spans="2:101" ht="12" customHeight="1" x14ac:dyDescent="0.35">
      <c r="B24" s="448" t="str">
        <f>INICIO!C15</f>
        <v>COCODRILOS</v>
      </c>
      <c r="C24" s="482" t="str">
        <f>IF(AA8&lt;&gt;"",AA8,"")</f>
        <v/>
      </c>
      <c r="D24" s="435"/>
      <c r="E24" s="462"/>
      <c r="F24" s="434" t="str">
        <f>IF(AA10&lt;&gt;"",AA10,"")</f>
        <v/>
      </c>
      <c r="G24" s="435"/>
      <c r="H24" s="462"/>
      <c r="I24" s="434" t="str">
        <f>IF(AA12&lt;&gt;"",AA12,"")</f>
        <v/>
      </c>
      <c r="J24" s="435"/>
      <c r="K24" s="462"/>
      <c r="L24" s="434" t="str">
        <f>IF(AA14&lt;&gt;"",AA14,"")</f>
        <v/>
      </c>
      <c r="M24" s="435"/>
      <c r="N24" s="462"/>
      <c r="O24" s="434" t="str">
        <f>IF(AA16&lt;&gt;"",AA16,"")</f>
        <v/>
      </c>
      <c r="P24" s="435"/>
      <c r="Q24" s="462"/>
      <c r="R24" s="434" t="str">
        <f>IF(AA18&lt;&gt;"",AA18,"")</f>
        <v/>
      </c>
      <c r="S24" s="435"/>
      <c r="T24" s="462"/>
      <c r="U24" s="434" t="str">
        <f>IF(AA20&lt;&gt;"",AA20,"")</f>
        <v/>
      </c>
      <c r="V24" s="435"/>
      <c r="W24" s="462"/>
      <c r="X24" s="434" t="str">
        <f>IF(AA22&lt;&gt;"",AA22,"")</f>
        <v/>
      </c>
      <c r="Y24" s="435"/>
      <c r="Z24" s="462"/>
      <c r="AA24" s="445"/>
      <c r="AB24" s="446"/>
      <c r="AC24" s="481"/>
      <c r="AD24" s="471" t="str">
        <f>IF(ISNA(VLOOKUP(CONCATENATE($B24,AD$7,"1"),'P&amp;R'!$N$8:$Q$1113,2,FALSE)), "", VLOOKUP(CONCATENATE($B24,AD$7,"1"),'P&amp;R'!$N$8:$Q$1113,2,FALSE))</f>
        <v/>
      </c>
      <c r="AE24" s="472"/>
      <c r="AF24" s="473"/>
      <c r="AG24" s="471" t="str">
        <f>IF(ISNA(VLOOKUP(CONCATENATE($B24,AG$7,"1"),'P&amp;R'!$N$8:$Q$1113,2,FALSE)), "", VLOOKUP(CONCATENATE($B24,AG$7,"1"),'P&amp;R'!$N$8:$Q$1113,2,FALSE))</f>
        <v/>
      </c>
      <c r="AH24" s="472"/>
      <c r="AI24" s="473"/>
      <c r="AJ24" s="471" t="str">
        <f>IF(ISNA(VLOOKUP(CONCATENATE($B24,AJ$7,"1"),'P&amp;R'!$N$8:$Q$1113,2,FALSE)), "", VLOOKUP(CONCATENATE($B24,AJ$7,"1"),'P&amp;R'!$N$8:$Q$1113,2,FALSE))</f>
        <v/>
      </c>
      <c r="AK24" s="472"/>
      <c r="AL24" s="473"/>
      <c r="AM24" s="471" t="str">
        <f>IF(ISNA(VLOOKUP(CONCATENATE($B24,AM$7,"1"),'P&amp;R'!$N$8:$Q$1113,2,FALSE)), "", VLOOKUP(CONCATENATE($B24,AM$7,"1"),'P&amp;R'!$N$8:$Q$1113,2,FALSE))</f>
        <v/>
      </c>
      <c r="AN24" s="472"/>
      <c r="AO24" s="473"/>
      <c r="AP24" s="471" t="str">
        <f>IF(ISNA(VLOOKUP(CONCATENATE($B24,AP$7,"1"),'P&amp;R'!$N$8:$Q$1113,2,FALSE)), "", VLOOKUP(CONCATENATE($B24,AP$7,"1"),'P&amp;R'!$N$8:$Q$1113,2,FALSE))</f>
        <v/>
      </c>
      <c r="AQ24" s="472"/>
      <c r="AR24" s="473"/>
      <c r="AS24" s="471" t="str">
        <f>IF(ISNA(VLOOKUP(CONCATENATE($B24,AS$7,"1"),'P&amp;R'!$N$8:$Q$1113,2,FALSE)), "", VLOOKUP(CONCATENATE($B24,AS$7,"1"),'P&amp;R'!$N$8:$Q$1113,2,FALSE))</f>
        <v/>
      </c>
      <c r="AT24" s="472"/>
      <c r="AU24" s="473"/>
      <c r="AV24" s="471" t="str">
        <f>IF(ISNA(VLOOKUP(CONCATENATE($B24,AV$7,"1"),'P&amp;R'!$N$8:$Q$1113,2,FALSE)), "", VLOOKUP(CONCATENATE($B24,AV$7,"1"),'P&amp;R'!$N$8:$Q$1113,2,FALSE))</f>
        <v/>
      </c>
      <c r="AW24" s="472"/>
      <c r="AX24" s="473"/>
      <c r="AY24" s="471" t="str">
        <f>IF(ISNA(VLOOKUP(CONCATENATE($B24,AY$7,"1"),'P&amp;R'!$N$8:$Q$1113,2,FALSE)), "", VLOOKUP(CONCATENATE($B24,AY$7,"1"),'P&amp;R'!$N$8:$Q$1113,2,FALSE))</f>
        <v/>
      </c>
      <c r="AZ24" s="472"/>
      <c r="BA24" s="473"/>
      <c r="BB24" s="471" t="str">
        <f>IF(ISNA(VLOOKUP(CONCATENATE($B24,BB$7,"1"),'P&amp;R'!$N$8:$Q$1113,2,FALSE)), "", VLOOKUP(CONCATENATE($B24,BB$7,"1"),'P&amp;R'!$N$8:$Q$1113,2,FALSE))</f>
        <v/>
      </c>
      <c r="BC24" s="472"/>
      <c r="BD24" s="473"/>
      <c r="BE24" s="471" t="str">
        <f>IF(ISNA(VLOOKUP(CONCATENATE($B24,BE$7,"1"),'P&amp;R'!$N$8:$Q$1113,2,FALSE)), "", VLOOKUP(CONCATENATE($B24,BE$7,"1"),'P&amp;R'!$N$8:$Q$1113,2,FALSE))</f>
        <v/>
      </c>
      <c r="BF24" s="472"/>
      <c r="BG24" s="473"/>
      <c r="BH24" s="471" t="str">
        <f>IF(ISNA(VLOOKUP(CONCATENATE($B24,BH$7,"1"),'P&amp;R'!$N$8:$Q$1113,2,FALSE)), "", VLOOKUP(CONCATENATE($B24,BH$7,"1"),'P&amp;R'!$N$8:$Q$1113,2,FALSE))</f>
        <v/>
      </c>
      <c r="BI24" s="472"/>
      <c r="BJ24" s="473"/>
      <c r="BK24" s="471" t="str">
        <f>IF(ISNA(VLOOKUP(CONCATENATE($B24,BK$7,"1"),'P&amp;R'!$N$8:$Q$1113,2,FALSE)), "", VLOOKUP(CONCATENATE($B24,BK$7,"1"),'P&amp;R'!$N$8:$Q$1113,2,FALSE))</f>
        <v/>
      </c>
      <c r="BL24" s="472"/>
      <c r="BM24" s="473"/>
      <c r="BN24" s="471" t="str">
        <f>IF(ISNA(VLOOKUP(CONCATENATE($B24,BN$7,"1"),'P&amp;R'!$N$8:$Q$1113,2,FALSE)), "", VLOOKUP(CONCATENATE($B24,BN$7,"1"),'P&amp;R'!$N$8:$Q$1113,2,FALSE))</f>
        <v/>
      </c>
      <c r="BO24" s="472"/>
      <c r="BP24" s="473"/>
      <c r="BQ24" s="471" t="str">
        <f>IF(ISNA(VLOOKUP(CONCATENATE($B24,BQ$7,"1"),'P&amp;R'!$N$8:$Q$1113,2,FALSE)), "", VLOOKUP(CONCATENATE($B24,BQ$7,"1"),'P&amp;R'!$N$8:$Q$1113,2,FALSE))</f>
        <v/>
      </c>
      <c r="BR24" s="472"/>
      <c r="BS24" s="473"/>
      <c r="BT24" s="471" t="str">
        <f>IF(ISNA(VLOOKUP(CONCATENATE($B24,BT$7,"1"),'P&amp;R'!$N$8:$Q$1113,2,FALSE)), "", VLOOKUP(CONCATENATE($B24,BT$7,"1"),'P&amp;R'!$N$8:$Q$1113,2,FALSE))</f>
        <v/>
      </c>
      <c r="BU24" s="472"/>
      <c r="BV24" s="473"/>
      <c r="BW24" s="162"/>
      <c r="BX24" s="85"/>
      <c r="BY24" s="88"/>
      <c r="BZ24" s="88"/>
      <c r="CA24" s="88"/>
      <c r="CB24" s="92"/>
      <c r="CC24" s="92"/>
      <c r="CD24" s="96"/>
      <c r="CE24" s="96"/>
      <c r="CF24" s="100"/>
      <c r="CG24" s="104"/>
      <c r="CH24" s="19"/>
      <c r="CI24" s="122"/>
      <c r="CJ24" s="122"/>
      <c r="CK24" s="19"/>
      <c r="CL24" s="150"/>
      <c r="CM24" s="19"/>
      <c r="CN24" s="19"/>
      <c r="CO24" s="19"/>
      <c r="CP24" s="151"/>
      <c r="CQ24" s="19"/>
      <c r="CR24" s="19"/>
      <c r="CS24" s="154"/>
      <c r="CT24" s="155"/>
      <c r="CU24" s="19"/>
      <c r="CV24" s="19"/>
      <c r="CW24" s="19"/>
    </row>
    <row r="25" spans="2:101" ht="24.9" customHeight="1" x14ac:dyDescent="0.35">
      <c r="B25" s="449"/>
      <c r="C25" s="329" t="str">
        <f>IF(AC9&lt;&gt;"",AC9,"")</f>
        <v/>
      </c>
      <c r="D25" s="330" t="str">
        <f>IF(AB9&lt;&gt;"",AB9,"")</f>
        <v/>
      </c>
      <c r="E25" s="331" t="str">
        <f>IF(AA9&lt;&gt;"",AA9,"")</f>
        <v/>
      </c>
      <c r="F25" s="332" t="str">
        <f>IF(AC11&lt;&gt;"",AC11,"")</f>
        <v/>
      </c>
      <c r="G25" s="330" t="str">
        <f>IF(AB11&lt;&gt;"",AB11,"")</f>
        <v>-</v>
      </c>
      <c r="H25" s="331" t="str">
        <f>IF(AA11&lt;&gt;"",AA11,"")</f>
        <v/>
      </c>
      <c r="I25" s="332" t="str">
        <f>IF(AC13&lt;&gt;"",AC13,"")</f>
        <v/>
      </c>
      <c r="J25" s="330" t="str">
        <f>IF(AB13&lt;&gt;"",AB13,"")</f>
        <v>-</v>
      </c>
      <c r="K25" s="331" t="str">
        <f>IF(AA13&lt;&gt;"",AA13,"")</f>
        <v/>
      </c>
      <c r="L25" s="332" t="str">
        <f>IF(AC15&lt;&gt;"",AC15,"")</f>
        <v/>
      </c>
      <c r="M25" s="330" t="str">
        <f>IF(AB15&lt;&gt;"",AB15,"")</f>
        <v>-</v>
      </c>
      <c r="N25" s="331" t="str">
        <f>IF(AA15&lt;&gt;"",AA15,"")</f>
        <v/>
      </c>
      <c r="O25" s="332" t="str">
        <f>IF(AC17&lt;&gt;"",AC17,"")</f>
        <v/>
      </c>
      <c r="P25" s="330" t="str">
        <f>IF(AB17&lt;&gt;"",AB17,"")</f>
        <v>-</v>
      </c>
      <c r="Q25" s="331" t="str">
        <f>IF(AA17&lt;&gt;"",AA17,"")</f>
        <v/>
      </c>
      <c r="R25" s="332" t="str">
        <f>IF(AC19&lt;&gt;"",AC19,"")</f>
        <v/>
      </c>
      <c r="S25" s="330" t="str">
        <f>IF(AB19&lt;&gt;"",AB19,"")</f>
        <v>-</v>
      </c>
      <c r="T25" s="331" t="str">
        <f>IF(AA19&lt;&gt;"",AA19,"")</f>
        <v/>
      </c>
      <c r="U25" s="332" t="str">
        <f>IF(AC21&lt;&gt;"",AC21,"")</f>
        <v/>
      </c>
      <c r="V25" s="330" t="str">
        <f>IF(AB21&lt;&gt;"",AB21,"")</f>
        <v>-</v>
      </c>
      <c r="W25" s="331" t="str">
        <f>IF(AA21&lt;&gt;"",AA21,"")</f>
        <v/>
      </c>
      <c r="X25" s="330" t="str">
        <f>IF(AC23&lt;&gt;"",AC23,"")</f>
        <v/>
      </c>
      <c r="Y25" s="330" t="str">
        <f>IF(AB23&lt;&gt;"",AB23,"")</f>
        <v/>
      </c>
      <c r="Z25" s="331" t="str">
        <f>IF(AA23&lt;&gt;"",AA23,"")</f>
        <v/>
      </c>
      <c r="AA25" s="327"/>
      <c r="AB25" s="327"/>
      <c r="AC25" s="328"/>
      <c r="AD25" s="324" t="str">
        <f>IF(ISNA(VLOOKUP(CONCATENATE($B24,AD$7,"1"),'P&amp;R'!$N$8:$Q$1113,3,FALSE)), "", VLOOKUP(CONCATENATE($B24,AD$7,"1"),'P&amp;R'!$N$8:$Q$1113,3,FALSE))</f>
        <v/>
      </c>
      <c r="AE25" s="324" t="str">
        <f>IF(ISNA(VLOOKUP(CONCATENATE($B24,AD$7,"1"),'P&amp;R'!$N$8:$Q$1113,4,FALSE)), "", VLOOKUP(CONCATENATE($B24,AD$7,"1"),'P&amp;R'!$N$8:$Q$1113,4,FALSE))</f>
        <v/>
      </c>
      <c r="AF25" s="325" t="str">
        <f>IF(ISNA(VLOOKUP(CONCATENATE(AD$7,$B24,"1"),'P&amp;R'!$N$8:$Q$1113,3,FALSE)), "", VLOOKUP(CONCATENATE(AD$7,$B24,"1"),'P&amp;R'!$N$8:$Q$1113,3,FALSE))</f>
        <v/>
      </c>
      <c r="AG25" s="324" t="str">
        <f>IF(ISNA(VLOOKUP(CONCATENATE($B24,AG$7,"1"),'P&amp;R'!$N$8:$Q$1113,3,FALSE)), "", VLOOKUP(CONCATENATE($B24,AG$7,"1"),'P&amp;R'!$N$8:$Q$1113,3,FALSE))</f>
        <v/>
      </c>
      <c r="AH25" s="324" t="str">
        <f>IF(ISNA(VLOOKUP(CONCATENATE($B24,AG$7,"1"),'P&amp;R'!$N$8:$Q$1113,4,FALSE)), "", VLOOKUP(CONCATENATE($B24,AG$7,"1"),'P&amp;R'!$N$8:$Q$1113,4,FALSE))</f>
        <v/>
      </c>
      <c r="AI25" s="325" t="str">
        <f>IF(ISNA(VLOOKUP(CONCATENATE(AG$7,$B24,"1"),'P&amp;R'!$N$8:$Q$1113,3,FALSE)), "", VLOOKUP(CONCATENATE(AG$7,$B24,"1"),'P&amp;R'!$N$8:$Q$1113,3,FALSE))</f>
        <v/>
      </c>
      <c r="AJ25" s="324" t="str">
        <f>IF(ISNA(VLOOKUP(CONCATENATE($B24,AJ$7,"1"),'P&amp;R'!$N$8:$Q$1113,3,FALSE)), "", VLOOKUP(CONCATENATE($B24,AJ$7,"1"),'P&amp;R'!$N$8:$Q$1113,3,FALSE))</f>
        <v/>
      </c>
      <c r="AK25" s="324" t="str">
        <f>IF(ISNA(VLOOKUP(CONCATENATE($B24,AJ$7,"1"),'P&amp;R'!$N$8:$Q$1113,4,FALSE)), "", VLOOKUP(CONCATENATE($B24,AJ$7,"1"),'P&amp;R'!$N$8:$Q$1113,4,FALSE))</f>
        <v/>
      </c>
      <c r="AL25" s="325" t="str">
        <f>IF(ISNA(VLOOKUP(CONCATENATE(AJ$7,$B24,"1"),'P&amp;R'!$N$8:$Q$1113,3,FALSE)), "", VLOOKUP(CONCATENATE(AJ$7,$B24,"1"),'P&amp;R'!$N$8:$Q$1113,3,FALSE))</f>
        <v/>
      </c>
      <c r="AM25" s="324" t="str">
        <f>IF(ISNA(VLOOKUP(CONCATENATE($B24,AM$7,"1"),'P&amp;R'!$N$8:$Q$1113,3,FALSE)), "", VLOOKUP(CONCATENATE($B24,AM$7,"1"),'P&amp;R'!$N$8:$Q$1113,3,FALSE))</f>
        <v/>
      </c>
      <c r="AN25" s="324" t="str">
        <f>IF(ISNA(VLOOKUP(CONCATENATE($B24,AM$7,"1"),'P&amp;R'!$N$8:$Q$1113,4,FALSE)), "", VLOOKUP(CONCATENATE($B24,AM$7,"1"),'P&amp;R'!$N$8:$Q$1113,4,FALSE))</f>
        <v/>
      </c>
      <c r="AO25" s="325" t="str">
        <f>IF(ISNA(VLOOKUP(CONCATENATE(AM$7,$B24,"1"),'P&amp;R'!$N$8:$Q$1113,3,FALSE)), "", VLOOKUP(CONCATENATE(AM$7,$B24,"1"),'P&amp;R'!$N$8:$Q$1113,3,FALSE))</f>
        <v/>
      </c>
      <c r="AP25" s="324" t="str">
        <f>IF(ISNA(VLOOKUP(CONCATENATE($B24,AP$7,"1"),'P&amp;R'!$N$8:$Q$1113,3,FALSE)), "", VLOOKUP(CONCATENATE($B24,AP$7,"1"),'P&amp;R'!$N$8:$Q$1113,3,FALSE))</f>
        <v/>
      </c>
      <c r="AQ25" s="324" t="str">
        <f>IF(ISNA(VLOOKUP(CONCATENATE($B24,AP$7,"1"),'P&amp;R'!$N$8:$Q$1113,4,FALSE)), "", VLOOKUP(CONCATENATE($B24,AP$7,"1"),'P&amp;R'!$N$8:$Q$1113,4,FALSE))</f>
        <v/>
      </c>
      <c r="AR25" s="325" t="str">
        <f>IF(ISNA(VLOOKUP(CONCATENATE(AP$7,$B24,"1"),'P&amp;R'!$N$8:$Q$1113,3,FALSE)), "", VLOOKUP(CONCATENATE(AP$7,$B24,"1"),'P&amp;R'!$N$8:$Q$1113,3,FALSE))</f>
        <v/>
      </c>
      <c r="AS25" s="324" t="str">
        <f>IF(ISNA(VLOOKUP(CONCATENATE($B24,AS$7,"1"),'P&amp;R'!$N$8:$Q$1113,3,FALSE)), "", VLOOKUP(CONCATENATE($B24,AS$7,"1"),'P&amp;R'!$N$8:$Q$1113,3,FALSE))</f>
        <v/>
      </c>
      <c r="AT25" s="324" t="str">
        <f>IF(ISNA(VLOOKUP(CONCATENATE($B24,AS$7,"1"),'P&amp;R'!$N$8:$Q$1113,4,FALSE)), "", VLOOKUP(CONCATENATE($B24,AS$7,"1"),'P&amp;R'!$N$8:$Q$1113,4,FALSE))</f>
        <v/>
      </c>
      <c r="AU25" s="325" t="str">
        <f>IF(ISNA(VLOOKUP(CONCATENATE(AS$7,$B24,"1"),'P&amp;R'!$N$8:$Q$1113,3,FALSE)), "", VLOOKUP(CONCATENATE(AS$7,$B24,"1"),'P&amp;R'!$N$8:$Q$1113,3,FALSE))</f>
        <v/>
      </c>
      <c r="AV25" s="324" t="str">
        <f>IF(ISNA(VLOOKUP(CONCATENATE($B24,AV$7,"1"),'P&amp;R'!$N$8:$Q$1113,3,FALSE)), "", VLOOKUP(CONCATENATE($B24,AV$7,"1"),'P&amp;R'!$N$8:$Q$1113,3,FALSE))</f>
        <v/>
      </c>
      <c r="AW25" s="324" t="str">
        <f>IF(ISNA(VLOOKUP(CONCATENATE($B24,AV$7,"1"),'P&amp;R'!$N$8:$Q$1113,4,FALSE)), "", VLOOKUP(CONCATENATE($B24,AV$7,"1"),'P&amp;R'!$N$8:$Q$1113,4,FALSE))</f>
        <v/>
      </c>
      <c r="AX25" s="325" t="str">
        <f>IF(ISNA(VLOOKUP(CONCATENATE(AV$7,$B24,"1"),'P&amp;R'!$N$8:$Q$1113,3,FALSE)), "", VLOOKUP(CONCATENATE(AV$7,$B24,"1"),'P&amp;R'!$N$8:$Q$1113,3,FALSE))</f>
        <v/>
      </c>
      <c r="AY25" s="324" t="str">
        <f>IF(ISNA(VLOOKUP(CONCATENATE($B24,AY$7,"1"),'P&amp;R'!$N$8:$Q$1113,3,FALSE)), "", VLOOKUP(CONCATENATE($B24,AY$7,"1"),'P&amp;R'!$N$8:$Q$1113,3,FALSE))</f>
        <v/>
      </c>
      <c r="AZ25" s="324" t="str">
        <f>IF(ISNA(VLOOKUP(CONCATENATE($B24,AY$7,"1"),'P&amp;R'!$N$8:$Q$1113,4,FALSE)), "", VLOOKUP(CONCATENATE($B24,AY$7,"1"),'P&amp;R'!$N$8:$Q$1113,4,FALSE))</f>
        <v/>
      </c>
      <c r="BA25" s="325" t="str">
        <f>IF(ISNA(VLOOKUP(CONCATENATE(AY$7,$B24,"1"),'P&amp;R'!$N$8:$Q$1113,3,FALSE)), "", VLOOKUP(CONCATENATE(AY$7,$B24,"1"),'P&amp;R'!$N$8:$Q$1113,3,FALSE))</f>
        <v/>
      </c>
      <c r="BB25" s="324" t="str">
        <f>IF(ISNA(VLOOKUP(CONCATENATE($B24,BB$7,"1"),'P&amp;R'!$N$8:$Q$1113,3,FALSE)), "", VLOOKUP(CONCATENATE($B24,BB$7,"1"),'P&amp;R'!$N$8:$Q$1113,3,FALSE))</f>
        <v/>
      </c>
      <c r="BC25" s="324" t="str">
        <f>IF(ISNA(VLOOKUP(CONCATENATE($B24,BB$7,"1"),'P&amp;R'!$N$8:$Q$1113,4,FALSE)), "", VLOOKUP(CONCATENATE($B24,BB$7,"1"),'P&amp;R'!$N$8:$Q$1113,4,FALSE))</f>
        <v/>
      </c>
      <c r="BD25" s="325" t="str">
        <f>IF(ISNA(VLOOKUP(CONCATENATE(BB$7,$B24,"1"),'P&amp;R'!$N$8:$Q$1113,3,FALSE)), "", VLOOKUP(CONCATENATE(BB$7,$B24,"1"),'P&amp;R'!$N$8:$Q$1113,3,FALSE))</f>
        <v/>
      </c>
      <c r="BE25" s="324" t="str">
        <f>IF(ISNA(VLOOKUP(CONCATENATE($B24,BE$7,"1"),'P&amp;R'!$N$8:$Q$1113,3,FALSE)), "", VLOOKUP(CONCATENATE($B24,BE$7,"1"),'P&amp;R'!$N$8:$Q$1113,3,FALSE))</f>
        <v/>
      </c>
      <c r="BF25" s="324" t="str">
        <f>IF(ISNA(VLOOKUP(CONCATENATE($B24,BE$7,"1"),'P&amp;R'!$N$8:$Q$1113,4,FALSE)), "", VLOOKUP(CONCATENATE($B24,BE$7,"1"),'P&amp;R'!$N$8:$Q$1113,4,FALSE))</f>
        <v/>
      </c>
      <c r="BG25" s="325" t="str">
        <f>IF(ISNA(VLOOKUP(CONCATENATE(BE$7,$B24,"1"),'P&amp;R'!$N$8:$Q$1113,3,FALSE)), "", VLOOKUP(CONCATENATE(BE$7,$B24,"1"),'P&amp;R'!$N$8:$Q$1113,3,FALSE))</f>
        <v/>
      </c>
      <c r="BH25" s="324" t="str">
        <f>IF(ISNA(VLOOKUP(CONCATENATE($B24,BH$7,"1"),'P&amp;R'!$N$8:$Q$1113,3,FALSE)), "", VLOOKUP(CONCATENATE($B24,BH$7,"1"),'P&amp;R'!$N$8:$Q$1113,3,FALSE))</f>
        <v/>
      </c>
      <c r="BI25" s="324" t="str">
        <f>IF(ISNA(VLOOKUP(CONCATENATE($B24,BH$7,"1"),'P&amp;R'!$N$8:$Q$1113,4,FALSE)), "", VLOOKUP(CONCATENATE($B24,BH$7,"1"),'P&amp;R'!$N$8:$Q$1113,4,FALSE))</f>
        <v/>
      </c>
      <c r="BJ25" s="325" t="str">
        <f>IF(ISNA(VLOOKUP(CONCATENATE(BH$7,$B24,"1"),'P&amp;R'!$N$8:$Q$1113,3,FALSE)), "", VLOOKUP(CONCATENATE(BH$7,$B24,"1"),'P&amp;R'!$N$8:$Q$1113,3,FALSE))</f>
        <v/>
      </c>
      <c r="BK25" s="324" t="str">
        <f>IF(ISNA(VLOOKUP(CONCATENATE($B24,BK$7,"1"),'P&amp;R'!$N$8:$Q$1113,3,FALSE)), "", VLOOKUP(CONCATENATE($B24,BK$7,"1"),'P&amp;R'!$N$8:$Q$1113,3,FALSE))</f>
        <v/>
      </c>
      <c r="BL25" s="324" t="str">
        <f>IF(ISNA(VLOOKUP(CONCATENATE($B24,BK$7,"1"),'P&amp;R'!$N$8:$Q$1113,4,FALSE)), "", VLOOKUP(CONCATENATE($B24,BK$7,"1"),'P&amp;R'!$N$8:$Q$1113,4,FALSE))</f>
        <v/>
      </c>
      <c r="BM25" s="325" t="str">
        <f>IF(ISNA(VLOOKUP(CONCATENATE(BK$7,$B24,"1"),'P&amp;R'!$N$8:$Q$1113,3,FALSE)), "", VLOOKUP(CONCATENATE(BK$7,$B24,"1"),'P&amp;R'!$N$8:$Q$1113,3,FALSE))</f>
        <v/>
      </c>
      <c r="BN25" s="324" t="str">
        <f>IF(ISNA(VLOOKUP(CONCATENATE($B24,BN$7,"1"),'P&amp;R'!$N$8:$Q$1113,3,FALSE)), "", VLOOKUP(CONCATENATE($B24,BN$7,"1"),'P&amp;R'!$N$8:$Q$1113,3,FALSE))</f>
        <v/>
      </c>
      <c r="BO25" s="324" t="str">
        <f>IF(ISNA(VLOOKUP(CONCATENATE($B24,BN$7,"1"),'P&amp;R'!$N$8:$Q$1113,4,FALSE)), "", VLOOKUP(CONCATENATE($B24,BN$7,"1"),'P&amp;R'!$N$8:$Q$1113,4,FALSE))</f>
        <v/>
      </c>
      <c r="BP25" s="325" t="str">
        <f>IF(ISNA(VLOOKUP(CONCATENATE(BN$7,$B24,"1"),'P&amp;R'!$N$8:$Q$1113,3,FALSE)), "", VLOOKUP(CONCATENATE(BN$7,$B24,"1"),'P&amp;R'!$N$8:$Q$1113,3,FALSE))</f>
        <v/>
      </c>
      <c r="BQ25" s="324" t="str">
        <f>IF(ISNA(VLOOKUP(CONCATENATE($B24,BQ$7,"1"),'P&amp;R'!$N$8:$Q$1113,3,FALSE)), "", VLOOKUP(CONCATENATE($B24,BQ$7,"1"),'P&amp;R'!$N$8:$Q$1113,3,FALSE))</f>
        <v/>
      </c>
      <c r="BR25" s="324" t="str">
        <f>IF(ISNA(VLOOKUP(CONCATENATE($B24,BQ$7,"1"),'P&amp;R'!$N$8:$Q$1113,4,FALSE)), "", VLOOKUP(CONCATENATE($B24,BQ$7,"1"),'P&amp;R'!$N$8:$Q$1113,4,FALSE))</f>
        <v/>
      </c>
      <c r="BS25" s="325" t="str">
        <f>IF(ISNA(VLOOKUP(CONCATENATE(BQ$7,$B24,"1"),'P&amp;R'!$N$8:$Q$1113,3,FALSE)), "", VLOOKUP(CONCATENATE(BQ$7,$B24,"1"),'P&amp;R'!$N$8:$Q$1113,3,FALSE))</f>
        <v/>
      </c>
      <c r="BT25" s="324" t="str">
        <f>IF(ISNA(VLOOKUP(CONCATENATE($B24,BT$7,"1"),'P&amp;R'!$N$8:$Q$1113,3,FALSE)), "", VLOOKUP(CONCATENATE($B24,BT$7,"1"),'P&amp;R'!$N$8:$Q$1113,3,FALSE))</f>
        <v/>
      </c>
      <c r="BU25" s="324" t="str">
        <f>IF(ISNA(VLOOKUP(CONCATENATE($B24,BT$7,"1"),'P&amp;R'!$N$8:$Q$1113,4,FALSE)), "", VLOOKUP(CONCATENATE($B24,BT$7,"1"),'P&amp;R'!$N$8:$Q$1113,4,FALSE))</f>
        <v/>
      </c>
      <c r="BV25" s="325" t="str">
        <f>IF(ISNA(VLOOKUP(CONCATENATE(BT$7,$B24,"1"),'P&amp;R'!$N$8:$Q$1113,3,FALSE)), "", VLOOKUP(CONCATENATE(BT$7,$B24,"1"),'P&amp;R'!$N$8:$Q$1113,3,FALSE))</f>
        <v/>
      </c>
      <c r="BW25" s="163"/>
      <c r="BX25" s="86">
        <f>SUM(BY25:CC25)</f>
        <v>0</v>
      </c>
      <c r="BY25" s="89">
        <f>IF(AND(D25&lt;&gt;"DF",C25&gt;E25),1,0)+IF(AND(G25&lt;&gt;"DF",F25&gt;H25),1,0)+IF(AND(J25&lt;&gt;"DF",I25&gt;K25),1,0)+IF(AND(M25&lt;&gt;"DF",L25&gt;N25),1,0)+IF(AND(P25&lt;&gt;"DF",O25&gt;Q25),1,0)+IF(AND(S25&lt;&gt;"DF",R25&gt;T25),1,0)+IF(AND(V25&lt;&gt;"DF",U25&gt;W25),1,0)+IF(AND(Y25&lt;&gt;"DF",X25&gt;Z25),1,0)+IF(AND(AB25&lt;&gt;"DF",AA25&gt;AC25),1,0)+IF(AND(AE25&lt;&gt;"DF",AD25&gt;AF25),1,0)+IF(AND(AH25&lt;&gt;"DF",AG25&gt;AI25),1,0)+IF(AND(AK25&lt;&gt;"DF",AJ25&gt;AL25),1,0)+IF(AND(AN25&lt;&gt;"DF",AM25&gt;AO25),1,0)+IF(AND(AQ25&lt;&gt;"DF",AP25&gt;AR25),1,0)+IF(AND(AT25&lt;&gt;"DF",AS25&gt;AU25),1,0)+IF(AND(AW25&lt;&gt;"DF",AV25&gt;AX25),1,0)+IF(AND(AZ25&lt;&gt;"DF",AY25&gt;BA25),1,0)+IF(AND(BC25&lt;&gt;"DF",BB25&gt;BD25),1,0)+IF(AND(BF25&lt;&gt;"DF",BE25&gt;BG25),1,0)+IF(AND(BI25&lt;&gt;"DF",BH25&gt;BJ25),1,0)+IF(AND(BL25&lt;&gt;"DF",BK25&gt;BM25),1,0)+IF(AND(BO25&lt;&gt;"DF",BN25&gt;BP25),1,0)+IF(AND(BR25&lt;&gt;"DF",BQ25&gt;BS25),1,0)+IF(AND(BU25&lt;&gt;"DF",BT25&gt;BV25),1,0)</f>
        <v>0</v>
      </c>
      <c r="BZ25" s="89">
        <f>IF(AND(C25=E25,C25&lt;&gt;"",E25&lt;&gt;""),1,0)+IF(AND(F25=H25,F25&lt;&gt;"",H25&lt;&gt;""),1,0)+IF(AND(I25=K25,I25&lt;&gt;"",K25&lt;&gt;""),1,0)+IF(AND(L25=N25,L25&lt;&gt;"",N25&lt;&gt;""),1,0)+IF(AND(O25=Q25,O25&lt;&gt;"",Q25&lt;&gt;""),1,0)+IF(AND(R25=T25,R25&lt;&gt;"",T25&lt;&gt;""),1,0)+IF(AND(U25=W25,U25&lt;&gt;"",W25&lt;&gt;""),1,0)+IF(AND(X25=Z25,X25&lt;&gt;"",Z25&lt;&gt;""),1,0)+IF(AND(AA25=AC25,AA25&lt;&gt;"",AC25&lt;&gt;""),1,0)+IF(AND(AD25=AF25,AD25&lt;&gt;"",AF25&lt;&gt;""),1,0)+IF(AND(AG25=AI25,AG25&lt;&gt;"",AI25&lt;&gt;""),1,0)+IF(AND(AJ25=AL25,AJ25&lt;&gt;"",AL25&lt;&gt;""),1,0)+IF(AND(AM25=AO25,AM25&lt;&gt;"",AO25&lt;&gt;""),1,0)+IF(AND(AP25=AR25,AP25&lt;&gt;"",AR25&lt;&gt;""),1,0)+IF(AND(AS25=AU25,AS25&lt;&gt;"",AU25&lt;&gt;""),1,0)+IF(AND(AV25=AX25,AV25&lt;&gt;"",AX25&lt;&gt;""),1,0)+IF(AND(AY25=BA25,AY25&lt;&gt;"",BA25&lt;&gt;""),1,0)+IF(AND(BB25=BD25,BB25&lt;&gt;"",BD25&lt;&gt;""),1,0)+IF(AND(BE25=BG25,BE25&lt;&gt;"",BG25&lt;&gt;""),1,0)+IF(AND(BH25=BJ25,BH25&lt;&gt;"",BJ25&lt;&gt;""),1,0)+IF(AND(BK25=BM25,BK25&lt;&gt;"",BM25&lt;&gt;""),1,0)+IF(AND(BN25=BP25,BN25&lt;&gt;"",BP25&lt;&gt;""),1,0)+IF(AND(BQ25=BS25,BQ25&lt;&gt;"",BS25&lt;&gt;""),1,0)+IF(AND(BT25=BV25,BT25&lt;&gt;"",BV25&lt;&gt;""),1,0)</f>
        <v>0</v>
      </c>
      <c r="CA25" s="89">
        <f>IF(AND(D25&lt;&gt;"DF",C25&lt;E25),1,0)+IF(AND(G25&lt;&gt;"DF",F25&lt;H25),1,0)+IF(AND(J25&lt;&gt;"DF",I25&lt;K25),1,0)+IF(AND(M25&lt;&gt;"DF",L25&lt;N25),1,0)+IF(AND(P25&lt;&gt;"DF",O25&lt;Q25),1,0)+IF(AND(S25&lt;&gt;"DF",R25&lt;T25),1,0)+IF(AND(V25&lt;&gt;"DF",U25&lt;W25),1,0)+IF(AND(Y25&lt;&gt;"DF",X25&lt;Z25),1,0)+IF(AND(AB25&lt;&gt;"DF",AA25&lt;AC25),1,0)+IF(AND(AE25&lt;&gt;"DF",AD25&lt;AF25),1,0)+IF(AND(AH25&lt;&gt;"DF",AG25&lt;AI25),1,0)+IF(AND(AK25&lt;&gt;"DF",AJ25&lt;AL25),1,0)+IF(AND(AN25&lt;&gt;"DF",AM25&lt;AO25),1,0)+IF(AND(AQ25&lt;&gt;"DF",AP25&lt;AR25),1,0)+IF(AND(AT25&lt;&gt;"DF",AS25&lt;AU25),1,0)+IF(AND(AW25&lt;&gt;"DF",AV25&lt;AX25),1,0)+IF(AND(AZ25&lt;&gt;"DF",AY25&lt;BA25),1,0)+IF(AND(BC25&lt;&gt;"DF",BB25&lt;BD25),1,0)+IF(AND(BF25&lt;&gt;"DF",BE25&lt;BG25),1,0)+IF(AND(BI25&lt;&gt;"DF",BH25&lt;BJ25),1,0)+IF(AND(BL25&lt;&gt;"DF",BK25&lt;BM25),1,0)+IF(AND(BO25&lt;&gt;"DF",BN25&lt;BP25),1,0)+IF(AND(BR25&lt;&gt;"DF",BQ25&lt;BS25),1,0)+IF(AND(BU25&lt;&gt;"DF",BT25&lt;BV25),1,0)</f>
        <v>0</v>
      </c>
      <c r="CB25" s="93">
        <f>IF(AND(D25="DF",C25&gt;E25),1,0)+IF(AND(G25="DF",F25&gt;H25),1,0)+IF(AND(J25="DF",I25&gt;K25),1,0)+IF(AND(M25="DF",L25&gt;N25),1,0)+IF(AND(P25="DF",O25&gt;Q25),1,0)+IF(AND(S25="DF",R25&gt;T25),1,0)+IF(AND(V25="DF",U25&gt;W25),1,0)+IF(AND(Y25="DF",X25&gt;Z25),1,0)+IF(AND(AB25="DF",AA25&gt;AC25),1,0)+IF(AND(AE25="DF",AD25&gt;AF25),1,0)+IF(AND(AH25="DF",AG25&gt;AI25),1,0)+IF(AND(AK25="DF",AJ25&gt;AL25),1,0)+IF(AND(AN25="DF",AM25&gt;AO25),1,0)+IF(AND(AQ25="DF",AP25&gt;AR25),1,0)+IF(AND(AT25="DF",AS25&gt;AU25),1,0)+IF(AND(AW25="DF",AV25&gt;AX25),1,0)+IF(AND(AZ25="DF",AY25&gt;BA25),1,0)+IF(AND(BC25="DF",BB25&gt;BD25),1,0)+IF(AND(BF25="DF",BE25&gt;BG25),1,0)+IF(AND(BI25="DF",BH25&gt;BJ25),1,0)+IF(AND(BL25="DF",BK25&gt;BM25),1,0)+IF(AND(BO25="DF",BN25&gt;BP25),1,0)+IF(AND(BR25="DF",BQ25&gt;BS25),1,0)+IF(AND(BU25="DF",BT25&gt;BV25),1,0)</f>
        <v>0</v>
      </c>
      <c r="CC25" s="93">
        <f>IF(AND(D25="DF",C25&lt;E25),1,0)+IF(AND(G25="DF",F25&lt;H25),1,0)+IF(AND(J25="DF",I25&lt;K25),1,0)+IF(AND(M25="DF",L25&lt;N25),1,0)+IF(AND(P25="DF",O25&lt;Q25),1,0)+IF(AND(S25="DF",R25&lt;T25),1,0)+IF(AND(V25="DF",U25&lt;W25),1,0)+IF(AND(Y25="DF",X25&lt;Z25),1,0)+IF(AND(AB25="DF",AA25&lt;AC25),1,0)+IF(AND(AE25="DF",AD25&lt;AF25),1,0)+IF(AND(AH25="DF",AG25&lt;AI25),1,0)+IF(AND(AK25="DF",AJ25&lt;AL25),1,0)+IF(AND(AN25="DF",AM25&lt;AO25),1,0)+IF(AND(AQ25="DF",AP25&lt;AR25),1,0)+IF(AND(AT25="DF",AS25&lt;AU25),1,0)+IF(AND(AW25="DF",AV25&lt;AX25),1,0)+IF(AND(AZ25="DF",AY25&lt;BA25),1,0)+IF(AND(BC25="DF",BB25&lt;BD25),1,0)+IF(AND(BF25="DF",BE25&lt;BG25),1,0)+IF(AND(BI25="DF",BH25&lt;BJ25),1,0)+IF(AND(BL25="DF",BK25&lt;BM25),1,0)+IF(AND(BO25="DF",BN25&lt;BP25),1,0)+IF(AND(BR25="DF",BQ25&lt;BS25),1,0)+IF(AND(BU25="DF",BT25&lt;BV25),1,0)</f>
        <v>0</v>
      </c>
      <c r="CD25" s="97">
        <f>SUM(C25)+SUM(F25)+SUM(I25)+SUM(L25)+SUM(O25)+SUM(R25)+SUM(U25)+SUM(X25)+SUM(AA25)+SUM(AD25)+SUM(AG25)+SUM(AJ25)+SUM(AM25)+SUM(AP25)+SUM(AS25)+SUM(AV25)+SUM(AY25)+SUM(BB25)+SUM(BE25)+SUM(BH25)+SUM(BK25)+SUM(BN25)+SUM(BQ25)+SUM(BT25)</f>
        <v>0</v>
      </c>
      <c r="CE25" s="97">
        <f>SUM(E25)+SUM(H25)+SUM(K25)+SUM(N25)+SUM(Q25)+SUM(T25)+SUM(W25)+SUM(Z25)+SUM(AC25)+SUM(AF25)+SUM(AI25)+SUM(AL25)+SUM(AO25)+SUM(AR25)+SUM(AU25)+SUM(AX25)+SUM(BA25)+SUM(BD25)+SUM(BG25)+SUM(BJ25)+SUM(BM25)+SUM(BP25)+SUM(BS25)+SUM(BV25)</f>
        <v>0</v>
      </c>
      <c r="CF25" s="101">
        <f>CD25-CE25</f>
        <v>0</v>
      </c>
      <c r="CG25" s="105">
        <f>SUM(BY25*$BY$5)+SUM(BZ25*$BZ$5)+SUM(CA25*$CA$5)+SUM(CB25*$CB$5)+SUM(CC25*$CC$5)</f>
        <v>0</v>
      </c>
      <c r="CH25" s="19"/>
      <c r="CI25" s="129">
        <f>SUM(CL25:CP25)</f>
        <v>0</v>
      </c>
      <c r="CJ25" s="129">
        <f>CS25-CT25</f>
        <v>0</v>
      </c>
      <c r="CK25" s="19"/>
      <c r="CL25" s="126">
        <f>IF(AND(CG25=$CG$9,C25&gt;E25,D25="-"),$BY$5,0)+IF(AND(CG25=$CG$11,F25&gt;H25,G25="-"),$BY$5,0)+IF(AND(CG25=$CG$13,I25&gt;K25,J25="-"),$BY$5,0)+IF(AND(CG25=$CG$15,L25&gt;N25,M25="-"),$BY$5,0)+IF(AND(CG25=$CG$17,O25&gt;Q25,P25="-"),$BY$5,0)+IF(AND(CG25=$CG$19,R25&gt;T25,S25="-"),$BY$5,0)+IF(AND(CG25=$CG$21,U25&gt;W25,V25="-"),$BY$5,0)+IF(AND(CG25=$CG$23,X25&gt;Z25,Y25="-"),$BY$5,0)+IF(AND(CG25=$CG$25,AA25&gt;AC25,AB25="-"),$BY$5,0)+IF(AND(CG25=$CG$27,AD25&gt;AF25,AE25="-"),$BY$5,0)+IF(AND(CG25=$CG$29,AG25&gt;AI25,AH25="-"),$BY$5,0)+IF(AND(CG25=$CG$31,AJ25&gt;AL25,AK25="-"),$BY$5,0)+IF(AND(CG25=$CG$33,AM25&gt;AO25,AN25="-"),$BY$5,0)+IF(AND(CG25=$CG$35,AP25&gt;AR25,AQ25="-"),$BY$5,0)+IF(AND(CG25=$CG$37,AS25&gt;AU25,AT25="-"),$BY$5,0)+IF(AND(CG25=$CG$39,AV25&gt;AX25,AW25="-"),$BY$5,0)+IF(AND(CG25=$CG$41,AY25&gt;BA25,AZ25="-"),$BY$5,0)+IF(AND(CG25=$CG$43,BB25&gt;BD25,BC25="-"),$BY$5,0)+IF(AND(CG25=$CG$45,BE25&gt;BG25,BF25="-"),$BY$5,0)+IF(AND(CG25=$CG$47,BH25&gt;BJ25,BI25="-"),$BY$5,0)+IF(AND(CG25=$CG$49,BK25&gt;BM25,BL25="-"),$BY$5,0)+IF(AND(CG25=$CG$51,BN25&gt;BP25,BO25="-"),$BY$5,0)+IF(AND(CG25=$CG$53,BQ25&gt;BS25,BR25="-"),$BY$5,0)+IF(AND(CG25=$CG$55,BT25&gt;BV25,BU25="-"),$BY$5,0)</f>
        <v>0</v>
      </c>
      <c r="CM25" s="124">
        <f>IF(AND(CG25=$CG$9,C25=E25,E25&lt;&gt;"",D25="-"),$BZ$5,0)+IF(AND(CG25=$CG$11,F25=H25,H25&lt;&gt;"",G25="-"),$BZ$5,0)+IF(AND(CG25=$CG$13,I25=K25,K25&lt;&gt;"",J25="-"),$BZ$5,0)+IF(AND(CG25=$CG$15,L25=N25,N25&lt;&gt;"",M25="-"),$BZ$5,0)+IF(AND(CG25=$CG$17,O25=Q25,Q25&lt;&gt;"",P25="-"),$BZ$5,0)+IF(AND(CG25=$CG$19,R25=T25,T25&lt;&gt;"",S25="-"),$BZ$5,0)+IF(AND(CG25=$CG$21,U25=W25,W25&lt;&gt;"",V25="-"),$BZ$5,0)+IF(AND(CG25=$CG$23,X25=Z25,Z25&lt;&gt;"",Y25="-"),$BZ$5,0)+IF(AND(CG25=$CG$25,AA25=AC25,AC25&lt;&gt;"",AB25="-"),$BZ$5,0)+IF(AND(CG25=$CG$27,AD25=AF25,AF25&lt;&gt;"",AE25="-"),$BZ$5,0)+IF(AND(CG25=$CG$29,AG25=AI25,AI25&lt;&gt;"",AH25="-"),$BZ$5,0)+IF(AND(CG25=$CG$31,AJ25=AL25,AL25&lt;&gt;"",AK25="-"),$BZ$5,0)+IF(AND(CG25=$CG$33,AM25=AO25,AO25&lt;&gt;"",AN25="-"),$BZ$5,0)+IF(AND(CG25=$CG$35,AP25=AR25,AR25&lt;&gt;"",AQ25="-"),$BZ$5,0)+IF(AND(CG25=$CG$37,AS25=AU25,AU25&lt;&gt;"",AT25="-"),$BZ$5,0)+IF(AND(CG25=$CG$39,AV25=AX25,AX25&lt;&gt;"",AW25="-"),$BZ$5,0)+IF(AND(CG25=$CG$41,AY25=BA25,BA25&lt;&gt;"",AZ25="-"),$BZ$5,0)+IF(AND(CG25=$CG$43,BB25=BD25,BD25&lt;&gt;"",BC25="-"),$BZ$5,0)+IF(AND(CG25=$CG$45,BE25=BG25,BG25&lt;&gt;"",BF25="-"),$BZ$5,0)+IF(AND(CG25=$CG$47,BH25=BJ25,BJ25&lt;&gt;"",BI25="-"),$BZ$5,0)+IF(AND(CG25=$CG$49,BK25=BM25,BM25&lt;&gt;"",BL25="-"),$BZ$5,0)+IF(AND(CG25=$CG$51,BN25=BP25,BP25&lt;&gt;"",BO25="-"),$BZ$5,0)+IF(AND(CG25=$CG$53,BQ25=BS25,BS25&lt;&gt;"",BR25="-"),$BZ$5,0)+IF(AND(CG25=$CG$55,BT25=BV25,BV25&lt;&gt;"",BU25="-"),$BZ$5,0)</f>
        <v>0</v>
      </c>
      <c r="CN25" s="124">
        <f>IF(AND(CG25=$CG$9,C25&lt;E25,D25="-"),$CA$5,0)+IF(AND(CG25=$CG$11,F25&lt;H25,G25="-"),$CA$5,0)+IF(AND(CG25=$CG$13,I25&lt;K25,J25="-"),$CA$5,0)+IF(AND(CG25=$CG$15,L25&lt;N25,M25="-"),$CA$5,0)+IF(AND(CG25=$CG$17,O25&lt;Q25,P25="-"),$CA$5,0)+IF(AND(CG25=$CG$19,R25&lt;T25,S25="-"),$CA$5,0)+IF(AND(CG25=$CG$21,U25&lt;W25,V25="-"),$CA$5,0)+IF(AND(CG25=$CG$23,X25&lt;Z25,Y25="-"),$CA$5,0)+IF(AND(CG25=$CG$25,AA25&lt;AC25,AB25="-"),$CA$5,0)+IF(AND(CG25=$CG$27,AD25&lt;AF25,AE25="-"),$CA$5,0)+IF(AND(CG25=$CG$29,AG25&lt;AI25,AH25="-"),$CA$5,0)+IF(AND(CG25=$CG$31,AJ25&lt;AL25,AK25="-"),$CA$5,0)+IF(AND(CG25=$CG$33,AM25&lt;AO25,AN25="-"),$CA$5,0)+IF(AND(CG25=$CG$35,AP25&lt;AR25,AQ25="-"),$CA$5,0)+IF(AND(CG25=$CG$37,AS25&lt;AU25,AT25="-"),$CA$5,0)+IF(AND(CG25=$CG$39,AV25&lt;AX25,AW25="-"),$CA$5,0)+IF(AND(CG25=$CG$41,AY25&lt;BA25,AZ25="-"),$CA$5,0)+IF(AND(CG25=$CG$43,BB25&lt;BD25,BC25="-"),$CA$5,0)+IF(AND(CG25=$CG$45,BE25&lt;BG25,BF25="-"),$CA$5,0)+IF(AND(CG25=$CG$47,BH25&lt;BJ25,BI25="-"),$CA$5,0)+IF(AND(CG25=$CG$49,BK25&lt;BM25,BL25="-"),$CA$5,0)+IF(AND(CG25=$CG$51,BN25&lt;BP25,BO25="-"),$CA$5,0)+IF(AND(CG25=$CG$53,BQ25&lt;BS25,BR25="-"),$CA$5,0)+IF(AND(CG25=$CG$55,BT25&lt;BV25,BU25="-"),$CA$5,0)</f>
        <v>0</v>
      </c>
      <c r="CO25" s="125">
        <f>IF(AND(CG25=$CG$9,C25&gt;E25,D25="DF"),$CB$5,0)+IF(AND(CG25=$CG$11,F25&gt;H25,G25="DF"),$CB$5,0)+IF(AND(CG25=$CG$13,I25&gt;K25,J25="DF"),$CB$5,0)+IF(AND(CG25=$CG$15,L25&gt;N25,M25="DF"),$CB$5,0)+IF(AND(CG25=$CG$17,O25&gt;Q25,P25="DF"),$CB$5,0)+IF(AND(CG25=$CG$19,R25&gt;T25,S25="DF"),$CB$5,0)+IF(AND(CG25=$CG$21,U25&gt;W25,V25="DF"),$CB$5,0)+IF(AND(CG25=$CG$23,X25&gt;Z25,Y25="DF"),$CB$5,0)+IF(AND(CG25=$CG$25,AA25&gt;AC25,AB25="DF"),$CB$5,0)+IF(AND(CG25=$CG$27,AD25&gt;AF25,AE25="DF"),$CB$5,0)+IF(AND(CG25=$CG$29,AG25&gt;AI25,AH25="DF"),$CB$5,0)+IF(AND(CG25=$CG$31,AJ25&gt;AL25,AK25="DF"),$CB$5,0)+IF(AND(CG25=$CG$33,AM25&gt;AO25,AN25="DF"),$CB$5,0)+IF(AND(CG25=$CG$35,AP25&gt;AR25,AQ25="DF"),$CB$5,0)+IF(AND(CG25=$CG$37,AS25&gt;AU25,AT25="DF"),$CB$5,0)+IF(AND(CG25=$CG$39,AV25&gt;AX25,AW25="DF"),$CB$5,0)+IF(AND(CG25=$CG$41,AY25&gt;BA25,AZ25="DF"),$CB$5,0)+IF(AND(CG25=$CG$43,BB25&gt;BD25,BC25="DF"),$CB$5,0)+IF(AND(CG25=$CG$45,BE25&gt;BG25,BF25="DF"),$CB$5,0)+IF(AND(CG25=$CG$47,BH25&gt;BJ25,BI25="DF"),$CB$5,0)+IF(AND(CG25=$CG$49,BK25&gt;BM25,BL25="DF"),$CB$5,0)+IF(AND(CG25=$CG$51,BN25&gt;BP25,BO25="DF"),$CB$5,0)+IF(AND(CG25=$CG$53,BQ25&gt;BS25,BR25="DF"),$CB$5,0)+IF(AND(CG25=$CG$55,BT25&gt;BV25,BU25="DF"),$CB$5,0)</f>
        <v>0</v>
      </c>
      <c r="CP25" s="127">
        <f>IF(AND(CG25=$CG$9,C25&lt;E25,D25="DF"),$CC$5,0)+IF(AND(CG25=$CG$11,F25&lt;H25,G25="DF"),$CC$5,0)+IF(AND(CG25=$CG$13,I25&lt;K25,J25="DF"),$CC$5,0)+IF(AND(CG25=$CG$15,L25&lt;N25,M25="DF"),$CC$5,0)+IF(AND(CG25=$CG$17,O25&lt;Q25,P25="DF"),$CC$5,0)+IF(AND(CG25=$CG$19,R25&lt;T25,S25="DF"),$CC$5,0)+IF(AND(CG25=$CG$21,U25&lt;W25,V25="DF"),$CC$5,0)+IF(AND(CG25=$CG$23,X25&lt;Z25,Y25="DF"),$CC$5,0)+IF(AND(CG25=$CG$25,AA25&lt;AC25,AB25="DF"),$CC$5,0)+IF(AND(CG25=$CG$27,AD25&lt;AF25,AE25="DF"),$CC$5,0)+IF(AND(CG25=$CG$29,AG25&lt;AI25,AH25="DF"),$CC$5,0)+IF(AND(CG25=$CG$31,AJ25&lt;AL25,AK25="DF"),$CC$5,0)+IF(AND(CG25=$CG$33,AM25&lt;AO25,AN25="DF"),$CC$5,0)+IF(AND(CG25=$CG$35,AP25&lt;AR25,AQ25="DF"),$CC$5,0)+IF(AND(CG25=$CG$37,AS25&lt;AU25,AT25="DF"),$CC$5,0)+IF(AND(CG25=$CG$39,AV25&lt;AX25,AW25="DF"),$CC$5,0)+IF(AND(CG25=$CG$41,AY25&lt;BA25,AZ25="DF"),$CC$5,0)+IF(AND(CG25=$CG$43,BB25&lt;BD25,BC25="DF"),$CC$5,0)+IF(AND(CG25=$CG$45,BE25&lt;BG25,BF25="DF"),$CC$5,0)+IF(AND(CG25=$CG$47,BH25&lt;BJ25,BI25="DF"),$CC$5,0)+IF(AND(CG25=$CG$49,BK25&lt;BM25,BL25="DF"),$CC$5,0)+IF(AND(CG25=$CG$51,BN25&lt;BP25,BO25="DF"),$CC$5,0)+IF(AND(CG25=$CG$53,BQ25&lt;BS25,BR25="DF"),$CC$5,0)+IF(AND(CG25=$CG$55,BT25&lt;BV25,BU25="DF"),$CC$5,0)</f>
        <v>0</v>
      </c>
      <c r="CQ25" s="19"/>
      <c r="CR25" s="19"/>
      <c r="CS25" s="156">
        <f>IF(AND(CG25=$CG$9),SUM(C25),0)+IF(AND(CG25=$CG$11),SUM(F25),0)+IF(AND(CG25=$CG$13),SUM(I25),0)+IF(AND(CG25=$CG$15),SUM(L25),0)+IF(AND(CG25=$CG$17),SUM(O25),0)+IF(AND(CG25=$CG$19),SUM(R25),0)+IF(AND(CG25=$CG$21),SUM(U25),0)+IF(AND(CG25=$CG$23),SUM(X25),0)+IF(AND(CG25=$CG$25),SUM(AA25),0)+IF(AND(CG25=$CG$27),SUM(AD25),0)+IF(AND(CG25=$CG$29),SUM(AG25),0)+IF(AND(CG25=$CG$31),SUM(AJ25),0)+IF(AND(CG25=$CG$33),SUM(AM25),0)+IF(AND(CG25=$CG$35),SUM(AP25),0)+IF(AND(CG25=$CG$37),SUM(AS25),0)+IF(AND(CG25=$CG$39),SUM(AV25),0)+IF(AND(CG25=$CG$41),SUM(AY25),0)+IF(AND(CG25=$CG$43),SUM(BB25),0)+IF(AND(CG25=$CG$45),SUM(BE25),0)+IF(AND(CG25=$CG$47),SUM(BH25),0)+IF(AND(CG25=$CG$49),SUM(BK25),0)+IF(AND(CG25=$CG$51),SUM(BN25),0)+IF(AND(CG25=$CG$53),SUM(BQ25),0)+IF(AND(CG25=$CG$55),SUM(BT25),0)</f>
        <v>0</v>
      </c>
      <c r="CT25" s="136">
        <f>IF(AND(CG25=$CG$9),SUM(E25),0)+IF(AND(CG25=$CG$11),SUM(H25),0)+IF(AND(CG25=$CG$13),SUM(K25),0)+IF(AND(CG25=$CG$15),SUM(N25),0)+IF(AND(CG25=$CG$17),SUM(Q25),0)+IF(AND(CG25=$CG$19),SUM(T25),0)+IF(AND(CG25=$CG$21),SUM(W25),0)+IF(AND(CG25=$CG$23),SUM(Z25),0)+IF(AND(CG25=$CG$25),SUM(AC25),0)+IF(AND(CG25=$CG$27),SUM(AF25),0)+IF(AND(CG25=$CG$29),SUM(AI25),0)+IF(AND(CG25=$CG$31),SUM(AL25),0)+IF(AND(CG25=$CG$33),SUM(AO25),0)+IF(AND(CG25=$CG$35),SUM(AR25),0)+IF(AND(CG25=$CG$37),SUM(AU25),0)+IF(AND(CG25=$CG$39),SUM(AX25),0)+IF(AND(CG25=$CG$41),SUM(BA25),0)+IF(AND(CG25=$CG$43),SUM(BD25),0)+IF(AND(CG25=$CG$45),SUM(BG25),0)+IF(AND(CG25=$CG$47),SUM(BJ25),0)+IF(AND(CG25=$CG$49),SUM(BM25),0)+IF(AND(CG25=$CG$51),SUM(BP25),0)+IF(AND(CG25=$CG$53),SUM(BS25),0)+IF(AND(CG25=$CG$55),SUM(BV25),0)</f>
        <v>0</v>
      </c>
      <c r="CU25" s="19"/>
      <c r="CV25" s="19"/>
      <c r="CW25" s="19"/>
    </row>
    <row r="26" spans="2:101" ht="12" customHeight="1" x14ac:dyDescent="0.35">
      <c r="B26" s="448" t="str">
        <f>INICIO!C16</f>
        <v>EQUIPO J</v>
      </c>
      <c r="C26" s="482" t="str">
        <f>IF(AD8&lt;&gt;"",AD8,"")</f>
        <v/>
      </c>
      <c r="D26" s="435"/>
      <c r="E26" s="462"/>
      <c r="F26" s="434" t="str">
        <f>IF(AD10&lt;&gt;"",AD10,"")</f>
        <v/>
      </c>
      <c r="G26" s="435"/>
      <c r="H26" s="462"/>
      <c r="I26" s="434" t="str">
        <f>IF(AD12&lt;&gt;"",AD12,"")</f>
        <v/>
      </c>
      <c r="J26" s="435"/>
      <c r="K26" s="462"/>
      <c r="L26" s="434" t="str">
        <f>IF(AD14&lt;&gt;"",AD14,"")</f>
        <v/>
      </c>
      <c r="M26" s="435"/>
      <c r="N26" s="462"/>
      <c r="O26" s="434" t="str">
        <f>IF(AD16&lt;&gt;"",AD16,"")</f>
        <v/>
      </c>
      <c r="P26" s="435"/>
      <c r="Q26" s="462"/>
      <c r="R26" s="434" t="str">
        <f>IF(AD18&lt;&gt;"",AD18,"")</f>
        <v/>
      </c>
      <c r="S26" s="435"/>
      <c r="T26" s="462"/>
      <c r="U26" s="434" t="str">
        <f>IF(AD20&lt;&gt;"",AD20,"")</f>
        <v/>
      </c>
      <c r="V26" s="435"/>
      <c r="W26" s="462"/>
      <c r="X26" s="434" t="str">
        <f>IF(AD22&lt;&gt;"",AD22,"")</f>
        <v/>
      </c>
      <c r="Y26" s="435"/>
      <c r="Z26" s="462"/>
      <c r="AA26" s="434" t="str">
        <f>IF(AD24&lt;&gt;"",AD24,"")</f>
        <v/>
      </c>
      <c r="AB26" s="435"/>
      <c r="AC26" s="462"/>
      <c r="AD26" s="445"/>
      <c r="AE26" s="446"/>
      <c r="AF26" s="481"/>
      <c r="AG26" s="471" t="str">
        <f>IF(ISNA(VLOOKUP(CONCATENATE($B26,AG$7,"1"),'P&amp;R'!$N$8:$Q$1113,2,FALSE)), "", VLOOKUP(CONCATENATE($B26,AG$7,"1"),'P&amp;R'!$N$8:$Q$1113,2,FALSE))</f>
        <v/>
      </c>
      <c r="AH26" s="472"/>
      <c r="AI26" s="473"/>
      <c r="AJ26" s="471" t="str">
        <f>IF(ISNA(VLOOKUP(CONCATENATE($B26,AJ$7,"1"),'P&amp;R'!$N$8:$Q$1113,2,FALSE)), "", VLOOKUP(CONCATENATE($B26,AJ$7,"1"),'P&amp;R'!$N$8:$Q$1113,2,FALSE))</f>
        <v/>
      </c>
      <c r="AK26" s="472"/>
      <c r="AL26" s="473"/>
      <c r="AM26" s="471" t="str">
        <f>IF(ISNA(VLOOKUP(CONCATENATE($B26,AM$7,"1"),'P&amp;R'!$N$8:$Q$1113,2,FALSE)), "", VLOOKUP(CONCATENATE($B26,AM$7,"1"),'P&amp;R'!$N$8:$Q$1113,2,FALSE))</f>
        <v/>
      </c>
      <c r="AN26" s="472"/>
      <c r="AO26" s="473"/>
      <c r="AP26" s="471" t="str">
        <f>IF(ISNA(VLOOKUP(CONCATENATE($B26,AP$7,"1"),'P&amp;R'!$N$8:$Q$1113,2,FALSE)), "", VLOOKUP(CONCATENATE($B26,AP$7,"1"),'P&amp;R'!$N$8:$Q$1113,2,FALSE))</f>
        <v/>
      </c>
      <c r="AQ26" s="472"/>
      <c r="AR26" s="473"/>
      <c r="AS26" s="471" t="str">
        <f>IF(ISNA(VLOOKUP(CONCATENATE($B26,AS$7,"1"),'P&amp;R'!$N$8:$Q$1113,2,FALSE)), "", VLOOKUP(CONCATENATE($B26,AS$7,"1"),'P&amp;R'!$N$8:$Q$1113,2,FALSE))</f>
        <v/>
      </c>
      <c r="AT26" s="472"/>
      <c r="AU26" s="473"/>
      <c r="AV26" s="471" t="str">
        <f>IF(ISNA(VLOOKUP(CONCATENATE($B26,AV$7,"1"),'P&amp;R'!$N$8:$Q$1113,2,FALSE)), "", VLOOKUP(CONCATENATE($B26,AV$7,"1"),'P&amp;R'!$N$8:$Q$1113,2,FALSE))</f>
        <v/>
      </c>
      <c r="AW26" s="472"/>
      <c r="AX26" s="473"/>
      <c r="AY26" s="471" t="str">
        <f>IF(ISNA(VLOOKUP(CONCATENATE($B26,AY$7,"1"),'P&amp;R'!$N$8:$Q$1113,2,FALSE)), "", VLOOKUP(CONCATENATE($B26,AY$7,"1"),'P&amp;R'!$N$8:$Q$1113,2,FALSE))</f>
        <v/>
      </c>
      <c r="AZ26" s="472"/>
      <c r="BA26" s="473"/>
      <c r="BB26" s="471" t="str">
        <f>IF(ISNA(VLOOKUP(CONCATENATE($B26,BB$7,"1"),'P&amp;R'!$N$8:$Q$1113,2,FALSE)), "", VLOOKUP(CONCATENATE($B26,BB$7,"1"),'P&amp;R'!$N$8:$Q$1113,2,FALSE))</f>
        <v/>
      </c>
      <c r="BC26" s="472"/>
      <c r="BD26" s="473"/>
      <c r="BE26" s="471" t="str">
        <f>IF(ISNA(VLOOKUP(CONCATENATE($B26,BE$7,"1"),'P&amp;R'!$N$8:$Q$1113,2,FALSE)), "", VLOOKUP(CONCATENATE($B26,BE$7,"1"),'P&amp;R'!$N$8:$Q$1113,2,FALSE))</f>
        <v/>
      </c>
      <c r="BF26" s="472"/>
      <c r="BG26" s="473"/>
      <c r="BH26" s="471" t="str">
        <f>IF(ISNA(VLOOKUP(CONCATENATE($B26,BH$7,"1"),'P&amp;R'!$N$8:$Q$1113,2,FALSE)), "", VLOOKUP(CONCATENATE($B26,BH$7,"1"),'P&amp;R'!$N$8:$Q$1113,2,FALSE))</f>
        <v/>
      </c>
      <c r="BI26" s="472"/>
      <c r="BJ26" s="473"/>
      <c r="BK26" s="471" t="str">
        <f>IF(ISNA(VLOOKUP(CONCATENATE($B26,BK$7,"1"),'P&amp;R'!$N$8:$Q$1113,2,FALSE)), "", VLOOKUP(CONCATENATE($B26,BK$7,"1"),'P&amp;R'!$N$8:$Q$1113,2,FALSE))</f>
        <v/>
      </c>
      <c r="BL26" s="472"/>
      <c r="BM26" s="473"/>
      <c r="BN26" s="471" t="str">
        <f>IF(ISNA(VLOOKUP(CONCATENATE($B26,BN$7,"1"),'P&amp;R'!$N$8:$Q$1113,2,FALSE)), "", VLOOKUP(CONCATENATE($B26,BN$7,"1"),'P&amp;R'!$N$8:$Q$1113,2,FALSE))</f>
        <v/>
      </c>
      <c r="BO26" s="472"/>
      <c r="BP26" s="473"/>
      <c r="BQ26" s="471" t="str">
        <f>IF(ISNA(VLOOKUP(CONCATENATE($B26,BQ$7,"1"),'P&amp;R'!$N$8:$Q$1113,2,FALSE)), "", VLOOKUP(CONCATENATE($B26,BQ$7,"1"),'P&amp;R'!$N$8:$Q$1113,2,FALSE))</f>
        <v/>
      </c>
      <c r="BR26" s="472"/>
      <c r="BS26" s="473"/>
      <c r="BT26" s="471" t="str">
        <f>IF(ISNA(VLOOKUP(CONCATENATE($B26,BT$7,"1"),'P&amp;R'!$N$8:$Q$1113,2,FALSE)), "", VLOOKUP(CONCATENATE($B26,BT$7,"1"),'P&amp;R'!$N$8:$Q$1113,2,FALSE))</f>
        <v/>
      </c>
      <c r="BU26" s="472"/>
      <c r="BV26" s="473"/>
      <c r="BW26" s="162"/>
      <c r="BX26" s="85"/>
      <c r="BY26" s="88"/>
      <c r="BZ26" s="88"/>
      <c r="CA26" s="88"/>
      <c r="CB26" s="92"/>
      <c r="CC26" s="92"/>
      <c r="CD26" s="96"/>
      <c r="CE26" s="96"/>
      <c r="CF26" s="100"/>
      <c r="CG26" s="104"/>
      <c r="CH26" s="19"/>
      <c r="CI26" s="122"/>
      <c r="CJ26" s="122"/>
      <c r="CK26" s="19"/>
      <c r="CL26" s="150"/>
      <c r="CM26" s="19"/>
      <c r="CN26" s="19"/>
      <c r="CO26" s="19"/>
      <c r="CP26" s="151"/>
      <c r="CQ26" s="19"/>
      <c r="CR26" s="19"/>
      <c r="CS26" s="154"/>
      <c r="CT26" s="155"/>
      <c r="CU26" s="19"/>
      <c r="CV26" s="19"/>
      <c r="CW26" s="19"/>
    </row>
    <row r="27" spans="2:101" ht="24.9" customHeight="1" x14ac:dyDescent="0.35">
      <c r="B27" s="449"/>
      <c r="C27" s="329" t="str">
        <f>IF(AF9&lt;&gt;"",AF9,"")</f>
        <v/>
      </c>
      <c r="D27" s="330" t="str">
        <f>IF(AE9&lt;&gt;"",AE9,"")</f>
        <v/>
      </c>
      <c r="E27" s="333" t="str">
        <f>IF(AD9&lt;&gt;"",AD9,"")</f>
        <v/>
      </c>
      <c r="F27" s="332" t="str">
        <f>IF(AF11&lt;&gt;"",AF11,"")</f>
        <v/>
      </c>
      <c r="G27" s="330" t="str">
        <f>IF(AE11&lt;&gt;"",AE11,"")</f>
        <v/>
      </c>
      <c r="H27" s="331" t="str">
        <f>IF(AD11&lt;&gt;"",AD11,"")</f>
        <v/>
      </c>
      <c r="I27" s="332" t="str">
        <f>IF(AF13&lt;&gt;"",AF13,"")</f>
        <v/>
      </c>
      <c r="J27" s="330" t="str">
        <f>IF(AE13&lt;&gt;"",AE13,"")</f>
        <v/>
      </c>
      <c r="K27" s="331" t="str">
        <f>IF(AD13&lt;&gt;"",AD13,"")</f>
        <v/>
      </c>
      <c r="L27" s="332" t="str">
        <f>IF(AF15&lt;&gt;"",AF15,"")</f>
        <v/>
      </c>
      <c r="M27" s="330" t="str">
        <f>IF(AE15&lt;&gt;"",AE15,"")</f>
        <v/>
      </c>
      <c r="N27" s="331" t="str">
        <f>IF(AD15&lt;&gt;"",AD15,"")</f>
        <v/>
      </c>
      <c r="O27" s="332" t="str">
        <f>IF(AF17&lt;&gt;"",AF17,"")</f>
        <v/>
      </c>
      <c r="P27" s="330" t="str">
        <f>IF(AE17&lt;&gt;"",AE17,"")</f>
        <v/>
      </c>
      <c r="Q27" s="331" t="str">
        <f>IF(AD17&lt;&gt;"",AD17,"")</f>
        <v/>
      </c>
      <c r="R27" s="332" t="str">
        <f>IF(AF19&lt;&gt;"",AF19,"")</f>
        <v/>
      </c>
      <c r="S27" s="330" t="str">
        <f>IF(AE19&lt;&gt;"",AE19,"")</f>
        <v/>
      </c>
      <c r="T27" s="331" t="str">
        <f>IF(AD19&lt;&gt;"",AD19,"")</f>
        <v/>
      </c>
      <c r="U27" s="332" t="str">
        <f>IF(AF21&lt;&gt;"",AF21,"")</f>
        <v/>
      </c>
      <c r="V27" s="330" t="str">
        <f>IF(AE21&lt;&gt;"",AE21,"")</f>
        <v/>
      </c>
      <c r="W27" s="331" t="str">
        <f>IF(AD21&lt;&gt;"",AD21,"")</f>
        <v/>
      </c>
      <c r="X27" s="332" t="str">
        <f>IF(AF23&lt;&gt;"",AF23,"")</f>
        <v/>
      </c>
      <c r="Y27" s="330" t="str">
        <f>IF(AE23&lt;&gt;"",AE23,"")</f>
        <v/>
      </c>
      <c r="Z27" s="331" t="str">
        <f>IF(AD23&lt;&gt;"",AD23,"")</f>
        <v/>
      </c>
      <c r="AA27" s="332" t="str">
        <f>IF(AF25&lt;&gt;"",AF25,"")</f>
        <v/>
      </c>
      <c r="AB27" s="330" t="str">
        <f>IF(AE25&lt;&gt;"",AE25,"")</f>
        <v/>
      </c>
      <c r="AC27" s="331" t="str">
        <f>IF(AD25&lt;&gt;"",AD25,"")</f>
        <v/>
      </c>
      <c r="AD27" s="334"/>
      <c r="AE27" s="327"/>
      <c r="AF27" s="328"/>
      <c r="AG27" s="324" t="str">
        <f>IF(ISNA(VLOOKUP(CONCATENATE($B26,AG$7,"1"),'P&amp;R'!$N$8:$Q$1113,3,FALSE)), "", VLOOKUP(CONCATENATE($B26,AG$7,"1"),'P&amp;R'!$N$8:$Q$1113,3,FALSE))</f>
        <v/>
      </c>
      <c r="AH27" s="324" t="str">
        <f>IF(ISNA(VLOOKUP(CONCATENATE($B26,AG$7,"1"),'P&amp;R'!$N$8:$Q$1113,4,FALSE)), "", VLOOKUP(CONCATENATE($B26,AG$7,"1"),'P&amp;R'!$N$8:$Q$1113,4,FALSE))</f>
        <v/>
      </c>
      <c r="AI27" s="325" t="str">
        <f>IF(ISNA(VLOOKUP(CONCATENATE(AG$7,$B26,"1"),'P&amp;R'!$N$8:$Q$1113,3,FALSE)), "", VLOOKUP(CONCATENATE(AG$7,$B26,"1"),'P&amp;R'!$N$8:$Q$1113,3,FALSE))</f>
        <v/>
      </c>
      <c r="AJ27" s="324" t="str">
        <f>IF(ISNA(VLOOKUP(CONCATENATE($B26,AJ$7,"1"),'P&amp;R'!$N$8:$Q$1113,3,FALSE)), "", VLOOKUP(CONCATENATE($B26,AJ$7,"1"),'P&amp;R'!$N$8:$Q$1113,3,FALSE))</f>
        <v/>
      </c>
      <c r="AK27" s="324" t="str">
        <f>IF(ISNA(VLOOKUP(CONCATENATE($B26,AJ$7,"1"),'P&amp;R'!$N$8:$Q$1113,4,FALSE)), "", VLOOKUP(CONCATENATE($B26,AJ$7,"1"),'P&amp;R'!$N$8:$Q$1113,4,FALSE))</f>
        <v/>
      </c>
      <c r="AL27" s="325" t="str">
        <f>IF(ISNA(VLOOKUP(CONCATENATE(AJ$7,$B26,"1"),'P&amp;R'!$N$8:$Q$1113,3,FALSE)), "", VLOOKUP(CONCATENATE(AJ$7,$B26,"1"),'P&amp;R'!$N$8:$Q$1113,3,FALSE))</f>
        <v/>
      </c>
      <c r="AM27" s="324" t="str">
        <f>IF(ISNA(VLOOKUP(CONCATENATE($B26,AM$7,"1"),'P&amp;R'!$N$8:$Q$1113,3,FALSE)), "", VLOOKUP(CONCATENATE($B26,AM$7,"1"),'P&amp;R'!$N$8:$Q$1113,3,FALSE))</f>
        <v/>
      </c>
      <c r="AN27" s="324" t="str">
        <f>IF(ISNA(VLOOKUP(CONCATENATE($B26,AM$7,"1"),'P&amp;R'!$N$8:$Q$1113,4,FALSE)), "", VLOOKUP(CONCATENATE($B26,AM$7,"1"),'P&amp;R'!$N$8:$Q$1113,4,FALSE))</f>
        <v/>
      </c>
      <c r="AO27" s="325" t="str">
        <f>IF(ISNA(VLOOKUP(CONCATENATE(AM$7,$B26,"1"),'P&amp;R'!$N$8:$Q$1113,3,FALSE)), "", VLOOKUP(CONCATENATE(AM$7,$B26,"1"),'P&amp;R'!$N$8:$Q$1113,3,FALSE))</f>
        <v/>
      </c>
      <c r="AP27" s="324" t="str">
        <f>IF(ISNA(VLOOKUP(CONCATENATE($B26,AP$7,"1"),'P&amp;R'!$N$8:$Q$1113,3,FALSE)), "", VLOOKUP(CONCATENATE($B26,AP$7,"1"),'P&amp;R'!$N$8:$Q$1113,3,FALSE))</f>
        <v/>
      </c>
      <c r="AQ27" s="324" t="str">
        <f>IF(ISNA(VLOOKUP(CONCATENATE($B26,AP$7,"1"),'P&amp;R'!$N$8:$Q$1113,4,FALSE)), "", VLOOKUP(CONCATENATE($B26,AP$7,"1"),'P&amp;R'!$N$8:$Q$1113,4,FALSE))</f>
        <v/>
      </c>
      <c r="AR27" s="325" t="str">
        <f>IF(ISNA(VLOOKUP(CONCATENATE(AP$7,$B26,"1"),'P&amp;R'!$N$8:$Q$1113,3,FALSE)), "", VLOOKUP(CONCATENATE(AP$7,$B26,"1"),'P&amp;R'!$N$8:$Q$1113,3,FALSE))</f>
        <v/>
      </c>
      <c r="AS27" s="324" t="str">
        <f>IF(ISNA(VLOOKUP(CONCATENATE($B26,AS$7,"1"),'P&amp;R'!$N$8:$Q$1113,3,FALSE)), "", VLOOKUP(CONCATENATE($B26,AS$7,"1"),'P&amp;R'!$N$8:$Q$1113,3,FALSE))</f>
        <v/>
      </c>
      <c r="AT27" s="324" t="str">
        <f>IF(ISNA(VLOOKUP(CONCATENATE($B26,AS$7,"1"),'P&amp;R'!$N$8:$Q$1113,4,FALSE)), "", VLOOKUP(CONCATENATE($B26,AS$7,"1"),'P&amp;R'!$N$8:$Q$1113,4,FALSE))</f>
        <v/>
      </c>
      <c r="AU27" s="325" t="str">
        <f>IF(ISNA(VLOOKUP(CONCATENATE(AS$7,$B26,"1"),'P&amp;R'!$N$8:$Q$1113,3,FALSE)), "", VLOOKUP(CONCATENATE(AS$7,$B26,"1"),'P&amp;R'!$N$8:$Q$1113,3,FALSE))</f>
        <v/>
      </c>
      <c r="AV27" s="324" t="str">
        <f>IF(ISNA(VLOOKUP(CONCATENATE($B26,AV$7,"1"),'P&amp;R'!$N$8:$Q$1113,3,FALSE)), "", VLOOKUP(CONCATENATE($B26,AV$7,"1"),'P&amp;R'!$N$8:$Q$1113,3,FALSE))</f>
        <v/>
      </c>
      <c r="AW27" s="324" t="str">
        <f>IF(ISNA(VLOOKUP(CONCATENATE($B26,AV$7,"1"),'P&amp;R'!$N$8:$Q$1113,4,FALSE)), "", VLOOKUP(CONCATENATE($B26,AV$7,"1"),'P&amp;R'!$N$8:$Q$1113,4,FALSE))</f>
        <v/>
      </c>
      <c r="AX27" s="325" t="str">
        <f>IF(ISNA(VLOOKUP(CONCATENATE(AV$7,$B26,"1"),'P&amp;R'!$N$8:$Q$1113,3,FALSE)), "", VLOOKUP(CONCATENATE(AV$7,$B26,"1"),'P&amp;R'!$N$8:$Q$1113,3,FALSE))</f>
        <v/>
      </c>
      <c r="AY27" s="324" t="str">
        <f>IF(ISNA(VLOOKUP(CONCATENATE($B26,AY$7,"1"),'P&amp;R'!$N$8:$Q$1113,3,FALSE)), "", VLOOKUP(CONCATENATE($B26,AY$7,"1"),'P&amp;R'!$N$8:$Q$1113,3,FALSE))</f>
        <v/>
      </c>
      <c r="AZ27" s="324" t="str">
        <f>IF(ISNA(VLOOKUP(CONCATENATE($B26,AY$7,"1"),'P&amp;R'!$N$8:$Q$1113,4,FALSE)), "", VLOOKUP(CONCATENATE($B26,AY$7,"1"),'P&amp;R'!$N$8:$Q$1113,4,FALSE))</f>
        <v/>
      </c>
      <c r="BA27" s="325" t="str">
        <f>IF(ISNA(VLOOKUP(CONCATENATE(AY$7,$B26,"1"),'P&amp;R'!$N$8:$Q$1113,3,FALSE)), "", VLOOKUP(CONCATENATE(AY$7,$B26,"1"),'P&amp;R'!$N$8:$Q$1113,3,FALSE))</f>
        <v/>
      </c>
      <c r="BB27" s="324" t="str">
        <f>IF(ISNA(VLOOKUP(CONCATENATE($B26,BB$7,"1"),'P&amp;R'!$N$8:$Q$1113,3,FALSE)), "", VLOOKUP(CONCATENATE($B26,BB$7,"1"),'P&amp;R'!$N$8:$Q$1113,3,FALSE))</f>
        <v/>
      </c>
      <c r="BC27" s="324" t="str">
        <f>IF(ISNA(VLOOKUP(CONCATENATE($B26,BB$7,"1"),'P&amp;R'!$N$8:$Q$1113,4,FALSE)), "", VLOOKUP(CONCATENATE($B26,BB$7,"1"),'P&amp;R'!$N$8:$Q$1113,4,FALSE))</f>
        <v/>
      </c>
      <c r="BD27" s="325" t="str">
        <f>IF(ISNA(VLOOKUP(CONCATENATE(BB$7,$B26,"1"),'P&amp;R'!$N$8:$Q$1113,3,FALSE)), "", VLOOKUP(CONCATENATE(BB$7,$B26,"1"),'P&amp;R'!$N$8:$Q$1113,3,FALSE))</f>
        <v/>
      </c>
      <c r="BE27" s="324" t="str">
        <f>IF(ISNA(VLOOKUP(CONCATENATE($B26,BE$7,"1"),'P&amp;R'!$N$8:$Q$1113,3,FALSE)), "", VLOOKUP(CONCATENATE($B26,BE$7,"1"),'P&amp;R'!$N$8:$Q$1113,3,FALSE))</f>
        <v/>
      </c>
      <c r="BF27" s="324" t="str">
        <f>IF(ISNA(VLOOKUP(CONCATENATE($B26,BE$7,"1"),'P&amp;R'!$N$8:$Q$1113,4,FALSE)), "", VLOOKUP(CONCATENATE($B26,BE$7,"1"),'P&amp;R'!$N$8:$Q$1113,4,FALSE))</f>
        <v/>
      </c>
      <c r="BG27" s="325" t="str">
        <f>IF(ISNA(VLOOKUP(CONCATENATE(BE$7,$B26,"1"),'P&amp;R'!$N$8:$Q$1113,3,FALSE)), "", VLOOKUP(CONCATENATE(BE$7,$B26,"1"),'P&amp;R'!$N$8:$Q$1113,3,FALSE))</f>
        <v/>
      </c>
      <c r="BH27" s="324" t="str">
        <f>IF(ISNA(VLOOKUP(CONCATENATE($B26,BH$7,"1"),'P&amp;R'!$N$8:$Q$1113,3,FALSE)), "", VLOOKUP(CONCATENATE($B26,BH$7,"1"),'P&amp;R'!$N$8:$Q$1113,3,FALSE))</f>
        <v/>
      </c>
      <c r="BI27" s="324" t="str">
        <f>IF(ISNA(VLOOKUP(CONCATENATE($B26,BH$7,"1"),'P&amp;R'!$N$8:$Q$1113,4,FALSE)), "", VLOOKUP(CONCATENATE($B26,BH$7,"1"),'P&amp;R'!$N$8:$Q$1113,4,FALSE))</f>
        <v/>
      </c>
      <c r="BJ27" s="325" t="str">
        <f>IF(ISNA(VLOOKUP(CONCATENATE(BH$7,$B26,"1"),'P&amp;R'!$N$8:$Q$1113,3,FALSE)), "", VLOOKUP(CONCATENATE(BH$7,$B26,"1"),'P&amp;R'!$N$8:$Q$1113,3,FALSE))</f>
        <v/>
      </c>
      <c r="BK27" s="324" t="str">
        <f>IF(ISNA(VLOOKUP(CONCATENATE($B26,BK$7,"1"),'P&amp;R'!$N$8:$Q$1113,3,FALSE)), "", VLOOKUP(CONCATENATE($B26,BK$7,"1"),'P&amp;R'!$N$8:$Q$1113,3,FALSE))</f>
        <v/>
      </c>
      <c r="BL27" s="324" t="str">
        <f>IF(ISNA(VLOOKUP(CONCATENATE($B26,BK$7,"1"),'P&amp;R'!$N$8:$Q$1113,4,FALSE)), "", VLOOKUP(CONCATENATE($B26,BK$7,"1"),'P&amp;R'!$N$8:$Q$1113,4,FALSE))</f>
        <v/>
      </c>
      <c r="BM27" s="325" t="str">
        <f>IF(ISNA(VLOOKUP(CONCATENATE(BK$7,$B26,"1"),'P&amp;R'!$N$8:$Q$1113,3,FALSE)), "", VLOOKUP(CONCATENATE(BK$7,$B26,"1"),'P&amp;R'!$N$8:$Q$1113,3,FALSE))</f>
        <v/>
      </c>
      <c r="BN27" s="324" t="str">
        <f>IF(ISNA(VLOOKUP(CONCATENATE($B26,BN$7,"1"),'P&amp;R'!$N$8:$Q$1113,3,FALSE)), "", VLOOKUP(CONCATENATE($B26,BN$7,"1"),'P&amp;R'!$N$8:$Q$1113,3,FALSE))</f>
        <v/>
      </c>
      <c r="BO27" s="324" t="str">
        <f>IF(ISNA(VLOOKUP(CONCATENATE($B26,BN$7,"1"),'P&amp;R'!$N$8:$Q$1113,4,FALSE)), "", VLOOKUP(CONCATENATE($B26,BN$7,"1"),'P&amp;R'!$N$8:$Q$1113,4,FALSE))</f>
        <v/>
      </c>
      <c r="BP27" s="325" t="str">
        <f>IF(ISNA(VLOOKUP(CONCATENATE(BN$7,$B26,"1"),'P&amp;R'!$N$8:$Q$1113,3,FALSE)), "", VLOOKUP(CONCATENATE(BN$7,$B26,"1"),'P&amp;R'!$N$8:$Q$1113,3,FALSE))</f>
        <v/>
      </c>
      <c r="BQ27" s="324" t="str">
        <f>IF(ISNA(VLOOKUP(CONCATENATE($B26,BQ$7,"1"),'P&amp;R'!$N$8:$Q$1113,3,FALSE)), "", VLOOKUP(CONCATENATE($B26,BQ$7,"1"),'P&amp;R'!$N$8:$Q$1113,3,FALSE))</f>
        <v/>
      </c>
      <c r="BR27" s="324" t="str">
        <f>IF(ISNA(VLOOKUP(CONCATENATE($B26,BQ$7,"1"),'P&amp;R'!$N$8:$Q$1113,4,FALSE)), "", VLOOKUP(CONCATENATE($B26,BQ$7,"1"),'P&amp;R'!$N$8:$Q$1113,4,FALSE))</f>
        <v/>
      </c>
      <c r="BS27" s="325" t="str">
        <f>IF(ISNA(VLOOKUP(CONCATENATE(BQ$7,$B26,"1"),'P&amp;R'!$N$8:$Q$1113,3,FALSE)), "", VLOOKUP(CONCATENATE(BQ$7,$B26,"1"),'P&amp;R'!$N$8:$Q$1113,3,FALSE))</f>
        <v/>
      </c>
      <c r="BT27" s="324" t="str">
        <f>IF(ISNA(VLOOKUP(CONCATENATE($B26,BT$7,"1"),'P&amp;R'!$N$8:$Q$1113,3,FALSE)), "", VLOOKUP(CONCATENATE($B26,BT$7,"1"),'P&amp;R'!$N$8:$Q$1113,3,FALSE))</f>
        <v/>
      </c>
      <c r="BU27" s="324" t="str">
        <f>IF(ISNA(VLOOKUP(CONCATENATE($B26,BT$7,"1"),'P&amp;R'!$N$8:$Q$1113,4,FALSE)), "", VLOOKUP(CONCATENATE($B26,BT$7,"1"),'P&amp;R'!$N$8:$Q$1113,4,FALSE))</f>
        <v/>
      </c>
      <c r="BV27" s="325" t="str">
        <f>IF(ISNA(VLOOKUP(CONCATENATE(BT$7,$B26,"1"),'P&amp;R'!$N$8:$Q$1113,3,FALSE)), "", VLOOKUP(CONCATENATE(BT$7,$B26,"1"),'P&amp;R'!$N$8:$Q$1113,3,FALSE))</f>
        <v/>
      </c>
      <c r="BW27" s="163"/>
      <c r="BX27" s="86">
        <f>SUM(BY27:CC27)</f>
        <v>0</v>
      </c>
      <c r="BY27" s="89">
        <f>IF(AND(D27&lt;&gt;"DF",C27&gt;E27),1,0)+IF(AND(G27&lt;&gt;"DF",F27&gt;H27),1,0)+IF(AND(J27&lt;&gt;"DF",I27&gt;K27),1,0)+IF(AND(M27&lt;&gt;"DF",L27&gt;N27),1,0)+IF(AND(P27&lt;&gt;"DF",O27&gt;Q27),1,0)+IF(AND(S27&lt;&gt;"DF",R27&gt;T27),1,0)+IF(AND(V27&lt;&gt;"DF",U27&gt;W27),1,0)+IF(AND(Y27&lt;&gt;"DF",X27&gt;Z27),1,0)+IF(AND(AB27&lt;&gt;"DF",AA27&gt;AC27),1,0)+IF(AND(AE27&lt;&gt;"DF",AD27&gt;AF27),1,0)+IF(AND(AH27&lt;&gt;"DF",AG27&gt;AI27),1,0)+IF(AND(AK27&lt;&gt;"DF",AJ27&gt;AL27),1,0)+IF(AND(AN27&lt;&gt;"DF",AM27&gt;AO27),1,0)+IF(AND(AQ27&lt;&gt;"DF",AP27&gt;AR27),1,0)+IF(AND(AT27&lt;&gt;"DF",AS27&gt;AU27),1,0)+IF(AND(AW27&lt;&gt;"DF",AV27&gt;AX27),1,0)+IF(AND(AZ27&lt;&gt;"DF",AY27&gt;BA27),1,0)+IF(AND(BC27&lt;&gt;"DF",BB27&gt;BD27),1,0)+IF(AND(BF27&lt;&gt;"DF",BE27&gt;BG27),1,0)+IF(AND(BI27&lt;&gt;"DF",BH27&gt;BJ27),1,0)+IF(AND(BL27&lt;&gt;"DF",BK27&gt;BM27),1,0)+IF(AND(BO27&lt;&gt;"DF",BN27&gt;BP27),1,0)+IF(AND(BR27&lt;&gt;"DF",BQ27&gt;BS27),1,0)+IF(AND(BU27&lt;&gt;"DF",BT27&gt;BV27),1,0)</f>
        <v>0</v>
      </c>
      <c r="BZ27" s="89">
        <f>IF(AND(C27=E27,C27&lt;&gt;"",E27&lt;&gt;""),1,0)+IF(AND(F27=H27,F27&lt;&gt;"",H27&lt;&gt;""),1,0)+IF(AND(I27=K27,I27&lt;&gt;"",K27&lt;&gt;""),1,0)+IF(AND(L27=N27,L27&lt;&gt;"",N27&lt;&gt;""),1,0)+IF(AND(O27=Q27,O27&lt;&gt;"",Q27&lt;&gt;""),1,0)+IF(AND(R27=T27,R27&lt;&gt;"",T27&lt;&gt;""),1,0)+IF(AND(U27=W27,U27&lt;&gt;"",W27&lt;&gt;""),1,0)+IF(AND(X27=Z27,X27&lt;&gt;"",Z27&lt;&gt;""),1,0)+IF(AND(AA27=AC27,AA27&lt;&gt;"",AC27&lt;&gt;""),1,0)+IF(AND(AD27=AF27,AD27&lt;&gt;"",AF27&lt;&gt;""),1,0)+IF(AND(AG27=AI27,AG27&lt;&gt;"",AI27&lt;&gt;""),1,0)+IF(AND(AJ27=AL27,AJ27&lt;&gt;"",AL27&lt;&gt;""),1,0)+IF(AND(AM27=AO27,AM27&lt;&gt;"",AO27&lt;&gt;""),1,0)+IF(AND(AP27=AR27,AP27&lt;&gt;"",AR27&lt;&gt;""),1,0)+IF(AND(AS27=AU27,AS27&lt;&gt;"",AU27&lt;&gt;""),1,0)+IF(AND(AV27=AX27,AV27&lt;&gt;"",AX27&lt;&gt;""),1,0)+IF(AND(AY27=BA27,AY27&lt;&gt;"",BA27&lt;&gt;""),1,0)+IF(AND(BB27=BD27,BB27&lt;&gt;"",BD27&lt;&gt;""),1,0)+IF(AND(BE27=BG27,BE27&lt;&gt;"",BG27&lt;&gt;""),1,0)+IF(AND(BH27=BJ27,BH27&lt;&gt;"",BJ27&lt;&gt;""),1,0)+IF(AND(BK27=BM27,BK27&lt;&gt;"",BM27&lt;&gt;""),1,0)+IF(AND(BN27=BP27,BN27&lt;&gt;"",BP27&lt;&gt;""),1,0)+IF(AND(BQ27=BS27,BQ27&lt;&gt;"",BS27&lt;&gt;""),1,0)+IF(AND(BT27=BV27,BT27&lt;&gt;"",BV27&lt;&gt;""),1,0)</f>
        <v>0</v>
      </c>
      <c r="CA27" s="89">
        <f>IF(AND(D27&lt;&gt;"DF",C27&lt;E27),1,0)+IF(AND(G27&lt;&gt;"DF",F27&lt;H27),1,0)+IF(AND(J27&lt;&gt;"DF",I27&lt;K27),1,0)+IF(AND(M27&lt;&gt;"DF",L27&lt;N27),1,0)+IF(AND(P27&lt;&gt;"DF",O27&lt;Q27),1,0)+IF(AND(S27&lt;&gt;"DF",R27&lt;T27),1,0)+IF(AND(V27&lt;&gt;"DF",U27&lt;W27),1,0)+IF(AND(Y27&lt;&gt;"DF",X27&lt;Z27),1,0)+IF(AND(AB27&lt;&gt;"DF",AA27&lt;AC27),1,0)+IF(AND(AE27&lt;&gt;"DF",AD27&lt;AF27),1,0)+IF(AND(AH27&lt;&gt;"DF",AG27&lt;AI27),1,0)+IF(AND(AK27&lt;&gt;"DF",AJ27&lt;AL27),1,0)+IF(AND(AN27&lt;&gt;"DF",AM27&lt;AO27),1,0)+IF(AND(AQ27&lt;&gt;"DF",AP27&lt;AR27),1,0)+IF(AND(AT27&lt;&gt;"DF",AS27&lt;AU27),1,0)+IF(AND(AW27&lt;&gt;"DF",AV27&lt;AX27),1,0)+IF(AND(AZ27&lt;&gt;"DF",AY27&lt;BA27),1,0)+IF(AND(BC27&lt;&gt;"DF",BB27&lt;BD27),1,0)+IF(AND(BF27&lt;&gt;"DF",BE27&lt;BG27),1,0)+IF(AND(BI27&lt;&gt;"DF",BH27&lt;BJ27),1,0)+IF(AND(BL27&lt;&gt;"DF",BK27&lt;BM27),1,0)+IF(AND(BO27&lt;&gt;"DF",BN27&lt;BP27),1,0)+IF(AND(BR27&lt;&gt;"DF",BQ27&lt;BS27),1,0)+IF(AND(BU27&lt;&gt;"DF",BT27&lt;BV27),1,0)</f>
        <v>0</v>
      </c>
      <c r="CB27" s="93">
        <f>IF(AND(D27="DF",C27&gt;E27),1,0)+IF(AND(G27="DF",F27&gt;H27),1,0)+IF(AND(J27="DF",I27&gt;K27),1,0)+IF(AND(M27="DF",L27&gt;N27),1,0)+IF(AND(P27="DF",O27&gt;Q27),1,0)+IF(AND(S27="DF",R27&gt;T27),1,0)+IF(AND(V27="DF",U27&gt;W27),1,0)+IF(AND(Y27="DF",X27&gt;Z27),1,0)+IF(AND(AB27="DF",AA27&gt;AC27),1,0)+IF(AND(AE27="DF",AD27&gt;AF27),1,0)+IF(AND(AH27="DF",AG27&gt;AI27),1,0)+IF(AND(AK27="DF",AJ27&gt;AL27),1,0)+IF(AND(AN27="DF",AM27&gt;AO27),1,0)+IF(AND(AQ27="DF",AP27&gt;AR27),1,0)+IF(AND(AT27="DF",AS27&gt;AU27),1,0)+IF(AND(AW27="DF",AV27&gt;AX27),1,0)+IF(AND(AZ27="DF",AY27&gt;BA27),1,0)+IF(AND(BC27="DF",BB27&gt;BD27),1,0)+IF(AND(BF27="DF",BE27&gt;BG27),1,0)+IF(AND(BI27="DF",BH27&gt;BJ27),1,0)+IF(AND(BL27="DF",BK27&gt;BM27),1,0)+IF(AND(BO27="DF",BN27&gt;BP27),1,0)+IF(AND(BR27="DF",BQ27&gt;BS27),1,0)+IF(AND(BU27="DF",BT27&gt;BV27),1,0)</f>
        <v>0</v>
      </c>
      <c r="CC27" s="93">
        <f>IF(AND(D27="DF",C27&lt;E27),1,0)+IF(AND(G27="DF",F27&lt;H27),1,0)+IF(AND(J27="DF",I27&lt;K27),1,0)+IF(AND(M27="DF",L27&lt;N27),1,0)+IF(AND(P27="DF",O27&lt;Q27),1,0)+IF(AND(S27="DF",R27&lt;T27),1,0)+IF(AND(V27="DF",U27&lt;W27),1,0)+IF(AND(Y27="DF",X27&lt;Z27),1,0)+IF(AND(AB27="DF",AA27&lt;AC27),1,0)+IF(AND(AE27="DF",AD27&lt;AF27),1,0)+IF(AND(AH27="DF",AG27&lt;AI27),1,0)+IF(AND(AK27="DF",AJ27&lt;AL27),1,0)+IF(AND(AN27="DF",AM27&lt;AO27),1,0)+IF(AND(AQ27="DF",AP27&lt;AR27),1,0)+IF(AND(AT27="DF",AS27&lt;AU27),1,0)+IF(AND(AW27="DF",AV27&lt;AX27),1,0)+IF(AND(AZ27="DF",AY27&lt;BA27),1,0)+IF(AND(BC27="DF",BB27&lt;BD27),1,0)+IF(AND(BF27="DF",BE27&lt;BG27),1,0)+IF(AND(BI27="DF",BH27&lt;BJ27),1,0)+IF(AND(BL27="DF",BK27&lt;BM27),1,0)+IF(AND(BO27="DF",BN27&lt;BP27),1,0)+IF(AND(BR27="DF",BQ27&lt;BS27),1,0)+IF(AND(BU27="DF",BT27&lt;BV27),1,0)</f>
        <v>0</v>
      </c>
      <c r="CD27" s="97">
        <f>SUM(C27)+SUM(F27)+SUM(I27)+SUM(L27)+SUM(O27)+SUM(R27)+SUM(U27)+SUM(X27)+SUM(AA27)+SUM(AD27)+SUM(AG27)+SUM(AJ27)+SUM(AM27)+SUM(AP27)+SUM(AS27)+SUM(AV27)+SUM(AY27)+SUM(BB27)+SUM(BE27)+SUM(BH27)+SUM(BK27)+SUM(BN27)+SUM(BQ27)+SUM(BT27)</f>
        <v>0</v>
      </c>
      <c r="CE27" s="97">
        <f>SUM(E27)+SUM(H27)+SUM(K27)+SUM(N27)+SUM(Q27)+SUM(T27)+SUM(W27)+SUM(Z27)+SUM(AC27)+SUM(AF27)+SUM(AI27)+SUM(AL27)+SUM(AO27)+SUM(AR27)+SUM(AU27)+SUM(AX27)+SUM(BA27)+SUM(BD27)+SUM(BG27)+SUM(BJ27)+SUM(BM27)+SUM(BP27)+SUM(BS27)+SUM(BV27)</f>
        <v>0</v>
      </c>
      <c r="CF27" s="101">
        <f>CD27-CE27</f>
        <v>0</v>
      </c>
      <c r="CG27" s="105">
        <f>SUM(BY27*$BY$5)+SUM(BZ27*$BZ$5)+SUM(CA27*$CA$5)+SUM(CB27*$CB$5)+SUM(CC27*$CC$5)</f>
        <v>0</v>
      </c>
      <c r="CH27" s="19"/>
      <c r="CI27" s="129">
        <f>SUM(CL27:CP27)</f>
        <v>0</v>
      </c>
      <c r="CJ27" s="129">
        <f>CS27-CT27</f>
        <v>0</v>
      </c>
      <c r="CK27" s="19"/>
      <c r="CL27" s="126">
        <f>IF(AND(CG27=$CG$9,C27&gt;E27,D27="-"),$BY$5,0)+IF(AND(CG27=$CG$11,F27&gt;H27,G27="-"),$BY$5,0)+IF(AND(CG27=$CG$13,I27&gt;K27,J27="-"),$BY$5,0)+IF(AND(CG27=$CG$15,L27&gt;N27,M27="-"),$BY$5,0)+IF(AND(CG27=$CG$17,O27&gt;Q27,P27="-"),$BY$5,0)+IF(AND(CG27=$CG$19,R27&gt;T27,S27="-"),$BY$5,0)+IF(AND(CG27=$CG$21,U27&gt;W27,V27="-"),$BY$5,0)+IF(AND(CG27=$CG$23,X27&gt;Z27,Y27="-"),$BY$5,0)+IF(AND(CG27=$CG$25,AA27&gt;AC27,AB27="-"),$BY$5,0)+IF(AND(CG27=$CG$27,AD27&gt;AF27,AE27="-"),$BY$5,0)+IF(AND(CG27=$CG$29,AG27&gt;AI27,AH27="-"),$BY$5,0)+IF(AND(CG27=$CG$31,AJ27&gt;AL27,AK27="-"),$BY$5,0)+IF(AND(CG27=$CG$33,AM27&gt;AO27,AN27="-"),$BY$5,0)+IF(AND(CG27=$CG$35,AP27&gt;AR27,AQ27="-"),$BY$5,0)+IF(AND(CG27=$CG$37,AS27&gt;AU27,AT27="-"),$BY$5,0)+IF(AND(CG27=$CG$39,AV27&gt;AX27,AW27="-"),$BY$5,0)+IF(AND(CG27=$CG$41,AY27&gt;BA27,AZ27="-"),$BY$5,0)+IF(AND(CG27=$CG$43,BB27&gt;BD27,BC27="-"),$BY$5,0)+IF(AND(CG27=$CG$45,BE27&gt;BG27,BF27="-"),$BY$5,0)+IF(AND(CG27=$CG$47,BH27&gt;BJ27,BI27="-"),$BY$5,0)+IF(AND(CG27=$CG$49,BK27&gt;BM27,BL27="-"),$BY$5,0)+IF(AND(CG27=$CG$51,BN27&gt;BP27,BO27="-"),$BY$5,0)+IF(AND(CG27=$CG$53,BQ27&gt;BS27,BR27="-"),$BY$5,0)+IF(AND(CG27=$CG$55,BT27&gt;BV27,BU27="-"),$BY$5,0)</f>
        <v>0</v>
      </c>
      <c r="CM27" s="124">
        <f>IF(AND(CG27=$CG$9,C27=E27,E27&lt;&gt;"",D27="-"),$BZ$5,0)+IF(AND(CG27=$CG$11,F27=H27,H27&lt;&gt;"",G27="-"),$BZ$5,0)+IF(AND(CG27=$CG$13,I27=K27,K27&lt;&gt;"",J27="-"),$BZ$5,0)+IF(AND(CG27=$CG$15,L27=N27,N27&lt;&gt;"",M27="-"),$BZ$5,0)+IF(AND(CG27=$CG$17,O27=Q27,Q27&lt;&gt;"",P27="-"),$BZ$5,0)+IF(AND(CG27=$CG$19,R27=T27,T27&lt;&gt;"",S27="-"),$BZ$5,0)+IF(AND(CG27=$CG$21,U27=W27,W27&lt;&gt;"",V27="-"),$BZ$5,0)+IF(AND(CG27=$CG$23,X27=Z27,Z27&lt;&gt;"",Y27="-"),$BZ$5,0)+IF(AND(CG27=$CG$25,AA27=AC27,AC27&lt;&gt;"",AB27="-"),$BZ$5,0)+IF(AND(CG27=$CG$27,AD27=AF27,AF27&lt;&gt;"",AE27="-"),$BZ$5,0)+IF(AND(CG27=$CG$29,AG27=AI27,AI27&lt;&gt;"",AH27="-"),$BZ$5,0)+IF(AND(CG27=$CG$31,AJ27=AL27,AL27&lt;&gt;"",AK27="-"),$BZ$5,0)+IF(AND(CG27=$CG$33,AM27=AO27,AO27&lt;&gt;"",AN27="-"),$BZ$5,0)+IF(AND(CG27=$CG$35,AP27=AR27,AR27&lt;&gt;"",AQ27="-"),$BZ$5,0)+IF(AND(CG27=$CG$37,AS27=AU27,AU27&lt;&gt;"",AT27="-"),$BZ$5,0)+IF(AND(CG27=$CG$39,AV27=AX27,AX27&lt;&gt;"",AW27="-"),$BZ$5,0)+IF(AND(CG27=$CG$41,AY27=BA27,BA27&lt;&gt;"",AZ27="-"),$BZ$5,0)+IF(AND(CG27=$CG$43,BB27=BD27,BD27&lt;&gt;"",BC27="-"),$BZ$5,0)+IF(AND(CG27=$CG$45,BE27=BG27,BG27&lt;&gt;"",BF27="-"),$BZ$5,0)+IF(AND(CG27=$CG$47,BH27=BJ27,BJ27&lt;&gt;"",BI27="-"),$BZ$5,0)+IF(AND(CG27=$CG$49,BK27=BM27,BM27&lt;&gt;"",BL27="-"),$BZ$5,0)+IF(AND(CG27=$CG$51,BN27=BP27,BP27&lt;&gt;"",BO27="-"),$BZ$5,0)+IF(AND(CG27=$CG$53,BQ27=BS27,BS27&lt;&gt;"",BR27="-"),$BZ$5,0)+IF(AND(CG27=$CG$55,BT27=BV27,BV27&lt;&gt;"",BU27="-"),$BZ$5,0)</f>
        <v>0</v>
      </c>
      <c r="CN27" s="124">
        <f>IF(AND(CG27=$CG$9,C27&lt;E27,D27="-"),$CA$5,0)+IF(AND(CG27=$CG$11,F27&lt;H27,G27="-"),$CA$5,0)+IF(AND(CG27=$CG$13,I27&lt;K27,J27="-"),$CA$5,0)+IF(AND(CG27=$CG$15,L27&lt;N27,M27="-"),$CA$5,0)+IF(AND(CG27=$CG$17,O27&lt;Q27,P27="-"),$CA$5,0)+IF(AND(CG27=$CG$19,R27&lt;T27,S27="-"),$CA$5,0)+IF(AND(CG27=$CG$21,U27&lt;W27,V27="-"),$CA$5,0)+IF(AND(CG27=$CG$23,X27&lt;Z27,Y27="-"),$CA$5,0)+IF(AND(CG27=$CG$25,AA27&lt;AC27,AB27="-"),$CA$5,0)+IF(AND(CG27=$CG$27,AD27&lt;AF27,AE27="-"),$CA$5,0)+IF(AND(CG27=$CG$29,AG27&lt;AI27,AH27="-"),$CA$5,0)+IF(AND(CG27=$CG$31,AJ27&lt;AL27,AK27="-"),$CA$5,0)+IF(AND(CG27=$CG$33,AM27&lt;AO27,AN27="-"),$CA$5,0)+IF(AND(CG27=$CG$35,AP27&lt;AR27,AQ27="-"),$CA$5,0)+IF(AND(CG27=$CG$37,AS27&lt;AU27,AT27="-"),$CA$5,0)+IF(AND(CG27=$CG$39,AV27&lt;AX27,AW27="-"),$CA$5,0)+IF(AND(CG27=$CG$41,AY27&lt;BA27,AZ27="-"),$CA$5,0)+IF(AND(CG27=$CG$43,BB27&lt;BD27,BC27="-"),$CA$5,0)+IF(AND(CG27=$CG$45,BE27&lt;BG27,BF27="-"),$CA$5,0)+IF(AND(CG27=$CG$47,BH27&lt;BJ27,BI27="-"),$CA$5,0)+IF(AND(CG27=$CG$49,BK27&lt;BM27,BL27="-"),$CA$5,0)+IF(AND(CG27=$CG$51,BN27&lt;BP27,BO27="-"),$CA$5,0)+IF(AND(CG27=$CG$53,BQ27&lt;BS27,BR27="-"),$CA$5,0)+IF(AND(CG27=$CG$55,BT27&lt;BV27,BU27="-"),$CA$5,0)</f>
        <v>0</v>
      </c>
      <c r="CO27" s="125">
        <f>IF(AND(CG27=$CG$9,C27&gt;E27,D27="DF"),$CB$5,0)+IF(AND(CG27=$CG$11,F27&gt;H27,G27="DF"),$CB$5,0)+IF(AND(CG27=$CG$13,I27&gt;K27,J27="DF"),$CB$5,0)+IF(AND(CG27=$CG$15,L27&gt;N27,M27="DF"),$CB$5,0)+IF(AND(CG27=$CG$17,O27&gt;Q27,P27="DF"),$CB$5,0)+IF(AND(CG27=$CG$19,R27&gt;T27,S27="DF"),$CB$5,0)+IF(AND(CG27=$CG$21,U27&gt;W27,V27="DF"),$CB$5,0)+IF(AND(CG27=$CG$23,X27&gt;Z27,Y27="DF"),$CB$5,0)+IF(AND(CG27=$CG$25,AA27&gt;AC27,AB27="DF"),$CB$5,0)+IF(AND(CG27=$CG$27,AD27&gt;AF27,AE27="DF"),$CB$5,0)+IF(AND(CG27=$CG$29,AG27&gt;AI27,AH27="DF"),$CB$5,0)+IF(AND(CG27=$CG$31,AJ27&gt;AL27,AK27="DF"),$CB$5,0)+IF(AND(CG27=$CG$33,AM27&gt;AO27,AN27="DF"),$CB$5,0)+IF(AND(CG27=$CG$35,AP27&gt;AR27,AQ27="DF"),$CB$5,0)+IF(AND(CG27=$CG$37,AS27&gt;AU27,AT27="DF"),$CB$5,0)+IF(AND(CG27=$CG$39,AV27&gt;AX27,AW27="DF"),$CB$5,0)+IF(AND(CG27=$CG$41,AY27&gt;BA27,AZ27="DF"),$CB$5,0)+IF(AND(CG27=$CG$43,BB27&gt;BD27,BC27="DF"),$CB$5,0)+IF(AND(CG27=$CG$45,BE27&gt;BG27,BF27="DF"),$CB$5,0)+IF(AND(CG27=$CG$47,BH27&gt;BJ27,BI27="DF"),$CB$5,0)+IF(AND(CG27=$CG$49,BK27&gt;BM27,BL27="DF"),$CB$5,0)+IF(AND(CG27=$CG$51,BN27&gt;BP27,BO27="DF"),$CB$5,0)+IF(AND(CG27=$CG$53,BQ27&gt;BS27,BR27="DF"),$CB$5,0)+IF(AND(CG27=$CG$55,BT27&gt;BV27,BU27="DF"),$CB$5,0)</f>
        <v>0</v>
      </c>
      <c r="CP27" s="127">
        <f>IF(AND(CG27=$CG$9,C27&lt;E27,D27="DF"),$CC$5,0)+IF(AND(CG27=$CG$11,F27&lt;H27,G27="DF"),$CC$5,0)+IF(AND(CG27=$CG$13,I27&lt;K27,J27="DF"),$CC$5,0)+IF(AND(CG27=$CG$15,L27&lt;N27,M27="DF"),$CC$5,0)+IF(AND(CG27=$CG$17,O27&lt;Q27,P27="DF"),$CC$5,0)+IF(AND(CG27=$CG$19,R27&lt;T27,S27="DF"),$CC$5,0)+IF(AND(CG27=$CG$21,U27&lt;W27,V27="DF"),$CC$5,0)+IF(AND(CG27=$CG$23,X27&lt;Z27,Y27="DF"),$CC$5,0)+IF(AND(CG27=$CG$25,AA27&lt;AC27,AB27="DF"),$CC$5,0)+IF(AND(CG27=$CG$27,AD27&lt;AF27,AE27="DF"),$CC$5,0)+IF(AND(CG27=$CG$29,AG27&lt;AI27,AH27="DF"),$CC$5,0)+IF(AND(CG27=$CG$31,AJ27&lt;AL27,AK27="DF"),$CC$5,0)+IF(AND(CG27=$CG$33,AM27&lt;AO27,AN27="DF"),$CC$5,0)+IF(AND(CG27=$CG$35,AP27&lt;AR27,AQ27="DF"),$CC$5,0)+IF(AND(CG27=$CG$37,AS27&lt;AU27,AT27="DF"),$CC$5,0)+IF(AND(CG27=$CG$39,AV27&lt;AX27,AW27="DF"),$CC$5,0)+IF(AND(CG27=$CG$41,AY27&lt;BA27,AZ27="DF"),$CC$5,0)+IF(AND(CG27=$CG$43,BB27&lt;BD27,BC27="DF"),$CC$5,0)+IF(AND(CG27=$CG$45,BE27&lt;BG27,BF27="DF"),$CC$5,0)+IF(AND(CG27=$CG$47,BH27&lt;BJ27,BI27="DF"),$CC$5,0)+IF(AND(CG27=$CG$49,BK27&lt;BM27,BL27="DF"),$CC$5,0)+IF(AND(CG27=$CG$51,BN27&lt;BP27,BO27="DF"),$CC$5,0)+IF(AND(CG27=$CG$53,BQ27&lt;BS27,BR27="DF"),$CC$5,0)+IF(AND(CG27=$CG$55,BT27&lt;BV27,BU27="DF"),$CC$5,0)</f>
        <v>0</v>
      </c>
      <c r="CQ27" s="19"/>
      <c r="CR27" s="19"/>
      <c r="CS27" s="156">
        <f>IF(AND(CG27=$CG$9),SUM(C27),0)+IF(AND(CG27=$CG$11),SUM(F27),0)+IF(AND(CG27=$CG$13),SUM(I27),0)+IF(AND(CG27=$CG$15),SUM(L27),0)+IF(AND(CG27=$CG$17),SUM(O27),0)+IF(AND(CG27=$CG$19),SUM(R27),0)+IF(AND(CG27=$CG$21),SUM(U27),0)+IF(AND(CG27=$CG$23),SUM(X27),0)+IF(AND(CG27=$CG$25),SUM(AA27),0)+IF(AND(CG27=$CG$27),SUM(AD27),0)+IF(AND(CG27=$CG$29),SUM(AG27),0)+IF(AND(CG27=$CG$31),SUM(AJ27),0)+IF(AND(CG27=$CG$33),SUM(AM27),0)+IF(AND(CG27=$CG$35),SUM(AP27),0)+IF(AND(CG27=$CG$37),SUM(AS27),0)+IF(AND(CG27=$CG$39),SUM(AV27),0)+IF(AND(CG27=$CG$41),SUM(AY27),0)+IF(AND(CG27=$CG$43),SUM(BB27),0)+IF(AND(CG27=$CG$45),SUM(BE27),0)+IF(AND(CG27=$CG$47),SUM(BH27),0)+IF(AND(CG27=$CG$49),SUM(BK27),0)+IF(AND(CG27=$CG$51),SUM(BN27),0)+IF(AND(CG27=$CG$53),SUM(BQ27),0)+IF(AND(CG27=$CG$55),SUM(BT27),0)</f>
        <v>0</v>
      </c>
      <c r="CT27" s="136">
        <f>IF(AND(CG27=$CG$9),SUM(E27),0)+IF(AND(CG27=$CG$11),SUM(H27),0)+IF(AND(CG27=$CG$13),SUM(K27),0)+IF(AND(CG27=$CG$15),SUM(N27),0)+IF(AND(CG27=$CG$17),SUM(Q27),0)+IF(AND(CG27=$CG$19),SUM(T27),0)+IF(AND(CG27=$CG$21),SUM(W27),0)+IF(AND(CG27=$CG$23),SUM(Z27),0)+IF(AND(CG27=$CG$25),SUM(AC27),0)+IF(AND(CG27=$CG$27),SUM(AF27),0)+IF(AND(CG27=$CG$29),SUM(AI27),0)+IF(AND(CG27=$CG$31),SUM(AL27),0)+IF(AND(CG27=$CG$33),SUM(AO27),0)+IF(AND(CG27=$CG$35),SUM(AR27),0)+IF(AND(CG27=$CG$37),SUM(AU27),0)+IF(AND(CG27=$CG$39),SUM(AX27),0)+IF(AND(CG27=$CG$41),SUM(BA27),0)+IF(AND(CG27=$CG$43),SUM(BD27),0)+IF(AND(CG27=$CG$45),SUM(BG27),0)+IF(AND(CG27=$CG$47),SUM(BJ27),0)+IF(AND(CG27=$CG$49),SUM(BM27),0)+IF(AND(CG27=$CG$51),SUM(BP27),0)+IF(AND(CG27=$CG$53),SUM(BS27),0)+IF(AND(CG27=$CG$55),SUM(BV27),0)</f>
        <v>0</v>
      </c>
      <c r="CU27" s="19"/>
      <c r="CV27" s="19"/>
      <c r="CW27" s="19"/>
    </row>
    <row r="28" spans="2:101" ht="12" customHeight="1" x14ac:dyDescent="0.35">
      <c r="B28" s="452" t="str">
        <f>INICIO!C17</f>
        <v>EQUIPO K</v>
      </c>
      <c r="C28" s="482" t="str">
        <f>IF(AG8&lt;&gt;"",AG8,"")</f>
        <v/>
      </c>
      <c r="D28" s="435"/>
      <c r="E28" s="462"/>
      <c r="F28" s="434" t="str">
        <f>IF(AG10&lt;&gt;"",AG10,"")</f>
        <v/>
      </c>
      <c r="G28" s="435"/>
      <c r="H28" s="462"/>
      <c r="I28" s="434" t="str">
        <f>IF(AG12&lt;&gt;"",AG12,"")</f>
        <v/>
      </c>
      <c r="J28" s="435"/>
      <c r="K28" s="462"/>
      <c r="L28" s="434" t="str">
        <f>IF(AG14&lt;&gt;"",AG14,"")</f>
        <v/>
      </c>
      <c r="M28" s="435"/>
      <c r="N28" s="462"/>
      <c r="O28" s="434" t="str">
        <f>IF(AG16&lt;&gt;"",AG16,"")</f>
        <v/>
      </c>
      <c r="P28" s="435"/>
      <c r="Q28" s="462"/>
      <c r="R28" s="434" t="str">
        <f>IF(AG18&lt;&gt;"",AG18,"")</f>
        <v/>
      </c>
      <c r="S28" s="435"/>
      <c r="T28" s="462"/>
      <c r="U28" s="434" t="str">
        <f>IF(AG20&lt;&gt;"",AG20,"")</f>
        <v/>
      </c>
      <c r="V28" s="435"/>
      <c r="W28" s="462"/>
      <c r="X28" s="434" t="str">
        <f>IF(AG22&lt;&gt;"",AG22,"")</f>
        <v/>
      </c>
      <c r="Y28" s="435"/>
      <c r="Z28" s="462"/>
      <c r="AA28" s="434" t="str">
        <f>IF(AG24&lt;&gt;"",AG24,"")</f>
        <v/>
      </c>
      <c r="AB28" s="435"/>
      <c r="AC28" s="462"/>
      <c r="AD28" s="434" t="str">
        <f>IF(AG26&lt;&gt;"",AG26,"")</f>
        <v/>
      </c>
      <c r="AE28" s="435"/>
      <c r="AF28" s="462"/>
      <c r="AG28" s="445"/>
      <c r="AH28" s="446"/>
      <c r="AI28" s="481"/>
      <c r="AJ28" s="471" t="str">
        <f>IF(ISNA(VLOOKUP(CONCATENATE($B28,AJ$7,"1"),'P&amp;R'!$N$8:$Q$1113,2,FALSE)), "", VLOOKUP(CONCATENATE($B28,AJ$7,"1"),'P&amp;R'!$N$8:$Q$1113,2,FALSE))</f>
        <v/>
      </c>
      <c r="AK28" s="472"/>
      <c r="AL28" s="473"/>
      <c r="AM28" s="471" t="str">
        <f>IF(ISNA(VLOOKUP(CONCATENATE($B28,AM$7,"1"),'P&amp;R'!$N$8:$Q$1113,2,FALSE)), "", VLOOKUP(CONCATENATE($B28,AM$7,"1"),'P&amp;R'!$N$8:$Q$1113,2,FALSE))</f>
        <v/>
      </c>
      <c r="AN28" s="472"/>
      <c r="AO28" s="473"/>
      <c r="AP28" s="471" t="str">
        <f>IF(ISNA(VLOOKUP(CONCATENATE($B28,AP$7,"1"),'P&amp;R'!$N$8:$Q$1113,2,FALSE)), "", VLOOKUP(CONCATENATE($B28,AP$7,"1"),'P&amp;R'!$N$8:$Q$1113,2,FALSE))</f>
        <v/>
      </c>
      <c r="AQ28" s="472"/>
      <c r="AR28" s="473"/>
      <c r="AS28" s="471" t="str">
        <f>IF(ISNA(VLOOKUP(CONCATENATE($B28,AS$7,"1"),'P&amp;R'!$N$8:$Q$1113,2,FALSE)), "", VLOOKUP(CONCATENATE($B28,AS$7,"1"),'P&amp;R'!$N$8:$Q$1113,2,FALSE))</f>
        <v/>
      </c>
      <c r="AT28" s="472"/>
      <c r="AU28" s="473"/>
      <c r="AV28" s="471" t="str">
        <f>IF(ISNA(VLOOKUP(CONCATENATE($B28,AV$7,"1"),'P&amp;R'!$N$8:$Q$1113,2,FALSE)), "", VLOOKUP(CONCATENATE($B28,AV$7,"1"),'P&amp;R'!$N$8:$Q$1113,2,FALSE))</f>
        <v/>
      </c>
      <c r="AW28" s="472"/>
      <c r="AX28" s="473"/>
      <c r="AY28" s="471" t="str">
        <f>IF(ISNA(VLOOKUP(CONCATENATE($B28,AY$7,"1"),'P&amp;R'!$N$8:$Q$1113,2,FALSE)), "", VLOOKUP(CONCATENATE($B28,AY$7,"1"),'P&amp;R'!$N$8:$Q$1113,2,FALSE))</f>
        <v/>
      </c>
      <c r="AZ28" s="472"/>
      <c r="BA28" s="473"/>
      <c r="BB28" s="471" t="str">
        <f>IF(ISNA(VLOOKUP(CONCATENATE($B28,BB$7,"1"),'P&amp;R'!$N$8:$Q$1113,2,FALSE)), "", VLOOKUP(CONCATENATE($B28,BB$7,"1"),'P&amp;R'!$N$8:$Q$1113,2,FALSE))</f>
        <v/>
      </c>
      <c r="BC28" s="472"/>
      <c r="BD28" s="473"/>
      <c r="BE28" s="471" t="str">
        <f>IF(ISNA(VLOOKUP(CONCATENATE($B28,BE$7,"1"),'P&amp;R'!$N$8:$Q$1113,2,FALSE)), "", VLOOKUP(CONCATENATE($B28,BE$7,"1"),'P&amp;R'!$N$8:$Q$1113,2,FALSE))</f>
        <v/>
      </c>
      <c r="BF28" s="472"/>
      <c r="BG28" s="473"/>
      <c r="BH28" s="471" t="str">
        <f>IF(ISNA(VLOOKUP(CONCATENATE($B28,BH$7,"1"),'P&amp;R'!$N$8:$Q$1113,2,FALSE)), "", VLOOKUP(CONCATENATE($B28,BH$7,"1"),'P&amp;R'!$N$8:$Q$1113,2,FALSE))</f>
        <v/>
      </c>
      <c r="BI28" s="472"/>
      <c r="BJ28" s="473"/>
      <c r="BK28" s="471" t="str">
        <f>IF(ISNA(VLOOKUP(CONCATENATE($B28,BK$7,"1"),'P&amp;R'!$N$8:$Q$1113,2,FALSE)), "", VLOOKUP(CONCATENATE($B28,BK$7,"1"),'P&amp;R'!$N$8:$Q$1113,2,FALSE))</f>
        <v/>
      </c>
      <c r="BL28" s="472"/>
      <c r="BM28" s="473"/>
      <c r="BN28" s="471" t="str">
        <f>IF(ISNA(VLOOKUP(CONCATENATE($B28,BN$7,"1"),'P&amp;R'!$N$8:$Q$1113,2,FALSE)), "", VLOOKUP(CONCATENATE($B28,BN$7,"1"),'P&amp;R'!$N$8:$Q$1113,2,FALSE))</f>
        <v/>
      </c>
      <c r="BO28" s="472"/>
      <c r="BP28" s="473"/>
      <c r="BQ28" s="471" t="str">
        <f>IF(ISNA(VLOOKUP(CONCATENATE($B28,BQ$7,"1"),'P&amp;R'!$N$8:$Q$1113,2,FALSE)), "", VLOOKUP(CONCATENATE($B28,BQ$7,"1"),'P&amp;R'!$N$8:$Q$1113,2,FALSE))</f>
        <v/>
      </c>
      <c r="BR28" s="472"/>
      <c r="BS28" s="473"/>
      <c r="BT28" s="471" t="str">
        <f>IF(ISNA(VLOOKUP(CONCATENATE($B28,BT$7,"1"),'P&amp;R'!$N$8:$Q$1113,2,FALSE)), "", VLOOKUP(CONCATENATE($B28,BT$7,"1"),'P&amp;R'!$N$8:$Q$1113,2,FALSE))</f>
        <v/>
      </c>
      <c r="BU28" s="472"/>
      <c r="BV28" s="473"/>
      <c r="BW28" s="164"/>
      <c r="BX28" s="85"/>
      <c r="BY28" s="88"/>
      <c r="BZ28" s="88"/>
      <c r="CA28" s="88"/>
      <c r="CB28" s="92"/>
      <c r="CC28" s="92"/>
      <c r="CD28" s="96"/>
      <c r="CE28" s="96"/>
      <c r="CF28" s="100"/>
      <c r="CG28" s="104"/>
      <c r="CH28" s="19"/>
      <c r="CI28" s="122"/>
      <c r="CJ28" s="122"/>
      <c r="CK28" s="19"/>
      <c r="CL28" s="150"/>
      <c r="CM28" s="19"/>
      <c r="CN28" s="19"/>
      <c r="CO28" s="19"/>
      <c r="CP28" s="151"/>
      <c r="CQ28" s="19"/>
      <c r="CR28" s="19"/>
      <c r="CS28" s="154"/>
      <c r="CT28" s="155"/>
      <c r="CU28" s="19"/>
      <c r="CV28" s="19"/>
      <c r="CW28" s="19"/>
    </row>
    <row r="29" spans="2:101" ht="24.9" customHeight="1" x14ac:dyDescent="0.35">
      <c r="B29" s="449"/>
      <c r="C29" s="329" t="str">
        <f>IF(AI9&lt;&gt;"",AI9,"")</f>
        <v/>
      </c>
      <c r="D29" s="330" t="str">
        <f>IF(AH9&lt;&gt;"",AH9,"")</f>
        <v/>
      </c>
      <c r="E29" s="333" t="str">
        <f>IF(AG9&lt;&gt;"",AG9,"")</f>
        <v/>
      </c>
      <c r="F29" s="332" t="str">
        <f>IF(AI11&lt;&gt;"",AI11,"")</f>
        <v/>
      </c>
      <c r="G29" s="330" t="str">
        <f>IF(AH11&lt;&gt;"",AH11,"")</f>
        <v/>
      </c>
      <c r="H29" s="331" t="str">
        <f>IF(AG11&lt;&gt;"",AG11,"")</f>
        <v/>
      </c>
      <c r="I29" s="332" t="str">
        <f>IF(AI13&lt;&gt;"",AI13,"")</f>
        <v/>
      </c>
      <c r="J29" s="330" t="str">
        <f>IF(AH13&lt;&gt;"",AH13,"")</f>
        <v/>
      </c>
      <c r="K29" s="331" t="str">
        <f>IF(AG13&lt;&gt;"",AG13,"")</f>
        <v/>
      </c>
      <c r="L29" s="332" t="str">
        <f>IF(AI15&lt;&gt;"",AI15,"")</f>
        <v/>
      </c>
      <c r="M29" s="330" t="str">
        <f>IF(AH15&lt;&gt;"",AH15,"")</f>
        <v/>
      </c>
      <c r="N29" s="331" t="str">
        <f>IF(AG15&lt;&gt;"",AG15,"")</f>
        <v/>
      </c>
      <c r="O29" s="332" t="str">
        <f>IF(AI17&lt;&gt;"",AI17,"")</f>
        <v/>
      </c>
      <c r="P29" s="330" t="str">
        <f>IF(AH17&lt;&gt;"",AH17,"")</f>
        <v/>
      </c>
      <c r="Q29" s="331" t="str">
        <f>IF(AG17&lt;&gt;"",AG17,"")</f>
        <v/>
      </c>
      <c r="R29" s="332" t="str">
        <f>IF(AI19&lt;&gt;"",AI19,"")</f>
        <v/>
      </c>
      <c r="S29" s="330" t="str">
        <f>IF(AH19&lt;&gt;"",AH19,"")</f>
        <v/>
      </c>
      <c r="T29" s="331" t="str">
        <f>IF(AG19&lt;&gt;"",AG19,"")</f>
        <v/>
      </c>
      <c r="U29" s="332" t="str">
        <f>IF(AI21&lt;&gt;"",AI21,"")</f>
        <v/>
      </c>
      <c r="V29" s="330" t="str">
        <f>IF(AH21&lt;&gt;"",AH21,"")</f>
        <v/>
      </c>
      <c r="W29" s="331" t="str">
        <f>IF(AG21&lt;&gt;"",AG21,"")</f>
        <v/>
      </c>
      <c r="X29" s="332" t="str">
        <f>IF(AI23&lt;&gt;"",AI23,"")</f>
        <v/>
      </c>
      <c r="Y29" s="330" t="str">
        <f>IF(AH23&lt;&gt;"",AH23,"")</f>
        <v/>
      </c>
      <c r="Z29" s="331" t="str">
        <f>IF(AG23&lt;&gt;"",AG23,"")</f>
        <v/>
      </c>
      <c r="AA29" s="332" t="str">
        <f>IF(AI25&lt;&gt;"",AI25,"")</f>
        <v/>
      </c>
      <c r="AB29" s="330" t="str">
        <f>IF(AH25&lt;&gt;"",AH25,"")</f>
        <v/>
      </c>
      <c r="AC29" s="331" t="str">
        <f>IF(AG25&lt;&gt;"",AG25,"")</f>
        <v/>
      </c>
      <c r="AD29" s="332" t="str">
        <f>IF(AI27&lt;&gt;"",AI27,"")</f>
        <v/>
      </c>
      <c r="AE29" s="330" t="str">
        <f>IF(AH27&lt;&gt;"",AH27,"")</f>
        <v/>
      </c>
      <c r="AF29" s="331" t="str">
        <f>IF(AG27&lt;&gt;"",AG27,"")</f>
        <v/>
      </c>
      <c r="AG29" s="334"/>
      <c r="AH29" s="327"/>
      <c r="AI29" s="328"/>
      <c r="AJ29" s="324" t="str">
        <f>IF(ISNA(VLOOKUP(CONCATENATE($B28,AJ$7,"1"),'P&amp;R'!$N$8:$Q$1113,3,FALSE)), "", VLOOKUP(CONCATENATE($B28,AJ$7,"1"),'P&amp;R'!$N$8:$Q$1113,3,FALSE))</f>
        <v/>
      </c>
      <c r="AK29" s="324" t="str">
        <f>IF(ISNA(VLOOKUP(CONCATENATE($B28,AJ$7,"1"),'P&amp;R'!$N$8:$Q$1113,4,FALSE)), "", VLOOKUP(CONCATENATE($B28,AJ$7,"1"),'P&amp;R'!$N$8:$Q$1113,4,FALSE))</f>
        <v/>
      </c>
      <c r="AL29" s="325" t="str">
        <f>IF(ISNA(VLOOKUP(CONCATENATE(AJ$7,$B28,"1"),'P&amp;R'!$N$8:$Q$1113,3,FALSE)), "", VLOOKUP(CONCATENATE(AJ$7,$B28,"1"),'P&amp;R'!$N$8:$Q$1113,3,FALSE))</f>
        <v/>
      </c>
      <c r="AM29" s="324" t="str">
        <f>IF(ISNA(VLOOKUP(CONCATENATE($B28,AM$7,"1"),'P&amp;R'!$N$8:$Q$1113,3,FALSE)), "", VLOOKUP(CONCATENATE($B28,AM$7,"1"),'P&amp;R'!$N$8:$Q$1113,3,FALSE))</f>
        <v/>
      </c>
      <c r="AN29" s="324" t="str">
        <f>IF(ISNA(VLOOKUP(CONCATENATE($B28,AM$7,"1"),'P&amp;R'!$N$8:$Q$1113,4,FALSE)), "", VLOOKUP(CONCATENATE($B28,AM$7,"1"),'P&amp;R'!$N$8:$Q$1113,4,FALSE))</f>
        <v/>
      </c>
      <c r="AO29" s="325" t="str">
        <f>IF(ISNA(VLOOKUP(CONCATENATE(AM$7,$B28,"1"),'P&amp;R'!$N$8:$Q$1113,3,FALSE)), "", VLOOKUP(CONCATENATE(AM$7,$B28,"1"),'P&amp;R'!$N$8:$Q$1113,3,FALSE))</f>
        <v/>
      </c>
      <c r="AP29" s="324" t="str">
        <f>IF(ISNA(VLOOKUP(CONCATENATE($B28,AP$7,"1"),'P&amp;R'!$N$8:$Q$1113,3,FALSE)), "", VLOOKUP(CONCATENATE($B28,AP$7,"1"),'P&amp;R'!$N$8:$Q$1113,3,FALSE))</f>
        <v/>
      </c>
      <c r="AQ29" s="324" t="str">
        <f>IF(ISNA(VLOOKUP(CONCATENATE($B28,AP$7,"1"),'P&amp;R'!$N$8:$Q$1113,4,FALSE)), "", VLOOKUP(CONCATENATE($B28,AP$7,"1"),'P&amp;R'!$N$8:$Q$1113,4,FALSE))</f>
        <v/>
      </c>
      <c r="AR29" s="325" t="str">
        <f>IF(ISNA(VLOOKUP(CONCATENATE(AP$7,$B28,"1"),'P&amp;R'!$N$8:$Q$1113,3,FALSE)), "", VLOOKUP(CONCATENATE(AP$7,$B28,"1"),'P&amp;R'!$N$8:$Q$1113,3,FALSE))</f>
        <v/>
      </c>
      <c r="AS29" s="324" t="str">
        <f>IF(ISNA(VLOOKUP(CONCATENATE($B28,AS$7,"1"),'P&amp;R'!$N$8:$Q$1113,3,FALSE)), "", VLOOKUP(CONCATENATE($B28,AS$7,"1"),'P&amp;R'!$N$8:$Q$1113,3,FALSE))</f>
        <v/>
      </c>
      <c r="AT29" s="324" t="str">
        <f>IF(ISNA(VLOOKUP(CONCATENATE($B28,AS$7,"1"),'P&amp;R'!$N$8:$Q$1113,4,FALSE)), "", VLOOKUP(CONCATENATE($B28,AS$7,"1"),'P&amp;R'!$N$8:$Q$1113,4,FALSE))</f>
        <v/>
      </c>
      <c r="AU29" s="325" t="str">
        <f>IF(ISNA(VLOOKUP(CONCATENATE(AS$7,$B28,"1"),'P&amp;R'!$N$8:$Q$1113,3,FALSE)), "", VLOOKUP(CONCATENATE(AS$7,$B28,"1"),'P&amp;R'!$N$8:$Q$1113,3,FALSE))</f>
        <v/>
      </c>
      <c r="AV29" s="324" t="str">
        <f>IF(ISNA(VLOOKUP(CONCATENATE($B28,AV$7,"1"),'P&amp;R'!$N$8:$Q$1113,3,FALSE)), "", VLOOKUP(CONCATENATE($B28,AV$7,"1"),'P&amp;R'!$N$8:$Q$1113,3,FALSE))</f>
        <v/>
      </c>
      <c r="AW29" s="324" t="str">
        <f>IF(ISNA(VLOOKUP(CONCATENATE($B28,AV$7,"1"),'P&amp;R'!$N$8:$Q$1113,4,FALSE)), "", VLOOKUP(CONCATENATE($B28,AV$7,"1"),'P&amp;R'!$N$8:$Q$1113,4,FALSE))</f>
        <v/>
      </c>
      <c r="AX29" s="325" t="str">
        <f>IF(ISNA(VLOOKUP(CONCATENATE(AV$7,$B28,"1"),'P&amp;R'!$N$8:$Q$1113,3,FALSE)), "", VLOOKUP(CONCATENATE(AV$7,$B28,"1"),'P&amp;R'!$N$8:$Q$1113,3,FALSE))</f>
        <v/>
      </c>
      <c r="AY29" s="324" t="str">
        <f>IF(ISNA(VLOOKUP(CONCATENATE($B28,AY$7,"1"),'P&amp;R'!$N$8:$Q$1113,3,FALSE)), "", VLOOKUP(CONCATENATE($B28,AY$7,"1"),'P&amp;R'!$N$8:$Q$1113,3,FALSE))</f>
        <v/>
      </c>
      <c r="AZ29" s="324" t="str">
        <f>IF(ISNA(VLOOKUP(CONCATENATE($B28,AY$7,"1"),'P&amp;R'!$N$8:$Q$1113,4,FALSE)), "", VLOOKUP(CONCATENATE($B28,AY$7,"1"),'P&amp;R'!$N$8:$Q$1113,4,FALSE))</f>
        <v/>
      </c>
      <c r="BA29" s="325" t="str">
        <f>IF(ISNA(VLOOKUP(CONCATENATE(AY$7,$B28,"1"),'P&amp;R'!$N$8:$Q$1113,3,FALSE)), "", VLOOKUP(CONCATENATE(AY$7,$B28,"1"),'P&amp;R'!$N$8:$Q$1113,3,FALSE))</f>
        <v/>
      </c>
      <c r="BB29" s="324" t="str">
        <f>IF(ISNA(VLOOKUP(CONCATENATE($B28,BB$7,"1"),'P&amp;R'!$N$8:$Q$1113,3,FALSE)), "", VLOOKUP(CONCATENATE($B28,BB$7,"1"),'P&amp;R'!$N$8:$Q$1113,3,FALSE))</f>
        <v/>
      </c>
      <c r="BC29" s="324" t="str">
        <f>IF(ISNA(VLOOKUP(CONCATENATE($B28,BB$7,"1"),'P&amp;R'!$N$8:$Q$1113,4,FALSE)), "", VLOOKUP(CONCATENATE($B28,BB$7,"1"),'P&amp;R'!$N$8:$Q$1113,4,FALSE))</f>
        <v/>
      </c>
      <c r="BD29" s="325" t="str">
        <f>IF(ISNA(VLOOKUP(CONCATENATE(BB$7,$B28,"1"),'P&amp;R'!$N$8:$Q$1113,3,FALSE)), "", VLOOKUP(CONCATENATE(BB$7,$B28,"1"),'P&amp;R'!$N$8:$Q$1113,3,FALSE))</f>
        <v/>
      </c>
      <c r="BE29" s="324" t="str">
        <f>IF(ISNA(VLOOKUP(CONCATENATE($B28,BE$7,"1"),'P&amp;R'!$N$8:$Q$1113,3,FALSE)), "", VLOOKUP(CONCATENATE($B28,BE$7,"1"),'P&amp;R'!$N$8:$Q$1113,3,FALSE))</f>
        <v/>
      </c>
      <c r="BF29" s="324" t="str">
        <f>IF(ISNA(VLOOKUP(CONCATENATE($B28,BE$7,"1"),'P&amp;R'!$N$8:$Q$1113,4,FALSE)), "", VLOOKUP(CONCATENATE($B28,BE$7,"1"),'P&amp;R'!$N$8:$Q$1113,4,FALSE))</f>
        <v/>
      </c>
      <c r="BG29" s="325" t="str">
        <f>IF(ISNA(VLOOKUP(CONCATENATE(BE$7,$B28,"1"),'P&amp;R'!$N$8:$Q$1113,3,FALSE)), "", VLOOKUP(CONCATENATE(BE$7,$B28,"1"),'P&amp;R'!$N$8:$Q$1113,3,FALSE))</f>
        <v/>
      </c>
      <c r="BH29" s="324" t="str">
        <f>IF(ISNA(VLOOKUP(CONCATENATE($B28,BH$7,"1"),'P&amp;R'!$N$8:$Q$1113,3,FALSE)), "", VLOOKUP(CONCATENATE($B28,BH$7,"1"),'P&amp;R'!$N$8:$Q$1113,3,FALSE))</f>
        <v/>
      </c>
      <c r="BI29" s="324" t="str">
        <f>IF(ISNA(VLOOKUP(CONCATENATE($B28,BH$7,"1"),'P&amp;R'!$N$8:$Q$1113,4,FALSE)), "", VLOOKUP(CONCATENATE($B28,BH$7,"1"),'P&amp;R'!$N$8:$Q$1113,4,FALSE))</f>
        <v/>
      </c>
      <c r="BJ29" s="325" t="str">
        <f>IF(ISNA(VLOOKUP(CONCATENATE(BH$7,$B28,"1"),'P&amp;R'!$N$8:$Q$1113,3,FALSE)), "", VLOOKUP(CONCATENATE(BH$7,$B28,"1"),'P&amp;R'!$N$8:$Q$1113,3,FALSE))</f>
        <v/>
      </c>
      <c r="BK29" s="324" t="str">
        <f>IF(ISNA(VLOOKUP(CONCATENATE($B28,BK$7,"1"),'P&amp;R'!$N$8:$Q$1113,3,FALSE)), "", VLOOKUP(CONCATENATE($B28,BK$7,"1"),'P&amp;R'!$N$8:$Q$1113,3,FALSE))</f>
        <v/>
      </c>
      <c r="BL29" s="324" t="str">
        <f>IF(ISNA(VLOOKUP(CONCATENATE($B28,BK$7,"1"),'P&amp;R'!$N$8:$Q$1113,4,FALSE)), "", VLOOKUP(CONCATENATE($B28,BK$7,"1"),'P&amp;R'!$N$8:$Q$1113,4,FALSE))</f>
        <v/>
      </c>
      <c r="BM29" s="325" t="str">
        <f>IF(ISNA(VLOOKUP(CONCATENATE(BK$7,$B28,"1"),'P&amp;R'!$N$8:$Q$1113,3,FALSE)), "", VLOOKUP(CONCATENATE(BK$7,$B28,"1"),'P&amp;R'!$N$8:$Q$1113,3,FALSE))</f>
        <v/>
      </c>
      <c r="BN29" s="324" t="str">
        <f>IF(ISNA(VLOOKUP(CONCATENATE($B28,BN$7,"1"),'P&amp;R'!$N$8:$Q$1113,3,FALSE)), "", VLOOKUP(CONCATENATE($B28,BN$7,"1"),'P&amp;R'!$N$8:$Q$1113,3,FALSE))</f>
        <v/>
      </c>
      <c r="BO29" s="324" t="str">
        <f>IF(ISNA(VLOOKUP(CONCATENATE($B28,BN$7,"1"),'P&amp;R'!$N$8:$Q$1113,4,FALSE)), "", VLOOKUP(CONCATENATE($B28,BN$7,"1"),'P&amp;R'!$N$8:$Q$1113,4,FALSE))</f>
        <v/>
      </c>
      <c r="BP29" s="325" t="str">
        <f>IF(ISNA(VLOOKUP(CONCATENATE(BN$7,$B28,"1"),'P&amp;R'!$N$8:$Q$1113,3,FALSE)), "", VLOOKUP(CONCATENATE(BN$7,$B28,"1"),'P&amp;R'!$N$8:$Q$1113,3,FALSE))</f>
        <v/>
      </c>
      <c r="BQ29" s="324" t="str">
        <f>IF(ISNA(VLOOKUP(CONCATENATE($B28,BQ$7,"1"),'P&amp;R'!$N$8:$Q$1113,3,FALSE)), "", VLOOKUP(CONCATENATE($B28,BQ$7,"1"),'P&amp;R'!$N$8:$Q$1113,3,FALSE))</f>
        <v/>
      </c>
      <c r="BR29" s="324" t="str">
        <f>IF(ISNA(VLOOKUP(CONCATENATE($B28,BQ$7,"1"),'P&amp;R'!$N$8:$Q$1113,4,FALSE)), "", VLOOKUP(CONCATENATE($B28,BQ$7,"1"),'P&amp;R'!$N$8:$Q$1113,4,FALSE))</f>
        <v/>
      </c>
      <c r="BS29" s="325" t="str">
        <f>IF(ISNA(VLOOKUP(CONCATENATE(BQ$7,$B28,"1"),'P&amp;R'!$N$8:$Q$1113,3,FALSE)), "", VLOOKUP(CONCATENATE(BQ$7,$B28,"1"),'P&amp;R'!$N$8:$Q$1113,3,FALSE))</f>
        <v/>
      </c>
      <c r="BT29" s="324" t="str">
        <f>IF(ISNA(VLOOKUP(CONCATENATE($B28,BT$7,"1"),'P&amp;R'!$N$8:$Q$1113,3,FALSE)), "", VLOOKUP(CONCATENATE($B28,BT$7,"1"),'P&amp;R'!$N$8:$Q$1113,3,FALSE))</f>
        <v/>
      </c>
      <c r="BU29" s="324" t="str">
        <f>IF(ISNA(VLOOKUP(CONCATENATE($B28,BT$7,"1"),'P&amp;R'!$N$8:$Q$1113,4,FALSE)), "", VLOOKUP(CONCATENATE($B28,BT$7,"1"),'P&amp;R'!$N$8:$Q$1113,4,FALSE))</f>
        <v/>
      </c>
      <c r="BV29" s="325" t="str">
        <f>IF(ISNA(VLOOKUP(CONCATENATE(BT$7,$B28,"1"),'P&amp;R'!$N$8:$Q$1113,3,FALSE)), "", VLOOKUP(CONCATENATE(BT$7,$B28,"1"),'P&amp;R'!$N$8:$Q$1113,3,FALSE))</f>
        <v/>
      </c>
      <c r="BW29" s="163"/>
      <c r="BX29" s="86">
        <f>SUM(BY29:CC29)</f>
        <v>0</v>
      </c>
      <c r="BY29" s="89">
        <f>IF(AND(D29&lt;&gt;"DF",C29&gt;E29),1,0)+IF(AND(G29&lt;&gt;"DF",F29&gt;H29),1,0)+IF(AND(J29&lt;&gt;"DF",I29&gt;K29),1,0)+IF(AND(M29&lt;&gt;"DF",L29&gt;N29),1,0)+IF(AND(P29&lt;&gt;"DF",O29&gt;Q29),1,0)+IF(AND(S29&lt;&gt;"DF",R29&gt;T29),1,0)+IF(AND(V29&lt;&gt;"DF",U29&gt;W29),1,0)+IF(AND(Y29&lt;&gt;"DF",X29&gt;Z29),1,0)+IF(AND(AB29&lt;&gt;"DF",AA29&gt;AC29),1,0)+IF(AND(AE29&lt;&gt;"DF",AD29&gt;AF29),1,0)+IF(AND(AH29&lt;&gt;"DF",AG29&gt;AI29),1,0)+IF(AND(AK29&lt;&gt;"DF",AJ29&gt;AL29),1,0)+IF(AND(AN29&lt;&gt;"DF",AM29&gt;AO29),1,0)+IF(AND(AQ29&lt;&gt;"DF",AP29&gt;AR29),1,0)+IF(AND(AT29&lt;&gt;"DF",AS29&gt;AU29),1,0)+IF(AND(AW29&lt;&gt;"DF",AV29&gt;AX29),1,0)+IF(AND(AZ29&lt;&gt;"DF",AY29&gt;BA29),1,0)+IF(AND(BC29&lt;&gt;"DF",BB29&gt;BD29),1,0)+IF(AND(BF29&lt;&gt;"DF",BE29&gt;BG29),1,0)+IF(AND(BI29&lt;&gt;"DF",BH29&gt;BJ29),1,0)+IF(AND(BL29&lt;&gt;"DF",BK29&gt;BM29),1,0)+IF(AND(BO29&lt;&gt;"DF",BN29&gt;BP29),1,0)+IF(AND(BR29&lt;&gt;"DF",BQ29&gt;BS29),1,0)+IF(AND(BU29&lt;&gt;"DF",BT29&gt;BV29),1,0)</f>
        <v>0</v>
      </c>
      <c r="BZ29" s="89">
        <f>IF(AND(C29=E29,C29&lt;&gt;"",E29&lt;&gt;""),1,0)+IF(AND(F29=H29,F29&lt;&gt;"",H29&lt;&gt;""),1,0)+IF(AND(I29=K29,I29&lt;&gt;"",K29&lt;&gt;""),1,0)+IF(AND(L29=N29,L29&lt;&gt;"",N29&lt;&gt;""),1,0)+IF(AND(O29=Q29,O29&lt;&gt;"",Q29&lt;&gt;""),1,0)+IF(AND(R29=T29,R29&lt;&gt;"",T29&lt;&gt;""),1,0)+IF(AND(U29=W29,U29&lt;&gt;"",W29&lt;&gt;""),1,0)+IF(AND(X29=Z29,X29&lt;&gt;"",Z29&lt;&gt;""),1,0)+IF(AND(AA29=AC29,AA29&lt;&gt;"",AC29&lt;&gt;""),1,0)+IF(AND(AD29=AF29,AD29&lt;&gt;"",AF29&lt;&gt;""),1,0)+IF(AND(AG29=AI29,AG29&lt;&gt;"",AI29&lt;&gt;""),1,0)+IF(AND(AJ29=AL29,AJ29&lt;&gt;"",AL29&lt;&gt;""),1,0)+IF(AND(AM29=AO29,AM29&lt;&gt;"",AO29&lt;&gt;""),1,0)+IF(AND(AP29=AR29,AP29&lt;&gt;"",AR29&lt;&gt;""),1,0)+IF(AND(AS29=AU29,AS29&lt;&gt;"",AU29&lt;&gt;""),1,0)+IF(AND(AV29=AX29,AV29&lt;&gt;"",AX29&lt;&gt;""),1,0)+IF(AND(AY29=BA29,AY29&lt;&gt;"",BA29&lt;&gt;""),1,0)+IF(AND(BB29=BD29,BB29&lt;&gt;"",BD29&lt;&gt;""),1,0)+IF(AND(BE29=BG29,BE29&lt;&gt;"",BG29&lt;&gt;""),1,0)+IF(AND(BH29=BJ29,BH29&lt;&gt;"",BJ29&lt;&gt;""),1,0)+IF(AND(BK29=BM29,BK29&lt;&gt;"",BM29&lt;&gt;""),1,0)+IF(AND(BN29=BP29,BN29&lt;&gt;"",BP29&lt;&gt;""),1,0)+IF(AND(BQ29=BS29,BQ29&lt;&gt;"",BS29&lt;&gt;""),1,0)+IF(AND(BT29=BV29,BT29&lt;&gt;"",BV29&lt;&gt;""),1,0)</f>
        <v>0</v>
      </c>
      <c r="CA29" s="89">
        <f>IF(AND(D29&lt;&gt;"DF",C29&lt;E29),1,0)+IF(AND(G29&lt;&gt;"DF",F29&lt;H29),1,0)+IF(AND(J29&lt;&gt;"DF",I29&lt;K29),1,0)+IF(AND(M29&lt;&gt;"DF",L29&lt;N29),1,0)+IF(AND(P29&lt;&gt;"DF",O29&lt;Q29),1,0)+IF(AND(S29&lt;&gt;"DF",R29&lt;T29),1,0)+IF(AND(V29&lt;&gt;"DF",U29&lt;W29),1,0)+IF(AND(Y29&lt;&gt;"DF",X29&lt;Z29),1,0)+IF(AND(AB29&lt;&gt;"DF",AA29&lt;AC29),1,0)+IF(AND(AE29&lt;&gt;"DF",AD29&lt;AF29),1,0)+IF(AND(AH29&lt;&gt;"DF",AG29&lt;AI29),1,0)+IF(AND(AK29&lt;&gt;"DF",AJ29&lt;AL29),1,0)+IF(AND(AN29&lt;&gt;"DF",AM29&lt;AO29),1,0)+IF(AND(AQ29&lt;&gt;"DF",AP29&lt;AR29),1,0)+IF(AND(AT29&lt;&gt;"DF",AS29&lt;AU29),1,0)+IF(AND(AW29&lt;&gt;"DF",AV29&lt;AX29),1,0)+IF(AND(AZ29&lt;&gt;"DF",AY29&lt;BA29),1,0)+IF(AND(BC29&lt;&gt;"DF",BB29&lt;BD29),1,0)+IF(AND(BF29&lt;&gt;"DF",BE29&lt;BG29),1,0)+IF(AND(BI29&lt;&gt;"DF",BH29&lt;BJ29),1,0)+IF(AND(BL29&lt;&gt;"DF",BK29&lt;BM29),1,0)+IF(AND(BO29&lt;&gt;"DF",BN29&lt;BP29),1,0)+IF(AND(BR29&lt;&gt;"DF",BQ29&lt;BS29),1,0)+IF(AND(BU29&lt;&gt;"DF",BT29&lt;BV29),1,0)</f>
        <v>0</v>
      </c>
      <c r="CB29" s="93">
        <f>IF(AND(D29="DF",C29&gt;E29),1,0)+IF(AND(G29="DF",F29&gt;H29),1,0)+IF(AND(J29="DF",I29&gt;K29),1,0)+IF(AND(M29="DF",L29&gt;N29),1,0)+IF(AND(P29="DF",O29&gt;Q29),1,0)+IF(AND(S29="DF",R29&gt;T29),1,0)+IF(AND(V29="DF",U29&gt;W29),1,0)+IF(AND(Y29="DF",X29&gt;Z29),1,0)+IF(AND(AB29="DF",AA29&gt;AC29),1,0)+IF(AND(AE29="DF",AD29&gt;AF29),1,0)+IF(AND(AH29="DF",AG29&gt;AI29),1,0)+IF(AND(AK29="DF",AJ29&gt;AL29),1,0)+IF(AND(AN29="DF",AM29&gt;AO29),1,0)+IF(AND(AQ29="DF",AP29&gt;AR29),1,0)+IF(AND(AT29="DF",AS29&gt;AU29),1,0)+IF(AND(AW29="DF",AV29&gt;AX29),1,0)+IF(AND(AZ29="DF",AY29&gt;BA29),1,0)+IF(AND(BC29="DF",BB29&gt;BD29),1,0)+IF(AND(BF29="DF",BE29&gt;BG29),1,0)+IF(AND(BI29="DF",BH29&gt;BJ29),1,0)+IF(AND(BL29="DF",BK29&gt;BM29),1,0)+IF(AND(BO29="DF",BN29&gt;BP29),1,0)+IF(AND(BR29="DF",BQ29&gt;BS29),1,0)+IF(AND(BU29="DF",BT29&gt;BV29),1,0)</f>
        <v>0</v>
      </c>
      <c r="CC29" s="93">
        <f>IF(AND(D29="DF",C29&lt;E29),1,0)+IF(AND(G29="DF",F29&lt;H29),1,0)+IF(AND(J29="DF",I29&lt;K29),1,0)+IF(AND(M29="DF",L29&lt;N29),1,0)+IF(AND(P29="DF",O29&lt;Q29),1,0)+IF(AND(S29="DF",R29&lt;T29),1,0)+IF(AND(V29="DF",U29&lt;W29),1,0)+IF(AND(Y29="DF",X29&lt;Z29),1,0)+IF(AND(AB29="DF",AA29&lt;AC29),1,0)+IF(AND(AE29="DF",AD29&lt;AF29),1,0)+IF(AND(AH29="DF",AG29&lt;AI29),1,0)+IF(AND(AK29="DF",AJ29&lt;AL29),1,0)+IF(AND(AN29="DF",AM29&lt;AO29),1,0)+IF(AND(AQ29="DF",AP29&lt;AR29),1,0)+IF(AND(AT29="DF",AS29&lt;AU29),1,0)+IF(AND(AW29="DF",AV29&lt;AX29),1,0)+IF(AND(AZ29="DF",AY29&lt;BA29),1,0)+IF(AND(BC29="DF",BB29&lt;BD29),1,0)+IF(AND(BF29="DF",BE29&lt;BG29),1,0)+IF(AND(BI29="DF",BH29&lt;BJ29),1,0)+IF(AND(BL29="DF",BK29&lt;BM29),1,0)+IF(AND(BO29="DF",BN29&lt;BP29),1,0)+IF(AND(BR29="DF",BQ29&lt;BS29),1,0)+IF(AND(BU29="DF",BT29&lt;BV29),1,0)</f>
        <v>0</v>
      </c>
      <c r="CD29" s="97">
        <f>SUM(C29)+SUM(F29)+SUM(I29)+SUM(L29)+SUM(O29)+SUM(R29)+SUM(U29)+SUM(X29)+SUM(AA29)+SUM(AD29)+SUM(AG29)+SUM(AJ29)+SUM(AM29)+SUM(AP29)+SUM(AS29)+SUM(AV29)+SUM(AY29)+SUM(BB29)+SUM(BE29)+SUM(BH29)+SUM(BK29)+SUM(BN29)+SUM(BQ29)+SUM(BT29)</f>
        <v>0</v>
      </c>
      <c r="CE29" s="97">
        <f>SUM(E29)+SUM(H29)+SUM(K29)+SUM(N29)+SUM(Q29)+SUM(T29)+SUM(W29)+SUM(Z29)+SUM(AC29)+SUM(AF29)+SUM(AI29)+SUM(AL29)+SUM(AO29)+SUM(AR29)+SUM(AU29)+SUM(AX29)+SUM(BA29)+SUM(BD29)+SUM(BG29)+SUM(BJ29)+SUM(BM29)+SUM(BP29)+SUM(BS29)+SUM(BV29)</f>
        <v>0</v>
      </c>
      <c r="CF29" s="101">
        <f>CD29-CE29</f>
        <v>0</v>
      </c>
      <c r="CG29" s="105">
        <f>SUM(BY29*$BY$5)+SUM(BZ29*$BZ$5)+SUM(CA29*$CA$5)+SUM(CB29*$CB$5)+SUM(CC29*$CC$5)</f>
        <v>0</v>
      </c>
      <c r="CH29" s="19"/>
      <c r="CI29" s="129">
        <f>SUM(CL29:CP29)</f>
        <v>0</v>
      </c>
      <c r="CJ29" s="129">
        <f>CS29-CT29</f>
        <v>0</v>
      </c>
      <c r="CK29" s="19"/>
      <c r="CL29" s="126">
        <f>IF(AND(CG29=$CG$9,C29&gt;E29,D29="-"),$BY$5,0)+IF(AND(CG29=$CG$11,F29&gt;H29,G29="-"),$BY$5,0)+IF(AND(CG29=$CG$13,I29&gt;K29,J29="-"),$BY$5,0)+IF(AND(CG29=$CG$15,L29&gt;N29,M29="-"),$BY$5,0)+IF(AND(CG29=$CG$17,O29&gt;Q29,P29="-"),$BY$5,0)+IF(AND(CG29=$CG$19,R29&gt;T29,S29="-"),$BY$5,0)+IF(AND(CG29=$CG$21,U29&gt;W29,V29="-"),$BY$5,0)+IF(AND(CG29=$CG$23,X29&gt;Z29,Y29="-"),$BY$5,0)+IF(AND(CG29=$CG$25,AA29&gt;AC29,AB29="-"),$BY$5,0)+IF(AND(CG29=$CG$27,AD29&gt;AF29,AE29="-"),$BY$5,0)+IF(AND(CG29=$CG$29,AG29&gt;AI29,AH29="-"),$BY$5,0)+IF(AND(CG29=$CG$31,AJ29&gt;AL29,AK29="-"),$BY$5,0)+IF(AND(CG29=$CG$33,AM29&gt;AO29,AN29="-"),$BY$5,0)+IF(AND(CG29=$CG$35,AP29&gt;AR29,AQ29="-"),$BY$5,0)+IF(AND(CG29=$CG$37,AS29&gt;AU29,AT29="-"),$BY$5,0)+IF(AND(CG29=$CG$39,AV29&gt;AX29,AW29="-"),$BY$5,0)+IF(AND(CG29=$CG$41,AY29&gt;BA29,AZ29="-"),$BY$5,0)+IF(AND(CG29=$CG$43,BB29&gt;BD29,BC29="-"),$BY$5,0)+IF(AND(CG29=$CG$45,BE29&gt;BG29,BF29="-"),$BY$5,0)+IF(AND(CG29=$CG$47,BH29&gt;BJ29,BI29="-"),$BY$5,0)+IF(AND(CG29=$CG$49,BK29&gt;BM29,BL29="-"),$BY$5,0)+IF(AND(CG29=$CG$51,BN29&gt;BP29,BO29="-"),$BY$5,0)+IF(AND(CG29=$CG$53,BQ29&gt;BS29,BR29="-"),$BY$5,0)+IF(AND(CG29=$CG$55,BT29&gt;BV29,BU29="-"),$BY$5,0)</f>
        <v>0</v>
      </c>
      <c r="CM29" s="124">
        <f>IF(AND(CG29=$CG$9,C29=E29,E29&lt;&gt;"",D29="-"),$BZ$5,0)+IF(AND(CG29=$CG$11,F29=H29,H29&lt;&gt;"",G29="-"),$BZ$5,0)+IF(AND(CG29=$CG$13,I29=K29,K29&lt;&gt;"",J29="-"),$BZ$5,0)+IF(AND(CG29=$CG$15,L29=N29,N29&lt;&gt;"",M29="-"),$BZ$5,0)+IF(AND(CG29=$CG$17,O29=Q29,Q29&lt;&gt;"",P29="-"),$BZ$5,0)+IF(AND(CG29=$CG$19,R29=T29,T29&lt;&gt;"",S29="-"),$BZ$5,0)+IF(AND(CG29=$CG$21,U29=W29,W29&lt;&gt;"",V29="-"),$BZ$5,0)+IF(AND(CG29=$CG$23,X29=Z29,Z29&lt;&gt;"",Y29="-"),$BZ$5,0)+IF(AND(CG29=$CG$25,AA29=AC29,AC29&lt;&gt;"",AB29="-"),$BZ$5,0)+IF(AND(CG29=$CG$27,AD29=AF29,AF29&lt;&gt;"",AE29="-"),$BZ$5,0)+IF(AND(CG29=$CG$29,AG29=AI29,AI29&lt;&gt;"",AH29="-"),$BZ$5,0)+IF(AND(CG29=$CG$31,AJ29=AL29,AL29&lt;&gt;"",AK29="-"),$BZ$5,0)+IF(AND(CG29=$CG$33,AM29=AO29,AO29&lt;&gt;"",AN29="-"),$BZ$5,0)+IF(AND(CG29=$CG$35,AP29=AR29,AR29&lt;&gt;"",AQ29="-"),$BZ$5,0)+IF(AND(CG29=$CG$37,AS29=AU29,AU29&lt;&gt;"",AT29="-"),$BZ$5,0)+IF(AND(CG29=$CG$39,AV29=AX29,AX29&lt;&gt;"",AW29="-"),$BZ$5,0)+IF(AND(CG29=$CG$41,AY29=BA29,BA29&lt;&gt;"",AZ29="-"),$BZ$5,0)+IF(AND(CG29=$CG$43,BB29=BD29,BD29&lt;&gt;"",BC29="-"),$BZ$5,0)+IF(AND(CG29=$CG$45,BE29=BG29,BG29&lt;&gt;"",BF29="-"),$BZ$5,0)+IF(AND(CG29=$CG$47,BH29=BJ29,BJ29&lt;&gt;"",BI29="-"),$BZ$5,0)+IF(AND(CG29=$CG$49,BK29=BM29,BM29&lt;&gt;"",BL29="-"),$BZ$5,0)+IF(AND(CG29=$CG$51,BN29=BP29,BP29&lt;&gt;"",BO29="-"),$BZ$5,0)+IF(AND(CG29=$CG$53,BQ29=BS29,BS29&lt;&gt;"",BR29="-"),$BZ$5,0)+IF(AND(CG29=$CG$55,BT29=BV29,BV29&lt;&gt;"",BU29="-"),$BZ$5,0)</f>
        <v>0</v>
      </c>
      <c r="CN29" s="124">
        <f>IF(AND(CG29=$CG$9,C29&lt;E29,D29="-"),$CA$5,0)+IF(AND(CG29=$CG$11,F29&lt;H29,G29="-"),$CA$5,0)+IF(AND(CG29=$CG$13,I29&lt;K29,J29="-"),$CA$5,0)+IF(AND(CG29=$CG$15,L29&lt;N29,M29="-"),$CA$5,0)+IF(AND(CG29=$CG$17,O29&lt;Q29,P29="-"),$CA$5,0)+IF(AND(CG29=$CG$19,R29&lt;T29,S29="-"),$CA$5,0)+IF(AND(CG29=$CG$21,U29&lt;W29,V29="-"),$CA$5,0)+IF(AND(CG29=$CG$23,X29&lt;Z29,Y29="-"),$CA$5,0)+IF(AND(CG29=$CG$25,AA29&lt;AC29,AB29="-"),$CA$5,0)+IF(AND(CG29=$CG$27,AD29&lt;AF29,AE29="-"),$CA$5,0)+IF(AND(CG29=$CG$29,AG29&lt;AI29,AH29="-"),$CA$5,0)+IF(AND(CG29=$CG$31,AJ29&lt;AL29,AK29="-"),$CA$5,0)+IF(AND(CG29=$CG$33,AM29&lt;AO29,AN29="-"),$CA$5,0)+IF(AND(CG29=$CG$35,AP29&lt;AR29,AQ29="-"),$CA$5,0)+IF(AND(CG29=$CG$37,AS29&lt;AU29,AT29="-"),$CA$5,0)+IF(AND(CG29=$CG$39,AV29&lt;AX29,AW29="-"),$CA$5,0)+IF(AND(CG29=$CG$41,AY29&lt;BA29,AZ29="-"),$CA$5,0)+IF(AND(CG29=$CG$43,BB29&lt;BD29,BC29="-"),$CA$5,0)+IF(AND(CG29=$CG$45,BE29&lt;BG29,BF29="-"),$CA$5,0)+IF(AND(CG29=$CG$47,BH29&lt;BJ29,BI29="-"),$CA$5,0)+IF(AND(CG29=$CG$49,BK29&lt;BM29,BL29="-"),$CA$5,0)+IF(AND(CG29=$CG$51,BN29&lt;BP29,BO29="-"),$CA$5,0)+IF(AND(CG29=$CG$53,BQ29&lt;BS29,BR29="-"),$CA$5,0)+IF(AND(CG29=$CG$55,BT29&lt;BV29,BU29="-"),$CA$5,0)</f>
        <v>0</v>
      </c>
      <c r="CO29" s="125">
        <f>IF(AND(CG29=$CG$9,C29&gt;E29,D29="DF"),$CB$5,0)+IF(AND(CG29=$CG$11,F29&gt;H29,G29="DF"),$CB$5,0)+IF(AND(CG29=$CG$13,I29&gt;K29,J29="DF"),$CB$5,0)+IF(AND(CG29=$CG$15,L29&gt;N29,M29="DF"),$CB$5,0)+IF(AND(CG29=$CG$17,O29&gt;Q29,P29="DF"),$CB$5,0)+IF(AND(CG29=$CG$19,R29&gt;T29,S29="DF"),$CB$5,0)+IF(AND(CG29=$CG$21,U29&gt;W29,V29="DF"),$CB$5,0)+IF(AND(CG29=$CG$23,X29&gt;Z29,Y29="DF"),$CB$5,0)+IF(AND(CG29=$CG$25,AA29&gt;AC29,AB29="DF"),$CB$5,0)+IF(AND(CG29=$CG$27,AD29&gt;AF29,AE29="DF"),$CB$5,0)+IF(AND(CG29=$CG$29,AG29&gt;AI29,AH29="DF"),$CB$5,0)+IF(AND(CG29=$CG$31,AJ29&gt;AL29,AK29="DF"),$CB$5,0)+IF(AND(CG29=$CG$33,AM29&gt;AO29,AN29="DF"),$CB$5,0)+IF(AND(CG29=$CG$35,AP29&gt;AR29,AQ29="DF"),$CB$5,0)+IF(AND(CG29=$CG$37,AS29&gt;AU29,AT29="DF"),$CB$5,0)+IF(AND(CG29=$CG$39,AV29&gt;AX29,AW29="DF"),$CB$5,0)+IF(AND(CG29=$CG$41,AY29&gt;BA29,AZ29="DF"),$CB$5,0)+IF(AND(CG29=$CG$43,BB29&gt;BD29,BC29="DF"),$CB$5,0)+IF(AND(CG29=$CG$45,BE29&gt;BG29,BF29="DF"),$CB$5,0)+IF(AND(CG29=$CG$47,BH29&gt;BJ29,BI29="DF"),$CB$5,0)+IF(AND(CG29=$CG$49,BK29&gt;BM29,BL29="DF"),$CB$5,0)+IF(AND(CG29=$CG$51,BN29&gt;BP29,BO29="DF"),$CB$5,0)+IF(AND(CG29=$CG$53,BQ29&gt;BS29,BR29="DF"),$CB$5,0)+IF(AND(CG29=$CG$55,BT29&gt;BV29,BU29="DF"),$CB$5,0)</f>
        <v>0</v>
      </c>
      <c r="CP29" s="127">
        <f>IF(AND(CG29=$CG$9,C29&lt;E29,D29="DF"),$CC$5,0)+IF(AND(CG29=$CG$11,F29&lt;H29,G29="DF"),$CC$5,0)+IF(AND(CG29=$CG$13,I29&lt;K29,J29="DF"),$CC$5,0)+IF(AND(CG29=$CG$15,L29&lt;N29,M29="DF"),$CC$5,0)+IF(AND(CG29=$CG$17,O29&lt;Q29,P29="DF"),$CC$5,0)+IF(AND(CG29=$CG$19,R29&lt;T29,S29="DF"),$CC$5,0)+IF(AND(CG29=$CG$21,U29&lt;W29,V29="DF"),$CC$5,0)+IF(AND(CG29=$CG$23,X29&lt;Z29,Y29="DF"),$CC$5,0)+IF(AND(CG29=$CG$25,AA29&lt;AC29,AB29="DF"),$CC$5,0)+IF(AND(CG29=$CG$27,AD29&lt;AF29,AE29="DF"),$CC$5,0)+IF(AND(CG29=$CG$29,AG29&lt;AI29,AH29="DF"),$CC$5,0)+IF(AND(CG29=$CG$31,AJ29&lt;AL29,AK29="DF"),$CC$5,0)+IF(AND(CG29=$CG$33,AM29&lt;AO29,AN29="DF"),$CC$5,0)+IF(AND(CG29=$CG$35,AP29&lt;AR29,AQ29="DF"),$CC$5,0)+IF(AND(CG29=$CG$37,AS29&lt;AU29,AT29="DF"),$CC$5,0)+IF(AND(CG29=$CG$39,AV29&lt;AX29,AW29="DF"),$CC$5,0)+IF(AND(CG29=$CG$41,AY29&lt;BA29,AZ29="DF"),$CC$5,0)+IF(AND(CG29=$CG$43,BB29&lt;BD29,BC29="DF"),$CC$5,0)+IF(AND(CG29=$CG$45,BE29&lt;BG29,BF29="DF"),$CC$5,0)+IF(AND(CG29=$CG$47,BH29&lt;BJ29,BI29="DF"),$CC$5,0)+IF(AND(CG29=$CG$49,BK29&lt;BM29,BL29="DF"),$CC$5,0)+IF(AND(CG29=$CG$51,BN29&lt;BP29,BO29="DF"),$CC$5,0)+IF(AND(CG29=$CG$53,BQ29&lt;BS29,BR29="DF"),$CC$5,0)+IF(AND(CG29=$CG$55,BT29&lt;BV29,BU29="DF"),$CC$5,0)</f>
        <v>0</v>
      </c>
      <c r="CQ29" s="19"/>
      <c r="CR29" s="19"/>
      <c r="CS29" s="156">
        <f>IF(AND(CG29=$CG$9),SUM(C29),0)+IF(AND(CG29=$CG$11),SUM(F29),0)+IF(AND(CG29=$CG$13),SUM(I29),0)+IF(AND(CG29=$CG$15),SUM(L29),0)+IF(AND(CG29=$CG$17),SUM(O29),0)+IF(AND(CG29=$CG$19),SUM(R29),0)+IF(AND(CG29=$CG$21),SUM(U29),0)+IF(AND(CG29=$CG$23),SUM(X29),0)+IF(AND(CG29=$CG$25),SUM(AA29),0)+IF(AND(CG29=$CG$27),SUM(AD29),0)+IF(AND(CG29=$CG$29),SUM(AG29),0)+IF(AND(CG29=$CG$31),SUM(AJ29),0)+IF(AND(CG29=$CG$33),SUM(AM29),0)+IF(AND(CG29=$CG$35),SUM(AP29),0)+IF(AND(CG29=$CG$37),SUM(AS29),0)+IF(AND(CG29=$CG$39),SUM(AV29),0)+IF(AND(CG29=$CG$41),SUM(AY29),0)+IF(AND(CG29=$CG$43),SUM(BB29),0)+IF(AND(CG29=$CG$45),SUM(BE29),0)+IF(AND(CG29=$CG$47),SUM(BH29),0)+IF(AND(CG29=$CG$49),SUM(BK29),0)+IF(AND(CG29=$CG$51),SUM(BN29),0)+IF(AND(CG29=$CG$53),SUM(BQ29),0)+IF(AND(CG29=$CG$55),SUM(BT29),0)</f>
        <v>0</v>
      </c>
      <c r="CT29" s="136">
        <f>IF(AND(CG29=$CG$9),SUM(E29),0)+IF(AND(CG29=$CG$11),SUM(H29),0)+IF(AND(CG29=$CG$13),SUM(K29),0)+IF(AND(CG29=$CG$15),SUM(N29),0)+IF(AND(CG29=$CG$17),SUM(Q29),0)+IF(AND(CG29=$CG$19),SUM(T29),0)+IF(AND(CG29=$CG$21),SUM(W29),0)+IF(AND(CG29=$CG$23),SUM(Z29),0)+IF(AND(CG29=$CG$25),SUM(AC29),0)+IF(AND(CG29=$CG$27),SUM(AF29),0)+IF(AND(CG29=$CG$29),SUM(AI29),0)+IF(AND(CG29=$CG$31),SUM(AL29),0)+IF(AND(CG29=$CG$33),SUM(AO29),0)+IF(AND(CG29=$CG$35),SUM(AR29),0)+IF(AND(CG29=$CG$37),SUM(AU29),0)+IF(AND(CG29=$CG$39),SUM(AX29),0)+IF(AND(CG29=$CG$41),SUM(BA29),0)+IF(AND(CG29=$CG$43),SUM(BD29),0)+IF(AND(CG29=$CG$45),SUM(BG29),0)+IF(AND(CG29=$CG$47),SUM(BJ29),0)+IF(AND(CG29=$CG$49),SUM(BM29),0)+IF(AND(CG29=$CG$51),SUM(BP29),0)+IF(AND(CG29=$CG$53),SUM(BS29),0)+IF(AND(CG29=$CG$55),SUM(BV29),0)</f>
        <v>0</v>
      </c>
      <c r="CU29" s="19"/>
      <c r="CV29" s="19"/>
      <c r="CW29" s="19"/>
    </row>
    <row r="30" spans="2:101" ht="12" customHeight="1" x14ac:dyDescent="0.35">
      <c r="B30" s="451" t="str">
        <f>INICIO!C18</f>
        <v>EQUIPO L</v>
      </c>
      <c r="C30" s="482" t="str">
        <f>IF(AJ8&lt;&gt;"",AJ8,"")</f>
        <v/>
      </c>
      <c r="D30" s="435"/>
      <c r="E30" s="462"/>
      <c r="F30" s="434" t="str">
        <f>IF(AJ10&lt;&gt;"",AJ10,"")</f>
        <v/>
      </c>
      <c r="G30" s="435"/>
      <c r="H30" s="462"/>
      <c r="I30" s="434" t="str">
        <f>IF(AJ12&lt;&gt;"",AJ12,"")</f>
        <v/>
      </c>
      <c r="J30" s="435"/>
      <c r="K30" s="462"/>
      <c r="L30" s="434" t="str">
        <f>IF(AJ14&lt;&gt;"",AJ14,"")</f>
        <v/>
      </c>
      <c r="M30" s="435"/>
      <c r="N30" s="462"/>
      <c r="O30" s="434" t="str">
        <f>IF(AJ16&lt;&gt;"",AJ16,"")</f>
        <v/>
      </c>
      <c r="P30" s="435"/>
      <c r="Q30" s="462"/>
      <c r="R30" s="434" t="str">
        <f>IF(AJ18&lt;&gt;"",AJ18,"")</f>
        <v/>
      </c>
      <c r="S30" s="435"/>
      <c r="T30" s="462"/>
      <c r="U30" s="434" t="str">
        <f>IF(AJ20&lt;&gt;"",AJ20,"")</f>
        <v/>
      </c>
      <c r="V30" s="435"/>
      <c r="W30" s="462"/>
      <c r="X30" s="434" t="str">
        <f>IF(AJ22&lt;&gt;"",AJ22,"")</f>
        <v/>
      </c>
      <c r="Y30" s="435"/>
      <c r="Z30" s="462"/>
      <c r="AA30" s="434" t="str">
        <f>IF(AJ24&lt;&gt;"",AJ24,"")</f>
        <v/>
      </c>
      <c r="AB30" s="435"/>
      <c r="AC30" s="462"/>
      <c r="AD30" s="434" t="str">
        <f>IF(AJ26&lt;&gt;"",AJ26,"")</f>
        <v/>
      </c>
      <c r="AE30" s="435"/>
      <c r="AF30" s="462"/>
      <c r="AG30" s="434" t="str">
        <f>IF(AJ28&lt;&gt;"",AJ28,"")</f>
        <v/>
      </c>
      <c r="AH30" s="435"/>
      <c r="AI30" s="462"/>
      <c r="AJ30" s="445"/>
      <c r="AK30" s="446"/>
      <c r="AL30" s="481"/>
      <c r="AM30" s="471" t="str">
        <f>IF(ISNA(VLOOKUP(CONCATENATE($B30,AM$7,"1"),'P&amp;R'!$N$8:$Q$1113,2,FALSE)), "", VLOOKUP(CONCATENATE($B30,AM$7,"1"),'P&amp;R'!$N$8:$Q$1113,2,FALSE))</f>
        <v/>
      </c>
      <c r="AN30" s="472"/>
      <c r="AO30" s="473"/>
      <c r="AP30" s="471" t="str">
        <f>IF(ISNA(VLOOKUP(CONCATENATE($B30,AP$7,"1"),'P&amp;R'!$N$8:$Q$1113,2,FALSE)), "", VLOOKUP(CONCATENATE($B30,AP$7,"1"),'P&amp;R'!$N$8:$Q$1113,2,FALSE))</f>
        <v/>
      </c>
      <c r="AQ30" s="472"/>
      <c r="AR30" s="473"/>
      <c r="AS30" s="471" t="str">
        <f>IF(ISNA(VLOOKUP(CONCATENATE($B30,AS$7,"1"),'P&amp;R'!$N$8:$Q$1113,2,FALSE)), "", VLOOKUP(CONCATENATE($B30,AS$7,"1"),'P&amp;R'!$N$8:$Q$1113,2,FALSE))</f>
        <v/>
      </c>
      <c r="AT30" s="472"/>
      <c r="AU30" s="473"/>
      <c r="AV30" s="471" t="str">
        <f>IF(ISNA(VLOOKUP(CONCATENATE($B30,AV$7,"1"),'P&amp;R'!$N$8:$Q$1113,2,FALSE)), "", VLOOKUP(CONCATENATE($B30,AV$7,"1"),'P&amp;R'!$N$8:$Q$1113,2,FALSE))</f>
        <v/>
      </c>
      <c r="AW30" s="472"/>
      <c r="AX30" s="473"/>
      <c r="AY30" s="471" t="str">
        <f>IF(ISNA(VLOOKUP(CONCATENATE($B30,AY$7,"1"),'P&amp;R'!$N$8:$Q$1113,2,FALSE)), "", VLOOKUP(CONCATENATE($B30,AY$7,"1"),'P&amp;R'!$N$8:$Q$1113,2,FALSE))</f>
        <v/>
      </c>
      <c r="AZ30" s="472"/>
      <c r="BA30" s="473"/>
      <c r="BB30" s="471" t="str">
        <f>IF(ISNA(VLOOKUP(CONCATENATE($B30,BB$7,"1"),'P&amp;R'!$N$8:$Q$1113,2,FALSE)), "", VLOOKUP(CONCATENATE($B30,BB$7,"1"),'P&amp;R'!$N$8:$Q$1113,2,FALSE))</f>
        <v/>
      </c>
      <c r="BC30" s="472"/>
      <c r="BD30" s="473"/>
      <c r="BE30" s="471" t="str">
        <f>IF(ISNA(VLOOKUP(CONCATENATE($B30,BE$7,"1"),'P&amp;R'!$N$8:$Q$1113,2,FALSE)), "", VLOOKUP(CONCATENATE($B30,BE$7,"1"),'P&amp;R'!$N$8:$Q$1113,2,FALSE))</f>
        <v/>
      </c>
      <c r="BF30" s="472"/>
      <c r="BG30" s="473"/>
      <c r="BH30" s="471" t="str">
        <f>IF(ISNA(VLOOKUP(CONCATENATE($B30,BH$7,"1"),'P&amp;R'!$N$8:$Q$1113,2,FALSE)), "", VLOOKUP(CONCATENATE($B30,BH$7,"1"),'P&amp;R'!$N$8:$Q$1113,2,FALSE))</f>
        <v/>
      </c>
      <c r="BI30" s="472"/>
      <c r="BJ30" s="473"/>
      <c r="BK30" s="471" t="str">
        <f>IF(ISNA(VLOOKUP(CONCATENATE($B30,BK$7,"1"),'P&amp;R'!$N$8:$Q$1113,2,FALSE)), "", VLOOKUP(CONCATENATE($B30,BK$7,"1"),'P&amp;R'!$N$8:$Q$1113,2,FALSE))</f>
        <v/>
      </c>
      <c r="BL30" s="472"/>
      <c r="BM30" s="473"/>
      <c r="BN30" s="471" t="str">
        <f>IF(ISNA(VLOOKUP(CONCATENATE($B30,BN$7,"1"),'P&amp;R'!$N$8:$Q$1113,2,FALSE)), "", VLOOKUP(CONCATENATE($B30,BN$7,"1"),'P&amp;R'!$N$8:$Q$1113,2,FALSE))</f>
        <v/>
      </c>
      <c r="BO30" s="472"/>
      <c r="BP30" s="473"/>
      <c r="BQ30" s="471" t="str">
        <f>IF(ISNA(VLOOKUP(CONCATENATE($B30,BQ$7,"1"),'P&amp;R'!$N$8:$Q$1113,2,FALSE)), "", VLOOKUP(CONCATENATE($B30,BQ$7,"1"),'P&amp;R'!$N$8:$Q$1113,2,FALSE))</f>
        <v/>
      </c>
      <c r="BR30" s="472"/>
      <c r="BS30" s="473"/>
      <c r="BT30" s="471" t="str">
        <f>IF(ISNA(VLOOKUP(CONCATENATE($B30,BT$7,"1"),'P&amp;R'!$N$8:$Q$1113,2,FALSE)), "", VLOOKUP(CONCATENATE($B30,BT$7,"1"),'P&amp;R'!$N$8:$Q$1113,2,FALSE))</f>
        <v/>
      </c>
      <c r="BU30" s="472"/>
      <c r="BV30" s="473"/>
      <c r="BW30" s="162"/>
      <c r="BX30" s="85"/>
      <c r="BY30" s="88"/>
      <c r="BZ30" s="88"/>
      <c r="CA30" s="88"/>
      <c r="CB30" s="92"/>
      <c r="CC30" s="92"/>
      <c r="CD30" s="96"/>
      <c r="CE30" s="96"/>
      <c r="CF30" s="100"/>
      <c r="CG30" s="104"/>
      <c r="CH30" s="19"/>
      <c r="CI30" s="122"/>
      <c r="CJ30" s="122"/>
      <c r="CK30" s="19"/>
      <c r="CL30" s="150"/>
      <c r="CM30" s="19"/>
      <c r="CN30" s="19"/>
      <c r="CO30" s="19"/>
      <c r="CP30" s="151"/>
      <c r="CQ30" s="19"/>
      <c r="CR30" s="19"/>
      <c r="CS30" s="154"/>
      <c r="CT30" s="155"/>
      <c r="CU30" s="19"/>
      <c r="CV30" s="19"/>
      <c r="CW30" s="19"/>
    </row>
    <row r="31" spans="2:101" ht="24.9" customHeight="1" x14ac:dyDescent="0.35">
      <c r="B31" s="432"/>
      <c r="C31" s="329" t="str">
        <f>IF(AL9&lt;&gt;"",AL9,"")</f>
        <v/>
      </c>
      <c r="D31" s="330" t="str">
        <f>IF(AK9&lt;&gt;"",AK9,"")</f>
        <v/>
      </c>
      <c r="E31" s="333" t="str">
        <f>IF(AJ9&lt;&gt;"",AJ9,"")</f>
        <v/>
      </c>
      <c r="F31" s="332" t="str">
        <f>IF(AL11&lt;&gt;"",AL11,"")</f>
        <v/>
      </c>
      <c r="G31" s="330" t="str">
        <f>IF(AK11&lt;&gt;"",AK11,"")</f>
        <v/>
      </c>
      <c r="H31" s="331" t="str">
        <f>IF(AJ11&lt;&gt;"",AJ11,"")</f>
        <v/>
      </c>
      <c r="I31" s="332" t="str">
        <f>IF(AL13&lt;&gt;"",AL13,"")</f>
        <v/>
      </c>
      <c r="J31" s="330" t="str">
        <f>IF(AK13&lt;&gt;"",AK13,"")</f>
        <v/>
      </c>
      <c r="K31" s="331" t="str">
        <f>IF(AJ13&lt;&gt;"",AJ13,"")</f>
        <v/>
      </c>
      <c r="L31" s="332" t="str">
        <f>IF(AL15&lt;&gt;"",AL15,"")</f>
        <v/>
      </c>
      <c r="M31" s="330" t="str">
        <f>IF(AK15&lt;&gt;"",AK15,"")</f>
        <v/>
      </c>
      <c r="N31" s="331" t="str">
        <f>IF(AJ15&lt;&gt;"",AJ15,"")</f>
        <v/>
      </c>
      <c r="O31" s="332" t="str">
        <f>IF(AL17&lt;&gt;"",AL17,"")</f>
        <v/>
      </c>
      <c r="P31" s="330" t="str">
        <f>IF(AK17&lt;&gt;"",AK17,"")</f>
        <v/>
      </c>
      <c r="Q31" s="331" t="str">
        <f>IF(AJ17&lt;&gt;"",AJ17,"")</f>
        <v/>
      </c>
      <c r="R31" s="332" t="str">
        <f>IF(AL19&lt;&gt;"",AL19,"")</f>
        <v/>
      </c>
      <c r="S31" s="330" t="str">
        <f>IF(AK19&lt;&gt;"",AK19,"")</f>
        <v/>
      </c>
      <c r="T31" s="331" t="str">
        <f>IF(AJ19&lt;&gt;"",AJ19,"")</f>
        <v/>
      </c>
      <c r="U31" s="332" t="str">
        <f>IF(AL21&lt;&gt;"",AL21,"")</f>
        <v/>
      </c>
      <c r="V31" s="330" t="str">
        <f>IF(AK21&lt;&gt;"",AK21,"")</f>
        <v/>
      </c>
      <c r="W31" s="331" t="str">
        <f>IF(AJ21&lt;&gt;"",AJ21,"")</f>
        <v/>
      </c>
      <c r="X31" s="332" t="str">
        <f>IF(AL23&lt;&gt;"",AL23,"")</f>
        <v/>
      </c>
      <c r="Y31" s="330" t="str">
        <f>IF(AK23&lt;&gt;"",AK23,"")</f>
        <v/>
      </c>
      <c r="Z31" s="331" t="str">
        <f>IF(AJ23&lt;&gt;"",AJ23,"")</f>
        <v/>
      </c>
      <c r="AA31" s="332" t="str">
        <f>IF(AL25&lt;&gt;"",AL25,"")</f>
        <v/>
      </c>
      <c r="AB31" s="330" t="str">
        <f>IF(AK25&lt;&gt;"",AK25,"")</f>
        <v/>
      </c>
      <c r="AC31" s="331" t="str">
        <f>IF(AJ25&lt;&gt;"",AJ25,"")</f>
        <v/>
      </c>
      <c r="AD31" s="332" t="str">
        <f>IF(AL27&lt;&gt;"",AL27,"")</f>
        <v/>
      </c>
      <c r="AE31" s="330" t="str">
        <f>IF(AK27&lt;&gt;"",AK27,"")</f>
        <v/>
      </c>
      <c r="AF31" s="331" t="str">
        <f>IF(AJ27&lt;&gt;"",AJ27,"")</f>
        <v/>
      </c>
      <c r="AG31" s="332" t="str">
        <f>IF(AL29&lt;&gt;"",AL29,"")</f>
        <v/>
      </c>
      <c r="AH31" s="330" t="str">
        <f>IF(AK29&lt;&gt;"",AK29,"")</f>
        <v/>
      </c>
      <c r="AI31" s="331" t="str">
        <f>IF(AJ29&lt;&gt;"",AJ29,"")</f>
        <v/>
      </c>
      <c r="AJ31" s="334"/>
      <c r="AK31" s="327"/>
      <c r="AL31" s="328"/>
      <c r="AM31" s="324" t="str">
        <f>IF(ISNA(VLOOKUP(CONCATENATE($B30,AM$7,"1"),'P&amp;R'!$N$8:$Q$1113,3,FALSE)), "", VLOOKUP(CONCATENATE($B30,AM$7,"1"),'P&amp;R'!$N$8:$Q$1113,3,FALSE))</f>
        <v/>
      </c>
      <c r="AN31" s="324" t="str">
        <f>IF(ISNA(VLOOKUP(CONCATENATE($B30,AM$7,"1"),'P&amp;R'!$N$8:$Q$1113,4,FALSE)), "", VLOOKUP(CONCATENATE($B30,AM$7,"1"),'P&amp;R'!$N$8:$Q$1113,4,FALSE))</f>
        <v/>
      </c>
      <c r="AO31" s="325" t="str">
        <f>IF(ISNA(VLOOKUP(CONCATENATE(AM$7,$B30,"1"),'P&amp;R'!$N$8:$Q$1113,3,FALSE)), "", VLOOKUP(CONCATENATE(AM$7,$B30,"1"),'P&amp;R'!$N$8:$Q$1113,3,FALSE))</f>
        <v/>
      </c>
      <c r="AP31" s="324" t="str">
        <f>IF(ISNA(VLOOKUP(CONCATENATE($B30,AP$7,"1"),'P&amp;R'!$N$8:$Q$1113,3,FALSE)), "", VLOOKUP(CONCATENATE($B30,AP$7,"1"),'P&amp;R'!$N$8:$Q$1113,3,FALSE))</f>
        <v/>
      </c>
      <c r="AQ31" s="324" t="str">
        <f>IF(ISNA(VLOOKUP(CONCATENATE($B30,AP$7,"1"),'P&amp;R'!$N$8:$Q$1113,4,FALSE)), "", VLOOKUP(CONCATENATE($B30,AP$7,"1"),'P&amp;R'!$N$8:$Q$1113,4,FALSE))</f>
        <v/>
      </c>
      <c r="AR31" s="325" t="str">
        <f>IF(ISNA(VLOOKUP(CONCATENATE(AP$7,$B30,"1"),'P&amp;R'!$N$8:$Q$1113,3,FALSE)), "", VLOOKUP(CONCATENATE(AP$7,$B30,"1"),'P&amp;R'!$N$8:$Q$1113,3,FALSE))</f>
        <v/>
      </c>
      <c r="AS31" s="324" t="str">
        <f>IF(ISNA(VLOOKUP(CONCATENATE($B30,AS$7,"1"),'P&amp;R'!$N$8:$Q$1113,3,FALSE)), "", VLOOKUP(CONCATENATE($B30,AS$7,"1"),'P&amp;R'!$N$8:$Q$1113,3,FALSE))</f>
        <v/>
      </c>
      <c r="AT31" s="324" t="str">
        <f>IF(ISNA(VLOOKUP(CONCATENATE($B30,AS$7,"1"),'P&amp;R'!$N$8:$Q$1113,4,FALSE)), "", VLOOKUP(CONCATENATE($B30,AS$7,"1"),'P&amp;R'!$N$8:$Q$1113,4,FALSE))</f>
        <v/>
      </c>
      <c r="AU31" s="325" t="str">
        <f>IF(ISNA(VLOOKUP(CONCATENATE(AS$7,$B30,"1"),'P&amp;R'!$N$8:$Q$1113,3,FALSE)), "", VLOOKUP(CONCATENATE(AS$7,$B30,"1"),'P&amp;R'!$N$8:$Q$1113,3,FALSE))</f>
        <v/>
      </c>
      <c r="AV31" s="324" t="str">
        <f>IF(ISNA(VLOOKUP(CONCATENATE($B30,AV$7,"1"),'P&amp;R'!$N$8:$Q$1113,3,FALSE)), "", VLOOKUP(CONCATENATE($B30,AV$7,"1"),'P&amp;R'!$N$8:$Q$1113,3,FALSE))</f>
        <v/>
      </c>
      <c r="AW31" s="324" t="str">
        <f>IF(ISNA(VLOOKUP(CONCATENATE($B30,AV$7,"1"),'P&amp;R'!$N$8:$Q$1113,4,FALSE)), "", VLOOKUP(CONCATENATE($B30,AV$7,"1"),'P&amp;R'!$N$8:$Q$1113,4,FALSE))</f>
        <v/>
      </c>
      <c r="AX31" s="325" t="str">
        <f>IF(ISNA(VLOOKUP(CONCATENATE(AV$7,$B30,"1"),'P&amp;R'!$N$8:$Q$1113,3,FALSE)), "", VLOOKUP(CONCATENATE(AV$7,$B30,"1"),'P&amp;R'!$N$8:$Q$1113,3,FALSE))</f>
        <v/>
      </c>
      <c r="AY31" s="324" t="str">
        <f>IF(ISNA(VLOOKUP(CONCATENATE($B30,AY$7,"1"),'P&amp;R'!$N$8:$Q$1113,3,FALSE)), "", VLOOKUP(CONCATENATE($B30,AY$7,"1"),'P&amp;R'!$N$8:$Q$1113,3,FALSE))</f>
        <v/>
      </c>
      <c r="AZ31" s="324" t="str">
        <f>IF(ISNA(VLOOKUP(CONCATENATE($B30,AY$7,"1"),'P&amp;R'!$N$8:$Q$1113,4,FALSE)), "", VLOOKUP(CONCATENATE($B30,AY$7,"1"),'P&amp;R'!$N$8:$Q$1113,4,FALSE))</f>
        <v/>
      </c>
      <c r="BA31" s="325" t="str">
        <f>IF(ISNA(VLOOKUP(CONCATENATE(AY$7,$B30,"1"),'P&amp;R'!$N$8:$Q$1113,3,FALSE)), "", VLOOKUP(CONCATENATE(AY$7,$B30,"1"),'P&amp;R'!$N$8:$Q$1113,3,FALSE))</f>
        <v/>
      </c>
      <c r="BB31" s="324" t="str">
        <f>IF(ISNA(VLOOKUP(CONCATENATE($B30,BB$7,"1"),'P&amp;R'!$N$8:$Q$1113,3,FALSE)), "", VLOOKUP(CONCATENATE($B30,BB$7,"1"),'P&amp;R'!$N$8:$Q$1113,3,FALSE))</f>
        <v/>
      </c>
      <c r="BC31" s="324" t="str">
        <f>IF(ISNA(VLOOKUP(CONCATENATE($B30,BB$7,"1"),'P&amp;R'!$N$8:$Q$1113,4,FALSE)), "", VLOOKUP(CONCATENATE($B30,BB$7,"1"),'P&amp;R'!$N$8:$Q$1113,4,FALSE))</f>
        <v/>
      </c>
      <c r="BD31" s="325" t="str">
        <f>IF(ISNA(VLOOKUP(CONCATENATE(BB$7,$B30,"1"),'P&amp;R'!$N$8:$Q$1113,3,FALSE)), "", VLOOKUP(CONCATENATE(BB$7,$B30,"1"),'P&amp;R'!$N$8:$Q$1113,3,FALSE))</f>
        <v/>
      </c>
      <c r="BE31" s="324" t="str">
        <f>IF(ISNA(VLOOKUP(CONCATENATE($B30,BE$7,"1"),'P&amp;R'!$N$8:$Q$1113,3,FALSE)), "", VLOOKUP(CONCATENATE($B30,BE$7,"1"),'P&amp;R'!$N$8:$Q$1113,3,FALSE))</f>
        <v/>
      </c>
      <c r="BF31" s="324" t="str">
        <f>IF(ISNA(VLOOKUP(CONCATENATE($B30,BE$7,"1"),'P&amp;R'!$N$8:$Q$1113,4,FALSE)), "", VLOOKUP(CONCATENATE($B30,BE$7,"1"),'P&amp;R'!$N$8:$Q$1113,4,FALSE))</f>
        <v/>
      </c>
      <c r="BG31" s="325" t="str">
        <f>IF(ISNA(VLOOKUP(CONCATENATE(BE$7,$B30,"1"),'P&amp;R'!$N$8:$Q$1113,3,FALSE)), "", VLOOKUP(CONCATENATE(BE$7,$B30,"1"),'P&amp;R'!$N$8:$Q$1113,3,FALSE))</f>
        <v/>
      </c>
      <c r="BH31" s="324" t="str">
        <f>IF(ISNA(VLOOKUP(CONCATENATE($B30,BH$7,"1"),'P&amp;R'!$N$8:$Q$1113,3,FALSE)), "", VLOOKUP(CONCATENATE($B30,BH$7,"1"),'P&amp;R'!$N$8:$Q$1113,3,FALSE))</f>
        <v/>
      </c>
      <c r="BI31" s="324" t="str">
        <f>IF(ISNA(VLOOKUP(CONCATENATE($B30,BH$7,"1"),'P&amp;R'!$N$8:$Q$1113,4,FALSE)), "", VLOOKUP(CONCATENATE($B30,BH$7,"1"),'P&amp;R'!$N$8:$Q$1113,4,FALSE))</f>
        <v/>
      </c>
      <c r="BJ31" s="325" t="str">
        <f>IF(ISNA(VLOOKUP(CONCATENATE(BH$7,$B30,"1"),'P&amp;R'!$N$8:$Q$1113,3,FALSE)), "", VLOOKUP(CONCATENATE(BH$7,$B30,"1"),'P&amp;R'!$N$8:$Q$1113,3,FALSE))</f>
        <v/>
      </c>
      <c r="BK31" s="324" t="str">
        <f>IF(ISNA(VLOOKUP(CONCATENATE($B30,BK$7,"1"),'P&amp;R'!$N$8:$Q$1113,3,FALSE)), "", VLOOKUP(CONCATENATE($B30,BK$7,"1"),'P&amp;R'!$N$8:$Q$1113,3,FALSE))</f>
        <v/>
      </c>
      <c r="BL31" s="324" t="str">
        <f>IF(ISNA(VLOOKUP(CONCATENATE($B30,BK$7,"1"),'P&amp;R'!$N$8:$Q$1113,4,FALSE)), "", VLOOKUP(CONCATENATE($B30,BK$7,"1"),'P&amp;R'!$N$8:$Q$1113,4,FALSE))</f>
        <v/>
      </c>
      <c r="BM31" s="325" t="str">
        <f>IF(ISNA(VLOOKUP(CONCATENATE(BK$7,$B30,"1"),'P&amp;R'!$N$8:$Q$1113,3,FALSE)), "", VLOOKUP(CONCATENATE(BK$7,$B30,"1"),'P&amp;R'!$N$8:$Q$1113,3,FALSE))</f>
        <v/>
      </c>
      <c r="BN31" s="324" t="str">
        <f>IF(ISNA(VLOOKUP(CONCATENATE($B30,BN$7,"1"),'P&amp;R'!$N$8:$Q$1113,3,FALSE)), "", VLOOKUP(CONCATENATE($B30,BN$7,"1"),'P&amp;R'!$N$8:$Q$1113,3,FALSE))</f>
        <v/>
      </c>
      <c r="BO31" s="324" t="str">
        <f>IF(ISNA(VLOOKUP(CONCATENATE($B30,BN$7,"1"),'P&amp;R'!$N$8:$Q$1113,4,FALSE)), "", VLOOKUP(CONCATENATE($B30,BN$7,"1"),'P&amp;R'!$N$8:$Q$1113,4,FALSE))</f>
        <v/>
      </c>
      <c r="BP31" s="325" t="str">
        <f>IF(ISNA(VLOOKUP(CONCATENATE(BN$7,$B30,"1"),'P&amp;R'!$N$8:$Q$1113,3,FALSE)), "", VLOOKUP(CONCATENATE(BN$7,$B30,"1"),'P&amp;R'!$N$8:$Q$1113,3,FALSE))</f>
        <v/>
      </c>
      <c r="BQ31" s="324" t="str">
        <f>IF(ISNA(VLOOKUP(CONCATENATE($B30,BQ$7,"1"),'P&amp;R'!$N$8:$Q$1113,3,FALSE)), "", VLOOKUP(CONCATENATE($B30,BQ$7,"1"),'P&amp;R'!$N$8:$Q$1113,3,FALSE))</f>
        <v/>
      </c>
      <c r="BR31" s="324" t="str">
        <f>IF(ISNA(VLOOKUP(CONCATENATE($B30,BQ$7,"1"),'P&amp;R'!$N$8:$Q$1113,4,FALSE)), "", VLOOKUP(CONCATENATE($B30,BQ$7,"1"),'P&amp;R'!$N$8:$Q$1113,4,FALSE))</f>
        <v/>
      </c>
      <c r="BS31" s="325" t="str">
        <f>IF(ISNA(VLOOKUP(CONCATENATE(BQ$7,$B30,"1"),'P&amp;R'!$N$8:$Q$1113,3,FALSE)), "", VLOOKUP(CONCATENATE(BQ$7,$B30,"1"),'P&amp;R'!$N$8:$Q$1113,3,FALSE))</f>
        <v/>
      </c>
      <c r="BT31" s="324" t="str">
        <f>IF(ISNA(VLOOKUP(CONCATENATE($B30,BT$7,"1"),'P&amp;R'!$N$8:$Q$1113,3,FALSE)), "", VLOOKUP(CONCATENATE($B30,BT$7,"1"),'P&amp;R'!$N$8:$Q$1113,3,FALSE))</f>
        <v/>
      </c>
      <c r="BU31" s="324" t="str">
        <f>IF(ISNA(VLOOKUP(CONCATENATE($B30,BT$7,"1"),'P&amp;R'!$N$8:$Q$1113,4,FALSE)), "", VLOOKUP(CONCATENATE($B30,BT$7,"1"),'P&amp;R'!$N$8:$Q$1113,4,FALSE))</f>
        <v/>
      </c>
      <c r="BV31" s="325" t="str">
        <f>IF(ISNA(VLOOKUP(CONCATENATE(BT$7,$B30,"1"),'P&amp;R'!$N$8:$Q$1113,3,FALSE)), "", VLOOKUP(CONCATENATE(BT$7,$B30,"1"),'P&amp;R'!$N$8:$Q$1113,3,FALSE))</f>
        <v/>
      </c>
      <c r="BW31" s="163"/>
      <c r="BX31" s="86">
        <f>SUM(BY31:CC31)</f>
        <v>0</v>
      </c>
      <c r="BY31" s="89">
        <f>IF(AND(D31&lt;&gt;"DF",C31&gt;E31),1,0)+IF(AND(G31&lt;&gt;"DF",F31&gt;H31),1,0)+IF(AND(J31&lt;&gt;"DF",I31&gt;K31),1,0)+IF(AND(M31&lt;&gt;"DF",L31&gt;N31),1,0)+IF(AND(P31&lt;&gt;"DF",O31&gt;Q31),1,0)+IF(AND(S31&lt;&gt;"DF",R31&gt;T31),1,0)+IF(AND(V31&lt;&gt;"DF",U31&gt;W31),1,0)+IF(AND(Y31&lt;&gt;"DF",X31&gt;Z31),1,0)+IF(AND(AB31&lt;&gt;"DF",AA31&gt;AC31),1,0)+IF(AND(AE31&lt;&gt;"DF",AD31&gt;AF31),1,0)+IF(AND(AH31&lt;&gt;"DF",AG31&gt;AI31),1,0)+IF(AND(AK31&lt;&gt;"DF",AJ31&gt;AL31),1,0)+IF(AND(AN31&lt;&gt;"DF",AM31&gt;AO31),1,0)+IF(AND(AQ31&lt;&gt;"DF",AP31&gt;AR31),1,0)+IF(AND(AT31&lt;&gt;"DF",AS31&gt;AU31),1,0)+IF(AND(AW31&lt;&gt;"DF",AV31&gt;AX31),1,0)+IF(AND(AZ31&lt;&gt;"DF",AY31&gt;BA31),1,0)+IF(AND(BC31&lt;&gt;"DF",BB31&gt;BD31),1,0)+IF(AND(BF31&lt;&gt;"DF",BE31&gt;BG31),1,0)+IF(AND(BI31&lt;&gt;"DF",BH31&gt;BJ31),1,0)+IF(AND(BL31&lt;&gt;"DF",BK31&gt;BM31),1,0)+IF(AND(BO31&lt;&gt;"DF",BN31&gt;BP31),1,0)+IF(AND(BR31&lt;&gt;"DF",BQ31&gt;BS31),1,0)+IF(AND(BU31&lt;&gt;"DF",BT31&gt;BV31),1,0)</f>
        <v>0</v>
      </c>
      <c r="BZ31" s="89">
        <f>IF(AND(C31=E31,C31&lt;&gt;"",E31&lt;&gt;""),1,0)+IF(AND(F31=H31,F31&lt;&gt;"",H31&lt;&gt;""),1,0)+IF(AND(I31=K31,I31&lt;&gt;"",K31&lt;&gt;""),1,0)+IF(AND(L31=N31,L31&lt;&gt;"",N31&lt;&gt;""),1,0)+IF(AND(O31=Q31,O31&lt;&gt;"",Q31&lt;&gt;""),1,0)+IF(AND(R31=T31,R31&lt;&gt;"",T31&lt;&gt;""),1,0)+IF(AND(U31=W31,U31&lt;&gt;"",W31&lt;&gt;""),1,0)+IF(AND(X31=Z31,X31&lt;&gt;"",Z31&lt;&gt;""),1,0)+IF(AND(AA31=AC31,AA31&lt;&gt;"",AC31&lt;&gt;""),1,0)+IF(AND(AD31=AF31,AD31&lt;&gt;"",AF31&lt;&gt;""),1,0)+IF(AND(AG31=AI31,AG31&lt;&gt;"",AI31&lt;&gt;""),1,0)+IF(AND(AJ31=AL31,AJ31&lt;&gt;"",AL31&lt;&gt;""),1,0)+IF(AND(AM31=AO31,AM31&lt;&gt;"",AO31&lt;&gt;""),1,0)+IF(AND(AP31=AR31,AP31&lt;&gt;"",AR31&lt;&gt;""),1,0)+IF(AND(AS31=AU31,AS31&lt;&gt;"",AU31&lt;&gt;""),1,0)+IF(AND(AV31=AX31,AV31&lt;&gt;"",AX31&lt;&gt;""),1,0)+IF(AND(AY31=BA31,AY31&lt;&gt;"",BA31&lt;&gt;""),1,0)+IF(AND(BB31=BD31,BB31&lt;&gt;"",BD31&lt;&gt;""),1,0)+IF(AND(BE31=BG31,BE31&lt;&gt;"",BG31&lt;&gt;""),1,0)+IF(AND(BH31=BJ31,BH31&lt;&gt;"",BJ31&lt;&gt;""),1,0)+IF(AND(BK31=BM31,BK31&lt;&gt;"",BM31&lt;&gt;""),1,0)+IF(AND(BN31=BP31,BN31&lt;&gt;"",BP31&lt;&gt;""),1,0)+IF(AND(BQ31=BS31,BQ31&lt;&gt;"",BS31&lt;&gt;""),1,0)+IF(AND(BT31=BV31,BT31&lt;&gt;"",BV31&lt;&gt;""),1,0)</f>
        <v>0</v>
      </c>
      <c r="CA31" s="89">
        <f>IF(AND(D31&lt;&gt;"DF",C31&lt;E31),1,0)+IF(AND(G31&lt;&gt;"DF",F31&lt;H31),1,0)+IF(AND(J31&lt;&gt;"DF",I31&lt;K31),1,0)+IF(AND(M31&lt;&gt;"DF",L31&lt;N31),1,0)+IF(AND(P31&lt;&gt;"DF",O31&lt;Q31),1,0)+IF(AND(S31&lt;&gt;"DF",R31&lt;T31),1,0)+IF(AND(V31&lt;&gt;"DF",U31&lt;W31),1,0)+IF(AND(Y31&lt;&gt;"DF",X31&lt;Z31),1,0)+IF(AND(AB31&lt;&gt;"DF",AA31&lt;AC31),1,0)+IF(AND(AE31&lt;&gt;"DF",AD31&lt;AF31),1,0)+IF(AND(AH31&lt;&gt;"DF",AG31&lt;AI31),1,0)+IF(AND(AK31&lt;&gt;"DF",AJ31&lt;AL31),1,0)+IF(AND(AN31&lt;&gt;"DF",AM31&lt;AO31),1,0)+IF(AND(AQ31&lt;&gt;"DF",AP31&lt;AR31),1,0)+IF(AND(AT31&lt;&gt;"DF",AS31&lt;AU31),1,0)+IF(AND(AW31&lt;&gt;"DF",AV31&lt;AX31),1,0)+IF(AND(AZ31&lt;&gt;"DF",AY31&lt;BA31),1,0)+IF(AND(BC31&lt;&gt;"DF",BB31&lt;BD31),1,0)+IF(AND(BF31&lt;&gt;"DF",BE31&lt;BG31),1,0)+IF(AND(BI31&lt;&gt;"DF",BH31&lt;BJ31),1,0)+IF(AND(BL31&lt;&gt;"DF",BK31&lt;BM31),1,0)+IF(AND(BO31&lt;&gt;"DF",BN31&lt;BP31),1,0)+IF(AND(BR31&lt;&gt;"DF",BQ31&lt;BS31),1,0)+IF(AND(BU31&lt;&gt;"DF",BT31&lt;BV31),1,0)</f>
        <v>0</v>
      </c>
      <c r="CB31" s="93">
        <f>IF(AND(D31="DF",C31&gt;E31),1,0)+IF(AND(G31="DF",F31&gt;H31),1,0)+IF(AND(J31="DF",I31&gt;K31),1,0)+IF(AND(M31="DF",L31&gt;N31),1,0)+IF(AND(P31="DF",O31&gt;Q31),1,0)+IF(AND(S31="DF",R31&gt;T31),1,0)+IF(AND(V31="DF",U31&gt;W31),1,0)+IF(AND(Y31="DF",X31&gt;Z31),1,0)+IF(AND(AB31="DF",AA31&gt;AC31),1,0)+IF(AND(AE31="DF",AD31&gt;AF31),1,0)+IF(AND(AH31="DF",AG31&gt;AI31),1,0)+IF(AND(AK31="DF",AJ31&gt;AL31),1,0)+IF(AND(AN31="DF",AM31&gt;AO31),1,0)+IF(AND(AQ31="DF",AP31&gt;AR31),1,0)+IF(AND(AT31="DF",AS31&gt;AU31),1,0)+IF(AND(AW31="DF",AV31&gt;AX31),1,0)+IF(AND(AZ31="DF",AY31&gt;BA31),1,0)+IF(AND(BC31="DF",BB31&gt;BD31),1,0)+IF(AND(BF31="DF",BE31&gt;BG31),1,0)+IF(AND(BI31="DF",BH31&gt;BJ31),1,0)+IF(AND(BL31="DF",BK31&gt;BM31),1,0)+IF(AND(BO31="DF",BN31&gt;BP31),1,0)+IF(AND(BR31="DF",BQ31&gt;BS31),1,0)+IF(AND(BU31="DF",BT31&gt;BV31),1,0)</f>
        <v>0</v>
      </c>
      <c r="CC31" s="93">
        <f>IF(AND(D31="DF",C31&lt;E31),1,0)+IF(AND(G31="DF",F31&lt;H31),1,0)+IF(AND(J31="DF",I31&lt;K31),1,0)+IF(AND(M31="DF",L31&lt;N31),1,0)+IF(AND(P31="DF",O31&lt;Q31),1,0)+IF(AND(S31="DF",R31&lt;T31),1,0)+IF(AND(V31="DF",U31&lt;W31),1,0)+IF(AND(Y31="DF",X31&lt;Z31),1,0)+IF(AND(AB31="DF",AA31&lt;AC31),1,0)+IF(AND(AE31="DF",AD31&lt;AF31),1,0)+IF(AND(AH31="DF",AG31&lt;AI31),1,0)+IF(AND(AK31="DF",AJ31&lt;AL31),1,0)+IF(AND(AN31="DF",AM31&lt;AO31),1,0)+IF(AND(AQ31="DF",AP31&lt;AR31),1,0)+IF(AND(AT31="DF",AS31&lt;AU31),1,0)+IF(AND(AW31="DF",AV31&lt;AX31),1,0)+IF(AND(AZ31="DF",AY31&lt;BA31),1,0)+IF(AND(BC31="DF",BB31&lt;BD31),1,0)+IF(AND(BF31="DF",BE31&lt;BG31),1,0)+IF(AND(BI31="DF",BH31&lt;BJ31),1,0)+IF(AND(BL31="DF",BK31&lt;BM31),1,0)+IF(AND(BO31="DF",BN31&lt;BP31),1,0)+IF(AND(BR31="DF",BQ31&lt;BS31),1,0)+IF(AND(BU31="DF",BT31&lt;BV31),1,0)</f>
        <v>0</v>
      </c>
      <c r="CD31" s="97">
        <f>SUM(C31)+SUM(F31)+SUM(I31)+SUM(L31)+SUM(O31)+SUM(R31)+SUM(U31)+SUM(X31)+SUM(AA31)+SUM(AD31)+SUM(AG31)+SUM(AJ31)+SUM(AM31)+SUM(AP31)+SUM(AS31)+SUM(AV31)+SUM(AY31)+SUM(BB31)+SUM(BE31)+SUM(BH31)+SUM(BK31)+SUM(BN31)+SUM(BQ31)+SUM(BT31)</f>
        <v>0</v>
      </c>
      <c r="CE31" s="97">
        <f>SUM(E31)+SUM(H31)+SUM(K31)+SUM(N31)+SUM(Q31)+SUM(T31)+SUM(W31)+SUM(Z31)+SUM(AC31)+SUM(AF31)+SUM(AI31)+SUM(AL31)+SUM(AO31)+SUM(AR31)+SUM(AU31)+SUM(AX31)+SUM(BA31)+SUM(BD31)+SUM(BG31)+SUM(BJ31)+SUM(BM31)+SUM(BP31)+SUM(BS31)+SUM(BV31)</f>
        <v>0</v>
      </c>
      <c r="CF31" s="101">
        <f>CD31-CE31</f>
        <v>0</v>
      </c>
      <c r="CG31" s="105">
        <f>SUM(BY31*$BY$5)+SUM(BZ31*$BZ$5)+SUM(CA31*$CA$5)+SUM(CB31*$CB$5)+SUM(CC31*$CC$5)</f>
        <v>0</v>
      </c>
      <c r="CH31" s="19"/>
      <c r="CI31" s="129">
        <f>SUM(CL31:CP31)</f>
        <v>0</v>
      </c>
      <c r="CJ31" s="129">
        <f>CS31-CT31</f>
        <v>0</v>
      </c>
      <c r="CK31" s="19"/>
      <c r="CL31" s="126">
        <f>IF(AND(CG31=$CG$9,C31&gt;E31,D31="-"),$BY$5,0)+IF(AND(CG31=$CG$11,F31&gt;H31,G31="-"),$BY$5,0)+IF(AND(CG31=$CG$13,I31&gt;K31,J31="-"),$BY$5,0)+IF(AND(CG31=$CG$15,L31&gt;N31,M31="-"),$BY$5,0)+IF(AND(CG31=$CG$17,O31&gt;Q31,P31="-"),$BY$5,0)+IF(AND(CG31=$CG$19,R31&gt;T31,S31="-"),$BY$5,0)+IF(AND(CG31=$CG$21,U31&gt;W31,V31="-"),$BY$5,0)+IF(AND(CG31=$CG$23,X31&gt;Z31,Y31="-"),$BY$5,0)+IF(AND(CG31=$CG$25,AA31&gt;AC31,AB31="-"),$BY$5,0)+IF(AND(CG31=$CG$27,AD31&gt;AF31,AE31="-"),$BY$5,0)+IF(AND(CG31=$CG$29,AG31&gt;AI31,AH31="-"),$BY$5,0)+IF(AND(CG31=$CG$31,AJ31&gt;AL31,AK31="-"),$BY$5,0)+IF(AND(CG31=$CG$33,AM31&gt;AO31,AN31="-"),$BY$5,0)+IF(AND(CG31=$CG$35,AP31&gt;AR31,AQ31="-"),$BY$5,0)+IF(AND(CG31=$CG$37,AS31&gt;AU31,AT31="-"),$BY$5,0)+IF(AND(CG31=$CG$39,AV31&gt;AX31,AW31="-"),$BY$5,0)+IF(AND(CG31=$CG$41,AY31&gt;BA31,AZ31="-"),$BY$5,0)+IF(AND(CG31=$CG$43,BB31&gt;BD31,BC31="-"),$BY$5,0)+IF(AND(CG31=$CG$45,BE31&gt;BG31,BF31="-"),$BY$5,0)+IF(AND(CG31=$CG$47,BH31&gt;BJ31,BI31="-"),$BY$5,0)+IF(AND(CG31=$CG$49,BK31&gt;BM31,BL31="-"),$BY$5,0)+IF(AND(CG31=$CG$51,BN31&gt;BP31,BO31="-"),$BY$5,0)+IF(AND(CG31=$CG$53,BQ31&gt;BS31,BR31="-"),$BY$5,0)+IF(AND(CG31=$CG$55,BT31&gt;BV31,BU31="-"),$BY$5,0)</f>
        <v>0</v>
      </c>
      <c r="CM31" s="124">
        <f>IF(AND(CG31=$CG$9,C31=E31,E31&lt;&gt;"",D31="-"),$BZ$5,0)+IF(AND(CG31=$CG$11,F31=H31,H31&lt;&gt;"",G31="-"),$BZ$5,0)+IF(AND(CG31=$CG$13,I31=K31,K31&lt;&gt;"",J31="-"),$BZ$5,0)+IF(AND(CG31=$CG$15,L31=N31,N31&lt;&gt;"",M31="-"),$BZ$5,0)+IF(AND(CG31=$CG$17,O31=Q31,Q31&lt;&gt;"",P31="-"),$BZ$5,0)+IF(AND(CG31=$CG$19,R31=T31,T31&lt;&gt;"",S31="-"),$BZ$5,0)+IF(AND(CG31=$CG$21,U31=W31,W31&lt;&gt;"",V31="-"),$BZ$5,0)+IF(AND(CG31=$CG$23,X31=Z31,Z31&lt;&gt;"",Y31="-"),$BZ$5,0)+IF(AND(CG31=$CG$25,AA31=AC31,AC31&lt;&gt;"",AB31="-"),$BZ$5,0)+IF(AND(CG31=$CG$27,AD31=AF31,AF31&lt;&gt;"",AE31="-"),$BZ$5,0)+IF(AND(CG31=$CG$29,AG31=AI31,AI31&lt;&gt;"",AH31="-"),$BZ$5,0)+IF(AND(CG31=$CG$31,AJ31=AL31,AL31&lt;&gt;"",AK31="-"),$BZ$5,0)+IF(AND(CG31=$CG$33,AM31=AO31,AO31&lt;&gt;"",AN31="-"),$BZ$5,0)+IF(AND(CG31=$CG$35,AP31=AR31,AR31&lt;&gt;"",AQ31="-"),$BZ$5,0)+IF(AND(CG31=$CG$37,AS31=AU31,AU31&lt;&gt;"",AT31="-"),$BZ$5,0)+IF(AND(CG31=$CG$39,AV31=AX31,AX31&lt;&gt;"",AW31="-"),$BZ$5,0)+IF(AND(CG31=$CG$41,AY31=BA31,BA31&lt;&gt;"",AZ31="-"),$BZ$5,0)+IF(AND(CG31=$CG$43,BB31=BD31,BD31&lt;&gt;"",BC31="-"),$BZ$5,0)+IF(AND(CG31=$CG$45,BE31=BG31,BG31&lt;&gt;"",BF31="-"),$BZ$5,0)+IF(AND(CG31=$CG$47,BH31=BJ31,BJ31&lt;&gt;"",BI31="-"),$BZ$5,0)+IF(AND(CG31=$CG$49,BK31=BM31,BM31&lt;&gt;"",BL31="-"),$BZ$5,0)+IF(AND(CG31=$CG$51,BN31=BP31,BP31&lt;&gt;"",BO31="-"),$BZ$5,0)+IF(AND(CG31=$CG$53,BQ31=BS31,BS31&lt;&gt;"",BR31="-"),$BZ$5,0)+IF(AND(CG31=$CG$55,BT31=BV31,BV31&lt;&gt;"",BU31="-"),$BZ$5,0)</f>
        <v>0</v>
      </c>
      <c r="CN31" s="124">
        <f>IF(AND(CG31=$CG$9,C31&lt;E31,D31="-"),$CA$5,0)+IF(AND(CG31=$CG$11,F31&lt;H31,G31="-"),$CA$5,0)+IF(AND(CG31=$CG$13,I31&lt;K31,J31="-"),$CA$5,0)+IF(AND(CG31=$CG$15,L31&lt;N31,M31="-"),$CA$5,0)+IF(AND(CG31=$CG$17,O31&lt;Q31,P31="-"),$CA$5,0)+IF(AND(CG31=$CG$19,R31&lt;T31,S31="-"),$CA$5,0)+IF(AND(CG31=$CG$21,U31&lt;W31,V31="-"),$CA$5,0)+IF(AND(CG31=$CG$23,X31&lt;Z31,Y31="-"),$CA$5,0)+IF(AND(CG31=$CG$25,AA31&lt;AC31,AB31="-"),$CA$5,0)+IF(AND(CG31=$CG$27,AD31&lt;AF31,AE31="-"),$CA$5,0)+IF(AND(CG31=$CG$29,AG31&lt;AI31,AH31="-"),$CA$5,0)+IF(AND(CG31=$CG$31,AJ31&lt;AL31,AK31="-"),$CA$5,0)+IF(AND(CG31=$CG$33,AM31&lt;AO31,AN31="-"),$CA$5,0)+IF(AND(CG31=$CG$35,AP31&lt;AR31,AQ31="-"),$CA$5,0)+IF(AND(CG31=$CG$37,AS31&lt;AU31,AT31="-"),$CA$5,0)+IF(AND(CG31=$CG$39,AV31&lt;AX31,AW31="-"),$CA$5,0)+IF(AND(CG31=$CG$41,AY31&lt;BA31,AZ31="-"),$CA$5,0)+IF(AND(CG31=$CG$43,BB31&lt;BD31,BC31="-"),$CA$5,0)+IF(AND(CG31=$CG$45,BE31&lt;BG31,BF31="-"),$CA$5,0)+IF(AND(CG31=$CG$47,BH31&lt;BJ31,BI31="-"),$CA$5,0)+IF(AND(CG31=$CG$49,BK31&lt;BM31,BL31="-"),$CA$5,0)+IF(AND(CG31=$CG$51,BN31&lt;BP31,BO31="-"),$CA$5,0)+IF(AND(CG31=$CG$53,BQ31&lt;BS31,BR31="-"),$CA$5,0)+IF(AND(CG31=$CG$55,BT31&lt;BV31,BU31="-"),$CA$5,0)</f>
        <v>0</v>
      </c>
      <c r="CO31" s="125">
        <f>IF(AND(CG31=$CG$9,C31&gt;E31,D31="DF"),$CB$5,0)+IF(AND(CG31=$CG$11,F31&gt;H31,G31="DF"),$CB$5,0)+IF(AND(CG31=$CG$13,I31&gt;K31,J31="DF"),$CB$5,0)+IF(AND(CG31=$CG$15,L31&gt;N31,M31="DF"),$CB$5,0)+IF(AND(CG31=$CG$17,O31&gt;Q31,P31="DF"),$CB$5,0)+IF(AND(CG31=$CG$19,R31&gt;T31,S31="DF"),$CB$5,0)+IF(AND(CG31=$CG$21,U31&gt;W31,V31="DF"),$CB$5,0)+IF(AND(CG31=$CG$23,X31&gt;Z31,Y31="DF"),$CB$5,0)+IF(AND(CG31=$CG$25,AA31&gt;AC31,AB31="DF"),$CB$5,0)+IF(AND(CG31=$CG$27,AD31&gt;AF31,AE31="DF"),$CB$5,0)+IF(AND(CG31=$CG$29,AG31&gt;AI31,AH31="DF"),$CB$5,0)+IF(AND(CG31=$CG$31,AJ31&gt;AL31,AK31="DF"),$CB$5,0)+IF(AND(CG31=$CG$33,AM31&gt;AO31,AN31="DF"),$CB$5,0)+IF(AND(CG31=$CG$35,AP31&gt;AR31,AQ31="DF"),$CB$5,0)+IF(AND(CG31=$CG$37,AS31&gt;AU31,AT31="DF"),$CB$5,0)+IF(AND(CG31=$CG$39,AV31&gt;AX31,AW31="DF"),$CB$5,0)+IF(AND(CG31=$CG$41,AY31&gt;BA31,AZ31="DF"),$CB$5,0)+IF(AND(CG31=$CG$43,BB31&gt;BD31,BC31="DF"),$CB$5,0)+IF(AND(CG31=$CG$45,BE31&gt;BG31,BF31="DF"),$CB$5,0)+IF(AND(CG31=$CG$47,BH31&gt;BJ31,BI31="DF"),$CB$5,0)+IF(AND(CG31=$CG$49,BK31&gt;BM31,BL31="DF"),$CB$5,0)+IF(AND(CG31=$CG$51,BN31&gt;BP31,BO31="DF"),$CB$5,0)+IF(AND(CG31=$CG$53,BQ31&gt;BS31,BR31="DF"),$CB$5,0)+IF(AND(CG31=$CG$55,BT31&gt;BV31,BU31="DF"),$CB$5,0)</f>
        <v>0</v>
      </c>
      <c r="CP31" s="127">
        <f>IF(AND(CG31=$CG$9,C31&lt;E31,D31="DF"),$CC$5,0)+IF(AND(CG31=$CG$11,F31&lt;H31,G31="DF"),$CC$5,0)+IF(AND(CG31=$CG$13,I31&lt;K31,J31="DF"),$CC$5,0)+IF(AND(CG31=$CG$15,L31&lt;N31,M31="DF"),$CC$5,0)+IF(AND(CG31=$CG$17,O31&lt;Q31,P31="DF"),$CC$5,0)+IF(AND(CG31=$CG$19,R31&lt;T31,S31="DF"),$CC$5,0)+IF(AND(CG31=$CG$21,U31&lt;W31,V31="DF"),$CC$5,0)+IF(AND(CG31=$CG$23,X31&lt;Z31,Y31="DF"),$CC$5,0)+IF(AND(CG31=$CG$25,AA31&lt;AC31,AB31="DF"),$CC$5,0)+IF(AND(CG31=$CG$27,AD31&lt;AF31,AE31="DF"),$CC$5,0)+IF(AND(CG31=$CG$29,AG31&lt;AI31,AH31="DF"),$CC$5,0)+IF(AND(CG31=$CG$31,AJ31&lt;AL31,AK31="DF"),$CC$5,0)+IF(AND(CG31=$CG$33,AM31&lt;AO31,AN31="DF"),$CC$5,0)+IF(AND(CG31=$CG$35,AP31&lt;AR31,AQ31="DF"),$CC$5,0)+IF(AND(CG31=$CG$37,AS31&lt;AU31,AT31="DF"),$CC$5,0)+IF(AND(CG31=$CG$39,AV31&lt;AX31,AW31="DF"),$CC$5,0)+IF(AND(CG31=$CG$41,AY31&lt;BA31,AZ31="DF"),$CC$5,0)+IF(AND(CG31=$CG$43,BB31&lt;BD31,BC31="DF"),$CC$5,0)+IF(AND(CG31=$CG$45,BE31&lt;BG31,BF31="DF"),$CC$5,0)+IF(AND(CG31=$CG$47,BH31&lt;BJ31,BI31="DF"),$CC$5,0)+IF(AND(CG31=$CG$49,BK31&lt;BM31,BL31="DF"),$CC$5,0)+IF(AND(CG31=$CG$51,BN31&lt;BP31,BO31="DF"),$CC$5,0)+IF(AND(CG31=$CG$53,BQ31&lt;BS31,BR31="DF"),$CC$5,0)+IF(AND(CG31=$CG$55,BT31&lt;BV31,BU31="DF"),$CC$5,0)</f>
        <v>0</v>
      </c>
      <c r="CQ31" s="19"/>
      <c r="CR31" s="19"/>
      <c r="CS31" s="156">
        <f>IF(AND(CG31=$CG$9),SUM(C31),0)+IF(AND(CG31=$CG$11),SUM(F31),0)+IF(AND(CG31=$CG$13),SUM(I31),0)+IF(AND(CG31=$CG$15),SUM(L31),0)+IF(AND(CG31=$CG$17),SUM(O31),0)+IF(AND(CG31=$CG$19),SUM(R31),0)+IF(AND(CG31=$CG$21),SUM(U31),0)+IF(AND(CG31=$CG$23),SUM(X31),0)+IF(AND(CG31=$CG$25),SUM(AA31),0)+IF(AND(CG31=$CG$27),SUM(AD31),0)+IF(AND(CG31=$CG$29),SUM(AG31),0)+IF(AND(CG31=$CG$31),SUM(AJ31),0)+IF(AND(CG31=$CG$33),SUM(AM31),0)+IF(AND(CG31=$CG$35),SUM(AP31),0)+IF(AND(CG31=$CG$37),SUM(AS31),0)+IF(AND(CG31=$CG$39),SUM(AV31),0)+IF(AND(CG31=$CG$41),SUM(AY31),0)+IF(AND(CG31=$CG$43),SUM(BB31),0)+IF(AND(CG31=$CG$45),SUM(BE31),0)+IF(AND(CG31=$CG$47),SUM(BH31),0)+IF(AND(CG31=$CG$49),SUM(BK31),0)+IF(AND(CG31=$CG$51),SUM(BN31),0)+IF(AND(CG31=$CG$53),SUM(BQ31),0)+IF(AND(CG31=$CG$55),SUM(BT31),0)</f>
        <v>0</v>
      </c>
      <c r="CT31" s="136">
        <f>IF(AND(CG31=$CG$9),SUM(E31),0)+IF(AND(CG31=$CG$11),SUM(H31),0)+IF(AND(CG31=$CG$13),SUM(K31),0)+IF(AND(CG31=$CG$15),SUM(N31),0)+IF(AND(CG31=$CG$17),SUM(Q31),0)+IF(AND(CG31=$CG$19),SUM(T31),0)+IF(AND(CG31=$CG$21),SUM(W31),0)+IF(AND(CG31=$CG$23),SUM(Z31),0)+IF(AND(CG31=$CG$25),SUM(AC31),0)+IF(AND(CG31=$CG$27),SUM(AF31),0)+IF(AND(CG31=$CG$29),SUM(AI31),0)+IF(AND(CG31=$CG$31),SUM(AL31),0)+IF(AND(CG31=$CG$33),SUM(AO31),0)+IF(AND(CG31=$CG$35),SUM(AR31),0)+IF(AND(CG31=$CG$37),SUM(AU31),0)+IF(AND(CG31=$CG$39),SUM(AX31),0)+IF(AND(CG31=$CG$41),SUM(BA31),0)+IF(AND(CG31=$CG$43),SUM(BD31),0)+IF(AND(CG31=$CG$45),SUM(BG31),0)+IF(AND(CG31=$CG$47),SUM(BJ31),0)+IF(AND(CG31=$CG$49),SUM(BM31),0)+IF(AND(CG31=$CG$51),SUM(BP31),0)+IF(AND(CG31=$CG$53),SUM(BS31),0)+IF(AND(CG31=$CG$55),SUM(BV31),0)</f>
        <v>0</v>
      </c>
      <c r="CU31" s="19"/>
      <c r="CV31" s="19"/>
      <c r="CW31" s="19"/>
    </row>
    <row r="32" spans="2:101" ht="12" customHeight="1" x14ac:dyDescent="0.35">
      <c r="B32" s="451" t="str">
        <f>INICIO!C19</f>
        <v>EQUIPO M</v>
      </c>
      <c r="C32" s="482" t="str">
        <f>IF(AM8&lt;&gt;"",AM8,"")</f>
        <v/>
      </c>
      <c r="D32" s="435"/>
      <c r="E32" s="462"/>
      <c r="F32" s="434" t="str">
        <f>IF(AM10&lt;&gt;"",AM10,"")</f>
        <v/>
      </c>
      <c r="G32" s="435"/>
      <c r="H32" s="462"/>
      <c r="I32" s="434" t="str">
        <f>IF(AM12&lt;&gt;"",AM12,"")</f>
        <v/>
      </c>
      <c r="J32" s="435"/>
      <c r="K32" s="462"/>
      <c r="L32" s="434" t="str">
        <f>IF(AM14&lt;&gt;"",AM14,"")</f>
        <v/>
      </c>
      <c r="M32" s="435"/>
      <c r="N32" s="462"/>
      <c r="O32" s="434" t="str">
        <f>IF(AM16&lt;&gt;"",AM16,"")</f>
        <v/>
      </c>
      <c r="P32" s="435"/>
      <c r="Q32" s="462"/>
      <c r="R32" s="434" t="str">
        <f>IF(AM18&lt;&gt;"",AM18,"")</f>
        <v/>
      </c>
      <c r="S32" s="435"/>
      <c r="T32" s="462"/>
      <c r="U32" s="434" t="str">
        <f>IF(AM20&lt;&gt;"",AM20,"")</f>
        <v/>
      </c>
      <c r="V32" s="435"/>
      <c r="W32" s="462"/>
      <c r="X32" s="434" t="str">
        <f>IF(AM22&lt;&gt;"",AM22,"")</f>
        <v/>
      </c>
      <c r="Y32" s="435"/>
      <c r="Z32" s="462"/>
      <c r="AA32" s="434" t="str">
        <f>IF(AM24&lt;&gt;"",AM24,"")</f>
        <v/>
      </c>
      <c r="AB32" s="435"/>
      <c r="AC32" s="462"/>
      <c r="AD32" s="434" t="str">
        <f>IF(AM26&lt;&gt;"",AM26,"")</f>
        <v/>
      </c>
      <c r="AE32" s="435"/>
      <c r="AF32" s="462"/>
      <c r="AG32" s="434" t="str">
        <f>IF(AM28&lt;&gt;"",AM28,"")</f>
        <v/>
      </c>
      <c r="AH32" s="435"/>
      <c r="AI32" s="462"/>
      <c r="AJ32" s="434" t="str">
        <f>IF(AM30&lt;&gt;"",AM30,"")</f>
        <v/>
      </c>
      <c r="AK32" s="435"/>
      <c r="AL32" s="462"/>
      <c r="AM32" s="445"/>
      <c r="AN32" s="446"/>
      <c r="AO32" s="481"/>
      <c r="AP32" s="471" t="str">
        <f>IF(ISNA(VLOOKUP(CONCATENATE($B32,AP$7,"1"),'P&amp;R'!$N$8:$Q$1113,2,FALSE)), "", VLOOKUP(CONCATENATE($B32,AP$7,"1"),'P&amp;R'!$N$8:$Q$1113,2,FALSE))</f>
        <v/>
      </c>
      <c r="AQ32" s="472"/>
      <c r="AR32" s="473"/>
      <c r="AS32" s="471" t="str">
        <f>IF(ISNA(VLOOKUP(CONCATENATE($B32,AS$7,"1"),'P&amp;R'!$N$8:$Q$1113,2,FALSE)), "", VLOOKUP(CONCATENATE($B32,AS$7,"1"),'P&amp;R'!$N$8:$Q$1113,2,FALSE))</f>
        <v/>
      </c>
      <c r="AT32" s="472"/>
      <c r="AU32" s="473"/>
      <c r="AV32" s="471" t="str">
        <f>IF(ISNA(VLOOKUP(CONCATENATE($B32,AV$7,"1"),'P&amp;R'!$N$8:$Q$1113,2,FALSE)), "", VLOOKUP(CONCATENATE($B32,AV$7,"1"),'P&amp;R'!$N$8:$Q$1113,2,FALSE))</f>
        <v/>
      </c>
      <c r="AW32" s="472"/>
      <c r="AX32" s="473"/>
      <c r="AY32" s="471" t="str">
        <f>IF(ISNA(VLOOKUP(CONCATENATE($B32,AY$7,"1"),'P&amp;R'!$N$8:$Q$1113,2,FALSE)), "", VLOOKUP(CONCATENATE($B32,AY$7,"1"),'P&amp;R'!$N$8:$Q$1113,2,FALSE))</f>
        <v/>
      </c>
      <c r="AZ32" s="472"/>
      <c r="BA32" s="473"/>
      <c r="BB32" s="471" t="str">
        <f>IF(ISNA(VLOOKUP(CONCATENATE($B32,BB$7,"1"),'P&amp;R'!$N$8:$Q$1113,2,FALSE)), "", VLOOKUP(CONCATENATE($B32,BB$7,"1"),'P&amp;R'!$N$8:$Q$1113,2,FALSE))</f>
        <v/>
      </c>
      <c r="BC32" s="472"/>
      <c r="BD32" s="473"/>
      <c r="BE32" s="471" t="str">
        <f>IF(ISNA(VLOOKUP(CONCATENATE($B32,BE$7,"1"),'P&amp;R'!$N$8:$Q$1113,2,FALSE)), "", VLOOKUP(CONCATENATE($B32,BE$7,"1"),'P&amp;R'!$N$8:$Q$1113,2,FALSE))</f>
        <v/>
      </c>
      <c r="BF32" s="472"/>
      <c r="BG32" s="473"/>
      <c r="BH32" s="471" t="str">
        <f>IF(ISNA(VLOOKUP(CONCATENATE($B32,BH$7,"1"),'P&amp;R'!$N$8:$Q$1113,2,FALSE)), "", VLOOKUP(CONCATENATE($B32,BH$7,"1"),'P&amp;R'!$N$8:$Q$1113,2,FALSE))</f>
        <v/>
      </c>
      <c r="BI32" s="472"/>
      <c r="BJ32" s="473"/>
      <c r="BK32" s="471" t="str">
        <f>IF(ISNA(VLOOKUP(CONCATENATE($B32,BK$7,"1"),'P&amp;R'!$N$8:$Q$1113,2,FALSE)), "", VLOOKUP(CONCATENATE($B32,BK$7,"1"),'P&amp;R'!$N$8:$Q$1113,2,FALSE))</f>
        <v/>
      </c>
      <c r="BL32" s="472"/>
      <c r="BM32" s="473"/>
      <c r="BN32" s="471" t="str">
        <f>IF(ISNA(VLOOKUP(CONCATENATE($B32,BN$7,"1"),'P&amp;R'!$N$8:$Q$1113,2,FALSE)), "", VLOOKUP(CONCATENATE($B32,BN$7,"1"),'P&amp;R'!$N$8:$Q$1113,2,FALSE))</f>
        <v/>
      </c>
      <c r="BO32" s="472"/>
      <c r="BP32" s="473"/>
      <c r="BQ32" s="471" t="str">
        <f>IF(ISNA(VLOOKUP(CONCATENATE($B32,BQ$7,"1"),'P&amp;R'!$N$8:$Q$1113,2,FALSE)), "", VLOOKUP(CONCATENATE($B32,BQ$7,"1"),'P&amp;R'!$N$8:$Q$1113,2,FALSE))</f>
        <v/>
      </c>
      <c r="BR32" s="472"/>
      <c r="BS32" s="473"/>
      <c r="BT32" s="471" t="str">
        <f>IF(ISNA(VLOOKUP(CONCATENATE($B32,BT$7,"1"),'P&amp;R'!$N$8:$Q$1113,2,FALSE)), "", VLOOKUP(CONCATENATE($B32,BT$7,"1"),'P&amp;R'!$N$8:$Q$1113,2,FALSE))</f>
        <v/>
      </c>
      <c r="BU32" s="472"/>
      <c r="BV32" s="473"/>
      <c r="BW32" s="162"/>
      <c r="BX32" s="85"/>
      <c r="BY32" s="88"/>
      <c r="BZ32" s="88"/>
      <c r="CA32" s="88"/>
      <c r="CB32" s="92"/>
      <c r="CC32" s="92"/>
      <c r="CD32" s="96"/>
      <c r="CE32" s="96"/>
      <c r="CF32" s="100"/>
      <c r="CG32" s="104"/>
      <c r="CH32" s="19"/>
      <c r="CI32" s="122"/>
      <c r="CJ32" s="122"/>
      <c r="CK32" s="19"/>
      <c r="CL32" s="150"/>
      <c r="CM32" s="19"/>
      <c r="CN32" s="19"/>
      <c r="CO32" s="19"/>
      <c r="CP32" s="151"/>
      <c r="CQ32" s="19"/>
      <c r="CR32" s="19"/>
      <c r="CS32" s="154"/>
      <c r="CT32" s="155"/>
      <c r="CU32" s="19"/>
      <c r="CV32" s="19"/>
      <c r="CW32" s="19"/>
    </row>
    <row r="33" spans="2:101" ht="24.9" customHeight="1" x14ac:dyDescent="0.35">
      <c r="B33" s="432"/>
      <c r="C33" s="329" t="str">
        <f>IF(AO9&lt;&gt;"",AO9,"")</f>
        <v/>
      </c>
      <c r="D33" s="330" t="str">
        <f>IF(AN9&lt;&gt;"",AN9,"")</f>
        <v/>
      </c>
      <c r="E33" s="333" t="str">
        <f>IF(AM9&lt;&gt;"",AM9,"")</f>
        <v/>
      </c>
      <c r="F33" s="332" t="str">
        <f>IF(AO11&lt;&gt;"",AO11,"")</f>
        <v/>
      </c>
      <c r="G33" s="330" t="str">
        <f>IF(AN11&lt;&gt;"",AN11,"")</f>
        <v/>
      </c>
      <c r="H33" s="331" t="str">
        <f>IF(AM11&lt;&gt;"",AM11,"")</f>
        <v/>
      </c>
      <c r="I33" s="332" t="str">
        <f>IF(AO13&lt;&gt;"",AO13,"")</f>
        <v/>
      </c>
      <c r="J33" s="330" t="str">
        <f>IF(AN13&lt;&gt;"",AN13,"")</f>
        <v/>
      </c>
      <c r="K33" s="331" t="str">
        <f>IF(AM13&lt;&gt;"",AM13,"")</f>
        <v/>
      </c>
      <c r="L33" s="332" t="str">
        <f>IF(AO15&lt;&gt;"",AO15,"")</f>
        <v/>
      </c>
      <c r="M33" s="330" t="str">
        <f>IF(AN15&lt;&gt;"",AN15,"")</f>
        <v/>
      </c>
      <c r="N33" s="331" t="str">
        <f>IF(AM15&lt;&gt;"",AM15,"")</f>
        <v/>
      </c>
      <c r="O33" s="332" t="str">
        <f>IF(AO17&lt;&gt;"",AO17,"")</f>
        <v/>
      </c>
      <c r="P33" s="330" t="str">
        <f>IF(AN17&lt;&gt;"",AN17,"")</f>
        <v/>
      </c>
      <c r="Q33" s="331" t="str">
        <f>IF(AM17&lt;&gt;"",AM17,"")</f>
        <v/>
      </c>
      <c r="R33" s="332" t="str">
        <f>IF(AO19&lt;&gt;"",AO19,"")</f>
        <v/>
      </c>
      <c r="S33" s="330" t="str">
        <f>IF(AN19&lt;&gt;"",AN19,"")</f>
        <v/>
      </c>
      <c r="T33" s="331" t="str">
        <f>IF(AM19&lt;&gt;"",AM19,"")</f>
        <v/>
      </c>
      <c r="U33" s="332" t="str">
        <f>IF(AO21&lt;&gt;"",AO21,"")</f>
        <v/>
      </c>
      <c r="V33" s="330" t="str">
        <f>IF(AN21&lt;&gt;"",AN21,"")</f>
        <v/>
      </c>
      <c r="W33" s="331" t="str">
        <f>IF(AM21&lt;&gt;"",AM21,"")</f>
        <v/>
      </c>
      <c r="X33" s="332" t="str">
        <f>IF(AO23&lt;&gt;"",AO23,"")</f>
        <v/>
      </c>
      <c r="Y33" s="330" t="str">
        <f>IF(AN23&lt;&gt;"",AN23,"")</f>
        <v/>
      </c>
      <c r="Z33" s="331" t="str">
        <f>IF(AM23&lt;&gt;"",AM23,"")</f>
        <v/>
      </c>
      <c r="AA33" s="332" t="str">
        <f>IF(AO25&lt;&gt;"",AO25,"")</f>
        <v/>
      </c>
      <c r="AB33" s="330" t="str">
        <f>IF(AN25&lt;&gt;"",AN25,"")</f>
        <v/>
      </c>
      <c r="AC33" s="331" t="str">
        <f>IF(AM25&lt;&gt;"",AM25,"")</f>
        <v/>
      </c>
      <c r="AD33" s="332" t="str">
        <f>IF(AO27&lt;&gt;"",AO27,"")</f>
        <v/>
      </c>
      <c r="AE33" s="330" t="str">
        <f>IF(AN27&lt;&gt;"",AN27,"")</f>
        <v/>
      </c>
      <c r="AF33" s="331" t="str">
        <f>IF(AM27&lt;&gt;"",AM27,"")</f>
        <v/>
      </c>
      <c r="AG33" s="332" t="str">
        <f>IF(AO29&lt;&gt;"",AO29,"")</f>
        <v/>
      </c>
      <c r="AH33" s="330" t="str">
        <f>IF(AN29&lt;&gt;"",AN29,"")</f>
        <v/>
      </c>
      <c r="AI33" s="331" t="str">
        <f>IF(AM29&lt;&gt;"",AM29,"")</f>
        <v/>
      </c>
      <c r="AJ33" s="332" t="str">
        <f>IF(AO31&lt;&gt;"",AO31,"")</f>
        <v/>
      </c>
      <c r="AK33" s="330" t="str">
        <f>IF(AN31&lt;&gt;"",AN31,"")</f>
        <v/>
      </c>
      <c r="AL33" s="331" t="str">
        <f>IF(AM31&lt;&gt;"",AM31,"")</f>
        <v/>
      </c>
      <c r="AM33" s="334"/>
      <c r="AN33" s="327"/>
      <c r="AO33" s="328"/>
      <c r="AP33" s="324" t="str">
        <f>IF(ISNA(VLOOKUP(CONCATENATE($B32,AP$7,"1"),'P&amp;R'!$N$8:$Q$1113,3,FALSE)), "", VLOOKUP(CONCATENATE($B32,AP$7,"1"),'P&amp;R'!$N$8:$Q$1113,3,FALSE))</f>
        <v/>
      </c>
      <c r="AQ33" s="324" t="str">
        <f>IF(ISNA(VLOOKUP(CONCATENATE($B32,AP$7,"1"),'P&amp;R'!$N$8:$Q$1113,4,FALSE)), "", VLOOKUP(CONCATENATE($B32,AP$7,"1"),'P&amp;R'!$N$8:$Q$1113,4,FALSE))</f>
        <v/>
      </c>
      <c r="AR33" s="325" t="str">
        <f>IF(ISNA(VLOOKUP(CONCATENATE(AP$7,$B32,"1"),'P&amp;R'!$N$8:$Q$1113,3,FALSE)), "", VLOOKUP(CONCATENATE(AP$7,$B32,"1"),'P&amp;R'!$N$8:$Q$1113,3,FALSE))</f>
        <v/>
      </c>
      <c r="AS33" s="324" t="str">
        <f>IF(ISNA(VLOOKUP(CONCATENATE($B32,AS$7,"1"),'P&amp;R'!$N$8:$Q$1113,3,FALSE)), "", VLOOKUP(CONCATENATE($B32,AS$7,"1"),'P&amp;R'!$N$8:$Q$1113,3,FALSE))</f>
        <v/>
      </c>
      <c r="AT33" s="324" t="str">
        <f>IF(ISNA(VLOOKUP(CONCATENATE($B32,AS$7,"1"),'P&amp;R'!$N$8:$Q$1113,4,FALSE)), "", VLOOKUP(CONCATENATE($B32,AS$7,"1"),'P&amp;R'!$N$8:$Q$1113,4,FALSE))</f>
        <v/>
      </c>
      <c r="AU33" s="325" t="str">
        <f>IF(ISNA(VLOOKUP(CONCATENATE(AS$7,$B32,"1"),'P&amp;R'!$N$8:$Q$1113,3,FALSE)), "", VLOOKUP(CONCATENATE(AS$7,$B32,"1"),'P&amp;R'!$N$8:$Q$1113,3,FALSE))</f>
        <v/>
      </c>
      <c r="AV33" s="324" t="str">
        <f>IF(ISNA(VLOOKUP(CONCATENATE($B32,AV$7,"1"),'P&amp;R'!$N$8:$Q$1113,3,FALSE)), "", VLOOKUP(CONCATENATE($B32,AV$7,"1"),'P&amp;R'!$N$8:$Q$1113,3,FALSE))</f>
        <v/>
      </c>
      <c r="AW33" s="324" t="str">
        <f>IF(ISNA(VLOOKUP(CONCATENATE($B32,AV$7,"1"),'P&amp;R'!$N$8:$Q$1113,4,FALSE)), "", VLOOKUP(CONCATENATE($B32,AV$7,"1"),'P&amp;R'!$N$8:$Q$1113,4,FALSE))</f>
        <v/>
      </c>
      <c r="AX33" s="325" t="str">
        <f>IF(ISNA(VLOOKUP(CONCATENATE(AV$7,$B32,"1"),'P&amp;R'!$N$8:$Q$1113,3,FALSE)), "", VLOOKUP(CONCATENATE(AV$7,$B32,"1"),'P&amp;R'!$N$8:$Q$1113,3,FALSE))</f>
        <v/>
      </c>
      <c r="AY33" s="324" t="str">
        <f>IF(ISNA(VLOOKUP(CONCATENATE($B32,AY$7,"1"),'P&amp;R'!$N$8:$Q$1113,3,FALSE)), "", VLOOKUP(CONCATENATE($B32,AY$7,"1"),'P&amp;R'!$N$8:$Q$1113,3,FALSE))</f>
        <v/>
      </c>
      <c r="AZ33" s="324" t="str">
        <f>IF(ISNA(VLOOKUP(CONCATENATE($B32,AY$7,"1"),'P&amp;R'!$N$8:$Q$1113,4,FALSE)), "", VLOOKUP(CONCATENATE($B32,AY$7,"1"),'P&amp;R'!$N$8:$Q$1113,4,FALSE))</f>
        <v/>
      </c>
      <c r="BA33" s="325" t="str">
        <f>IF(ISNA(VLOOKUP(CONCATENATE(AY$7,$B32,"1"),'P&amp;R'!$N$8:$Q$1113,3,FALSE)), "", VLOOKUP(CONCATENATE(AY$7,$B32,"1"),'P&amp;R'!$N$8:$Q$1113,3,FALSE))</f>
        <v/>
      </c>
      <c r="BB33" s="324" t="str">
        <f>IF(ISNA(VLOOKUP(CONCATENATE($B32,BB$7,"1"),'P&amp;R'!$N$8:$Q$1113,3,FALSE)), "", VLOOKUP(CONCATENATE($B32,BB$7,"1"),'P&amp;R'!$N$8:$Q$1113,3,FALSE))</f>
        <v/>
      </c>
      <c r="BC33" s="324" t="str">
        <f>IF(ISNA(VLOOKUP(CONCATENATE($B32,BB$7,"1"),'P&amp;R'!$N$8:$Q$1113,4,FALSE)), "", VLOOKUP(CONCATENATE($B32,BB$7,"1"),'P&amp;R'!$N$8:$Q$1113,4,FALSE))</f>
        <v/>
      </c>
      <c r="BD33" s="325" t="str">
        <f>IF(ISNA(VLOOKUP(CONCATENATE(BB$7,$B32,"1"),'P&amp;R'!$N$8:$Q$1113,3,FALSE)), "", VLOOKUP(CONCATENATE(BB$7,$B32,"1"),'P&amp;R'!$N$8:$Q$1113,3,FALSE))</f>
        <v/>
      </c>
      <c r="BE33" s="324" t="str">
        <f>IF(ISNA(VLOOKUP(CONCATENATE($B32,BE$7,"1"),'P&amp;R'!$N$8:$Q$1113,3,FALSE)), "", VLOOKUP(CONCATENATE($B32,BE$7,"1"),'P&amp;R'!$N$8:$Q$1113,3,FALSE))</f>
        <v/>
      </c>
      <c r="BF33" s="324" t="str">
        <f>IF(ISNA(VLOOKUP(CONCATENATE($B32,BE$7,"1"),'P&amp;R'!$N$8:$Q$1113,4,FALSE)), "", VLOOKUP(CONCATENATE($B32,BE$7,"1"),'P&amp;R'!$N$8:$Q$1113,4,FALSE))</f>
        <v/>
      </c>
      <c r="BG33" s="325" t="str">
        <f>IF(ISNA(VLOOKUP(CONCATENATE(BE$7,$B32,"1"),'P&amp;R'!$N$8:$Q$1113,3,FALSE)), "", VLOOKUP(CONCATENATE(BE$7,$B32,"1"),'P&amp;R'!$N$8:$Q$1113,3,FALSE))</f>
        <v/>
      </c>
      <c r="BH33" s="324" t="str">
        <f>IF(ISNA(VLOOKUP(CONCATENATE($B32,BH$7,"1"),'P&amp;R'!$N$8:$Q$1113,3,FALSE)), "", VLOOKUP(CONCATENATE($B32,BH$7,"1"),'P&amp;R'!$N$8:$Q$1113,3,FALSE))</f>
        <v/>
      </c>
      <c r="BI33" s="324" t="str">
        <f>IF(ISNA(VLOOKUP(CONCATENATE($B32,BH$7,"1"),'P&amp;R'!$N$8:$Q$1113,4,FALSE)), "", VLOOKUP(CONCATENATE($B32,BH$7,"1"),'P&amp;R'!$N$8:$Q$1113,4,FALSE))</f>
        <v/>
      </c>
      <c r="BJ33" s="325" t="str">
        <f>IF(ISNA(VLOOKUP(CONCATENATE(BH$7,$B32,"1"),'P&amp;R'!$N$8:$Q$1113,3,FALSE)), "", VLOOKUP(CONCATENATE(BH$7,$B32,"1"),'P&amp;R'!$N$8:$Q$1113,3,FALSE))</f>
        <v/>
      </c>
      <c r="BK33" s="324" t="str">
        <f>IF(ISNA(VLOOKUP(CONCATENATE($B32,BK$7,"1"),'P&amp;R'!$N$8:$Q$1113,3,FALSE)), "", VLOOKUP(CONCATENATE($B32,BK$7,"1"),'P&amp;R'!$N$8:$Q$1113,3,FALSE))</f>
        <v/>
      </c>
      <c r="BL33" s="324" t="str">
        <f>IF(ISNA(VLOOKUP(CONCATENATE($B32,BK$7,"1"),'P&amp;R'!$N$8:$Q$1113,4,FALSE)), "", VLOOKUP(CONCATENATE($B32,BK$7,"1"),'P&amp;R'!$N$8:$Q$1113,4,FALSE))</f>
        <v/>
      </c>
      <c r="BM33" s="325" t="str">
        <f>IF(ISNA(VLOOKUP(CONCATENATE(BK$7,$B32,"1"),'P&amp;R'!$N$8:$Q$1113,3,FALSE)), "", VLOOKUP(CONCATENATE(BK$7,$B32,"1"),'P&amp;R'!$N$8:$Q$1113,3,FALSE))</f>
        <v/>
      </c>
      <c r="BN33" s="324" t="str">
        <f>IF(ISNA(VLOOKUP(CONCATENATE($B32,BN$7,"1"),'P&amp;R'!$N$8:$Q$1113,3,FALSE)), "", VLOOKUP(CONCATENATE($B32,BN$7,"1"),'P&amp;R'!$N$8:$Q$1113,3,FALSE))</f>
        <v/>
      </c>
      <c r="BO33" s="324" t="str">
        <f>IF(ISNA(VLOOKUP(CONCATENATE($B32,BN$7,"1"),'P&amp;R'!$N$8:$Q$1113,4,FALSE)), "", VLOOKUP(CONCATENATE($B32,BN$7,"1"),'P&amp;R'!$N$8:$Q$1113,4,FALSE))</f>
        <v/>
      </c>
      <c r="BP33" s="325" t="str">
        <f>IF(ISNA(VLOOKUP(CONCATENATE(BN$7,$B32,"1"),'P&amp;R'!$N$8:$Q$1113,3,FALSE)), "", VLOOKUP(CONCATENATE(BN$7,$B32,"1"),'P&amp;R'!$N$8:$Q$1113,3,FALSE))</f>
        <v/>
      </c>
      <c r="BQ33" s="324" t="str">
        <f>IF(ISNA(VLOOKUP(CONCATENATE($B32,BQ$7,"1"),'P&amp;R'!$N$8:$Q$1113,3,FALSE)), "", VLOOKUP(CONCATENATE($B32,BQ$7,"1"),'P&amp;R'!$N$8:$Q$1113,3,FALSE))</f>
        <v/>
      </c>
      <c r="BR33" s="324" t="str">
        <f>IF(ISNA(VLOOKUP(CONCATENATE($B32,BQ$7,"1"),'P&amp;R'!$N$8:$Q$1113,4,FALSE)), "", VLOOKUP(CONCATENATE($B32,BQ$7,"1"),'P&amp;R'!$N$8:$Q$1113,4,FALSE))</f>
        <v/>
      </c>
      <c r="BS33" s="325" t="str">
        <f>IF(ISNA(VLOOKUP(CONCATENATE(BQ$7,$B32,"1"),'P&amp;R'!$N$8:$Q$1113,3,FALSE)), "", VLOOKUP(CONCATENATE(BQ$7,$B32,"1"),'P&amp;R'!$N$8:$Q$1113,3,FALSE))</f>
        <v/>
      </c>
      <c r="BT33" s="324" t="str">
        <f>IF(ISNA(VLOOKUP(CONCATENATE($B32,BT$7,"1"),'P&amp;R'!$N$8:$Q$1113,3,FALSE)), "", VLOOKUP(CONCATENATE($B32,BT$7,"1"),'P&amp;R'!$N$8:$Q$1113,3,FALSE))</f>
        <v/>
      </c>
      <c r="BU33" s="324" t="str">
        <f>IF(ISNA(VLOOKUP(CONCATENATE($B32,BT$7,"1"),'P&amp;R'!$N$8:$Q$1113,4,FALSE)), "", VLOOKUP(CONCATENATE($B32,BT$7,"1"),'P&amp;R'!$N$8:$Q$1113,4,FALSE))</f>
        <v/>
      </c>
      <c r="BV33" s="325" t="str">
        <f>IF(ISNA(VLOOKUP(CONCATENATE(BT$7,$B32,"1"),'P&amp;R'!$N$8:$Q$1113,3,FALSE)), "", VLOOKUP(CONCATENATE(BT$7,$B32,"1"),'P&amp;R'!$N$8:$Q$1113,3,FALSE))</f>
        <v/>
      </c>
      <c r="BW33" s="163"/>
      <c r="BX33" s="86">
        <f>SUM(BY33:CC33)</f>
        <v>0</v>
      </c>
      <c r="BY33" s="89">
        <f>IF(AND(D33&lt;&gt;"DF",C33&gt;E33),1,0)+IF(AND(G33&lt;&gt;"DF",F33&gt;H33),1,0)+IF(AND(J33&lt;&gt;"DF",I33&gt;K33),1,0)+IF(AND(M33&lt;&gt;"DF",L33&gt;N33),1,0)+IF(AND(P33&lt;&gt;"DF",O33&gt;Q33),1,0)+IF(AND(S33&lt;&gt;"DF",R33&gt;T33),1,0)+IF(AND(V33&lt;&gt;"DF",U33&gt;W33),1,0)+IF(AND(Y33&lt;&gt;"DF",X33&gt;Z33),1,0)+IF(AND(AB33&lt;&gt;"DF",AA33&gt;AC33),1,0)+IF(AND(AE33&lt;&gt;"DF",AD33&gt;AF33),1,0)+IF(AND(AH33&lt;&gt;"DF",AG33&gt;AI33),1,0)+IF(AND(AK33&lt;&gt;"DF",AJ33&gt;AL33),1,0)+IF(AND(AN33&lt;&gt;"DF",AM33&gt;AO33),1,0)+IF(AND(AQ33&lt;&gt;"DF",AP33&gt;AR33),1,0)+IF(AND(AT33&lt;&gt;"DF",AS33&gt;AU33),1,0)+IF(AND(AW33&lt;&gt;"DF",AV33&gt;AX33),1,0)+IF(AND(AZ33&lt;&gt;"DF",AY33&gt;BA33),1,0)+IF(AND(BC33&lt;&gt;"DF",BB33&gt;BD33),1,0)+IF(AND(BF33&lt;&gt;"DF",BE33&gt;BG33),1,0)+IF(AND(BI33&lt;&gt;"DF",BH33&gt;BJ33),1,0)+IF(AND(BL33&lt;&gt;"DF",BK33&gt;BM33),1,0)+IF(AND(BO33&lt;&gt;"DF",BN33&gt;BP33),1,0)+IF(AND(BR33&lt;&gt;"DF",BQ33&gt;BS33),1,0)+IF(AND(BU33&lt;&gt;"DF",BT33&gt;BV33),1,0)</f>
        <v>0</v>
      </c>
      <c r="BZ33" s="89">
        <f>IF(AND(C33=E33,C33&lt;&gt;"",E33&lt;&gt;""),1,0)+IF(AND(F33=H33,F33&lt;&gt;"",H33&lt;&gt;""),1,0)+IF(AND(I33=K33,I33&lt;&gt;"",K33&lt;&gt;""),1,0)+IF(AND(L33=N33,L33&lt;&gt;"",N33&lt;&gt;""),1,0)+IF(AND(O33=Q33,O33&lt;&gt;"",Q33&lt;&gt;""),1,0)+IF(AND(R33=T33,R33&lt;&gt;"",T33&lt;&gt;""),1,0)+IF(AND(U33=W33,U33&lt;&gt;"",W33&lt;&gt;""),1,0)+IF(AND(X33=Z33,X33&lt;&gt;"",Z33&lt;&gt;""),1,0)+IF(AND(AA33=AC33,AA33&lt;&gt;"",AC33&lt;&gt;""),1,0)+IF(AND(AD33=AF33,AD33&lt;&gt;"",AF33&lt;&gt;""),1,0)+IF(AND(AG33=AI33,AG33&lt;&gt;"",AI33&lt;&gt;""),1,0)+IF(AND(AJ33=AL33,AJ33&lt;&gt;"",AL33&lt;&gt;""),1,0)+IF(AND(AM33=AO33,AM33&lt;&gt;"",AO33&lt;&gt;""),1,0)+IF(AND(AP33=AR33,AP33&lt;&gt;"",AR33&lt;&gt;""),1,0)+IF(AND(AS33=AU33,AS33&lt;&gt;"",AU33&lt;&gt;""),1,0)+IF(AND(AV33=AX33,AV33&lt;&gt;"",AX33&lt;&gt;""),1,0)+IF(AND(AY33=BA33,AY33&lt;&gt;"",BA33&lt;&gt;""),1,0)+IF(AND(BB33=BD33,BB33&lt;&gt;"",BD33&lt;&gt;""),1,0)+IF(AND(BE33=BG33,BE33&lt;&gt;"",BG33&lt;&gt;""),1,0)+IF(AND(BH33=BJ33,BH33&lt;&gt;"",BJ33&lt;&gt;""),1,0)+IF(AND(BK33=BM33,BK33&lt;&gt;"",BM33&lt;&gt;""),1,0)+IF(AND(BN33=BP33,BN33&lt;&gt;"",BP33&lt;&gt;""),1,0)+IF(AND(BQ33=BS33,BQ33&lt;&gt;"",BS33&lt;&gt;""),1,0)+IF(AND(BT33=BV33,BT33&lt;&gt;"",BV33&lt;&gt;""),1,0)</f>
        <v>0</v>
      </c>
      <c r="CA33" s="89">
        <f>IF(AND(D33&lt;&gt;"DF",C33&lt;E33),1,0)+IF(AND(G33&lt;&gt;"DF",F33&lt;H33),1,0)+IF(AND(J33&lt;&gt;"DF",I33&lt;K33),1,0)+IF(AND(M33&lt;&gt;"DF",L33&lt;N33),1,0)+IF(AND(P33&lt;&gt;"DF",O33&lt;Q33),1,0)+IF(AND(S33&lt;&gt;"DF",R33&lt;T33),1,0)+IF(AND(V33&lt;&gt;"DF",U33&lt;W33),1,0)+IF(AND(Y33&lt;&gt;"DF",X33&lt;Z33),1,0)+IF(AND(AB33&lt;&gt;"DF",AA33&lt;AC33),1,0)+IF(AND(AE33&lt;&gt;"DF",AD33&lt;AF33),1,0)+IF(AND(AH33&lt;&gt;"DF",AG33&lt;AI33),1,0)+IF(AND(AK33&lt;&gt;"DF",AJ33&lt;AL33),1,0)+IF(AND(AN33&lt;&gt;"DF",AM33&lt;AO33),1,0)+IF(AND(AQ33&lt;&gt;"DF",AP33&lt;AR33),1,0)+IF(AND(AT33&lt;&gt;"DF",AS33&lt;AU33),1,0)+IF(AND(AW33&lt;&gt;"DF",AV33&lt;AX33),1,0)+IF(AND(AZ33&lt;&gt;"DF",AY33&lt;BA33),1,0)+IF(AND(BC33&lt;&gt;"DF",BB33&lt;BD33),1,0)+IF(AND(BF33&lt;&gt;"DF",BE33&lt;BG33),1,0)+IF(AND(BI33&lt;&gt;"DF",BH33&lt;BJ33),1,0)+IF(AND(BL33&lt;&gt;"DF",BK33&lt;BM33),1,0)+IF(AND(BO33&lt;&gt;"DF",BN33&lt;BP33),1,0)+IF(AND(BR33&lt;&gt;"DF",BQ33&lt;BS33),1,0)+IF(AND(BU33&lt;&gt;"DF",BT33&lt;BV33),1,0)</f>
        <v>0</v>
      </c>
      <c r="CB33" s="93">
        <f>IF(AND(D33="DF",C33&gt;E33),1,0)+IF(AND(G33="DF",F33&gt;H33),1,0)+IF(AND(J33="DF",I33&gt;K33),1,0)+IF(AND(M33="DF",L33&gt;N33),1,0)+IF(AND(P33="DF",O33&gt;Q33),1,0)+IF(AND(S33="DF",R33&gt;T33),1,0)+IF(AND(V33="DF",U33&gt;W33),1,0)+IF(AND(Y33="DF",X33&gt;Z33),1,0)+IF(AND(AB33="DF",AA33&gt;AC33),1,0)+IF(AND(AE33="DF",AD33&gt;AF33),1,0)+IF(AND(AH33="DF",AG33&gt;AI33),1,0)+IF(AND(AK33="DF",AJ33&gt;AL33),1,0)+IF(AND(AN33="DF",AM33&gt;AO33),1,0)+IF(AND(AQ33="DF",AP33&gt;AR33),1,0)+IF(AND(AT33="DF",AS33&gt;AU33),1,0)+IF(AND(AW33="DF",AV33&gt;AX33),1,0)+IF(AND(AZ33="DF",AY33&gt;BA33),1,0)+IF(AND(BC33="DF",BB33&gt;BD33),1,0)+IF(AND(BF33="DF",BE33&gt;BG33),1,0)+IF(AND(BI33="DF",BH33&gt;BJ33),1,0)+IF(AND(BL33="DF",BK33&gt;BM33),1,0)+IF(AND(BO33="DF",BN33&gt;BP33),1,0)+IF(AND(BR33="DF",BQ33&gt;BS33),1,0)+IF(AND(BU33="DF",BT33&gt;BV33),1,0)</f>
        <v>0</v>
      </c>
      <c r="CC33" s="93">
        <f>IF(AND(D33="DF",C33&lt;E33),1,0)+IF(AND(G33="DF",F33&lt;H33),1,0)+IF(AND(J33="DF",I33&lt;K33),1,0)+IF(AND(M33="DF",L33&lt;N33),1,0)+IF(AND(P33="DF",O33&lt;Q33),1,0)+IF(AND(S33="DF",R33&lt;T33),1,0)+IF(AND(V33="DF",U33&lt;W33),1,0)+IF(AND(Y33="DF",X33&lt;Z33),1,0)+IF(AND(AB33="DF",AA33&lt;AC33),1,0)+IF(AND(AE33="DF",AD33&lt;AF33),1,0)+IF(AND(AH33="DF",AG33&lt;AI33),1,0)+IF(AND(AK33="DF",AJ33&lt;AL33),1,0)+IF(AND(AN33="DF",AM33&lt;AO33),1,0)+IF(AND(AQ33="DF",AP33&lt;AR33),1,0)+IF(AND(AT33="DF",AS33&lt;AU33),1,0)+IF(AND(AW33="DF",AV33&lt;AX33),1,0)+IF(AND(AZ33="DF",AY33&lt;BA33),1,0)+IF(AND(BC33="DF",BB33&lt;BD33),1,0)+IF(AND(BF33="DF",BE33&lt;BG33),1,0)+IF(AND(BI33="DF",BH33&lt;BJ33),1,0)+IF(AND(BL33="DF",BK33&lt;BM33),1,0)+IF(AND(BO33="DF",BN33&lt;BP33),1,0)+IF(AND(BR33="DF",BQ33&lt;BS33),1,0)+IF(AND(BU33="DF",BT33&lt;BV33),1,0)</f>
        <v>0</v>
      </c>
      <c r="CD33" s="97">
        <f>SUM(C33)+SUM(F33)+SUM(I33)+SUM(L33)+SUM(O33)+SUM(R33)+SUM(U33)+SUM(X33)+SUM(AA33)+SUM(AD33)+SUM(AG33)+SUM(AJ33)+SUM(AM33)+SUM(AP33)+SUM(AS33)+SUM(AV33)+SUM(AY33)+SUM(BB33)+SUM(BE33)+SUM(BH33)+SUM(BK33)+SUM(BN33)+SUM(BQ33)+SUM(BT33)</f>
        <v>0</v>
      </c>
      <c r="CE33" s="97">
        <f>SUM(E33)+SUM(H33)+SUM(K33)+SUM(N33)+SUM(Q33)+SUM(T33)+SUM(W33)+SUM(Z33)+SUM(AC33)+SUM(AF33)+SUM(AI33)+SUM(AL33)+SUM(AO33)+SUM(AR33)+SUM(AU33)+SUM(AX33)+SUM(BA33)+SUM(BD33)+SUM(BG33)+SUM(BJ33)+SUM(BM33)+SUM(BP33)+SUM(BS33)+SUM(BV33)</f>
        <v>0</v>
      </c>
      <c r="CF33" s="101">
        <f>CD33-CE33</f>
        <v>0</v>
      </c>
      <c r="CG33" s="105">
        <f>SUM(BY33*$BY$5)+SUM(BZ33*$BZ$5)+SUM(CA33*$CA$5)+SUM(CB33*$CB$5)+SUM(CC33*$CC$5)</f>
        <v>0</v>
      </c>
      <c r="CH33" s="19"/>
      <c r="CI33" s="129">
        <f>SUM(CL33:CP33)</f>
        <v>0</v>
      </c>
      <c r="CJ33" s="129">
        <f>CS33-CT33</f>
        <v>0</v>
      </c>
      <c r="CK33" s="19"/>
      <c r="CL33" s="126">
        <f>IF(AND(CG33=$CG$9,C33&gt;E33,D33="-"),$BY$5,0)+IF(AND(CG33=$CG$11,F33&gt;H33,G33="-"),$BY$5,0)+IF(AND(CG33=$CG$13,I33&gt;K33,J33="-"),$BY$5,0)+IF(AND(CG33=$CG$15,L33&gt;N33,M33="-"),$BY$5,0)+IF(AND(CG33=$CG$17,O33&gt;Q33,P33="-"),$BY$5,0)+IF(AND(CG33=$CG$19,R33&gt;T33,S33="-"),$BY$5,0)+IF(AND(CG33=$CG$21,U33&gt;W33,V33="-"),$BY$5,0)+IF(AND(CG33=$CG$23,X33&gt;Z33,Y33="-"),$BY$5,0)+IF(AND(CG33=$CG$25,AA33&gt;AC33,AB33="-"),$BY$5,0)+IF(AND(CG33=$CG$27,AD33&gt;AF33,AE33="-"),$BY$5,0)+IF(AND(CG33=$CG$29,AG33&gt;AI33,AH33="-"),$BY$5,0)+IF(AND(CG33=$CG$31,AJ33&gt;AL33,AK33="-"),$BY$5,0)+IF(AND(CG33=$CG$33,AM33&gt;AO33,AN33="-"),$BY$5,0)+IF(AND(CG33=$CG$35,AP33&gt;AR33,AQ33="-"),$BY$5,0)+IF(AND(CG33=$CG$37,AS33&gt;AU33,AT33="-"),$BY$5,0)+IF(AND(CG33=$CG$39,AV33&gt;AX33,AW33="-"),$BY$5,0)+IF(AND(CG33=$CG$41,AY33&gt;BA33,AZ33="-"),$BY$5,0)+IF(AND(CG33=$CG$43,BB33&gt;BD33,BC33="-"),$BY$5,0)+IF(AND(CG33=$CG$45,BE33&gt;BG33,BF33="-"),$BY$5,0)+IF(AND(CG33=$CG$47,BH33&gt;BJ33,BI33="-"),$BY$5,0)+IF(AND(CG33=$CG$49,BK33&gt;BM33,BL33="-"),$BY$5,0)+IF(AND(CG33=$CG$51,BN33&gt;BP33,BO33="-"),$BY$5,0)+IF(AND(CG33=$CG$53,BQ33&gt;BS33,BR33="-"),$BY$5,0)+IF(AND(CG33=$CG$55,BT33&gt;BV33,BU33="-"),$BY$5,0)</f>
        <v>0</v>
      </c>
      <c r="CM33" s="124">
        <f>IF(AND(CG33=$CG$9,C33=E33,E33&lt;&gt;"",D33="-"),$BZ$5,0)+IF(AND(CG33=$CG$11,F33=H33,H33&lt;&gt;"",G33="-"),$BZ$5,0)+IF(AND(CG33=$CG$13,I33=K33,K33&lt;&gt;"",J33="-"),$BZ$5,0)+IF(AND(CG33=$CG$15,L33=N33,N33&lt;&gt;"",M33="-"),$BZ$5,0)+IF(AND(CG33=$CG$17,O33=Q33,Q33&lt;&gt;"",P33="-"),$BZ$5,0)+IF(AND(CG33=$CG$19,R33=T33,T33&lt;&gt;"",S33="-"),$BZ$5,0)+IF(AND(CG33=$CG$21,U33=W33,W33&lt;&gt;"",V33="-"),$BZ$5,0)+IF(AND(CG33=$CG$23,X33=Z33,Z33&lt;&gt;"",Y33="-"),$BZ$5,0)+IF(AND(CG33=$CG$25,AA33=AC33,AC33&lt;&gt;"",AB33="-"),$BZ$5,0)+IF(AND(CG33=$CG$27,AD33=AF33,AF33&lt;&gt;"",AE33="-"),$BZ$5,0)+IF(AND(CG33=$CG$29,AG33=AI33,AI33&lt;&gt;"",AH33="-"),$BZ$5,0)+IF(AND(CG33=$CG$31,AJ33=AL33,AL33&lt;&gt;"",AK33="-"),$BZ$5,0)+IF(AND(CG33=$CG$33,AM33=AO33,AO33&lt;&gt;"",AN33="-"),$BZ$5,0)+IF(AND(CG33=$CG$35,AP33=AR33,AR33&lt;&gt;"",AQ33="-"),$BZ$5,0)+IF(AND(CG33=$CG$37,AS33=AU33,AU33&lt;&gt;"",AT33="-"),$BZ$5,0)+IF(AND(CG33=$CG$39,AV33=AX33,AX33&lt;&gt;"",AW33="-"),$BZ$5,0)+IF(AND(CG33=$CG$41,AY33=BA33,BA33&lt;&gt;"",AZ33="-"),$BZ$5,0)+IF(AND(CG33=$CG$43,BB33=BD33,BD33&lt;&gt;"",BC33="-"),$BZ$5,0)+IF(AND(CG33=$CG$45,BE33=BG33,BG33&lt;&gt;"",BF33="-"),$BZ$5,0)+IF(AND(CG33=$CG$47,BH33=BJ33,BJ33&lt;&gt;"",BI33="-"),$BZ$5,0)+IF(AND(CG33=$CG$49,BK33=BM33,BM33&lt;&gt;"",BL33="-"),$BZ$5,0)+IF(AND(CG33=$CG$51,BN33=BP33,BP33&lt;&gt;"",BO33="-"),$BZ$5,0)+IF(AND(CG33=$CG$53,BQ33=BS33,BS33&lt;&gt;"",BR33="-"),$BZ$5,0)+IF(AND(CG33=$CG$55,BT33=BV33,BV33&lt;&gt;"",BU33="-"),$BZ$5,0)</f>
        <v>0</v>
      </c>
      <c r="CN33" s="124">
        <f>IF(AND(CG33=$CG$9,C33&lt;E33,D33="-"),$CA$5,0)+IF(AND(CG33=$CG$11,F33&lt;H33,G33="-"),$CA$5,0)+IF(AND(CG33=$CG$13,I33&lt;K33,J33="-"),$CA$5,0)+IF(AND(CG33=$CG$15,L33&lt;N33,M33="-"),$CA$5,0)+IF(AND(CG33=$CG$17,O33&lt;Q33,P33="-"),$CA$5,0)+IF(AND(CG33=$CG$19,R33&lt;T33,S33="-"),$CA$5,0)+IF(AND(CG33=$CG$21,U33&lt;W33,V33="-"),$CA$5,0)+IF(AND(CG33=$CG$23,X33&lt;Z33,Y33="-"),$CA$5,0)+IF(AND(CG33=$CG$25,AA33&lt;AC33,AB33="-"),$CA$5,0)+IF(AND(CG33=$CG$27,AD33&lt;AF33,AE33="-"),$CA$5,0)+IF(AND(CG33=$CG$29,AG33&lt;AI33,AH33="-"),$CA$5,0)+IF(AND(CG33=$CG$31,AJ33&lt;AL33,AK33="-"),$CA$5,0)+IF(AND(CG33=$CG$33,AM33&lt;AO33,AN33="-"),$CA$5,0)+IF(AND(CG33=$CG$35,AP33&lt;AR33,AQ33="-"),$CA$5,0)+IF(AND(CG33=$CG$37,AS33&lt;AU33,AT33="-"),$CA$5,0)+IF(AND(CG33=$CG$39,AV33&lt;AX33,AW33="-"),$CA$5,0)+IF(AND(CG33=$CG$41,AY33&lt;BA33,AZ33="-"),$CA$5,0)+IF(AND(CG33=$CG$43,BB33&lt;BD33,BC33="-"),$CA$5,0)+IF(AND(CG33=$CG$45,BE33&lt;BG33,BF33="-"),$CA$5,0)+IF(AND(CG33=$CG$47,BH33&lt;BJ33,BI33="-"),$CA$5,0)+IF(AND(CG33=$CG$49,BK33&lt;BM33,BL33="-"),$CA$5,0)+IF(AND(CG33=$CG$51,BN33&lt;BP33,BO33="-"),$CA$5,0)+IF(AND(CG33=$CG$53,BQ33&lt;BS33,BR33="-"),$CA$5,0)+IF(AND(CG33=$CG$55,BT33&lt;BV33,BU33="-"),$CA$5,0)</f>
        <v>0</v>
      </c>
      <c r="CO33" s="125">
        <f>IF(AND(CG33=$CG$9,C33&gt;E33,D33="DF"),$CB$5,0)+IF(AND(CG33=$CG$11,F33&gt;H33,G33="DF"),$CB$5,0)+IF(AND(CG33=$CG$13,I33&gt;K33,J33="DF"),$CB$5,0)+IF(AND(CG33=$CG$15,L33&gt;N33,M33="DF"),$CB$5,0)+IF(AND(CG33=$CG$17,O33&gt;Q33,P33="DF"),$CB$5,0)+IF(AND(CG33=$CG$19,R33&gt;T33,S33="DF"),$CB$5,0)+IF(AND(CG33=$CG$21,U33&gt;W33,V33="DF"),$CB$5,0)+IF(AND(CG33=$CG$23,X33&gt;Z33,Y33="DF"),$CB$5,0)+IF(AND(CG33=$CG$25,AA33&gt;AC33,AB33="DF"),$CB$5,0)+IF(AND(CG33=$CG$27,AD33&gt;AF33,AE33="DF"),$CB$5,0)+IF(AND(CG33=$CG$29,AG33&gt;AI33,AH33="DF"),$CB$5,0)+IF(AND(CG33=$CG$31,AJ33&gt;AL33,AK33="DF"),$CB$5,0)+IF(AND(CG33=$CG$33,AM33&gt;AO33,AN33="DF"),$CB$5,0)+IF(AND(CG33=$CG$35,AP33&gt;AR33,AQ33="DF"),$CB$5,0)+IF(AND(CG33=$CG$37,AS33&gt;AU33,AT33="DF"),$CB$5,0)+IF(AND(CG33=$CG$39,AV33&gt;AX33,AW33="DF"),$CB$5,0)+IF(AND(CG33=$CG$41,AY33&gt;BA33,AZ33="DF"),$CB$5,0)+IF(AND(CG33=$CG$43,BB33&gt;BD33,BC33="DF"),$CB$5,0)+IF(AND(CG33=$CG$45,BE33&gt;BG33,BF33="DF"),$CB$5,0)+IF(AND(CG33=$CG$47,BH33&gt;BJ33,BI33="DF"),$CB$5,0)+IF(AND(CG33=$CG$49,BK33&gt;BM33,BL33="DF"),$CB$5,0)+IF(AND(CG33=$CG$51,BN33&gt;BP33,BO33="DF"),$CB$5,0)+IF(AND(CG33=$CG$53,BQ33&gt;BS33,BR33="DF"),$CB$5,0)+IF(AND(CG33=$CG$55,BT33&gt;BV33,BU33="DF"),$CB$5,0)</f>
        <v>0</v>
      </c>
      <c r="CP33" s="127">
        <f>IF(AND(CG33=$CG$9,C33&lt;E33,D33="DF"),$CC$5,0)+IF(AND(CG33=$CG$11,F33&lt;H33,G33="DF"),$CC$5,0)+IF(AND(CG33=$CG$13,I33&lt;K33,J33="DF"),$CC$5,0)+IF(AND(CG33=$CG$15,L33&lt;N33,M33="DF"),$CC$5,0)+IF(AND(CG33=$CG$17,O33&lt;Q33,P33="DF"),$CC$5,0)+IF(AND(CG33=$CG$19,R33&lt;T33,S33="DF"),$CC$5,0)+IF(AND(CG33=$CG$21,U33&lt;W33,V33="DF"),$CC$5,0)+IF(AND(CG33=$CG$23,X33&lt;Z33,Y33="DF"),$CC$5,0)+IF(AND(CG33=$CG$25,AA33&lt;AC33,AB33="DF"),$CC$5,0)+IF(AND(CG33=$CG$27,AD33&lt;AF33,AE33="DF"),$CC$5,0)+IF(AND(CG33=$CG$29,AG33&lt;AI33,AH33="DF"),$CC$5,0)+IF(AND(CG33=$CG$31,AJ33&lt;AL33,AK33="DF"),$CC$5,0)+IF(AND(CG33=$CG$33,AM33&lt;AO33,AN33="DF"),$CC$5,0)+IF(AND(CG33=$CG$35,AP33&lt;AR33,AQ33="DF"),$CC$5,0)+IF(AND(CG33=$CG$37,AS33&lt;AU33,AT33="DF"),$CC$5,0)+IF(AND(CG33=$CG$39,AV33&lt;AX33,AW33="DF"),$CC$5,0)+IF(AND(CG33=$CG$41,AY33&lt;BA33,AZ33="DF"),$CC$5,0)+IF(AND(CG33=$CG$43,BB33&lt;BD33,BC33="DF"),$CC$5,0)+IF(AND(CG33=$CG$45,BE33&lt;BG33,BF33="DF"),$CC$5,0)+IF(AND(CG33=$CG$47,BH33&lt;BJ33,BI33="DF"),$CC$5,0)+IF(AND(CG33=$CG$49,BK33&lt;BM33,BL33="DF"),$CC$5,0)+IF(AND(CG33=$CG$51,BN33&lt;BP33,BO33="DF"),$CC$5,0)+IF(AND(CG33=$CG$53,BQ33&lt;BS33,BR33="DF"),$CC$5,0)+IF(AND(CG33=$CG$55,BT33&lt;BV33,BU33="DF"),$CC$5,0)</f>
        <v>0</v>
      </c>
      <c r="CQ33" s="19"/>
      <c r="CR33" s="19"/>
      <c r="CS33" s="156">
        <f>IF(AND(CG33=$CG$9),SUM(C33),0)+IF(AND(CG33=$CG$11),SUM(F33),0)+IF(AND(CG33=$CG$13),SUM(I33),0)+IF(AND(CG33=$CG$15),SUM(L33),0)+IF(AND(CG33=$CG$17),SUM(O33),0)+IF(AND(CG33=$CG$19),SUM(R33),0)+IF(AND(CG33=$CG$21),SUM(U33),0)+IF(AND(CG33=$CG$23),SUM(X33),0)+IF(AND(CG33=$CG$25),SUM(AA33),0)+IF(AND(CG33=$CG$27),SUM(AD33),0)+IF(AND(CG33=$CG$29),SUM(AG33),0)+IF(AND(CG33=$CG$31),SUM(AJ33),0)+IF(AND(CG33=$CG$33),SUM(AM33),0)+IF(AND(CG33=$CG$35),SUM(AP33),0)+IF(AND(CG33=$CG$37),SUM(AS33),0)+IF(AND(CG33=$CG$39),SUM(AV33),0)+IF(AND(CG33=$CG$41),SUM(AY33),0)+IF(AND(CG33=$CG$43),SUM(BB33),0)+IF(AND(CG33=$CG$45),SUM(BE33),0)+IF(AND(CG33=$CG$47),SUM(BH33),0)+IF(AND(CG33=$CG$49),SUM(BK33),0)+IF(AND(CG33=$CG$51),SUM(BN33),0)+IF(AND(CG33=$CG$53),SUM(BQ33),0)+IF(AND(CG33=$CG$55),SUM(BT33),0)</f>
        <v>0</v>
      </c>
      <c r="CT33" s="136">
        <f>IF(AND(CG33=$CG$9),SUM(E33),0)+IF(AND(CG33=$CG$11),SUM(H33),0)+IF(AND(CG33=$CG$13),SUM(K33),0)+IF(AND(CG33=$CG$15),SUM(N33),0)+IF(AND(CG33=$CG$17),SUM(Q33),0)+IF(AND(CG33=$CG$19),SUM(T33),0)+IF(AND(CG33=$CG$21),SUM(W33),0)+IF(AND(CG33=$CG$23),SUM(Z33),0)+IF(AND(CG33=$CG$25),SUM(AC33),0)+IF(AND(CG33=$CG$27),SUM(AF33),0)+IF(AND(CG33=$CG$29),SUM(AI33),0)+IF(AND(CG33=$CG$31),SUM(AL33),0)+IF(AND(CG33=$CG$33),SUM(AO33),0)+IF(AND(CG33=$CG$35),SUM(AR33),0)+IF(AND(CG33=$CG$37),SUM(AU33),0)+IF(AND(CG33=$CG$39),SUM(AX33),0)+IF(AND(CG33=$CG$41),SUM(BA33),0)+IF(AND(CG33=$CG$43),SUM(BD33),0)+IF(AND(CG33=$CG$45),SUM(BG33),0)+IF(AND(CG33=$CG$47),SUM(BJ33),0)+IF(AND(CG33=$CG$49),SUM(BM33),0)+IF(AND(CG33=$CG$51),SUM(BP33),0)+IF(AND(CG33=$CG$53),SUM(BS33),0)+IF(AND(CG33=$CG$55),SUM(BV33),0)</f>
        <v>0</v>
      </c>
      <c r="CU33" s="19"/>
      <c r="CV33" s="19"/>
      <c r="CW33" s="19"/>
    </row>
    <row r="34" spans="2:101" ht="12" customHeight="1" x14ac:dyDescent="0.35">
      <c r="B34" s="451" t="str">
        <f>INICIO!C20</f>
        <v>EQUIPO N</v>
      </c>
      <c r="C34" s="482" t="str">
        <f>IF(AP8&lt;&gt;"",AP8,"")</f>
        <v/>
      </c>
      <c r="D34" s="435"/>
      <c r="E34" s="462"/>
      <c r="F34" s="434" t="str">
        <f>IF(AP10&lt;&gt;"",AP10,"")</f>
        <v/>
      </c>
      <c r="G34" s="435"/>
      <c r="H34" s="462"/>
      <c r="I34" s="434" t="str">
        <f>IF(AP12&lt;&gt;"",AP12,"")</f>
        <v/>
      </c>
      <c r="J34" s="435"/>
      <c r="K34" s="462"/>
      <c r="L34" s="434" t="str">
        <f>IF(AP14&lt;&gt;"",AP14,"")</f>
        <v/>
      </c>
      <c r="M34" s="435"/>
      <c r="N34" s="462"/>
      <c r="O34" s="434" t="str">
        <f>IF(AP16&lt;&gt;"",AP16,"")</f>
        <v/>
      </c>
      <c r="P34" s="435"/>
      <c r="Q34" s="462"/>
      <c r="R34" s="434" t="str">
        <f>IF(AP18&lt;&gt;"",AP18,"")</f>
        <v/>
      </c>
      <c r="S34" s="435"/>
      <c r="T34" s="462"/>
      <c r="U34" s="434" t="str">
        <f>IF(AP20&lt;&gt;"",AP20,"")</f>
        <v/>
      </c>
      <c r="V34" s="435"/>
      <c r="W34" s="462"/>
      <c r="X34" s="434" t="str">
        <f>IF(AP22&lt;&gt;"",AP22,"")</f>
        <v/>
      </c>
      <c r="Y34" s="435"/>
      <c r="Z34" s="462"/>
      <c r="AA34" s="434" t="str">
        <f>IF(AP24&lt;&gt;"",AP24,"")</f>
        <v/>
      </c>
      <c r="AB34" s="435"/>
      <c r="AC34" s="462"/>
      <c r="AD34" s="434" t="str">
        <f>IF(AP26&lt;&gt;"",AP26,"")</f>
        <v/>
      </c>
      <c r="AE34" s="435"/>
      <c r="AF34" s="462"/>
      <c r="AG34" s="434" t="str">
        <f>IF(AP28&lt;&gt;"",AP28,"")</f>
        <v/>
      </c>
      <c r="AH34" s="435"/>
      <c r="AI34" s="462"/>
      <c r="AJ34" s="434" t="str">
        <f>IF(AP30&lt;&gt;"",AP30,"")</f>
        <v/>
      </c>
      <c r="AK34" s="435"/>
      <c r="AL34" s="462"/>
      <c r="AM34" s="434" t="str">
        <f>IF(AP32&lt;&gt;"",AP32,"")</f>
        <v/>
      </c>
      <c r="AN34" s="435"/>
      <c r="AO34" s="462"/>
      <c r="AP34" s="445"/>
      <c r="AQ34" s="446"/>
      <c r="AR34" s="481"/>
      <c r="AS34" s="471" t="str">
        <f>IF(ISNA(VLOOKUP(CONCATENATE($B34,AS$7,"1"),'P&amp;R'!$N$8:$Q$1113,2,FALSE)), "", VLOOKUP(CONCATENATE($B34,AS$7,"1"),'P&amp;R'!$N$8:$Q$1113,2,FALSE))</f>
        <v/>
      </c>
      <c r="AT34" s="472"/>
      <c r="AU34" s="473"/>
      <c r="AV34" s="471" t="str">
        <f>IF(ISNA(VLOOKUP(CONCATENATE($B34,AV$7,"1"),'P&amp;R'!$N$8:$Q$1113,2,FALSE)), "", VLOOKUP(CONCATENATE($B34,AV$7,"1"),'P&amp;R'!$N$8:$Q$1113,2,FALSE))</f>
        <v/>
      </c>
      <c r="AW34" s="472"/>
      <c r="AX34" s="473"/>
      <c r="AY34" s="471" t="str">
        <f>IF(ISNA(VLOOKUP(CONCATENATE($B34,AY$7,"1"),'P&amp;R'!$N$8:$Q$1113,2,FALSE)), "", VLOOKUP(CONCATENATE($B34,AY$7,"1"),'P&amp;R'!$N$8:$Q$1113,2,FALSE))</f>
        <v/>
      </c>
      <c r="AZ34" s="472"/>
      <c r="BA34" s="473"/>
      <c r="BB34" s="471" t="str">
        <f>IF(ISNA(VLOOKUP(CONCATENATE($B34,BB$7,"1"),'P&amp;R'!$N$8:$Q$1113,2,FALSE)), "", VLOOKUP(CONCATENATE($B34,BB$7,"1"),'P&amp;R'!$N$8:$Q$1113,2,FALSE))</f>
        <v/>
      </c>
      <c r="BC34" s="472"/>
      <c r="BD34" s="473"/>
      <c r="BE34" s="471" t="str">
        <f>IF(ISNA(VLOOKUP(CONCATENATE($B34,BE$7,"1"),'P&amp;R'!$N$8:$Q$1113,2,FALSE)), "", VLOOKUP(CONCATENATE($B34,BE$7,"1"),'P&amp;R'!$N$8:$Q$1113,2,FALSE))</f>
        <v/>
      </c>
      <c r="BF34" s="472"/>
      <c r="BG34" s="473"/>
      <c r="BH34" s="471" t="str">
        <f>IF(ISNA(VLOOKUP(CONCATENATE($B34,BH$7,"1"),'P&amp;R'!$N$8:$Q$1113,2,FALSE)), "", VLOOKUP(CONCATENATE($B34,BH$7,"1"),'P&amp;R'!$N$8:$Q$1113,2,FALSE))</f>
        <v/>
      </c>
      <c r="BI34" s="472"/>
      <c r="BJ34" s="473"/>
      <c r="BK34" s="471" t="str">
        <f>IF(ISNA(VLOOKUP(CONCATENATE($B34,BK$7,"1"),'P&amp;R'!$N$8:$Q$1113,2,FALSE)), "", VLOOKUP(CONCATENATE($B34,BK$7,"1"),'P&amp;R'!$N$8:$Q$1113,2,FALSE))</f>
        <v/>
      </c>
      <c r="BL34" s="472"/>
      <c r="BM34" s="473"/>
      <c r="BN34" s="471" t="str">
        <f>IF(ISNA(VLOOKUP(CONCATENATE($B34,BN$7,"1"),'P&amp;R'!$N$8:$Q$1113,2,FALSE)), "", VLOOKUP(CONCATENATE($B34,BN$7,"1"),'P&amp;R'!$N$8:$Q$1113,2,FALSE))</f>
        <v/>
      </c>
      <c r="BO34" s="472"/>
      <c r="BP34" s="473"/>
      <c r="BQ34" s="471" t="str">
        <f>IF(ISNA(VLOOKUP(CONCATENATE($B34,BQ$7,"1"),'P&amp;R'!$N$8:$Q$1113,2,FALSE)), "", VLOOKUP(CONCATENATE($B34,BQ$7,"1"),'P&amp;R'!$N$8:$Q$1113,2,FALSE))</f>
        <v/>
      </c>
      <c r="BR34" s="472"/>
      <c r="BS34" s="473"/>
      <c r="BT34" s="471" t="str">
        <f>IF(ISNA(VLOOKUP(CONCATENATE($B34,BT$7,"1"),'P&amp;R'!$N$8:$Q$1113,2,FALSE)), "", VLOOKUP(CONCATENATE($B34,BT$7,"1"),'P&amp;R'!$N$8:$Q$1113,2,FALSE))</f>
        <v/>
      </c>
      <c r="BU34" s="472"/>
      <c r="BV34" s="473"/>
      <c r="BW34" s="162"/>
      <c r="BX34" s="85"/>
      <c r="BY34" s="88"/>
      <c r="BZ34" s="88"/>
      <c r="CA34" s="88"/>
      <c r="CB34" s="92"/>
      <c r="CC34" s="92"/>
      <c r="CD34" s="96"/>
      <c r="CE34" s="96"/>
      <c r="CF34" s="100"/>
      <c r="CG34" s="104"/>
      <c r="CH34" s="19"/>
      <c r="CI34" s="122"/>
      <c r="CJ34" s="122"/>
      <c r="CK34" s="19"/>
      <c r="CL34" s="150"/>
      <c r="CM34" s="19"/>
      <c r="CN34" s="19"/>
      <c r="CO34" s="19"/>
      <c r="CP34" s="151"/>
      <c r="CQ34" s="19"/>
      <c r="CR34" s="19"/>
      <c r="CS34" s="154"/>
      <c r="CT34" s="155"/>
      <c r="CU34" s="19"/>
      <c r="CV34" s="19"/>
      <c r="CW34" s="19"/>
    </row>
    <row r="35" spans="2:101" ht="24.9" customHeight="1" x14ac:dyDescent="0.35">
      <c r="B35" s="432"/>
      <c r="C35" s="329" t="str">
        <f>IF(AR9&lt;&gt;"",AR9,"")</f>
        <v/>
      </c>
      <c r="D35" s="330" t="str">
        <f>IF(AQ9&lt;&gt;"",AQ9,"")</f>
        <v/>
      </c>
      <c r="E35" s="333" t="str">
        <f>IF(AP9&lt;&gt;"",AP9,"")</f>
        <v/>
      </c>
      <c r="F35" s="332" t="str">
        <f>IF(AR11&lt;&gt;"",AR11,"")</f>
        <v/>
      </c>
      <c r="G35" s="330" t="str">
        <f>IF(AQ11&lt;&gt;"",AQ11,"")</f>
        <v/>
      </c>
      <c r="H35" s="331" t="str">
        <f>IF(AP11&lt;&gt;"",AP11,"")</f>
        <v/>
      </c>
      <c r="I35" s="332" t="str">
        <f>IF(AR13&lt;&gt;"",AR13,"")</f>
        <v/>
      </c>
      <c r="J35" s="330" t="str">
        <f>IF(AQ13&lt;&gt;"",AQ13,"")</f>
        <v/>
      </c>
      <c r="K35" s="331" t="str">
        <f>IF(AP13&lt;&gt;"",AP13,"")</f>
        <v/>
      </c>
      <c r="L35" s="332" t="str">
        <f>IF(AR15&lt;&gt;"",AR15,"")</f>
        <v/>
      </c>
      <c r="M35" s="330" t="str">
        <f>IF(AQ15&lt;&gt;"",AQ15,"")</f>
        <v/>
      </c>
      <c r="N35" s="331" t="str">
        <f>IF(AP15&lt;&gt;"",AP15,"")</f>
        <v/>
      </c>
      <c r="O35" s="332" t="str">
        <f>IF(AR17&lt;&gt;"",AR17,"")</f>
        <v/>
      </c>
      <c r="P35" s="330" t="str">
        <f>IF(AQ17&lt;&gt;"",AQ17,"")</f>
        <v/>
      </c>
      <c r="Q35" s="331" t="str">
        <f>IF(AP17&lt;&gt;"",AP17,"")</f>
        <v/>
      </c>
      <c r="R35" s="332" t="str">
        <f>IF(AR19&lt;&gt;"",AR19,"")</f>
        <v/>
      </c>
      <c r="S35" s="330" t="str">
        <f>IF(AQ19&lt;&gt;"",AQ19,"")</f>
        <v/>
      </c>
      <c r="T35" s="331" t="str">
        <f>IF(AP19&lt;&gt;"",AP19,"")</f>
        <v/>
      </c>
      <c r="U35" s="332" t="str">
        <f>IF(AR21&lt;&gt;"",AR21,"")</f>
        <v/>
      </c>
      <c r="V35" s="330" t="str">
        <f>IF(AQ21&lt;&gt;"",AQ21,"")</f>
        <v/>
      </c>
      <c r="W35" s="331" t="str">
        <f>IF(AP21&lt;&gt;"",AP21,"")</f>
        <v/>
      </c>
      <c r="X35" s="332" t="str">
        <f>IF(AR23&lt;&gt;"",AR23,"")</f>
        <v/>
      </c>
      <c r="Y35" s="330" t="str">
        <f>IF(AQ23&lt;&gt;"",AQ23,"")</f>
        <v/>
      </c>
      <c r="Z35" s="331" t="str">
        <f>IF(AP23&lt;&gt;"",AP23,"")</f>
        <v/>
      </c>
      <c r="AA35" s="332" t="str">
        <f>IF(AR25&lt;&gt;"",AR25,"")</f>
        <v/>
      </c>
      <c r="AB35" s="330" t="str">
        <f>IF(AQ25&lt;&gt;"",AQ25,"")</f>
        <v/>
      </c>
      <c r="AC35" s="331" t="str">
        <f>IF(AP25&lt;&gt;"",AP25,"")</f>
        <v/>
      </c>
      <c r="AD35" s="332" t="str">
        <f>IF(AR27&lt;&gt;"",AR27,"")</f>
        <v/>
      </c>
      <c r="AE35" s="330" t="str">
        <f>IF(AQ27&lt;&gt;"",AQ27,"")</f>
        <v/>
      </c>
      <c r="AF35" s="331" t="str">
        <f>IF(AP27&lt;&gt;"",AP27,"")</f>
        <v/>
      </c>
      <c r="AG35" s="332" t="str">
        <f>IF(AR29&lt;&gt;"",AR29,"")</f>
        <v/>
      </c>
      <c r="AH35" s="330" t="str">
        <f>IF(AQ29&lt;&gt;"",AQ29,"")</f>
        <v/>
      </c>
      <c r="AI35" s="331" t="str">
        <f>IF(AP29&lt;&gt;"",AP29,"")</f>
        <v/>
      </c>
      <c r="AJ35" s="332" t="str">
        <f>IF(AR31&lt;&gt;"",AR31,"")</f>
        <v/>
      </c>
      <c r="AK35" s="330" t="str">
        <f>IF(AQ31&lt;&gt;"",AQ31,"")</f>
        <v/>
      </c>
      <c r="AL35" s="331" t="str">
        <f>IF(AP31&lt;&gt;"",AP31,"")</f>
        <v/>
      </c>
      <c r="AM35" s="332" t="str">
        <f>IF(AR33&lt;&gt;"",AR33,"")</f>
        <v/>
      </c>
      <c r="AN35" s="330" t="str">
        <f>IF(AQ33&lt;&gt;"",AQ33,"")</f>
        <v/>
      </c>
      <c r="AO35" s="331" t="str">
        <f>IF(AP33&lt;&gt;"",AP33,"")</f>
        <v/>
      </c>
      <c r="AP35" s="334"/>
      <c r="AQ35" s="327"/>
      <c r="AR35" s="328"/>
      <c r="AS35" s="324" t="str">
        <f>IF(ISNA(VLOOKUP(CONCATENATE($B34,AS$7,"1"),'P&amp;R'!$N$8:$Q$1113,3,FALSE)), "", VLOOKUP(CONCATENATE($B34,AS$7,"1"),'P&amp;R'!$N$8:$Q$1113,3,FALSE))</f>
        <v/>
      </c>
      <c r="AT35" s="324" t="str">
        <f>IF(ISNA(VLOOKUP(CONCATENATE($B34,AS$7,"1"),'P&amp;R'!$N$8:$Q$1113,4,FALSE)), "", VLOOKUP(CONCATENATE($B34,AS$7,"1"),'P&amp;R'!$N$8:$Q$1113,4,FALSE))</f>
        <v/>
      </c>
      <c r="AU35" s="325" t="str">
        <f>IF(ISNA(VLOOKUP(CONCATENATE(AS$7,$B34,"1"),'P&amp;R'!$N$8:$Q$1113,3,FALSE)), "", VLOOKUP(CONCATENATE(AS$7,$B34,"1"),'P&amp;R'!$N$8:$Q$1113,3,FALSE))</f>
        <v/>
      </c>
      <c r="AV35" s="324" t="str">
        <f>IF(ISNA(VLOOKUP(CONCATENATE($B34,AV$7,"1"),'P&amp;R'!$N$8:$Q$1113,3,FALSE)), "", VLOOKUP(CONCATENATE($B34,AV$7,"1"),'P&amp;R'!$N$8:$Q$1113,3,FALSE))</f>
        <v/>
      </c>
      <c r="AW35" s="324" t="str">
        <f>IF(ISNA(VLOOKUP(CONCATENATE($B34,AV$7,"1"),'P&amp;R'!$N$8:$Q$1113,4,FALSE)), "", VLOOKUP(CONCATENATE($B34,AV$7,"1"),'P&amp;R'!$N$8:$Q$1113,4,FALSE))</f>
        <v/>
      </c>
      <c r="AX35" s="325" t="str">
        <f>IF(ISNA(VLOOKUP(CONCATENATE(AV$7,$B34,"1"),'P&amp;R'!$N$8:$Q$1113,3,FALSE)), "", VLOOKUP(CONCATENATE(AV$7,$B34,"1"),'P&amp;R'!$N$8:$Q$1113,3,FALSE))</f>
        <v/>
      </c>
      <c r="AY35" s="324" t="str">
        <f>IF(ISNA(VLOOKUP(CONCATENATE($B34,AY$7,"1"),'P&amp;R'!$N$8:$Q$1113,3,FALSE)), "", VLOOKUP(CONCATENATE($B34,AY$7,"1"),'P&amp;R'!$N$8:$Q$1113,3,FALSE))</f>
        <v/>
      </c>
      <c r="AZ35" s="324" t="str">
        <f>IF(ISNA(VLOOKUP(CONCATENATE($B34,AY$7,"1"),'P&amp;R'!$N$8:$Q$1113,4,FALSE)), "", VLOOKUP(CONCATENATE($B34,AY$7,"1"),'P&amp;R'!$N$8:$Q$1113,4,FALSE))</f>
        <v/>
      </c>
      <c r="BA35" s="325" t="str">
        <f>IF(ISNA(VLOOKUP(CONCATENATE(AY$7,$B34,"1"),'P&amp;R'!$N$8:$Q$1113,3,FALSE)), "", VLOOKUP(CONCATENATE(AY$7,$B34,"1"),'P&amp;R'!$N$8:$Q$1113,3,FALSE))</f>
        <v/>
      </c>
      <c r="BB35" s="324" t="str">
        <f>IF(ISNA(VLOOKUP(CONCATENATE($B34,BB$7,"1"),'P&amp;R'!$N$8:$Q$1113,3,FALSE)), "", VLOOKUP(CONCATENATE($B34,BB$7,"1"),'P&amp;R'!$N$8:$Q$1113,3,FALSE))</f>
        <v/>
      </c>
      <c r="BC35" s="324" t="str">
        <f>IF(ISNA(VLOOKUP(CONCATENATE($B34,BB$7,"1"),'P&amp;R'!$N$8:$Q$1113,4,FALSE)), "", VLOOKUP(CONCATENATE($B34,BB$7,"1"),'P&amp;R'!$N$8:$Q$1113,4,FALSE))</f>
        <v/>
      </c>
      <c r="BD35" s="325" t="str">
        <f>IF(ISNA(VLOOKUP(CONCATENATE(BB$7,$B34,"1"),'P&amp;R'!$N$8:$Q$1113,3,FALSE)), "", VLOOKUP(CONCATENATE(BB$7,$B34,"1"),'P&amp;R'!$N$8:$Q$1113,3,FALSE))</f>
        <v/>
      </c>
      <c r="BE35" s="324" t="str">
        <f>IF(ISNA(VLOOKUP(CONCATENATE($B34,BE$7,"1"),'P&amp;R'!$N$8:$Q$1113,3,FALSE)), "", VLOOKUP(CONCATENATE($B34,BE$7,"1"),'P&amp;R'!$N$8:$Q$1113,3,FALSE))</f>
        <v/>
      </c>
      <c r="BF35" s="324" t="str">
        <f>IF(ISNA(VLOOKUP(CONCATENATE($B34,BE$7,"1"),'P&amp;R'!$N$8:$Q$1113,4,FALSE)), "", VLOOKUP(CONCATENATE($B34,BE$7,"1"),'P&amp;R'!$N$8:$Q$1113,4,FALSE))</f>
        <v/>
      </c>
      <c r="BG35" s="325" t="str">
        <f>IF(ISNA(VLOOKUP(CONCATENATE(BE$7,$B34,"1"),'P&amp;R'!$N$8:$Q$1113,3,FALSE)), "", VLOOKUP(CONCATENATE(BE$7,$B34,"1"),'P&amp;R'!$N$8:$Q$1113,3,FALSE))</f>
        <v/>
      </c>
      <c r="BH35" s="324" t="str">
        <f>IF(ISNA(VLOOKUP(CONCATENATE($B34,BH$7,"1"),'P&amp;R'!$N$8:$Q$1113,3,FALSE)), "", VLOOKUP(CONCATENATE($B34,BH$7,"1"),'P&amp;R'!$N$8:$Q$1113,3,FALSE))</f>
        <v/>
      </c>
      <c r="BI35" s="324" t="str">
        <f>IF(ISNA(VLOOKUP(CONCATENATE($B34,BH$7,"1"),'P&amp;R'!$N$8:$Q$1113,4,FALSE)), "", VLOOKUP(CONCATENATE($B34,BH$7,"1"),'P&amp;R'!$N$8:$Q$1113,4,FALSE))</f>
        <v/>
      </c>
      <c r="BJ35" s="325" t="str">
        <f>IF(ISNA(VLOOKUP(CONCATENATE(BH$7,$B34,"1"),'P&amp;R'!$N$8:$Q$1113,3,FALSE)), "", VLOOKUP(CONCATENATE(BH$7,$B34,"1"),'P&amp;R'!$N$8:$Q$1113,3,FALSE))</f>
        <v/>
      </c>
      <c r="BK35" s="324" t="str">
        <f>IF(ISNA(VLOOKUP(CONCATENATE($B34,BK$7,"1"),'P&amp;R'!$N$8:$Q$1113,3,FALSE)), "", VLOOKUP(CONCATENATE($B34,BK$7,"1"),'P&amp;R'!$N$8:$Q$1113,3,FALSE))</f>
        <v/>
      </c>
      <c r="BL35" s="324" t="str">
        <f>IF(ISNA(VLOOKUP(CONCATENATE($B34,BK$7,"1"),'P&amp;R'!$N$8:$Q$1113,4,FALSE)), "", VLOOKUP(CONCATENATE($B34,BK$7,"1"),'P&amp;R'!$N$8:$Q$1113,4,FALSE))</f>
        <v/>
      </c>
      <c r="BM35" s="325" t="str">
        <f>IF(ISNA(VLOOKUP(CONCATENATE(BK$7,$B34,"1"),'P&amp;R'!$N$8:$Q$1113,3,FALSE)), "", VLOOKUP(CONCATENATE(BK$7,$B34,"1"),'P&amp;R'!$N$8:$Q$1113,3,FALSE))</f>
        <v/>
      </c>
      <c r="BN35" s="324" t="str">
        <f>IF(ISNA(VLOOKUP(CONCATENATE($B34,BN$7,"1"),'P&amp;R'!$N$8:$Q$1113,3,FALSE)), "", VLOOKUP(CONCATENATE($B34,BN$7,"1"),'P&amp;R'!$N$8:$Q$1113,3,FALSE))</f>
        <v/>
      </c>
      <c r="BO35" s="324" t="str">
        <f>IF(ISNA(VLOOKUP(CONCATENATE($B34,BN$7,"1"),'P&amp;R'!$N$8:$Q$1113,4,FALSE)), "", VLOOKUP(CONCATENATE($B34,BN$7,"1"),'P&amp;R'!$N$8:$Q$1113,4,FALSE))</f>
        <v/>
      </c>
      <c r="BP35" s="325" t="str">
        <f>IF(ISNA(VLOOKUP(CONCATENATE(BN$7,$B34,"1"),'P&amp;R'!$N$8:$Q$1113,3,FALSE)), "", VLOOKUP(CONCATENATE(BN$7,$B34,"1"),'P&amp;R'!$N$8:$Q$1113,3,FALSE))</f>
        <v/>
      </c>
      <c r="BQ35" s="324" t="str">
        <f>IF(ISNA(VLOOKUP(CONCATENATE($B34,BQ$7,"1"),'P&amp;R'!$N$8:$Q$1113,3,FALSE)), "", VLOOKUP(CONCATENATE($B34,BQ$7,"1"),'P&amp;R'!$N$8:$Q$1113,3,FALSE))</f>
        <v/>
      </c>
      <c r="BR35" s="324" t="str">
        <f>IF(ISNA(VLOOKUP(CONCATENATE($B34,BQ$7,"1"),'P&amp;R'!$N$8:$Q$1113,4,FALSE)), "", VLOOKUP(CONCATENATE($B34,BQ$7,"1"),'P&amp;R'!$N$8:$Q$1113,4,FALSE))</f>
        <v/>
      </c>
      <c r="BS35" s="325" t="str">
        <f>IF(ISNA(VLOOKUP(CONCATENATE(BQ$7,$B34,"1"),'P&amp;R'!$N$8:$Q$1113,3,FALSE)), "", VLOOKUP(CONCATENATE(BQ$7,$B34,"1"),'P&amp;R'!$N$8:$Q$1113,3,FALSE))</f>
        <v/>
      </c>
      <c r="BT35" s="324" t="str">
        <f>IF(ISNA(VLOOKUP(CONCATENATE($B34,BT$7,"1"),'P&amp;R'!$N$8:$Q$1113,3,FALSE)), "", VLOOKUP(CONCATENATE($B34,BT$7,"1"),'P&amp;R'!$N$8:$Q$1113,3,FALSE))</f>
        <v/>
      </c>
      <c r="BU35" s="324" t="str">
        <f>IF(ISNA(VLOOKUP(CONCATENATE($B34,BT$7,"1"),'P&amp;R'!$N$8:$Q$1113,4,FALSE)), "", VLOOKUP(CONCATENATE($B34,BT$7,"1"),'P&amp;R'!$N$8:$Q$1113,4,FALSE))</f>
        <v/>
      </c>
      <c r="BV35" s="325" t="str">
        <f>IF(ISNA(VLOOKUP(CONCATENATE(BT$7,$B34,"1"),'P&amp;R'!$N$8:$Q$1113,3,FALSE)), "", VLOOKUP(CONCATENATE(BT$7,$B34,"1"),'P&amp;R'!$N$8:$Q$1113,3,FALSE))</f>
        <v/>
      </c>
      <c r="BW35" s="163"/>
      <c r="BX35" s="86">
        <f>SUM(BY35:CC35)</f>
        <v>0</v>
      </c>
      <c r="BY35" s="89">
        <f>IF(AND(D35&lt;&gt;"DF",C35&gt;E35),1,0)+IF(AND(G35&lt;&gt;"DF",F35&gt;H35),1,0)+IF(AND(J35&lt;&gt;"DF",I35&gt;K35),1,0)+IF(AND(M35&lt;&gt;"DF",L35&gt;N35),1,0)+IF(AND(P35&lt;&gt;"DF",O35&gt;Q35),1,0)+IF(AND(S35&lt;&gt;"DF",R35&gt;T35),1,0)+IF(AND(V35&lt;&gt;"DF",U35&gt;W35),1,0)+IF(AND(Y35&lt;&gt;"DF",X35&gt;Z35),1,0)+IF(AND(AB35&lt;&gt;"DF",AA35&gt;AC35),1,0)+IF(AND(AE35&lt;&gt;"DF",AD35&gt;AF35),1,0)+IF(AND(AH35&lt;&gt;"DF",AG35&gt;AI35),1,0)+IF(AND(AK35&lt;&gt;"DF",AJ35&gt;AL35),1,0)+IF(AND(AN35&lt;&gt;"DF",AM35&gt;AO35),1,0)+IF(AND(AQ35&lt;&gt;"DF",AP35&gt;AR35),1,0)+IF(AND(AT35&lt;&gt;"DF",AS35&gt;AU35),1,0)+IF(AND(AW35&lt;&gt;"DF",AV35&gt;AX35),1,0)+IF(AND(AZ35&lt;&gt;"DF",AY35&gt;BA35),1,0)+IF(AND(BC35&lt;&gt;"DF",BB35&gt;BD35),1,0)+IF(AND(BF35&lt;&gt;"DF",BE35&gt;BG35),1,0)+IF(AND(BI35&lt;&gt;"DF",BH35&gt;BJ35),1,0)+IF(AND(BL35&lt;&gt;"DF",BK35&gt;BM35),1,0)+IF(AND(BO35&lt;&gt;"DF",BN35&gt;BP35),1,0)+IF(AND(BR35&lt;&gt;"DF",BQ35&gt;BS35),1,0)+IF(AND(BU35&lt;&gt;"DF",BT35&gt;BV35),1,0)</f>
        <v>0</v>
      </c>
      <c r="BZ35" s="89">
        <f>IF(AND(C35=E35,C35&lt;&gt;"",E35&lt;&gt;""),1,0)+IF(AND(F35=H35,F35&lt;&gt;"",H35&lt;&gt;""),1,0)+IF(AND(I35=K35,I35&lt;&gt;"",K35&lt;&gt;""),1,0)+IF(AND(L35=N35,L35&lt;&gt;"",N35&lt;&gt;""),1,0)+IF(AND(O35=Q35,O35&lt;&gt;"",Q35&lt;&gt;""),1,0)+IF(AND(R35=T35,R35&lt;&gt;"",T35&lt;&gt;""),1,0)+IF(AND(U35=W35,U35&lt;&gt;"",W35&lt;&gt;""),1,0)+IF(AND(X35=Z35,X35&lt;&gt;"",Z35&lt;&gt;""),1,0)+IF(AND(AA35=AC35,AA35&lt;&gt;"",AC35&lt;&gt;""),1,0)+IF(AND(AD35=AF35,AD35&lt;&gt;"",AF35&lt;&gt;""),1,0)+IF(AND(AG35=AI35,AG35&lt;&gt;"",AI35&lt;&gt;""),1,0)+IF(AND(AJ35=AL35,AJ35&lt;&gt;"",AL35&lt;&gt;""),1,0)+IF(AND(AM35=AO35,AM35&lt;&gt;"",AO35&lt;&gt;""),1,0)+IF(AND(AP35=AR35,AP35&lt;&gt;"",AR35&lt;&gt;""),1,0)+IF(AND(AS35=AU35,AS35&lt;&gt;"",AU35&lt;&gt;""),1,0)+IF(AND(AV35=AX35,AV35&lt;&gt;"",AX35&lt;&gt;""),1,0)+IF(AND(AY35=BA35,AY35&lt;&gt;"",BA35&lt;&gt;""),1,0)+IF(AND(BB35=BD35,BB35&lt;&gt;"",BD35&lt;&gt;""),1,0)+IF(AND(BE35=BG35,BE35&lt;&gt;"",BG35&lt;&gt;""),1,0)+IF(AND(BH35=BJ35,BH35&lt;&gt;"",BJ35&lt;&gt;""),1,0)+IF(AND(BK35=BM35,BK35&lt;&gt;"",BM35&lt;&gt;""),1,0)+IF(AND(BN35=BP35,BN35&lt;&gt;"",BP35&lt;&gt;""),1,0)+IF(AND(BQ35=BS35,BQ35&lt;&gt;"",BS35&lt;&gt;""),1,0)+IF(AND(BT35=BV35,BT35&lt;&gt;"",BV35&lt;&gt;""),1,0)</f>
        <v>0</v>
      </c>
      <c r="CA35" s="89">
        <f>IF(AND(D35&lt;&gt;"DF",C35&lt;E35),1,0)+IF(AND(G35&lt;&gt;"DF",F35&lt;H35),1,0)+IF(AND(J35&lt;&gt;"DF",I35&lt;K35),1,0)+IF(AND(M35&lt;&gt;"DF",L35&lt;N35),1,0)+IF(AND(P35&lt;&gt;"DF",O35&lt;Q35),1,0)+IF(AND(S35&lt;&gt;"DF",R35&lt;T35),1,0)+IF(AND(V35&lt;&gt;"DF",U35&lt;W35),1,0)+IF(AND(Y35&lt;&gt;"DF",X35&lt;Z35),1,0)+IF(AND(AB35&lt;&gt;"DF",AA35&lt;AC35),1,0)+IF(AND(AE35&lt;&gt;"DF",AD35&lt;AF35),1,0)+IF(AND(AH35&lt;&gt;"DF",AG35&lt;AI35),1,0)+IF(AND(AK35&lt;&gt;"DF",AJ35&lt;AL35),1,0)+IF(AND(AN35&lt;&gt;"DF",AM35&lt;AO35),1,0)+IF(AND(AQ35&lt;&gt;"DF",AP35&lt;AR35),1,0)+IF(AND(AT35&lt;&gt;"DF",AS35&lt;AU35),1,0)+IF(AND(AW35&lt;&gt;"DF",AV35&lt;AX35),1,0)+IF(AND(AZ35&lt;&gt;"DF",AY35&lt;BA35),1,0)+IF(AND(BC35&lt;&gt;"DF",BB35&lt;BD35),1,0)+IF(AND(BF35&lt;&gt;"DF",BE35&lt;BG35),1,0)+IF(AND(BI35&lt;&gt;"DF",BH35&lt;BJ35),1,0)+IF(AND(BL35&lt;&gt;"DF",BK35&lt;BM35),1,0)+IF(AND(BO35&lt;&gt;"DF",BN35&lt;BP35),1,0)+IF(AND(BR35&lt;&gt;"DF",BQ35&lt;BS35),1,0)+IF(AND(BU35&lt;&gt;"DF",BT35&lt;BV35),1,0)</f>
        <v>0</v>
      </c>
      <c r="CB35" s="93">
        <f>IF(AND(D35="DF",C35&gt;E35),1,0)+IF(AND(G35="DF",F35&gt;H35),1,0)+IF(AND(J35="DF",I35&gt;K35),1,0)+IF(AND(M35="DF",L35&gt;N35),1,0)+IF(AND(P35="DF",O35&gt;Q35),1,0)+IF(AND(S35="DF",R35&gt;T35),1,0)+IF(AND(V35="DF",U35&gt;W35),1,0)+IF(AND(Y35="DF",X35&gt;Z35),1,0)+IF(AND(AB35="DF",AA35&gt;AC35),1,0)+IF(AND(AE35="DF",AD35&gt;AF35),1,0)+IF(AND(AH35="DF",AG35&gt;AI35),1,0)+IF(AND(AK35="DF",AJ35&gt;AL35),1,0)+IF(AND(AN35="DF",AM35&gt;AO35),1,0)+IF(AND(AQ35="DF",AP35&gt;AR35),1,0)+IF(AND(AT35="DF",AS35&gt;AU35),1,0)+IF(AND(AW35="DF",AV35&gt;AX35),1,0)+IF(AND(AZ35="DF",AY35&gt;BA35),1,0)+IF(AND(BC35="DF",BB35&gt;BD35),1,0)+IF(AND(BF35="DF",BE35&gt;BG35),1,0)+IF(AND(BI35="DF",BH35&gt;BJ35),1,0)+IF(AND(BL35="DF",BK35&gt;BM35),1,0)+IF(AND(BO35="DF",BN35&gt;BP35),1,0)+IF(AND(BR35="DF",BQ35&gt;BS35),1,0)+IF(AND(BU35="DF",BT35&gt;BV35),1,0)</f>
        <v>0</v>
      </c>
      <c r="CC35" s="93">
        <f>IF(AND(D35="DF",C35&lt;E35),1,0)+IF(AND(G35="DF",F35&lt;H35),1,0)+IF(AND(J35="DF",I35&lt;K35),1,0)+IF(AND(M35="DF",L35&lt;N35),1,0)+IF(AND(P35="DF",O35&lt;Q35),1,0)+IF(AND(S35="DF",R35&lt;T35),1,0)+IF(AND(V35="DF",U35&lt;W35),1,0)+IF(AND(Y35="DF",X35&lt;Z35),1,0)+IF(AND(AB35="DF",AA35&lt;AC35),1,0)+IF(AND(AE35="DF",AD35&lt;AF35),1,0)+IF(AND(AH35="DF",AG35&lt;AI35),1,0)+IF(AND(AK35="DF",AJ35&lt;AL35),1,0)+IF(AND(AN35="DF",AM35&lt;AO35),1,0)+IF(AND(AQ35="DF",AP35&lt;AR35),1,0)+IF(AND(AT35="DF",AS35&lt;AU35),1,0)+IF(AND(AW35="DF",AV35&lt;AX35),1,0)+IF(AND(AZ35="DF",AY35&lt;BA35),1,0)+IF(AND(BC35="DF",BB35&lt;BD35),1,0)+IF(AND(BF35="DF",BE35&lt;BG35),1,0)+IF(AND(BI35="DF",BH35&lt;BJ35),1,0)+IF(AND(BL35="DF",BK35&lt;BM35),1,0)+IF(AND(BO35="DF",BN35&lt;BP35),1,0)+IF(AND(BR35="DF",BQ35&lt;BS35),1,0)+IF(AND(BU35="DF",BT35&lt;BV35),1,0)</f>
        <v>0</v>
      </c>
      <c r="CD35" s="97">
        <f>SUM(C35)+SUM(F35)+SUM(I35)+SUM(L35)+SUM(O35)+SUM(R35)+SUM(U35)+SUM(X35)+SUM(AA35)+SUM(AD35)+SUM(AG35)+SUM(AJ35)+SUM(AM35)+SUM(AP35)+SUM(AS35)+SUM(AV35)+SUM(AY35)+SUM(BB35)+SUM(BE35)+SUM(BH35)+SUM(BK35)+SUM(BN35)+SUM(BQ35)+SUM(BT35)</f>
        <v>0</v>
      </c>
      <c r="CE35" s="97">
        <f>SUM(E35)+SUM(H35)+SUM(K35)+SUM(N35)+SUM(Q35)+SUM(T35)+SUM(W35)+SUM(Z35)+SUM(AC35)+SUM(AF35)+SUM(AI35)+SUM(AL35)+SUM(AO35)+SUM(AR35)+SUM(AU35)+SUM(AX35)+SUM(BA35)+SUM(BD35)+SUM(BG35)+SUM(BJ35)+SUM(BM35)+SUM(BP35)+SUM(BS35)+SUM(BV35)</f>
        <v>0</v>
      </c>
      <c r="CF35" s="101">
        <f>CD35-CE35</f>
        <v>0</v>
      </c>
      <c r="CG35" s="105">
        <f>SUM(BY35*$BY$5)+SUM(BZ35*$BZ$5)+SUM(CA35*$CA$5)+SUM(CB35*$CB$5)+SUM(CC35*$CC$5)</f>
        <v>0</v>
      </c>
      <c r="CH35" s="19"/>
      <c r="CI35" s="129">
        <f>SUM(CL35:CP35)</f>
        <v>0</v>
      </c>
      <c r="CJ35" s="129">
        <f>CS35-CT35</f>
        <v>0</v>
      </c>
      <c r="CK35" s="19"/>
      <c r="CL35" s="126">
        <f>IF(AND(CG35=$CG$9,C35&gt;E35,D35="-"),$BY$5,0)+IF(AND(CG35=$CG$11,F35&gt;H35,G35="-"),$BY$5,0)+IF(AND(CG35=$CG$13,I35&gt;K35,J35="-"),$BY$5,0)+IF(AND(CG35=$CG$15,L35&gt;N35,M35="-"),$BY$5,0)+IF(AND(CG35=$CG$17,O35&gt;Q35,P35="-"),$BY$5,0)+IF(AND(CG35=$CG$19,R35&gt;T35,S35="-"),$BY$5,0)+IF(AND(CG35=$CG$21,U35&gt;W35,V35="-"),$BY$5,0)+IF(AND(CG35=$CG$23,X35&gt;Z35,Y35="-"),$BY$5,0)+IF(AND(CG35=$CG$25,AA35&gt;AC35,AB35="-"),$BY$5,0)+IF(AND(CG35=$CG$27,AD35&gt;AF35,AE35="-"),$BY$5,0)+IF(AND(CG35=$CG$29,AG35&gt;AI35,AH35="-"),$BY$5,0)+IF(AND(CG35=$CG$31,AJ35&gt;AL35,AK35="-"),$BY$5,0)+IF(AND(CG35=$CG$33,AM35&gt;AO35,AN35="-"),$BY$5,0)+IF(AND(CG35=$CG$35,AP35&gt;AR35,AQ35="-"),$BY$5,0)+IF(AND(CG35=$CG$37,AS35&gt;AU35,AT35="-"),$BY$5,0)+IF(AND(CG35=$CG$39,AV35&gt;AX35,AW35="-"),$BY$5,0)+IF(AND(CG35=$CG$41,AY35&gt;BA35,AZ35="-"),$BY$5,0)+IF(AND(CG35=$CG$43,BB35&gt;BD35,BC35="-"),$BY$5,0)+IF(AND(CG35=$CG$45,BE35&gt;BG35,BF35="-"),$BY$5,0)+IF(AND(CG35=$CG$47,BH35&gt;BJ35,BI35="-"),$BY$5,0)+IF(AND(CG35=$CG$49,BK35&gt;BM35,BL35="-"),$BY$5,0)+IF(AND(CG35=$CG$51,BN35&gt;BP35,BO35="-"),$BY$5,0)+IF(AND(CG35=$CG$53,BQ35&gt;BS35,BR35="-"),$BY$5,0)+IF(AND(CG35=$CG$55,BT35&gt;BV35,BU35="-"),$BY$5,0)</f>
        <v>0</v>
      </c>
      <c r="CM35" s="124">
        <f>IF(AND(CG35=$CG$9,C35=E35,E35&lt;&gt;"",D35="-"),$BZ$5,0)+IF(AND(CG35=$CG$11,F35=H35,H35&lt;&gt;"",G35="-"),$BZ$5,0)+IF(AND(CG35=$CG$13,I35=K35,K35&lt;&gt;"",J35="-"),$BZ$5,0)+IF(AND(CG35=$CG$15,L35=N35,N35&lt;&gt;"",M35="-"),$BZ$5,0)+IF(AND(CG35=$CG$17,O35=Q35,Q35&lt;&gt;"",P35="-"),$BZ$5,0)+IF(AND(CG35=$CG$19,R35=T35,T35&lt;&gt;"",S35="-"),$BZ$5,0)+IF(AND(CG35=$CG$21,U35=W35,W35&lt;&gt;"",V35="-"),$BZ$5,0)+IF(AND(CG35=$CG$23,X35=Z35,Z35&lt;&gt;"",Y35="-"),$BZ$5,0)+IF(AND(CG35=$CG$25,AA35=AC35,AC35&lt;&gt;"",AB35="-"),$BZ$5,0)+IF(AND(CG35=$CG$27,AD35=AF35,AF35&lt;&gt;"",AE35="-"),$BZ$5,0)+IF(AND(CG35=$CG$29,AG35=AI35,AI35&lt;&gt;"",AH35="-"),$BZ$5,0)+IF(AND(CG35=$CG$31,AJ35=AL35,AL35&lt;&gt;"",AK35="-"),$BZ$5,0)+IF(AND(CG35=$CG$33,AM35=AO35,AO35&lt;&gt;"",AN35="-"),$BZ$5,0)+IF(AND(CG35=$CG$35,AP35=AR35,AR35&lt;&gt;"",AQ35="-"),$BZ$5,0)+IF(AND(CG35=$CG$37,AS35=AU35,AU35&lt;&gt;"",AT35="-"),$BZ$5,0)+IF(AND(CG35=$CG$39,AV35=AX35,AX35&lt;&gt;"",AW35="-"),$BZ$5,0)+IF(AND(CG35=$CG$41,AY35=BA35,BA35&lt;&gt;"",AZ35="-"),$BZ$5,0)+IF(AND(CG35=$CG$43,BB35=BD35,BD35&lt;&gt;"",BC35="-"),$BZ$5,0)+IF(AND(CG35=$CG$45,BE35=BG35,BG35&lt;&gt;"",BF35="-"),$BZ$5,0)+IF(AND(CG35=$CG$47,BH35=BJ35,BJ35&lt;&gt;"",BI35="-"),$BZ$5,0)+IF(AND(CG35=$CG$49,BK35=BM35,BM35&lt;&gt;"",BL35="-"),$BZ$5,0)+IF(AND(CG35=$CG$51,BN35=BP35,BP35&lt;&gt;"",BO35="-"),$BZ$5,0)+IF(AND(CG35=$CG$53,BQ35=BS35,BS35&lt;&gt;"",BR35="-"),$BZ$5,0)+IF(AND(CG35=$CG$55,BT35=BV35,BV35&lt;&gt;"",BU35="-"),$BZ$5,0)</f>
        <v>0</v>
      </c>
      <c r="CN35" s="124">
        <f>IF(AND(CG35=$CG$9,C35&lt;E35,D35="-"),$CA$5,0)+IF(AND(CG35=$CG$11,F35&lt;H35,G35="-"),$CA$5,0)+IF(AND(CG35=$CG$13,I35&lt;K35,J35="-"),$CA$5,0)+IF(AND(CG35=$CG$15,L35&lt;N35,M35="-"),$CA$5,0)+IF(AND(CG35=$CG$17,O35&lt;Q35,P35="-"),$CA$5,0)+IF(AND(CG35=$CG$19,R35&lt;T35,S35="-"),$CA$5,0)+IF(AND(CG35=$CG$21,U35&lt;W35,V35="-"),$CA$5,0)+IF(AND(CG35=$CG$23,X35&lt;Z35,Y35="-"),$CA$5,0)+IF(AND(CG35=$CG$25,AA35&lt;AC35,AB35="-"),$CA$5,0)+IF(AND(CG35=$CG$27,AD35&lt;AF35,AE35="-"),$CA$5,0)+IF(AND(CG35=$CG$29,AG35&lt;AI35,AH35="-"),$CA$5,0)+IF(AND(CG35=$CG$31,AJ35&lt;AL35,AK35="-"),$CA$5,0)+IF(AND(CG35=$CG$33,AM35&lt;AO35,AN35="-"),$CA$5,0)+IF(AND(CG35=$CG$35,AP35&lt;AR35,AQ35="-"),$CA$5,0)+IF(AND(CG35=$CG$37,AS35&lt;AU35,AT35="-"),$CA$5,0)+IF(AND(CG35=$CG$39,AV35&lt;AX35,AW35="-"),$CA$5,0)+IF(AND(CG35=$CG$41,AY35&lt;BA35,AZ35="-"),$CA$5,0)+IF(AND(CG35=$CG$43,BB35&lt;BD35,BC35="-"),$CA$5,0)+IF(AND(CG35=$CG$45,BE35&lt;BG35,BF35="-"),$CA$5,0)+IF(AND(CG35=$CG$47,BH35&lt;BJ35,BI35="-"),$CA$5,0)+IF(AND(CG35=$CG$49,BK35&lt;BM35,BL35="-"),$CA$5,0)+IF(AND(CG35=$CG$51,BN35&lt;BP35,BO35="-"),$CA$5,0)+IF(AND(CG35=$CG$53,BQ35&lt;BS35,BR35="-"),$CA$5,0)+IF(AND(CG35=$CG$55,BT35&lt;BV35,BU35="-"),$CA$5,0)</f>
        <v>0</v>
      </c>
      <c r="CO35" s="125">
        <f>IF(AND(CG35=$CG$9,C35&gt;E35,D35="DF"),$CB$5,0)+IF(AND(CG35=$CG$11,F35&gt;H35,G35="DF"),$CB$5,0)+IF(AND(CG35=$CG$13,I35&gt;K35,J35="DF"),$CB$5,0)+IF(AND(CG35=$CG$15,L35&gt;N35,M35="DF"),$CB$5,0)+IF(AND(CG35=$CG$17,O35&gt;Q35,P35="DF"),$CB$5,0)+IF(AND(CG35=$CG$19,R35&gt;T35,S35="DF"),$CB$5,0)+IF(AND(CG35=$CG$21,U35&gt;W35,V35="DF"),$CB$5,0)+IF(AND(CG35=$CG$23,X35&gt;Z35,Y35="DF"),$CB$5,0)+IF(AND(CG35=$CG$25,AA35&gt;AC35,AB35="DF"),$CB$5,0)+IF(AND(CG35=$CG$27,AD35&gt;AF35,AE35="DF"),$CB$5,0)+IF(AND(CG35=$CG$29,AG35&gt;AI35,AH35="DF"),$CB$5,0)+IF(AND(CG35=$CG$31,AJ35&gt;AL35,AK35="DF"),$CB$5,0)+IF(AND(CG35=$CG$33,AM35&gt;AO35,AN35="DF"),$CB$5,0)+IF(AND(CG35=$CG$35,AP35&gt;AR35,AQ35="DF"),$CB$5,0)+IF(AND(CG35=$CG$37,AS35&gt;AU35,AT35="DF"),$CB$5,0)+IF(AND(CG35=$CG$39,AV35&gt;AX35,AW35="DF"),$CB$5,0)+IF(AND(CG35=$CG$41,AY35&gt;BA35,AZ35="DF"),$CB$5,0)+IF(AND(CG35=$CG$43,BB35&gt;BD35,BC35="DF"),$CB$5,0)+IF(AND(CG35=$CG$45,BE35&gt;BG35,BF35="DF"),$CB$5,0)+IF(AND(CG35=$CG$47,BH35&gt;BJ35,BI35="DF"),$CB$5,0)+IF(AND(CG35=$CG$49,BK35&gt;BM35,BL35="DF"),$CB$5,0)+IF(AND(CG35=$CG$51,BN35&gt;BP35,BO35="DF"),$CB$5,0)+IF(AND(CG35=$CG$53,BQ35&gt;BS35,BR35="DF"),$CB$5,0)+IF(AND(CG35=$CG$55,BT35&gt;BV35,BU35="DF"),$CB$5,0)</f>
        <v>0</v>
      </c>
      <c r="CP35" s="127">
        <f>IF(AND(CG35=$CG$9,C35&lt;E35,D35="DF"),$CC$5,0)+IF(AND(CG35=$CG$11,F35&lt;H35,G35="DF"),$CC$5,0)+IF(AND(CG35=$CG$13,I35&lt;K35,J35="DF"),$CC$5,0)+IF(AND(CG35=$CG$15,L35&lt;N35,M35="DF"),$CC$5,0)+IF(AND(CG35=$CG$17,O35&lt;Q35,P35="DF"),$CC$5,0)+IF(AND(CG35=$CG$19,R35&lt;T35,S35="DF"),$CC$5,0)+IF(AND(CG35=$CG$21,U35&lt;W35,V35="DF"),$CC$5,0)+IF(AND(CG35=$CG$23,X35&lt;Z35,Y35="DF"),$CC$5,0)+IF(AND(CG35=$CG$25,AA35&lt;AC35,AB35="DF"),$CC$5,0)+IF(AND(CG35=$CG$27,AD35&lt;AF35,AE35="DF"),$CC$5,0)+IF(AND(CG35=$CG$29,AG35&lt;AI35,AH35="DF"),$CC$5,0)+IF(AND(CG35=$CG$31,AJ35&lt;AL35,AK35="DF"),$CC$5,0)+IF(AND(CG35=$CG$33,AM35&lt;AO35,AN35="DF"),$CC$5,0)+IF(AND(CG35=$CG$35,AP35&lt;AR35,AQ35="DF"),$CC$5,0)+IF(AND(CG35=$CG$37,AS35&lt;AU35,AT35="DF"),$CC$5,0)+IF(AND(CG35=$CG$39,AV35&lt;AX35,AW35="DF"),$CC$5,0)+IF(AND(CG35=$CG$41,AY35&lt;BA35,AZ35="DF"),$CC$5,0)+IF(AND(CG35=$CG$43,BB35&lt;BD35,BC35="DF"),$CC$5,0)+IF(AND(CG35=$CG$45,BE35&lt;BG35,BF35="DF"),$CC$5,0)+IF(AND(CG35=$CG$47,BH35&lt;BJ35,BI35="DF"),$CC$5,0)+IF(AND(CG35=$CG$49,BK35&lt;BM35,BL35="DF"),$CC$5,0)+IF(AND(CG35=$CG$51,BN35&lt;BP35,BO35="DF"),$CC$5,0)+IF(AND(CG35=$CG$53,BQ35&lt;BS35,BR35="DF"),$CC$5,0)+IF(AND(CG35=$CG$55,BT35&lt;BV35,BU35="DF"),$CC$5,0)</f>
        <v>0</v>
      </c>
      <c r="CQ35" s="19"/>
      <c r="CR35" s="19"/>
      <c r="CS35" s="156">
        <f>IF(AND(CG35=$CG$9),SUM(C35),0)+IF(AND(CG35=$CG$11),SUM(F35),0)+IF(AND(CG35=$CG$13),SUM(I35),0)+IF(AND(CG35=$CG$15),SUM(L35),0)+IF(AND(CG35=$CG$17),SUM(O35),0)+IF(AND(CG35=$CG$19),SUM(R35),0)+IF(AND(CG35=$CG$21),SUM(U35),0)+IF(AND(CG35=$CG$23),SUM(X35),0)+IF(AND(CG35=$CG$25),SUM(AA35),0)+IF(AND(CG35=$CG$27),SUM(AD35),0)+IF(AND(CG35=$CG$29),SUM(AG35),0)+IF(AND(CG35=$CG$31),SUM(AJ35),0)+IF(AND(CG35=$CG$33),SUM(AM35),0)+IF(AND(CG35=$CG$35),SUM(AP35),0)+IF(AND(CG35=$CG$37),SUM(AS35),0)+IF(AND(CG35=$CG$39),SUM(AV35),0)+IF(AND(CG35=$CG$41),SUM(AY35),0)+IF(AND(CG35=$CG$43),SUM(BB35),0)+IF(AND(CG35=$CG$45),SUM(BE35),0)+IF(AND(CG35=$CG$47),SUM(BH35),0)+IF(AND(CG35=$CG$49),SUM(BK35),0)+IF(AND(CG35=$CG$51),SUM(BN35),0)+IF(AND(CG35=$CG$53),SUM(BQ35),0)+IF(AND(CG35=$CG$55),SUM(BT35),0)</f>
        <v>0</v>
      </c>
      <c r="CT35" s="136">
        <f>IF(AND(CG35=$CG$9),SUM(E35),0)+IF(AND(CG35=$CG$11),SUM(H35),0)+IF(AND(CG35=$CG$13),SUM(K35),0)+IF(AND(CG35=$CG$15),SUM(N35),0)+IF(AND(CG35=$CG$17),SUM(Q35),0)+IF(AND(CG35=$CG$19),SUM(T35),0)+IF(AND(CG35=$CG$21),SUM(W35),0)+IF(AND(CG35=$CG$23),SUM(Z35),0)+IF(AND(CG35=$CG$25),SUM(AC35),0)+IF(AND(CG35=$CG$27),SUM(AF35),0)+IF(AND(CG35=$CG$29),SUM(AI35),0)+IF(AND(CG35=$CG$31),SUM(AL35),0)+IF(AND(CG35=$CG$33),SUM(AO35),0)+IF(AND(CG35=$CG$35),SUM(AR35),0)+IF(AND(CG35=$CG$37),SUM(AU35),0)+IF(AND(CG35=$CG$39),SUM(AX35),0)+IF(AND(CG35=$CG$41),SUM(BA35),0)+IF(AND(CG35=$CG$43),SUM(BD35),0)+IF(AND(CG35=$CG$45),SUM(BG35),0)+IF(AND(CG35=$CG$47),SUM(BJ35),0)+IF(AND(CG35=$CG$49),SUM(BM35),0)+IF(AND(CG35=$CG$51),SUM(BP35),0)+IF(AND(CG35=$CG$53),SUM(BS35),0)+IF(AND(CG35=$CG$55),SUM(BV35),0)</f>
        <v>0</v>
      </c>
      <c r="CU35" s="19"/>
      <c r="CV35" s="19"/>
      <c r="CW35" s="19"/>
    </row>
    <row r="36" spans="2:101" ht="12" customHeight="1" x14ac:dyDescent="0.35">
      <c r="B36" s="431" t="str">
        <f>INICIO!C21</f>
        <v>EQUIPO O</v>
      </c>
      <c r="C36" s="482" t="str">
        <f>IF(AS8&lt;&gt;"",AS8,"")</f>
        <v/>
      </c>
      <c r="D36" s="435"/>
      <c r="E36" s="462"/>
      <c r="F36" s="434" t="str">
        <f>IF(AS10&lt;&gt;"",AS10,"")</f>
        <v/>
      </c>
      <c r="G36" s="435"/>
      <c r="H36" s="462"/>
      <c r="I36" s="434" t="str">
        <f>IF(AS12&lt;&gt;"",AS12,"")</f>
        <v/>
      </c>
      <c r="J36" s="435"/>
      <c r="K36" s="462"/>
      <c r="L36" s="434" t="str">
        <f>IF(AS14&lt;&gt;"",AS14,"")</f>
        <v/>
      </c>
      <c r="M36" s="435"/>
      <c r="N36" s="462"/>
      <c r="O36" s="434" t="str">
        <f>IF(AS16&lt;&gt;"",AS16,"")</f>
        <v/>
      </c>
      <c r="P36" s="435"/>
      <c r="Q36" s="462"/>
      <c r="R36" s="434" t="str">
        <f>IF(AS18&lt;&gt;"",AS18,"")</f>
        <v/>
      </c>
      <c r="S36" s="435"/>
      <c r="T36" s="462"/>
      <c r="U36" s="434" t="str">
        <f>IF(AS20&lt;&gt;"",AS20,"")</f>
        <v/>
      </c>
      <c r="V36" s="435"/>
      <c r="W36" s="462"/>
      <c r="X36" s="434" t="str">
        <f>IF(AS22&lt;&gt;"",AS22,"")</f>
        <v/>
      </c>
      <c r="Y36" s="435"/>
      <c r="Z36" s="462"/>
      <c r="AA36" s="434" t="str">
        <f>IF(AS24&lt;&gt;"",AS24,"")</f>
        <v/>
      </c>
      <c r="AB36" s="435"/>
      <c r="AC36" s="462"/>
      <c r="AD36" s="434" t="str">
        <f>IF(AS26&lt;&gt;"",AS26,"")</f>
        <v/>
      </c>
      <c r="AE36" s="435"/>
      <c r="AF36" s="462"/>
      <c r="AG36" s="434" t="str">
        <f>IF(AS28&lt;&gt;"",AS28,"")</f>
        <v/>
      </c>
      <c r="AH36" s="435"/>
      <c r="AI36" s="462"/>
      <c r="AJ36" s="434" t="str">
        <f>IF(AS30&lt;&gt;"",AS30,"")</f>
        <v/>
      </c>
      <c r="AK36" s="435"/>
      <c r="AL36" s="462"/>
      <c r="AM36" s="434" t="str">
        <f>IF(AS32&lt;&gt;"",AS32,"")</f>
        <v/>
      </c>
      <c r="AN36" s="435"/>
      <c r="AO36" s="462"/>
      <c r="AP36" s="434" t="str">
        <f>IF(AS34&lt;&gt;"",AS34,"")</f>
        <v/>
      </c>
      <c r="AQ36" s="435"/>
      <c r="AR36" s="462"/>
      <c r="AS36" s="445"/>
      <c r="AT36" s="446"/>
      <c r="AU36" s="481"/>
      <c r="AV36" s="471" t="str">
        <f>IF(ISNA(VLOOKUP(CONCATENATE($B36,AV$7,"1"),'P&amp;R'!$N$8:$Q$1113,2,FALSE)), "", VLOOKUP(CONCATENATE($B36,AV$7,"1"),'P&amp;R'!$N$8:$Q$1113,2,FALSE))</f>
        <v/>
      </c>
      <c r="AW36" s="472"/>
      <c r="AX36" s="473"/>
      <c r="AY36" s="471" t="str">
        <f>IF(ISNA(VLOOKUP(CONCATENATE($B36,AY$7,"1"),'P&amp;R'!$N$8:$Q$1113,2,FALSE)), "", VLOOKUP(CONCATENATE($B36,AY$7,"1"),'P&amp;R'!$N$8:$Q$1113,2,FALSE))</f>
        <v/>
      </c>
      <c r="AZ36" s="472"/>
      <c r="BA36" s="473"/>
      <c r="BB36" s="471" t="str">
        <f>IF(ISNA(VLOOKUP(CONCATENATE($B36,BB$7,"1"),'P&amp;R'!$N$8:$Q$1113,2,FALSE)), "", VLOOKUP(CONCATENATE($B36,BB$7,"1"),'P&amp;R'!$N$8:$Q$1113,2,FALSE))</f>
        <v/>
      </c>
      <c r="BC36" s="472"/>
      <c r="BD36" s="473"/>
      <c r="BE36" s="471" t="str">
        <f>IF(ISNA(VLOOKUP(CONCATENATE($B36,BE$7,"1"),'P&amp;R'!$N$8:$Q$1113,2,FALSE)), "", VLOOKUP(CONCATENATE($B36,BE$7,"1"),'P&amp;R'!$N$8:$Q$1113,2,FALSE))</f>
        <v/>
      </c>
      <c r="BF36" s="472"/>
      <c r="BG36" s="473"/>
      <c r="BH36" s="471" t="str">
        <f>IF(ISNA(VLOOKUP(CONCATENATE($B36,BH$7,"1"),'P&amp;R'!$N$8:$Q$1113,2,FALSE)), "", VLOOKUP(CONCATENATE($B36,BH$7,"1"),'P&amp;R'!$N$8:$Q$1113,2,FALSE))</f>
        <v/>
      </c>
      <c r="BI36" s="472"/>
      <c r="BJ36" s="473"/>
      <c r="BK36" s="471" t="str">
        <f>IF(ISNA(VLOOKUP(CONCATENATE($B36,BK$7,"1"),'P&amp;R'!$N$8:$Q$1113,2,FALSE)), "", VLOOKUP(CONCATENATE($B36,BK$7,"1"),'P&amp;R'!$N$8:$Q$1113,2,FALSE))</f>
        <v/>
      </c>
      <c r="BL36" s="472"/>
      <c r="BM36" s="473"/>
      <c r="BN36" s="471" t="str">
        <f>IF(ISNA(VLOOKUP(CONCATENATE($B36,BN$7,"1"),'P&amp;R'!$N$8:$Q$1113,2,FALSE)), "", VLOOKUP(CONCATENATE($B36,BN$7,"1"),'P&amp;R'!$N$8:$Q$1113,2,FALSE))</f>
        <v/>
      </c>
      <c r="BO36" s="472"/>
      <c r="BP36" s="473"/>
      <c r="BQ36" s="471" t="str">
        <f>IF(ISNA(VLOOKUP(CONCATENATE($B36,BQ$7,"1"),'P&amp;R'!$N$8:$Q$1113,2,FALSE)), "", VLOOKUP(CONCATENATE($B36,BQ$7,"1"),'P&amp;R'!$N$8:$Q$1113,2,FALSE))</f>
        <v/>
      </c>
      <c r="BR36" s="472"/>
      <c r="BS36" s="473"/>
      <c r="BT36" s="471" t="str">
        <f>IF(ISNA(VLOOKUP(CONCATENATE($B36,BT$7,"1"),'P&amp;R'!$N$8:$Q$1113,2,FALSE)), "", VLOOKUP(CONCATENATE($B36,BT$7,"1"),'P&amp;R'!$N$8:$Q$1113,2,FALSE))</f>
        <v/>
      </c>
      <c r="BU36" s="472"/>
      <c r="BV36" s="473"/>
      <c r="BW36" s="164"/>
      <c r="BX36" s="85"/>
      <c r="BY36" s="88"/>
      <c r="BZ36" s="88"/>
      <c r="CA36" s="88"/>
      <c r="CB36" s="92"/>
      <c r="CC36" s="92"/>
      <c r="CD36" s="96"/>
      <c r="CE36" s="96"/>
      <c r="CF36" s="100"/>
      <c r="CG36" s="104"/>
      <c r="CH36" s="19"/>
      <c r="CI36" s="122"/>
      <c r="CJ36" s="122"/>
      <c r="CK36" s="19"/>
      <c r="CL36" s="150"/>
      <c r="CM36" s="19"/>
      <c r="CN36" s="19"/>
      <c r="CO36" s="19"/>
      <c r="CP36" s="151"/>
      <c r="CQ36" s="19"/>
      <c r="CR36" s="19"/>
      <c r="CS36" s="154"/>
      <c r="CT36" s="155"/>
      <c r="CU36" s="19"/>
      <c r="CV36" s="19"/>
      <c r="CW36" s="19"/>
    </row>
    <row r="37" spans="2:101" ht="24.9" customHeight="1" x14ac:dyDescent="0.35">
      <c r="B37" s="432"/>
      <c r="C37" s="329" t="str">
        <f>IF(AU9&lt;&gt;"",AU9,"")</f>
        <v/>
      </c>
      <c r="D37" s="330" t="str">
        <f>IF(AT9&lt;&gt;"",AT9,"")</f>
        <v/>
      </c>
      <c r="E37" s="333" t="str">
        <f>IF(AS9&lt;&gt;"",AS9,"")</f>
        <v/>
      </c>
      <c r="F37" s="332" t="str">
        <f>IF(AU11&lt;&gt;"",AU11,"")</f>
        <v/>
      </c>
      <c r="G37" s="330" t="str">
        <f>IF(AT11&lt;&gt;"",AT11,"")</f>
        <v/>
      </c>
      <c r="H37" s="331" t="str">
        <f>IF(AS11&lt;&gt;"",AS11,"")</f>
        <v/>
      </c>
      <c r="I37" s="332" t="str">
        <f>IF(AU13&lt;&gt;"",AU13,"")</f>
        <v/>
      </c>
      <c r="J37" s="330" t="str">
        <f>IF(AT13&lt;&gt;"",AT13,"")</f>
        <v/>
      </c>
      <c r="K37" s="331" t="str">
        <f>IF(AS13&lt;&gt;"",AS13,"")</f>
        <v/>
      </c>
      <c r="L37" s="332" t="str">
        <f>IF(AU15&lt;&gt;"",AU15,"")</f>
        <v/>
      </c>
      <c r="M37" s="330" t="str">
        <f>IF(AT15&lt;&gt;"",AT15,"")</f>
        <v/>
      </c>
      <c r="N37" s="331" t="str">
        <f>IF(AS15&lt;&gt;"",AS15,"")</f>
        <v/>
      </c>
      <c r="O37" s="332" t="str">
        <f>IF(AU17&lt;&gt;"",AU17,"")</f>
        <v/>
      </c>
      <c r="P37" s="330" t="str">
        <f>IF(AT17&lt;&gt;"",AT17,"")</f>
        <v/>
      </c>
      <c r="Q37" s="331" t="str">
        <f>IF(AS17&lt;&gt;"",AS17,"")</f>
        <v/>
      </c>
      <c r="R37" s="332" t="str">
        <f>IF(AU19&lt;&gt;"",AU19,"")</f>
        <v/>
      </c>
      <c r="S37" s="330" t="str">
        <f>IF(AT19&lt;&gt;"",AT19,"")</f>
        <v/>
      </c>
      <c r="T37" s="331" t="str">
        <f>IF(AS19&lt;&gt;"",AS19,"")</f>
        <v/>
      </c>
      <c r="U37" s="332" t="str">
        <f>IF(AU21&lt;&gt;"",AU21,"")</f>
        <v/>
      </c>
      <c r="V37" s="330" t="str">
        <f>IF(AT21&lt;&gt;"",AT21,"")</f>
        <v/>
      </c>
      <c r="W37" s="331" t="str">
        <f>IF(AS21&lt;&gt;"",AS21,"")</f>
        <v/>
      </c>
      <c r="X37" s="332" t="str">
        <f>IF(AU23&lt;&gt;"",AU23,"")</f>
        <v/>
      </c>
      <c r="Y37" s="330" t="str">
        <f>IF(AT23&lt;&gt;"",AT23,"")</f>
        <v/>
      </c>
      <c r="Z37" s="331" t="str">
        <f>IF(AS23&lt;&gt;"",AS23,"")</f>
        <v/>
      </c>
      <c r="AA37" s="332" t="str">
        <f>IF(AU25&lt;&gt;"",AU25,"")</f>
        <v/>
      </c>
      <c r="AB37" s="330" t="str">
        <f>IF(AT25&lt;&gt;"",AT25,"")</f>
        <v/>
      </c>
      <c r="AC37" s="331" t="str">
        <f>IF(AS25&lt;&gt;"",AS25,"")</f>
        <v/>
      </c>
      <c r="AD37" s="332" t="str">
        <f>IF(AU27&lt;&gt;"",AU27,"")</f>
        <v/>
      </c>
      <c r="AE37" s="330" t="str">
        <f>IF(AT27&lt;&gt;"",AT27,"")</f>
        <v/>
      </c>
      <c r="AF37" s="331" t="str">
        <f>IF(AS27&lt;&gt;"",AS27,"")</f>
        <v/>
      </c>
      <c r="AG37" s="332" t="str">
        <f>IF(AU29&lt;&gt;"",AU29,"")</f>
        <v/>
      </c>
      <c r="AH37" s="330" t="str">
        <f>IF(AT29&lt;&gt;"",AT29,"")</f>
        <v/>
      </c>
      <c r="AI37" s="331" t="str">
        <f>IF(AS29&lt;&gt;"",AS29,"")</f>
        <v/>
      </c>
      <c r="AJ37" s="332" t="str">
        <f>IF(AU31&lt;&gt;"",AU31,"")</f>
        <v/>
      </c>
      <c r="AK37" s="330" t="str">
        <f>IF(AT31&lt;&gt;"",AT31,"")</f>
        <v/>
      </c>
      <c r="AL37" s="331" t="str">
        <f>IF(AS31&lt;&gt;"",AS31,"")</f>
        <v/>
      </c>
      <c r="AM37" s="332" t="str">
        <f>IF(AU33&lt;&gt;"",AU33,"")</f>
        <v/>
      </c>
      <c r="AN37" s="330" t="str">
        <f>IF(AT33&lt;&gt;"",AT33,"")</f>
        <v/>
      </c>
      <c r="AO37" s="331" t="str">
        <f>IF(AS33&lt;&gt;"",AS33,"")</f>
        <v/>
      </c>
      <c r="AP37" s="332" t="str">
        <f>IF(AU35&lt;&gt;"",AU35,"")</f>
        <v/>
      </c>
      <c r="AQ37" s="330" t="str">
        <f>IF(AT35&lt;&gt;"",AT35,"")</f>
        <v/>
      </c>
      <c r="AR37" s="331" t="str">
        <f>IF(AS35&lt;&gt;"",AS35,"")</f>
        <v/>
      </c>
      <c r="AS37" s="334"/>
      <c r="AT37" s="327"/>
      <c r="AU37" s="328"/>
      <c r="AV37" s="324" t="str">
        <f>IF(ISNA(VLOOKUP(CONCATENATE($B36,AV$7,"1"),'P&amp;R'!$N$8:$Q$1113,3,FALSE)), "", VLOOKUP(CONCATENATE($B36,AV$7,"1"),'P&amp;R'!$N$8:$Q$1113,3,FALSE))</f>
        <v/>
      </c>
      <c r="AW37" s="324" t="str">
        <f>IF(ISNA(VLOOKUP(CONCATENATE($B36,AV$7,"1"),'P&amp;R'!$N$8:$Q$1113,4,FALSE)), "", VLOOKUP(CONCATENATE($B36,AV$7,"1"),'P&amp;R'!$N$8:$Q$1113,4,FALSE))</f>
        <v/>
      </c>
      <c r="AX37" s="325" t="str">
        <f>IF(ISNA(VLOOKUP(CONCATENATE(AV$7,$B36,"1"),'P&amp;R'!$N$8:$Q$1113,3,FALSE)), "", VLOOKUP(CONCATENATE(AV$7,$B36,"1"),'P&amp;R'!$N$8:$Q$1113,3,FALSE))</f>
        <v/>
      </c>
      <c r="AY37" s="324" t="str">
        <f>IF(ISNA(VLOOKUP(CONCATENATE($B36,AY$7,"1"),'P&amp;R'!$N$8:$Q$1113,3,FALSE)), "", VLOOKUP(CONCATENATE($B36,AY$7,"1"),'P&amp;R'!$N$8:$Q$1113,3,FALSE))</f>
        <v/>
      </c>
      <c r="AZ37" s="324" t="str">
        <f>IF(ISNA(VLOOKUP(CONCATENATE($B36,AY$7,"1"),'P&amp;R'!$N$8:$Q$1113,4,FALSE)), "", VLOOKUP(CONCATENATE($B36,AY$7,"1"),'P&amp;R'!$N$8:$Q$1113,4,FALSE))</f>
        <v/>
      </c>
      <c r="BA37" s="325" t="str">
        <f>IF(ISNA(VLOOKUP(CONCATENATE(AY$7,$B36,"1"),'P&amp;R'!$N$8:$Q$1113,3,FALSE)), "", VLOOKUP(CONCATENATE(AY$7,$B36,"1"),'P&amp;R'!$N$8:$Q$1113,3,FALSE))</f>
        <v/>
      </c>
      <c r="BB37" s="324" t="str">
        <f>IF(ISNA(VLOOKUP(CONCATENATE($B36,BB$7,"1"),'P&amp;R'!$N$8:$Q$1113,3,FALSE)), "", VLOOKUP(CONCATENATE($B36,BB$7,"1"),'P&amp;R'!$N$8:$Q$1113,3,FALSE))</f>
        <v/>
      </c>
      <c r="BC37" s="324" t="str">
        <f>IF(ISNA(VLOOKUP(CONCATENATE($B36,BB$7,"1"),'P&amp;R'!$N$8:$Q$1113,4,FALSE)), "", VLOOKUP(CONCATENATE($B36,BB$7,"1"),'P&amp;R'!$N$8:$Q$1113,4,FALSE))</f>
        <v/>
      </c>
      <c r="BD37" s="325" t="str">
        <f>IF(ISNA(VLOOKUP(CONCATENATE(BB$7,$B36,"1"),'P&amp;R'!$N$8:$Q$1113,3,FALSE)), "", VLOOKUP(CONCATENATE(BB$7,$B36,"1"),'P&amp;R'!$N$8:$Q$1113,3,FALSE))</f>
        <v/>
      </c>
      <c r="BE37" s="324" t="str">
        <f>IF(ISNA(VLOOKUP(CONCATENATE($B36,BE$7,"1"),'P&amp;R'!$N$8:$Q$1113,3,FALSE)), "", VLOOKUP(CONCATENATE($B36,BE$7,"1"),'P&amp;R'!$N$8:$Q$1113,3,FALSE))</f>
        <v/>
      </c>
      <c r="BF37" s="324" t="str">
        <f>IF(ISNA(VLOOKUP(CONCATENATE($B36,BE$7,"1"),'P&amp;R'!$N$8:$Q$1113,4,FALSE)), "", VLOOKUP(CONCATENATE($B36,BE$7,"1"),'P&amp;R'!$N$8:$Q$1113,4,FALSE))</f>
        <v/>
      </c>
      <c r="BG37" s="325" t="str">
        <f>IF(ISNA(VLOOKUP(CONCATENATE(BE$7,$B36,"1"),'P&amp;R'!$N$8:$Q$1113,3,FALSE)), "", VLOOKUP(CONCATENATE(BE$7,$B36,"1"),'P&amp;R'!$N$8:$Q$1113,3,FALSE))</f>
        <v/>
      </c>
      <c r="BH37" s="324" t="str">
        <f>IF(ISNA(VLOOKUP(CONCATENATE($B36,BH$7,"1"),'P&amp;R'!$N$8:$Q$1113,3,FALSE)), "", VLOOKUP(CONCATENATE($B36,BH$7,"1"),'P&amp;R'!$N$8:$Q$1113,3,FALSE))</f>
        <v/>
      </c>
      <c r="BI37" s="324" t="str">
        <f>IF(ISNA(VLOOKUP(CONCATENATE($B36,BH$7,"1"),'P&amp;R'!$N$8:$Q$1113,4,FALSE)), "", VLOOKUP(CONCATENATE($B36,BH$7,"1"),'P&amp;R'!$N$8:$Q$1113,4,FALSE))</f>
        <v/>
      </c>
      <c r="BJ37" s="325" t="str">
        <f>IF(ISNA(VLOOKUP(CONCATENATE(BH$7,$B36,"1"),'P&amp;R'!$N$8:$Q$1113,3,FALSE)), "", VLOOKUP(CONCATENATE(BH$7,$B36,"1"),'P&amp;R'!$N$8:$Q$1113,3,FALSE))</f>
        <v/>
      </c>
      <c r="BK37" s="324" t="str">
        <f>IF(ISNA(VLOOKUP(CONCATENATE($B36,BK$7,"1"),'P&amp;R'!$N$8:$Q$1113,3,FALSE)), "", VLOOKUP(CONCATENATE($B36,BK$7,"1"),'P&amp;R'!$N$8:$Q$1113,3,FALSE))</f>
        <v/>
      </c>
      <c r="BL37" s="324" t="str">
        <f>IF(ISNA(VLOOKUP(CONCATENATE($B36,BK$7,"1"),'P&amp;R'!$N$8:$Q$1113,4,FALSE)), "", VLOOKUP(CONCATENATE($B36,BK$7,"1"),'P&amp;R'!$N$8:$Q$1113,4,FALSE))</f>
        <v/>
      </c>
      <c r="BM37" s="325" t="str">
        <f>IF(ISNA(VLOOKUP(CONCATENATE(BK$7,$B36,"1"),'P&amp;R'!$N$8:$Q$1113,3,FALSE)), "", VLOOKUP(CONCATENATE(BK$7,$B36,"1"),'P&amp;R'!$N$8:$Q$1113,3,FALSE))</f>
        <v/>
      </c>
      <c r="BN37" s="324" t="str">
        <f>IF(ISNA(VLOOKUP(CONCATENATE($B36,BN$7,"1"),'P&amp;R'!$N$8:$Q$1113,3,FALSE)), "", VLOOKUP(CONCATENATE($B36,BN$7,"1"),'P&amp;R'!$N$8:$Q$1113,3,FALSE))</f>
        <v/>
      </c>
      <c r="BO37" s="324" t="str">
        <f>IF(ISNA(VLOOKUP(CONCATENATE($B36,BN$7,"1"),'P&amp;R'!$N$8:$Q$1113,4,FALSE)), "", VLOOKUP(CONCATENATE($B36,BN$7,"1"),'P&amp;R'!$N$8:$Q$1113,4,FALSE))</f>
        <v/>
      </c>
      <c r="BP37" s="325" t="str">
        <f>IF(ISNA(VLOOKUP(CONCATENATE(BN$7,$B36,"1"),'P&amp;R'!$N$8:$Q$1113,3,FALSE)), "", VLOOKUP(CONCATENATE(BN$7,$B36,"1"),'P&amp;R'!$N$8:$Q$1113,3,FALSE))</f>
        <v/>
      </c>
      <c r="BQ37" s="324" t="str">
        <f>IF(ISNA(VLOOKUP(CONCATENATE($B36,BQ$7,"1"),'P&amp;R'!$N$8:$Q$1113,3,FALSE)), "", VLOOKUP(CONCATENATE($B36,BQ$7,"1"),'P&amp;R'!$N$8:$Q$1113,3,FALSE))</f>
        <v/>
      </c>
      <c r="BR37" s="324" t="str">
        <f>IF(ISNA(VLOOKUP(CONCATENATE($B36,BQ$7,"1"),'P&amp;R'!$N$8:$Q$1113,4,FALSE)), "", VLOOKUP(CONCATENATE($B36,BQ$7,"1"),'P&amp;R'!$N$8:$Q$1113,4,FALSE))</f>
        <v/>
      </c>
      <c r="BS37" s="325" t="str">
        <f>IF(ISNA(VLOOKUP(CONCATENATE(BQ$7,$B36,"1"),'P&amp;R'!$N$8:$Q$1113,3,FALSE)), "", VLOOKUP(CONCATENATE(BQ$7,$B36,"1"),'P&amp;R'!$N$8:$Q$1113,3,FALSE))</f>
        <v/>
      </c>
      <c r="BT37" s="324" t="str">
        <f>IF(ISNA(VLOOKUP(CONCATENATE($B36,BT$7,"1"),'P&amp;R'!$N$8:$Q$1113,3,FALSE)), "", VLOOKUP(CONCATENATE($B36,BT$7,"1"),'P&amp;R'!$N$8:$Q$1113,3,FALSE))</f>
        <v/>
      </c>
      <c r="BU37" s="324" t="str">
        <f>IF(ISNA(VLOOKUP(CONCATENATE($B36,BT$7,"1"),'P&amp;R'!$N$8:$Q$1113,4,FALSE)), "", VLOOKUP(CONCATENATE($B36,BT$7,"1"),'P&amp;R'!$N$8:$Q$1113,4,FALSE))</f>
        <v/>
      </c>
      <c r="BV37" s="325" t="str">
        <f>IF(ISNA(VLOOKUP(CONCATENATE(BT$7,$B36,"1"),'P&amp;R'!$N$8:$Q$1113,3,FALSE)), "", VLOOKUP(CONCATENATE(BT$7,$B36,"1"),'P&amp;R'!$N$8:$Q$1113,3,FALSE))</f>
        <v/>
      </c>
      <c r="BW37" s="163"/>
      <c r="BX37" s="86">
        <f>SUM(BY37:CC37)</f>
        <v>0</v>
      </c>
      <c r="BY37" s="89">
        <f>IF(AND(D37&lt;&gt;"DF",C37&gt;E37),1,0)+IF(AND(G37&lt;&gt;"DF",F37&gt;H37),1,0)+IF(AND(J37&lt;&gt;"DF",I37&gt;K37),1,0)+IF(AND(M37&lt;&gt;"DF",L37&gt;N37),1,0)+IF(AND(P37&lt;&gt;"DF",O37&gt;Q37),1,0)+IF(AND(S37&lt;&gt;"DF",R37&gt;T37),1,0)+IF(AND(V37&lt;&gt;"DF",U37&gt;W37),1,0)+IF(AND(Y37&lt;&gt;"DF",X37&gt;Z37),1,0)+IF(AND(AB37&lt;&gt;"DF",AA37&gt;AC37),1,0)+IF(AND(AE37&lt;&gt;"DF",AD37&gt;AF37),1,0)+IF(AND(AH37&lt;&gt;"DF",AG37&gt;AI37),1,0)+IF(AND(AK37&lt;&gt;"DF",AJ37&gt;AL37),1,0)+IF(AND(AN37&lt;&gt;"DF",AM37&gt;AO37),1,0)+IF(AND(AQ37&lt;&gt;"DF",AP37&gt;AR37),1,0)+IF(AND(AT37&lt;&gt;"DF",AS37&gt;AU37),1,0)+IF(AND(AW37&lt;&gt;"DF",AV37&gt;AX37),1,0)+IF(AND(AZ37&lt;&gt;"DF",AY37&gt;BA37),1,0)+IF(AND(BC37&lt;&gt;"DF",BB37&gt;BD37),1,0)+IF(AND(BF37&lt;&gt;"DF",BE37&gt;BG37),1,0)+IF(AND(BI37&lt;&gt;"DF",BH37&gt;BJ37),1,0)+IF(AND(BL37&lt;&gt;"DF",BK37&gt;BM37),1,0)+IF(AND(BO37&lt;&gt;"DF",BN37&gt;BP37),1,0)+IF(AND(BR37&lt;&gt;"DF",BQ37&gt;BS37),1,0)+IF(AND(BU37&lt;&gt;"DF",BT37&gt;BV37),1,0)</f>
        <v>0</v>
      </c>
      <c r="BZ37" s="89">
        <f>IF(AND(C37=E37,C37&lt;&gt;"",E37&lt;&gt;""),1,0)+IF(AND(F37=H37,F37&lt;&gt;"",H37&lt;&gt;""),1,0)+IF(AND(I37=K37,I37&lt;&gt;"",K37&lt;&gt;""),1,0)+IF(AND(L37=N37,L37&lt;&gt;"",N37&lt;&gt;""),1,0)+IF(AND(O37=Q37,O37&lt;&gt;"",Q37&lt;&gt;""),1,0)+IF(AND(R37=T37,R37&lt;&gt;"",T37&lt;&gt;""),1,0)+IF(AND(U37=W37,U37&lt;&gt;"",W37&lt;&gt;""),1,0)+IF(AND(X37=Z37,X37&lt;&gt;"",Z37&lt;&gt;""),1,0)+IF(AND(AA37=AC37,AA37&lt;&gt;"",AC37&lt;&gt;""),1,0)+IF(AND(AD37=AF37,AD37&lt;&gt;"",AF37&lt;&gt;""),1,0)+IF(AND(AG37=AI37,AG37&lt;&gt;"",AI37&lt;&gt;""),1,0)+IF(AND(AJ37=AL37,AJ37&lt;&gt;"",AL37&lt;&gt;""),1,0)+IF(AND(AM37=AO37,AM37&lt;&gt;"",AO37&lt;&gt;""),1,0)+IF(AND(AP37=AR37,AP37&lt;&gt;"",AR37&lt;&gt;""),1,0)+IF(AND(AS37=AU37,AS37&lt;&gt;"",AU37&lt;&gt;""),1,0)+IF(AND(AV37=AX37,AV37&lt;&gt;"",AX37&lt;&gt;""),1,0)+IF(AND(AY37=BA37,AY37&lt;&gt;"",BA37&lt;&gt;""),1,0)+IF(AND(BB37=BD37,BB37&lt;&gt;"",BD37&lt;&gt;""),1,0)+IF(AND(BE37=BG37,BE37&lt;&gt;"",BG37&lt;&gt;""),1,0)+IF(AND(BH37=BJ37,BH37&lt;&gt;"",BJ37&lt;&gt;""),1,0)+IF(AND(BK37=BM37,BK37&lt;&gt;"",BM37&lt;&gt;""),1,0)+IF(AND(BN37=BP37,BN37&lt;&gt;"",BP37&lt;&gt;""),1,0)+IF(AND(BQ37=BS37,BQ37&lt;&gt;"",BS37&lt;&gt;""),1,0)+IF(AND(BT37=BV37,BT37&lt;&gt;"",BV37&lt;&gt;""),1,0)</f>
        <v>0</v>
      </c>
      <c r="CA37" s="89">
        <f>IF(AND(D37&lt;&gt;"DF",C37&lt;E37),1,0)+IF(AND(G37&lt;&gt;"DF",F37&lt;H37),1,0)+IF(AND(J37&lt;&gt;"DF",I37&lt;K37),1,0)+IF(AND(M37&lt;&gt;"DF",L37&lt;N37),1,0)+IF(AND(P37&lt;&gt;"DF",O37&lt;Q37),1,0)+IF(AND(S37&lt;&gt;"DF",R37&lt;T37),1,0)+IF(AND(V37&lt;&gt;"DF",U37&lt;W37),1,0)+IF(AND(Y37&lt;&gt;"DF",X37&lt;Z37),1,0)+IF(AND(AB37&lt;&gt;"DF",AA37&lt;AC37),1,0)+IF(AND(AE37&lt;&gt;"DF",AD37&lt;AF37),1,0)+IF(AND(AH37&lt;&gt;"DF",AG37&lt;AI37),1,0)+IF(AND(AK37&lt;&gt;"DF",AJ37&lt;AL37),1,0)+IF(AND(AN37&lt;&gt;"DF",AM37&lt;AO37),1,0)+IF(AND(AQ37&lt;&gt;"DF",AP37&lt;AR37),1,0)+IF(AND(AT37&lt;&gt;"DF",AS37&lt;AU37),1,0)+IF(AND(AW37&lt;&gt;"DF",AV37&lt;AX37),1,0)+IF(AND(AZ37&lt;&gt;"DF",AY37&lt;BA37),1,0)+IF(AND(BC37&lt;&gt;"DF",BB37&lt;BD37),1,0)+IF(AND(BF37&lt;&gt;"DF",BE37&lt;BG37),1,0)+IF(AND(BI37&lt;&gt;"DF",BH37&lt;BJ37),1,0)+IF(AND(BL37&lt;&gt;"DF",BK37&lt;BM37),1,0)+IF(AND(BO37&lt;&gt;"DF",BN37&lt;BP37),1,0)+IF(AND(BR37&lt;&gt;"DF",BQ37&lt;BS37),1,0)+IF(AND(BU37&lt;&gt;"DF",BT37&lt;BV37),1,0)</f>
        <v>0</v>
      </c>
      <c r="CB37" s="93">
        <f>IF(AND(D37="DF",C37&gt;E37),1,0)+IF(AND(G37="DF",F37&gt;H37),1,0)+IF(AND(J37="DF",I37&gt;K37),1,0)+IF(AND(M37="DF",L37&gt;N37),1,0)+IF(AND(P37="DF",O37&gt;Q37),1,0)+IF(AND(S37="DF",R37&gt;T37),1,0)+IF(AND(V37="DF",U37&gt;W37),1,0)+IF(AND(Y37="DF",X37&gt;Z37),1,0)+IF(AND(AB37="DF",AA37&gt;AC37),1,0)+IF(AND(AE37="DF",AD37&gt;AF37),1,0)+IF(AND(AH37="DF",AG37&gt;AI37),1,0)+IF(AND(AK37="DF",AJ37&gt;AL37),1,0)+IF(AND(AN37="DF",AM37&gt;AO37),1,0)+IF(AND(AQ37="DF",AP37&gt;AR37),1,0)+IF(AND(AT37="DF",AS37&gt;AU37),1,0)+IF(AND(AW37="DF",AV37&gt;AX37),1,0)+IF(AND(AZ37="DF",AY37&gt;BA37),1,0)+IF(AND(BC37="DF",BB37&gt;BD37),1,0)+IF(AND(BF37="DF",BE37&gt;BG37),1,0)+IF(AND(BI37="DF",BH37&gt;BJ37),1,0)+IF(AND(BL37="DF",BK37&gt;BM37),1,0)+IF(AND(BO37="DF",BN37&gt;BP37),1,0)+IF(AND(BR37="DF",BQ37&gt;BS37),1,0)+IF(AND(BU37="DF",BT37&gt;BV37),1,0)</f>
        <v>0</v>
      </c>
      <c r="CC37" s="93">
        <f>IF(AND(D37="DF",C37&lt;E37),1,0)+IF(AND(G37="DF",F37&lt;H37),1,0)+IF(AND(J37="DF",I37&lt;K37),1,0)+IF(AND(M37="DF",L37&lt;N37),1,0)+IF(AND(P37="DF",O37&lt;Q37),1,0)+IF(AND(S37="DF",R37&lt;T37),1,0)+IF(AND(V37="DF",U37&lt;W37),1,0)+IF(AND(Y37="DF",X37&lt;Z37),1,0)+IF(AND(AB37="DF",AA37&lt;AC37),1,0)+IF(AND(AE37="DF",AD37&lt;AF37),1,0)+IF(AND(AH37="DF",AG37&lt;AI37),1,0)+IF(AND(AK37="DF",AJ37&lt;AL37),1,0)+IF(AND(AN37="DF",AM37&lt;AO37),1,0)+IF(AND(AQ37="DF",AP37&lt;AR37),1,0)+IF(AND(AT37="DF",AS37&lt;AU37),1,0)+IF(AND(AW37="DF",AV37&lt;AX37),1,0)+IF(AND(AZ37="DF",AY37&lt;BA37),1,0)+IF(AND(BC37="DF",BB37&lt;BD37),1,0)+IF(AND(BF37="DF",BE37&lt;BG37),1,0)+IF(AND(BI37="DF",BH37&lt;BJ37),1,0)+IF(AND(BL37="DF",BK37&lt;BM37),1,0)+IF(AND(BO37="DF",BN37&lt;BP37),1,0)+IF(AND(BR37="DF",BQ37&lt;BS37),1,0)+IF(AND(BU37="DF",BT37&lt;BV37),1,0)</f>
        <v>0</v>
      </c>
      <c r="CD37" s="97">
        <f>SUM(C37)+SUM(F37)+SUM(I37)+SUM(L37)+SUM(O37)+SUM(R37)+SUM(U37)+SUM(X37)+SUM(AA37)+SUM(AD37)+SUM(AG37)+SUM(AJ37)+SUM(AM37)+SUM(AP37)+SUM(AS37)+SUM(AV37)+SUM(AY37)+SUM(BB37)+SUM(BE37)+SUM(BH37)+SUM(BK37)+SUM(BN37)+SUM(BQ37)+SUM(BT37)</f>
        <v>0</v>
      </c>
      <c r="CE37" s="97">
        <f>SUM(E37)+SUM(H37)+SUM(K37)+SUM(N37)+SUM(Q37)+SUM(T37)+SUM(W37)+SUM(Z37)+SUM(AC37)+SUM(AF37)+SUM(AI37)+SUM(AL37)+SUM(AO37)+SUM(AR37)+SUM(AU37)+SUM(AX37)+SUM(BA37)+SUM(BD37)+SUM(BG37)+SUM(BJ37)+SUM(BM37)+SUM(BP37)+SUM(BS37)+SUM(BV37)</f>
        <v>0</v>
      </c>
      <c r="CF37" s="101">
        <f>CD37-CE37</f>
        <v>0</v>
      </c>
      <c r="CG37" s="105">
        <f>SUM(BY37*$BY$5)+SUM(BZ37*$BZ$5)+SUM(CA37*$CA$5)+SUM(CB37*$CB$5)+SUM(CC37*$CC$5)</f>
        <v>0</v>
      </c>
      <c r="CH37" s="19"/>
      <c r="CI37" s="129">
        <f>SUM(CL37:CP37)</f>
        <v>0</v>
      </c>
      <c r="CJ37" s="129">
        <f>CS37-CT37</f>
        <v>0</v>
      </c>
      <c r="CK37" s="19"/>
      <c r="CL37" s="126">
        <f>IF(AND(CG37=$CG$9,C37&gt;E37,D37="-"),$BY$5,0)+IF(AND(CG37=$CG$11,F37&gt;H37,G37="-"),$BY$5,0)+IF(AND(CG37=$CG$13,I37&gt;K37,J37="-"),$BY$5,0)+IF(AND(CG37=$CG$15,L37&gt;N37,M37="-"),$BY$5,0)+IF(AND(CG37=$CG$17,O37&gt;Q37,P37="-"),$BY$5,0)+IF(AND(CG37=$CG$19,R37&gt;T37,S37="-"),$BY$5,0)+IF(AND(CG37=$CG$21,U37&gt;W37,V37="-"),$BY$5,0)+IF(AND(CG37=$CG$23,X37&gt;Z37,Y37="-"),$BY$5,0)+IF(AND(CG37=$CG$25,AA37&gt;AC37,AB37="-"),$BY$5,0)+IF(AND(CG37=$CG$27,AD37&gt;AF37,AE37="-"),$BY$5,0)+IF(AND(CG37=$CG$29,AG37&gt;AI37,AH37="-"),$BY$5,0)+IF(AND(CG37=$CG$31,AJ37&gt;AL37,AK37="-"),$BY$5,0)+IF(AND(CG37=$CG$33,AM37&gt;AO37,AN37="-"),$BY$5,0)+IF(AND(CG37=$CG$35,AP37&gt;AR37,AQ37="-"),$BY$5,0)+IF(AND(CG37=$CG$37,AS37&gt;AU37,AT37="-"),$BY$5,0)+IF(AND(CG37=$CG$39,AV37&gt;AX37,AW37="-"),$BY$5,0)+IF(AND(CG37=$CG$41,AY37&gt;BA37,AZ37="-"),$BY$5,0)+IF(AND(CG37=$CG$43,BB37&gt;BD37,BC37="-"),$BY$5,0)+IF(AND(CG37=$CG$45,BE37&gt;BG37,BF37="-"),$BY$5,0)+IF(AND(CG37=$CG$47,BH37&gt;BJ37,BI37="-"),$BY$5,0)+IF(AND(CG37=$CG$49,BK37&gt;BM37,BL37="-"),$BY$5,0)+IF(AND(CG37=$CG$51,BN37&gt;BP37,BO37="-"),$BY$5,0)+IF(AND(CG37=$CG$53,BQ37&gt;BS37,BR37="-"),$BY$5,0)+IF(AND(CG37=$CG$55,BT37&gt;BV37,BU37="-"),$BY$5,0)</f>
        <v>0</v>
      </c>
      <c r="CM37" s="124">
        <f>IF(AND(CG37=$CG$9,C37=E37,E37&lt;&gt;"",D37="-"),$BZ$5,0)+IF(AND(CG37=$CG$11,F37=H37,H37&lt;&gt;"",G37="-"),$BZ$5,0)+IF(AND(CG37=$CG$13,I37=K37,K37&lt;&gt;"",J37="-"),$BZ$5,0)+IF(AND(CG37=$CG$15,L37=N37,N37&lt;&gt;"",M37="-"),$BZ$5,0)+IF(AND(CG37=$CG$17,O37=Q37,Q37&lt;&gt;"",P37="-"),$BZ$5,0)+IF(AND(CG37=$CG$19,R37=T37,T37&lt;&gt;"",S37="-"),$BZ$5,0)+IF(AND(CG37=$CG$21,U37=W37,W37&lt;&gt;"",V37="-"),$BZ$5,0)+IF(AND(CG37=$CG$23,X37=Z37,Z37&lt;&gt;"",Y37="-"),$BZ$5,0)+IF(AND(CG37=$CG$25,AA37=AC37,AC37&lt;&gt;"",AB37="-"),$BZ$5,0)+IF(AND(CG37=$CG$27,AD37=AF37,AF37&lt;&gt;"",AE37="-"),$BZ$5,0)+IF(AND(CG37=$CG$29,AG37=AI37,AI37&lt;&gt;"",AH37="-"),$BZ$5,0)+IF(AND(CG37=$CG$31,AJ37=AL37,AL37&lt;&gt;"",AK37="-"),$BZ$5,0)+IF(AND(CG37=$CG$33,AM37=AO37,AO37&lt;&gt;"",AN37="-"),$BZ$5,0)+IF(AND(CG37=$CG$35,AP37=AR37,AR37&lt;&gt;"",AQ37="-"),$BZ$5,0)+IF(AND(CG37=$CG$37,AS37=AU37,AU37&lt;&gt;"",AT37="-"),$BZ$5,0)+IF(AND(CG37=$CG$39,AV37=AX37,AX37&lt;&gt;"",AW37="-"),$BZ$5,0)+IF(AND(CG37=$CG$41,AY37=BA37,BA37&lt;&gt;"",AZ37="-"),$BZ$5,0)+IF(AND(CG37=$CG$43,BB37=BD37,BD37&lt;&gt;"",BC37="-"),$BZ$5,0)+IF(AND(CG37=$CG$45,BE37=BG37,BG37&lt;&gt;"",BF37="-"),$BZ$5,0)+IF(AND(CG37=$CG$47,BH37=BJ37,BJ37&lt;&gt;"",BI37="-"),$BZ$5,0)+IF(AND(CG37=$CG$49,BK37=BM37,BM37&lt;&gt;"",BL37="-"),$BZ$5,0)+IF(AND(CG37=$CG$51,BN37=BP37,BP37&lt;&gt;"",BO37="-"),$BZ$5,0)+IF(AND(CG37=$CG$53,BQ37=BS37,BS37&lt;&gt;"",BR37="-"),$BZ$5,0)+IF(AND(CG37=$CG$55,BT37=BV37,BV37&lt;&gt;"",BU37="-"),$BZ$5,0)</f>
        <v>0</v>
      </c>
      <c r="CN37" s="124">
        <f>IF(AND(CG37=$CG$9,C37&lt;E37,D37="-"),$CA$5,0)+IF(AND(CG37=$CG$11,F37&lt;H37,G37="-"),$CA$5,0)+IF(AND(CG37=$CG$13,I37&lt;K37,J37="-"),$CA$5,0)+IF(AND(CG37=$CG$15,L37&lt;N37,M37="-"),$CA$5,0)+IF(AND(CG37=$CG$17,O37&lt;Q37,P37="-"),$CA$5,0)+IF(AND(CG37=$CG$19,R37&lt;T37,S37="-"),$CA$5,0)+IF(AND(CG37=$CG$21,U37&lt;W37,V37="-"),$CA$5,0)+IF(AND(CG37=$CG$23,X37&lt;Z37,Y37="-"),$CA$5,0)+IF(AND(CG37=$CG$25,AA37&lt;AC37,AB37="-"),$CA$5,0)+IF(AND(CG37=$CG$27,AD37&lt;AF37,AE37="-"),$CA$5,0)+IF(AND(CG37=$CG$29,AG37&lt;AI37,AH37="-"),$CA$5,0)+IF(AND(CG37=$CG$31,AJ37&lt;AL37,AK37="-"),$CA$5,0)+IF(AND(CG37=$CG$33,AM37&lt;AO37,AN37="-"),$CA$5,0)+IF(AND(CG37=$CG$35,AP37&lt;AR37,AQ37="-"),$CA$5,0)+IF(AND(CG37=$CG$37,AS37&lt;AU37,AT37="-"),$CA$5,0)+IF(AND(CG37=$CG$39,AV37&lt;AX37,AW37="-"),$CA$5,0)+IF(AND(CG37=$CG$41,AY37&lt;BA37,AZ37="-"),$CA$5,0)+IF(AND(CG37=$CG$43,BB37&lt;BD37,BC37="-"),$CA$5,0)+IF(AND(CG37=$CG$45,BE37&lt;BG37,BF37="-"),$CA$5,0)+IF(AND(CG37=$CG$47,BH37&lt;BJ37,BI37="-"),$CA$5,0)+IF(AND(CG37=$CG$49,BK37&lt;BM37,BL37="-"),$CA$5,0)+IF(AND(CG37=$CG$51,BN37&lt;BP37,BO37="-"),$CA$5,0)+IF(AND(CG37=$CG$53,BQ37&lt;BS37,BR37="-"),$CA$5,0)+IF(AND(CG37=$CG$55,BT37&lt;BV37,BU37="-"),$CA$5,0)</f>
        <v>0</v>
      </c>
      <c r="CO37" s="125">
        <f>IF(AND(CG37=$CG$9,C37&gt;E37,D37="DF"),$CB$5,0)+IF(AND(CG37=$CG$11,F37&gt;H37,G37="DF"),$CB$5,0)+IF(AND(CG37=$CG$13,I37&gt;K37,J37="DF"),$CB$5,0)+IF(AND(CG37=$CG$15,L37&gt;N37,M37="DF"),$CB$5,0)+IF(AND(CG37=$CG$17,O37&gt;Q37,P37="DF"),$CB$5,0)+IF(AND(CG37=$CG$19,R37&gt;T37,S37="DF"),$CB$5,0)+IF(AND(CG37=$CG$21,U37&gt;W37,V37="DF"),$CB$5,0)+IF(AND(CG37=$CG$23,X37&gt;Z37,Y37="DF"),$CB$5,0)+IF(AND(CG37=$CG$25,AA37&gt;AC37,AB37="DF"),$CB$5,0)+IF(AND(CG37=$CG$27,AD37&gt;AF37,AE37="DF"),$CB$5,0)+IF(AND(CG37=$CG$29,AG37&gt;AI37,AH37="DF"),$CB$5,0)+IF(AND(CG37=$CG$31,AJ37&gt;AL37,AK37="DF"),$CB$5,0)+IF(AND(CG37=$CG$33,AM37&gt;AO37,AN37="DF"),$CB$5,0)+IF(AND(CG37=$CG$35,AP37&gt;AR37,AQ37="DF"),$CB$5,0)+IF(AND(CG37=$CG$37,AS37&gt;AU37,AT37="DF"),$CB$5,0)+IF(AND(CG37=$CG$39,AV37&gt;AX37,AW37="DF"),$CB$5,0)+IF(AND(CG37=$CG$41,AY37&gt;BA37,AZ37="DF"),$CB$5,0)+IF(AND(CG37=$CG$43,BB37&gt;BD37,BC37="DF"),$CB$5,0)+IF(AND(CG37=$CG$45,BE37&gt;BG37,BF37="DF"),$CB$5,0)+IF(AND(CG37=$CG$47,BH37&gt;BJ37,BI37="DF"),$CB$5,0)+IF(AND(CG37=$CG$49,BK37&gt;BM37,BL37="DF"),$CB$5,0)+IF(AND(CG37=$CG$51,BN37&gt;BP37,BO37="DF"),$CB$5,0)+IF(AND(CG37=$CG$53,BQ37&gt;BS37,BR37="DF"),$CB$5,0)+IF(AND(CG37=$CG$55,BT37&gt;BV37,BU37="DF"),$CB$5,0)</f>
        <v>0</v>
      </c>
      <c r="CP37" s="127">
        <f>IF(AND(CG37=$CG$9,C37&lt;E37,D37="DF"),$CC$5,0)+IF(AND(CG37=$CG$11,F37&lt;H37,G37="DF"),$CC$5,0)+IF(AND(CG37=$CG$13,I37&lt;K37,J37="DF"),$CC$5,0)+IF(AND(CG37=$CG$15,L37&lt;N37,M37="DF"),$CC$5,0)+IF(AND(CG37=$CG$17,O37&lt;Q37,P37="DF"),$CC$5,0)+IF(AND(CG37=$CG$19,R37&lt;T37,S37="DF"),$CC$5,0)+IF(AND(CG37=$CG$21,U37&lt;W37,V37="DF"),$CC$5,0)+IF(AND(CG37=$CG$23,X37&lt;Z37,Y37="DF"),$CC$5,0)+IF(AND(CG37=$CG$25,AA37&lt;AC37,AB37="DF"),$CC$5,0)+IF(AND(CG37=$CG$27,AD37&lt;AF37,AE37="DF"),$CC$5,0)+IF(AND(CG37=$CG$29,AG37&lt;AI37,AH37="DF"),$CC$5,0)+IF(AND(CG37=$CG$31,AJ37&lt;AL37,AK37="DF"),$CC$5,0)+IF(AND(CG37=$CG$33,AM37&lt;AO37,AN37="DF"),$CC$5,0)+IF(AND(CG37=$CG$35,AP37&lt;AR37,AQ37="DF"),$CC$5,0)+IF(AND(CG37=$CG$37,AS37&lt;AU37,AT37="DF"),$CC$5,0)+IF(AND(CG37=$CG$39,AV37&lt;AX37,AW37="DF"),$CC$5,0)+IF(AND(CG37=$CG$41,AY37&lt;BA37,AZ37="DF"),$CC$5,0)+IF(AND(CG37=$CG$43,BB37&lt;BD37,BC37="DF"),$CC$5,0)+IF(AND(CG37=$CG$45,BE37&lt;BG37,BF37="DF"),$CC$5,0)+IF(AND(CG37=$CG$47,BH37&lt;BJ37,BI37="DF"),$CC$5,0)+IF(AND(CG37=$CG$49,BK37&lt;BM37,BL37="DF"),$CC$5,0)+IF(AND(CG37=$CG$51,BN37&lt;BP37,BO37="DF"),$CC$5,0)+IF(AND(CG37=$CG$53,BQ37&lt;BS37,BR37="DF"),$CC$5,0)+IF(AND(CG37=$CG$55,BT37&lt;BV37,BU37="DF"),$CC$5,0)</f>
        <v>0</v>
      </c>
      <c r="CQ37" s="19"/>
      <c r="CR37" s="19"/>
      <c r="CS37" s="156">
        <f>IF(AND(CG37=$CG$9),SUM(C37),0)+IF(AND(CG37=$CG$11),SUM(F37),0)+IF(AND(CG37=$CG$13),SUM(I37),0)+IF(AND(CG37=$CG$15),SUM(L37),0)+IF(AND(CG37=$CG$17),SUM(O37),0)+IF(AND(CG37=$CG$19),SUM(R37),0)+IF(AND(CG37=$CG$21),SUM(U37),0)+IF(AND(CG37=$CG$23),SUM(X37),0)+IF(AND(CG37=$CG$25),SUM(AA37),0)+IF(AND(CG37=$CG$27),SUM(AD37),0)+IF(AND(CG37=$CG$29),SUM(AG37),0)+IF(AND(CG37=$CG$31),SUM(AJ37),0)+IF(AND(CG37=$CG$33),SUM(AM37),0)+IF(AND(CG37=$CG$35),SUM(AP37),0)+IF(AND(CG37=$CG$37),SUM(AS37),0)+IF(AND(CG37=$CG$39),SUM(AV37),0)+IF(AND(CG37=$CG$41),SUM(AY37),0)+IF(AND(CG37=$CG$43),SUM(BB37),0)+IF(AND(CG37=$CG$45),SUM(BE37),0)+IF(AND(CG37=$CG$47),SUM(BH37),0)+IF(AND(CG37=$CG$49),SUM(BK37),0)+IF(AND(CG37=$CG$51),SUM(BN37),0)+IF(AND(CG37=$CG$53),SUM(BQ37),0)+IF(AND(CG37=$CG$55),SUM(BT37),0)</f>
        <v>0</v>
      </c>
      <c r="CT37" s="136">
        <f>IF(AND(CG37=$CG$9),SUM(E37),0)+IF(AND(CG37=$CG$11),SUM(H37),0)+IF(AND(CG37=$CG$13),SUM(K37),0)+IF(AND(CG37=$CG$15),SUM(N37),0)+IF(AND(CG37=$CG$17),SUM(Q37),0)+IF(AND(CG37=$CG$19),SUM(T37),0)+IF(AND(CG37=$CG$21),SUM(W37),0)+IF(AND(CG37=$CG$23),SUM(Z37),0)+IF(AND(CG37=$CG$25),SUM(AC37),0)+IF(AND(CG37=$CG$27),SUM(AF37),0)+IF(AND(CG37=$CG$29),SUM(AI37),0)+IF(AND(CG37=$CG$31),SUM(AL37),0)+IF(AND(CG37=$CG$33),SUM(AO37),0)+IF(AND(CG37=$CG$35),SUM(AR37),0)+IF(AND(CG37=$CG$37),SUM(AU37),0)+IF(AND(CG37=$CG$39),SUM(AX37),0)+IF(AND(CG37=$CG$41),SUM(BA37),0)+IF(AND(CG37=$CG$43),SUM(BD37),0)+IF(AND(CG37=$CG$45),SUM(BG37),0)+IF(AND(CG37=$CG$47),SUM(BJ37),0)+IF(AND(CG37=$CG$49),SUM(BM37),0)+IF(AND(CG37=$CG$51),SUM(BP37),0)+IF(AND(CG37=$CG$53),SUM(BS37),0)+IF(AND(CG37=$CG$55),SUM(BV37),0)</f>
        <v>0</v>
      </c>
      <c r="CU37" s="19"/>
      <c r="CV37" s="19"/>
      <c r="CW37" s="19"/>
    </row>
    <row r="38" spans="2:101" ht="12" customHeight="1" x14ac:dyDescent="0.35">
      <c r="B38" s="451" t="str">
        <f>INICIO!C22</f>
        <v>EQUIPO P</v>
      </c>
      <c r="C38" s="482" t="str">
        <f>IF(AV8&lt;&gt;"",AV8,"")</f>
        <v/>
      </c>
      <c r="D38" s="435"/>
      <c r="E38" s="462"/>
      <c r="F38" s="434" t="str">
        <f>IF(AV10&lt;&gt;"",AV10,"")</f>
        <v/>
      </c>
      <c r="G38" s="435"/>
      <c r="H38" s="462"/>
      <c r="I38" s="434" t="str">
        <f>IF(AV12&lt;&gt;"",AV12,"")</f>
        <v/>
      </c>
      <c r="J38" s="435"/>
      <c r="K38" s="462"/>
      <c r="L38" s="434" t="str">
        <f>IF(AV14&lt;&gt;"",AV14,"")</f>
        <v/>
      </c>
      <c r="M38" s="435"/>
      <c r="N38" s="462"/>
      <c r="O38" s="434" t="str">
        <f>IF(AV16&lt;&gt;"",AV16,"")</f>
        <v/>
      </c>
      <c r="P38" s="435"/>
      <c r="Q38" s="462"/>
      <c r="R38" s="434" t="str">
        <f>IF(AV18&lt;&gt;"",AV18,"")</f>
        <v/>
      </c>
      <c r="S38" s="435"/>
      <c r="T38" s="462"/>
      <c r="U38" s="434" t="str">
        <f>IF(AV20&lt;&gt;"",AV20,"")</f>
        <v/>
      </c>
      <c r="V38" s="435"/>
      <c r="W38" s="462"/>
      <c r="X38" s="434" t="str">
        <f>IF(AV22&lt;&gt;"",AV22,"")</f>
        <v/>
      </c>
      <c r="Y38" s="435"/>
      <c r="Z38" s="462"/>
      <c r="AA38" s="434" t="str">
        <f>IF(AV24&lt;&gt;"",AV24,"")</f>
        <v/>
      </c>
      <c r="AB38" s="435"/>
      <c r="AC38" s="462"/>
      <c r="AD38" s="434" t="str">
        <f>IF(AV26&lt;&gt;"",AV26,"")</f>
        <v/>
      </c>
      <c r="AE38" s="435"/>
      <c r="AF38" s="462"/>
      <c r="AG38" s="434" t="str">
        <f>IF(AV28&lt;&gt;"",AV28,"")</f>
        <v/>
      </c>
      <c r="AH38" s="435"/>
      <c r="AI38" s="462"/>
      <c r="AJ38" s="434" t="str">
        <f>IF(AV30&lt;&gt;"",AV30,"")</f>
        <v/>
      </c>
      <c r="AK38" s="435"/>
      <c r="AL38" s="462"/>
      <c r="AM38" s="434" t="str">
        <f>IF(AV32&lt;&gt;"",AV32,"")</f>
        <v/>
      </c>
      <c r="AN38" s="435"/>
      <c r="AO38" s="462"/>
      <c r="AP38" s="434" t="str">
        <f>IF(AV34&lt;&gt;"",AV34,"")</f>
        <v/>
      </c>
      <c r="AQ38" s="435"/>
      <c r="AR38" s="462"/>
      <c r="AS38" s="434" t="str">
        <f>IF(AV36&lt;&gt;"",AV36,"")</f>
        <v/>
      </c>
      <c r="AT38" s="435"/>
      <c r="AU38" s="462"/>
      <c r="AV38" s="445"/>
      <c r="AW38" s="446"/>
      <c r="AX38" s="481"/>
      <c r="AY38" s="471" t="str">
        <f>IF(ISNA(VLOOKUP(CONCATENATE($B38,AY$7,"1"),'P&amp;R'!$N$8:$Q$1113,2,FALSE)), "", VLOOKUP(CONCATENATE($B38,AY$7,"1"),'P&amp;R'!$N$8:$Q$1113,2,FALSE))</f>
        <v/>
      </c>
      <c r="AZ38" s="472"/>
      <c r="BA38" s="473"/>
      <c r="BB38" s="471" t="str">
        <f>IF(ISNA(VLOOKUP(CONCATENATE($B38,BB$7,"1"),'P&amp;R'!$N$8:$Q$1113,2,FALSE)), "", VLOOKUP(CONCATENATE($B38,BB$7,"1"),'P&amp;R'!$N$8:$Q$1113,2,FALSE))</f>
        <v/>
      </c>
      <c r="BC38" s="472"/>
      <c r="BD38" s="473"/>
      <c r="BE38" s="471" t="str">
        <f>IF(ISNA(VLOOKUP(CONCATENATE($B38,BE$7,"1"),'P&amp;R'!$N$8:$Q$1113,2,FALSE)), "", VLOOKUP(CONCATENATE($B38,BE$7,"1"),'P&amp;R'!$N$8:$Q$1113,2,FALSE))</f>
        <v/>
      </c>
      <c r="BF38" s="472"/>
      <c r="BG38" s="473"/>
      <c r="BH38" s="471" t="str">
        <f>IF(ISNA(VLOOKUP(CONCATENATE($B38,BH$7,"1"),'P&amp;R'!$N$8:$Q$1113,2,FALSE)), "", VLOOKUP(CONCATENATE($B38,BH$7,"1"),'P&amp;R'!$N$8:$Q$1113,2,FALSE))</f>
        <v/>
      </c>
      <c r="BI38" s="472"/>
      <c r="BJ38" s="473"/>
      <c r="BK38" s="471" t="str">
        <f>IF(ISNA(VLOOKUP(CONCATENATE($B38,BK$7,"1"),'P&amp;R'!$N$8:$Q$1113,2,FALSE)), "", VLOOKUP(CONCATENATE($B38,BK$7,"1"),'P&amp;R'!$N$8:$Q$1113,2,FALSE))</f>
        <v/>
      </c>
      <c r="BL38" s="472"/>
      <c r="BM38" s="473"/>
      <c r="BN38" s="471" t="str">
        <f>IF(ISNA(VLOOKUP(CONCATENATE($B38,BN$7,"1"),'P&amp;R'!$N$8:$Q$1113,2,FALSE)), "", VLOOKUP(CONCATENATE($B38,BN$7,"1"),'P&amp;R'!$N$8:$Q$1113,2,FALSE))</f>
        <v/>
      </c>
      <c r="BO38" s="472"/>
      <c r="BP38" s="473"/>
      <c r="BQ38" s="471" t="str">
        <f>IF(ISNA(VLOOKUP(CONCATENATE($B38,BQ$7,"1"),'P&amp;R'!$N$8:$Q$1113,2,FALSE)), "", VLOOKUP(CONCATENATE($B38,BQ$7,"1"),'P&amp;R'!$N$8:$Q$1113,2,FALSE))</f>
        <v/>
      </c>
      <c r="BR38" s="472"/>
      <c r="BS38" s="473"/>
      <c r="BT38" s="471" t="str">
        <f>IF(ISNA(VLOOKUP(CONCATENATE($B38,BT$7,"1"),'P&amp;R'!$N$8:$Q$1113,2,FALSE)), "", VLOOKUP(CONCATENATE($B38,BT$7,"1"),'P&amp;R'!$N$8:$Q$1113,2,FALSE))</f>
        <v/>
      </c>
      <c r="BU38" s="472"/>
      <c r="BV38" s="473"/>
      <c r="BW38" s="162"/>
      <c r="BX38" s="85"/>
      <c r="BY38" s="88"/>
      <c r="BZ38" s="88"/>
      <c r="CA38" s="88"/>
      <c r="CB38" s="92"/>
      <c r="CC38" s="92"/>
      <c r="CD38" s="96"/>
      <c r="CE38" s="96"/>
      <c r="CF38" s="100"/>
      <c r="CG38" s="104"/>
      <c r="CH38" s="19"/>
      <c r="CI38" s="122"/>
      <c r="CJ38" s="122"/>
      <c r="CK38" s="19"/>
      <c r="CL38" s="150"/>
      <c r="CM38" s="19"/>
      <c r="CN38" s="19"/>
      <c r="CO38" s="19"/>
      <c r="CP38" s="151"/>
      <c r="CQ38" s="19"/>
      <c r="CR38" s="19"/>
      <c r="CS38" s="154"/>
      <c r="CT38" s="155"/>
      <c r="CU38" s="19"/>
      <c r="CV38" s="19"/>
      <c r="CW38" s="19"/>
    </row>
    <row r="39" spans="2:101" ht="24.9" customHeight="1" x14ac:dyDescent="0.35">
      <c r="B39" s="432"/>
      <c r="C39" s="329" t="str">
        <f>IF(AX9&lt;&gt;"",AX9,"")</f>
        <v/>
      </c>
      <c r="D39" s="330" t="str">
        <f>IF(AW9&lt;&gt;"",AW9,"")</f>
        <v/>
      </c>
      <c r="E39" s="333" t="str">
        <f>IF(AV9&lt;&gt;"",AV9,"")</f>
        <v/>
      </c>
      <c r="F39" s="332" t="str">
        <f>IF(AX11&lt;&gt;"",AX11,"")</f>
        <v/>
      </c>
      <c r="G39" s="330" t="str">
        <f>IF(AW11&lt;&gt;"",AW11,"")</f>
        <v/>
      </c>
      <c r="H39" s="331" t="str">
        <f>IF(AV11&lt;&gt;"",AV11,"")</f>
        <v/>
      </c>
      <c r="I39" s="332" t="str">
        <f>IF(AX13&lt;&gt;"",AX13,"")</f>
        <v/>
      </c>
      <c r="J39" s="330" t="str">
        <f>IF(AW13&lt;&gt;"",AW13,"")</f>
        <v/>
      </c>
      <c r="K39" s="331" t="str">
        <f>IF(AV13&lt;&gt;"",AV13,"")</f>
        <v/>
      </c>
      <c r="L39" s="332" t="str">
        <f>IF(AX15&lt;&gt;"",AX15,"")</f>
        <v/>
      </c>
      <c r="M39" s="330" t="str">
        <f>IF(AW15&lt;&gt;"",AW15,"")</f>
        <v/>
      </c>
      <c r="N39" s="331" t="str">
        <f>IF(AV15&lt;&gt;"",AV15,"")</f>
        <v/>
      </c>
      <c r="O39" s="332" t="str">
        <f>IF(AX17&lt;&gt;"",AX17,"")</f>
        <v/>
      </c>
      <c r="P39" s="330" t="str">
        <f>IF(AW17&lt;&gt;"",AW17,"")</f>
        <v/>
      </c>
      <c r="Q39" s="331" t="str">
        <f>IF(AV17&lt;&gt;"",AV17,"")</f>
        <v/>
      </c>
      <c r="R39" s="332" t="str">
        <f>IF(AX19&lt;&gt;"",AX19,"")</f>
        <v/>
      </c>
      <c r="S39" s="330" t="str">
        <f>IF(AW19&lt;&gt;"",AW19,"")</f>
        <v/>
      </c>
      <c r="T39" s="331" t="str">
        <f>IF(AV19&lt;&gt;"",AV19,"")</f>
        <v/>
      </c>
      <c r="U39" s="332" t="str">
        <f>IF(AX21&lt;&gt;"",AX21,"")</f>
        <v/>
      </c>
      <c r="V39" s="330" t="str">
        <f>IF(AW21&lt;&gt;"",AW21,"")</f>
        <v/>
      </c>
      <c r="W39" s="331" t="str">
        <f>IF(AV21&lt;&gt;"",AV21,"")</f>
        <v/>
      </c>
      <c r="X39" s="332" t="str">
        <f>IF(AX23&lt;&gt;"",AX23,"")</f>
        <v/>
      </c>
      <c r="Y39" s="330" t="str">
        <f>IF(AW23&lt;&gt;"",AW23,"")</f>
        <v/>
      </c>
      <c r="Z39" s="331" t="str">
        <f>IF(AV23&lt;&gt;"",AV23,"")</f>
        <v/>
      </c>
      <c r="AA39" s="332" t="str">
        <f>IF(AX25&lt;&gt;"",AX25,"")</f>
        <v/>
      </c>
      <c r="AB39" s="330" t="str">
        <f>IF(AW25&lt;&gt;"",AW25,"")</f>
        <v/>
      </c>
      <c r="AC39" s="331" t="str">
        <f>IF(AV25&lt;&gt;"",AV25,"")</f>
        <v/>
      </c>
      <c r="AD39" s="332" t="str">
        <f>IF(AX27&lt;&gt;"",AX27,"")</f>
        <v/>
      </c>
      <c r="AE39" s="330" t="str">
        <f>IF(AW27&lt;&gt;"",AW27,"")</f>
        <v/>
      </c>
      <c r="AF39" s="331" t="str">
        <f>IF(AV27&lt;&gt;"",AV27,"")</f>
        <v/>
      </c>
      <c r="AG39" s="332" t="str">
        <f>IF(AX29&lt;&gt;"",AX29,"")</f>
        <v/>
      </c>
      <c r="AH39" s="330" t="str">
        <f>IF(AW29&lt;&gt;"",AW29,"")</f>
        <v/>
      </c>
      <c r="AI39" s="331" t="str">
        <f>IF(AV29&lt;&gt;"",AV29,"")</f>
        <v/>
      </c>
      <c r="AJ39" s="332" t="str">
        <f>IF(AX31&lt;&gt;"",AX31,"")</f>
        <v/>
      </c>
      <c r="AK39" s="330" t="str">
        <f>IF(AW31&lt;&gt;"",AW31,"")</f>
        <v/>
      </c>
      <c r="AL39" s="331" t="str">
        <f>IF(AV31&lt;&gt;"",AV31,"")</f>
        <v/>
      </c>
      <c r="AM39" s="332" t="str">
        <f>IF(AX33&lt;&gt;"",AX33,"")</f>
        <v/>
      </c>
      <c r="AN39" s="330" t="str">
        <f>IF(AW33&lt;&gt;"",AW33,"")</f>
        <v/>
      </c>
      <c r="AO39" s="331" t="str">
        <f>IF(AV33&lt;&gt;"",AV33,"")</f>
        <v/>
      </c>
      <c r="AP39" s="332" t="str">
        <f>IF(AX35&lt;&gt;"",AX35,"")</f>
        <v/>
      </c>
      <c r="AQ39" s="330" t="str">
        <f>IF(AW35&lt;&gt;"",AW35,"")</f>
        <v/>
      </c>
      <c r="AR39" s="331" t="str">
        <f>IF(AV35&lt;&gt;"",AV35,"")</f>
        <v/>
      </c>
      <c r="AS39" s="332" t="str">
        <f>IF(AX37&lt;&gt;"",AX37,"")</f>
        <v/>
      </c>
      <c r="AT39" s="330" t="str">
        <f>IF(AW37&lt;&gt;"",AW37,"")</f>
        <v/>
      </c>
      <c r="AU39" s="331" t="str">
        <f>IF(AV37&lt;&gt;"",AV37,"")</f>
        <v/>
      </c>
      <c r="AV39" s="334"/>
      <c r="AW39" s="327"/>
      <c r="AX39" s="328"/>
      <c r="AY39" s="324" t="str">
        <f>IF(ISNA(VLOOKUP(CONCATENATE($B38,AY$7,"1"),'P&amp;R'!$N$8:$Q$1113,3,FALSE)), "", VLOOKUP(CONCATENATE($B38,AY$7,"1"),'P&amp;R'!$N$8:$Q$1113,3,FALSE))</f>
        <v/>
      </c>
      <c r="AZ39" s="324" t="str">
        <f>IF(ISNA(VLOOKUP(CONCATENATE($B38,AY$7,"1"),'P&amp;R'!$N$8:$Q$1113,4,FALSE)), "", VLOOKUP(CONCATENATE($B38,AY$7,"1"),'P&amp;R'!$N$8:$Q$1113,4,FALSE))</f>
        <v/>
      </c>
      <c r="BA39" s="325" t="str">
        <f>IF(ISNA(VLOOKUP(CONCATENATE(AY$7,$B38,"1"),'P&amp;R'!$N$8:$Q$1113,3,FALSE)), "", VLOOKUP(CONCATENATE(AY$7,$B38,"1"),'P&amp;R'!$N$8:$Q$1113,3,FALSE))</f>
        <v/>
      </c>
      <c r="BB39" s="324" t="str">
        <f>IF(ISNA(VLOOKUP(CONCATENATE($B38,BB$7,"1"),'P&amp;R'!$N$8:$Q$1113,3,FALSE)), "", VLOOKUP(CONCATENATE($B38,BB$7,"1"),'P&amp;R'!$N$8:$Q$1113,3,FALSE))</f>
        <v/>
      </c>
      <c r="BC39" s="324" t="str">
        <f>IF(ISNA(VLOOKUP(CONCATENATE($B38,BB$7,"1"),'P&amp;R'!$N$8:$Q$1113,4,FALSE)), "", VLOOKUP(CONCATENATE($B38,BB$7,"1"),'P&amp;R'!$N$8:$Q$1113,4,FALSE))</f>
        <v/>
      </c>
      <c r="BD39" s="325" t="str">
        <f>IF(ISNA(VLOOKUP(CONCATENATE(BB$7,$B38,"1"),'P&amp;R'!$N$8:$Q$1113,3,FALSE)), "", VLOOKUP(CONCATENATE(BB$7,$B38,"1"),'P&amp;R'!$N$8:$Q$1113,3,FALSE))</f>
        <v/>
      </c>
      <c r="BE39" s="324" t="str">
        <f>IF(ISNA(VLOOKUP(CONCATENATE($B38,BE$7,"1"),'P&amp;R'!$N$8:$Q$1113,3,FALSE)), "", VLOOKUP(CONCATENATE($B38,BE$7,"1"),'P&amp;R'!$N$8:$Q$1113,3,FALSE))</f>
        <v/>
      </c>
      <c r="BF39" s="324" t="str">
        <f>IF(ISNA(VLOOKUP(CONCATENATE($B38,BE$7,"1"),'P&amp;R'!$N$8:$Q$1113,4,FALSE)), "", VLOOKUP(CONCATENATE($B38,BE$7,"1"),'P&amp;R'!$N$8:$Q$1113,4,FALSE))</f>
        <v/>
      </c>
      <c r="BG39" s="325" t="str">
        <f>IF(ISNA(VLOOKUP(CONCATENATE(BE$7,$B38,"1"),'P&amp;R'!$N$8:$Q$1113,3,FALSE)), "", VLOOKUP(CONCATENATE(BE$7,$B38,"1"),'P&amp;R'!$N$8:$Q$1113,3,FALSE))</f>
        <v/>
      </c>
      <c r="BH39" s="324" t="str">
        <f>IF(ISNA(VLOOKUP(CONCATENATE($B38,BH$7,"1"),'P&amp;R'!$N$8:$Q$1113,3,FALSE)), "", VLOOKUP(CONCATENATE($B38,BH$7,"1"),'P&amp;R'!$N$8:$Q$1113,3,FALSE))</f>
        <v/>
      </c>
      <c r="BI39" s="324" t="str">
        <f>IF(ISNA(VLOOKUP(CONCATENATE($B38,BH$7,"1"),'P&amp;R'!$N$8:$Q$1113,4,FALSE)), "", VLOOKUP(CONCATENATE($B38,BH$7,"1"),'P&amp;R'!$N$8:$Q$1113,4,FALSE))</f>
        <v/>
      </c>
      <c r="BJ39" s="325" t="str">
        <f>IF(ISNA(VLOOKUP(CONCATENATE(BH$7,$B38,"1"),'P&amp;R'!$N$8:$Q$1113,3,FALSE)), "", VLOOKUP(CONCATENATE(BH$7,$B38,"1"),'P&amp;R'!$N$8:$Q$1113,3,FALSE))</f>
        <v/>
      </c>
      <c r="BK39" s="324" t="str">
        <f>IF(ISNA(VLOOKUP(CONCATENATE($B38,BK$7,"1"),'P&amp;R'!$N$8:$Q$1113,3,FALSE)), "", VLOOKUP(CONCATENATE($B38,BK$7,"1"),'P&amp;R'!$N$8:$Q$1113,3,FALSE))</f>
        <v/>
      </c>
      <c r="BL39" s="324" t="str">
        <f>IF(ISNA(VLOOKUP(CONCATENATE($B38,BK$7,"1"),'P&amp;R'!$N$8:$Q$1113,4,FALSE)), "", VLOOKUP(CONCATENATE($B38,BK$7,"1"),'P&amp;R'!$N$8:$Q$1113,4,FALSE))</f>
        <v/>
      </c>
      <c r="BM39" s="325" t="str">
        <f>IF(ISNA(VLOOKUP(CONCATENATE(BK$7,$B38,"1"),'P&amp;R'!$N$8:$Q$1113,3,FALSE)), "", VLOOKUP(CONCATENATE(BK$7,$B38,"1"),'P&amp;R'!$N$8:$Q$1113,3,FALSE))</f>
        <v/>
      </c>
      <c r="BN39" s="324" t="str">
        <f>IF(ISNA(VLOOKUP(CONCATENATE($B38,BN$7,"1"),'P&amp;R'!$N$8:$Q$1113,3,FALSE)), "", VLOOKUP(CONCATENATE($B38,BN$7,"1"),'P&amp;R'!$N$8:$Q$1113,3,FALSE))</f>
        <v/>
      </c>
      <c r="BO39" s="324" t="str">
        <f>IF(ISNA(VLOOKUP(CONCATENATE($B38,BN$7,"1"),'P&amp;R'!$N$8:$Q$1113,4,FALSE)), "", VLOOKUP(CONCATENATE($B38,BN$7,"1"),'P&amp;R'!$N$8:$Q$1113,4,FALSE))</f>
        <v/>
      </c>
      <c r="BP39" s="325" t="str">
        <f>IF(ISNA(VLOOKUP(CONCATENATE(BN$7,$B38,"1"),'P&amp;R'!$N$8:$Q$1113,3,FALSE)), "", VLOOKUP(CONCATENATE(BN$7,$B38,"1"),'P&amp;R'!$N$8:$Q$1113,3,FALSE))</f>
        <v/>
      </c>
      <c r="BQ39" s="324" t="str">
        <f>IF(ISNA(VLOOKUP(CONCATENATE($B38,BQ$7,"1"),'P&amp;R'!$N$8:$Q$1113,3,FALSE)), "", VLOOKUP(CONCATENATE($B38,BQ$7,"1"),'P&amp;R'!$N$8:$Q$1113,3,FALSE))</f>
        <v/>
      </c>
      <c r="BR39" s="324" t="str">
        <f>IF(ISNA(VLOOKUP(CONCATENATE($B38,BQ$7,"1"),'P&amp;R'!$N$8:$Q$1113,4,FALSE)), "", VLOOKUP(CONCATENATE($B38,BQ$7,"1"),'P&amp;R'!$N$8:$Q$1113,4,FALSE))</f>
        <v/>
      </c>
      <c r="BS39" s="325" t="str">
        <f>IF(ISNA(VLOOKUP(CONCATENATE(BQ$7,$B38,"1"),'P&amp;R'!$N$8:$Q$1113,3,FALSE)), "", VLOOKUP(CONCATENATE(BQ$7,$B38,"1"),'P&amp;R'!$N$8:$Q$1113,3,FALSE))</f>
        <v/>
      </c>
      <c r="BT39" s="324" t="str">
        <f>IF(ISNA(VLOOKUP(CONCATENATE($B38,BT$7,"1"),'P&amp;R'!$N$8:$Q$1113,3,FALSE)), "", VLOOKUP(CONCATENATE($B38,BT$7,"1"),'P&amp;R'!$N$8:$Q$1113,3,FALSE))</f>
        <v/>
      </c>
      <c r="BU39" s="324" t="str">
        <f>IF(ISNA(VLOOKUP(CONCATENATE($B38,BT$7,"1"),'P&amp;R'!$N$8:$Q$1113,4,FALSE)), "", VLOOKUP(CONCATENATE($B38,BT$7,"1"),'P&amp;R'!$N$8:$Q$1113,4,FALSE))</f>
        <v/>
      </c>
      <c r="BV39" s="325" t="str">
        <f>IF(ISNA(VLOOKUP(CONCATENATE(BT$7,$B38,"1"),'P&amp;R'!$N$8:$Q$1113,3,FALSE)), "", VLOOKUP(CONCATENATE(BT$7,$B38,"1"),'P&amp;R'!$N$8:$Q$1113,3,FALSE))</f>
        <v/>
      </c>
      <c r="BW39" s="163"/>
      <c r="BX39" s="86">
        <f>SUM(BY39:CC39)</f>
        <v>0</v>
      </c>
      <c r="BY39" s="89">
        <f>IF(AND(D39&lt;&gt;"DF",C39&gt;E39),1,0)+IF(AND(G39&lt;&gt;"DF",F39&gt;H39),1,0)+IF(AND(J39&lt;&gt;"DF",I39&gt;K39),1,0)+IF(AND(M39&lt;&gt;"DF",L39&gt;N39),1,0)+IF(AND(P39&lt;&gt;"DF",O39&gt;Q39),1,0)+IF(AND(S39&lt;&gt;"DF",R39&gt;T39),1,0)+IF(AND(V39&lt;&gt;"DF",U39&gt;W39),1,0)+IF(AND(Y39&lt;&gt;"DF",X39&gt;Z39),1,0)+IF(AND(AB39&lt;&gt;"DF",AA39&gt;AC39),1,0)+IF(AND(AE39&lt;&gt;"DF",AD39&gt;AF39),1,0)+IF(AND(AH39&lt;&gt;"DF",AG39&gt;AI39),1,0)+IF(AND(AK39&lt;&gt;"DF",AJ39&gt;AL39),1,0)+IF(AND(AN39&lt;&gt;"DF",AM39&gt;AO39),1,0)+IF(AND(AQ39&lt;&gt;"DF",AP39&gt;AR39),1,0)+IF(AND(AT39&lt;&gt;"DF",AS39&gt;AU39),1,0)+IF(AND(AW39&lt;&gt;"DF",AV39&gt;AX39),1,0)+IF(AND(AZ39&lt;&gt;"DF",AY39&gt;BA39),1,0)+IF(AND(BC39&lt;&gt;"DF",BB39&gt;BD39),1,0)+IF(AND(BF39&lt;&gt;"DF",BE39&gt;BG39),1,0)+IF(AND(BI39&lt;&gt;"DF",BH39&gt;BJ39),1,0)+IF(AND(BL39&lt;&gt;"DF",BK39&gt;BM39),1,0)+IF(AND(BO39&lt;&gt;"DF",BN39&gt;BP39),1,0)+IF(AND(BR39&lt;&gt;"DF",BQ39&gt;BS39),1,0)+IF(AND(BU39&lt;&gt;"DF",BT39&gt;BV39),1,0)</f>
        <v>0</v>
      </c>
      <c r="BZ39" s="89">
        <f>IF(AND(C39=E39,C39&lt;&gt;"",E39&lt;&gt;""),1,0)+IF(AND(F39=H39,F39&lt;&gt;"",H39&lt;&gt;""),1,0)+IF(AND(I39=K39,I39&lt;&gt;"",K39&lt;&gt;""),1,0)+IF(AND(L39=N39,L39&lt;&gt;"",N39&lt;&gt;""),1,0)+IF(AND(O39=Q39,O39&lt;&gt;"",Q39&lt;&gt;""),1,0)+IF(AND(R39=T39,R39&lt;&gt;"",T39&lt;&gt;""),1,0)+IF(AND(U39=W39,U39&lt;&gt;"",W39&lt;&gt;""),1,0)+IF(AND(X39=Z39,X39&lt;&gt;"",Z39&lt;&gt;""),1,0)+IF(AND(AA39=AC39,AA39&lt;&gt;"",AC39&lt;&gt;""),1,0)+IF(AND(AD39=AF39,AD39&lt;&gt;"",AF39&lt;&gt;""),1,0)+IF(AND(AG39=AI39,AG39&lt;&gt;"",AI39&lt;&gt;""),1,0)+IF(AND(AJ39=AL39,AJ39&lt;&gt;"",AL39&lt;&gt;""),1,0)+IF(AND(AM39=AO39,AM39&lt;&gt;"",AO39&lt;&gt;""),1,0)+IF(AND(AP39=AR39,AP39&lt;&gt;"",AR39&lt;&gt;""),1,0)+IF(AND(AS39=AU39,AS39&lt;&gt;"",AU39&lt;&gt;""),1,0)+IF(AND(AV39=AX39,AV39&lt;&gt;"",AX39&lt;&gt;""),1,0)+IF(AND(AY39=BA39,AY39&lt;&gt;"",BA39&lt;&gt;""),1,0)+IF(AND(BB39=BD39,BB39&lt;&gt;"",BD39&lt;&gt;""),1,0)+IF(AND(BE39=BG39,BE39&lt;&gt;"",BG39&lt;&gt;""),1,0)+IF(AND(BH39=BJ39,BH39&lt;&gt;"",BJ39&lt;&gt;""),1,0)+IF(AND(BK39=BM39,BK39&lt;&gt;"",BM39&lt;&gt;""),1,0)+IF(AND(BN39=BP39,BN39&lt;&gt;"",BP39&lt;&gt;""),1,0)+IF(AND(BQ39=BS39,BQ39&lt;&gt;"",BS39&lt;&gt;""),1,0)+IF(AND(BT39=BV39,BT39&lt;&gt;"",BV39&lt;&gt;""),1,0)</f>
        <v>0</v>
      </c>
      <c r="CA39" s="89">
        <f>IF(AND(D39&lt;&gt;"DF",C39&lt;E39),1,0)+IF(AND(G39&lt;&gt;"DF",F39&lt;H39),1,0)+IF(AND(J39&lt;&gt;"DF",I39&lt;K39),1,0)+IF(AND(M39&lt;&gt;"DF",L39&lt;N39),1,0)+IF(AND(P39&lt;&gt;"DF",O39&lt;Q39),1,0)+IF(AND(S39&lt;&gt;"DF",R39&lt;T39),1,0)+IF(AND(V39&lt;&gt;"DF",U39&lt;W39),1,0)+IF(AND(Y39&lt;&gt;"DF",X39&lt;Z39),1,0)+IF(AND(AB39&lt;&gt;"DF",AA39&lt;AC39),1,0)+IF(AND(AE39&lt;&gt;"DF",AD39&lt;AF39),1,0)+IF(AND(AH39&lt;&gt;"DF",AG39&lt;AI39),1,0)+IF(AND(AK39&lt;&gt;"DF",AJ39&lt;AL39),1,0)+IF(AND(AN39&lt;&gt;"DF",AM39&lt;AO39),1,0)+IF(AND(AQ39&lt;&gt;"DF",AP39&lt;AR39),1,0)+IF(AND(AT39&lt;&gt;"DF",AS39&lt;AU39),1,0)+IF(AND(AW39&lt;&gt;"DF",AV39&lt;AX39),1,0)+IF(AND(AZ39&lt;&gt;"DF",AY39&lt;BA39),1,0)+IF(AND(BC39&lt;&gt;"DF",BB39&lt;BD39),1,0)+IF(AND(BF39&lt;&gt;"DF",BE39&lt;BG39),1,0)+IF(AND(BI39&lt;&gt;"DF",BH39&lt;BJ39),1,0)+IF(AND(BL39&lt;&gt;"DF",BK39&lt;BM39),1,0)+IF(AND(BO39&lt;&gt;"DF",BN39&lt;BP39),1,0)+IF(AND(BR39&lt;&gt;"DF",BQ39&lt;BS39),1,0)+IF(AND(BU39&lt;&gt;"DF",BT39&lt;BV39),1,0)</f>
        <v>0</v>
      </c>
      <c r="CB39" s="93">
        <f>IF(AND(D39="DF",C39&gt;E39),1,0)+IF(AND(G39="DF",F39&gt;H39),1,0)+IF(AND(J39="DF",I39&gt;K39),1,0)+IF(AND(M39="DF",L39&gt;N39),1,0)+IF(AND(P39="DF",O39&gt;Q39),1,0)+IF(AND(S39="DF",R39&gt;T39),1,0)+IF(AND(V39="DF",U39&gt;W39),1,0)+IF(AND(Y39="DF",X39&gt;Z39),1,0)+IF(AND(AB39="DF",AA39&gt;AC39),1,0)+IF(AND(AE39="DF",AD39&gt;AF39),1,0)+IF(AND(AH39="DF",AG39&gt;AI39),1,0)+IF(AND(AK39="DF",AJ39&gt;AL39),1,0)+IF(AND(AN39="DF",AM39&gt;AO39),1,0)+IF(AND(AQ39="DF",AP39&gt;AR39),1,0)+IF(AND(AT39="DF",AS39&gt;AU39),1,0)+IF(AND(AW39="DF",AV39&gt;AX39),1,0)+IF(AND(AZ39="DF",AY39&gt;BA39),1,0)+IF(AND(BC39="DF",BB39&gt;BD39),1,0)+IF(AND(BF39="DF",BE39&gt;BG39),1,0)+IF(AND(BI39="DF",BH39&gt;BJ39),1,0)+IF(AND(BL39="DF",BK39&gt;BM39),1,0)+IF(AND(BO39="DF",BN39&gt;BP39),1,0)+IF(AND(BR39="DF",BQ39&gt;BS39),1,0)+IF(AND(BU39="DF",BT39&gt;BV39),1,0)</f>
        <v>0</v>
      </c>
      <c r="CC39" s="93">
        <f>IF(AND(D39="DF",C39&lt;E39),1,0)+IF(AND(G39="DF",F39&lt;H39),1,0)+IF(AND(J39="DF",I39&lt;K39),1,0)+IF(AND(M39="DF",L39&lt;N39),1,0)+IF(AND(P39="DF",O39&lt;Q39),1,0)+IF(AND(S39="DF",R39&lt;T39),1,0)+IF(AND(V39="DF",U39&lt;W39),1,0)+IF(AND(Y39="DF",X39&lt;Z39),1,0)+IF(AND(AB39="DF",AA39&lt;AC39),1,0)+IF(AND(AE39="DF",AD39&lt;AF39),1,0)+IF(AND(AH39="DF",AG39&lt;AI39),1,0)+IF(AND(AK39="DF",AJ39&lt;AL39),1,0)+IF(AND(AN39="DF",AM39&lt;AO39),1,0)+IF(AND(AQ39="DF",AP39&lt;AR39),1,0)+IF(AND(AT39="DF",AS39&lt;AU39),1,0)+IF(AND(AW39="DF",AV39&lt;AX39),1,0)+IF(AND(AZ39="DF",AY39&lt;BA39),1,0)+IF(AND(BC39="DF",BB39&lt;BD39),1,0)+IF(AND(BF39="DF",BE39&lt;BG39),1,0)+IF(AND(BI39="DF",BH39&lt;BJ39),1,0)+IF(AND(BL39="DF",BK39&lt;BM39),1,0)+IF(AND(BO39="DF",BN39&lt;BP39),1,0)+IF(AND(BR39="DF",BQ39&lt;BS39),1,0)+IF(AND(BU39="DF",BT39&lt;BV39),1,0)</f>
        <v>0</v>
      </c>
      <c r="CD39" s="97">
        <f>SUM(C39)+SUM(F39)+SUM(I39)+SUM(L39)+SUM(O39)+SUM(R39)+SUM(U39)+SUM(X39)+SUM(AA39)+SUM(AD39)+SUM(AG39)+SUM(AJ39)+SUM(AM39)+SUM(AP39)+SUM(AS39)+SUM(AV39)+SUM(AY39)+SUM(BB39)+SUM(BE39)+SUM(BH39)+SUM(BK39)+SUM(BN39)+SUM(BQ39)+SUM(BT39)</f>
        <v>0</v>
      </c>
      <c r="CE39" s="97">
        <f>SUM(E39)+SUM(H39)+SUM(K39)+SUM(N39)+SUM(Q39)+SUM(T39)+SUM(W39)+SUM(Z39)+SUM(AC39)+SUM(AF39)+SUM(AI39)+SUM(AL39)+SUM(AO39)+SUM(AR39)+SUM(AU39)+SUM(AX39)+SUM(BA39)+SUM(BD39)+SUM(BG39)+SUM(BJ39)+SUM(BM39)+SUM(BP39)+SUM(BS39)+SUM(BV39)</f>
        <v>0</v>
      </c>
      <c r="CF39" s="101">
        <f>CD39-CE39</f>
        <v>0</v>
      </c>
      <c r="CG39" s="105">
        <f>SUM(BY39*$BY$5)+SUM(BZ39*$BZ$5)+SUM(CA39*$CA$5)+SUM(CB39*$CB$5)+SUM(CC39*$CC$5)</f>
        <v>0</v>
      </c>
      <c r="CH39" s="19"/>
      <c r="CI39" s="129">
        <f>SUM(CL39:CP39)</f>
        <v>0</v>
      </c>
      <c r="CJ39" s="129">
        <f>CS39-CT39</f>
        <v>0</v>
      </c>
      <c r="CK39" s="19"/>
      <c r="CL39" s="126">
        <f>IF(AND(CG39=$CG$9,C39&gt;E39,D39="-"),$BY$5,0)+IF(AND(CG39=$CG$11,F39&gt;H39,G39="-"),$BY$5,0)+IF(AND(CG39=$CG$13,I39&gt;K39,J39="-"),$BY$5,0)+IF(AND(CG39=$CG$15,L39&gt;N39,M39="-"),$BY$5,0)+IF(AND(CG39=$CG$17,O39&gt;Q39,P39="-"),$BY$5,0)+IF(AND(CG39=$CG$19,R39&gt;T39,S39="-"),$BY$5,0)+IF(AND(CG39=$CG$21,U39&gt;W39,V39="-"),$BY$5,0)+IF(AND(CG39=$CG$23,X39&gt;Z39,Y39="-"),$BY$5,0)+IF(AND(CG39=$CG$25,AA39&gt;AC39,AB39="-"),$BY$5,0)+IF(AND(CG39=$CG$27,AD39&gt;AF39,AE39="-"),$BY$5,0)+IF(AND(CG39=$CG$29,AG39&gt;AI39,AH39="-"),$BY$5,0)+IF(AND(CG39=$CG$31,AJ39&gt;AL39,AK39="-"),$BY$5,0)+IF(AND(CG39=$CG$33,AM39&gt;AO39,AN39="-"),$BY$5,0)+IF(AND(CG39=$CG$35,AP39&gt;AR39,AQ39="-"),$BY$5,0)+IF(AND(CG39=$CG$37,AS39&gt;AU39,AT39="-"),$BY$5,0)+IF(AND(CG39=$CG$39,AV39&gt;AX39,AW39="-"),$BY$5,0)+IF(AND(CG39=$CG$41,AY39&gt;BA39,AZ39="-"),$BY$5,0)+IF(AND(CG39=$CG$43,BB39&gt;BD39,BC39="-"),$BY$5,0)+IF(AND(CG39=$CG$45,BE39&gt;BG39,BF39="-"),$BY$5,0)+IF(AND(CG39=$CG$47,BH39&gt;BJ39,BI39="-"),$BY$5,0)+IF(AND(CG39=$CG$49,BK39&gt;BM39,BL39="-"),$BY$5,0)+IF(AND(CG39=$CG$51,BN39&gt;BP39,BO39="-"),$BY$5,0)+IF(AND(CG39=$CG$53,BQ39&gt;BS39,BR39="-"),$BY$5,0)+IF(AND(CG39=$CG$55,BT39&gt;BV39,BU39="-"),$BY$5,0)</f>
        <v>0</v>
      </c>
      <c r="CM39" s="124">
        <f>IF(AND(CG39=$CG$9,C39=E39,E39&lt;&gt;"",D39="-"),$BZ$5,0)+IF(AND(CG39=$CG$11,F39=H39,H39&lt;&gt;"",G39="-"),$BZ$5,0)+IF(AND(CG39=$CG$13,I39=K39,K39&lt;&gt;"",J39="-"),$BZ$5,0)+IF(AND(CG39=$CG$15,L39=N39,N39&lt;&gt;"",M39="-"),$BZ$5,0)+IF(AND(CG39=$CG$17,O39=Q39,Q39&lt;&gt;"",P39="-"),$BZ$5,0)+IF(AND(CG39=$CG$19,R39=T39,T39&lt;&gt;"",S39="-"),$BZ$5,0)+IF(AND(CG39=$CG$21,U39=W39,W39&lt;&gt;"",V39="-"),$BZ$5,0)+IF(AND(CG39=$CG$23,X39=Z39,Z39&lt;&gt;"",Y39="-"),$BZ$5,0)+IF(AND(CG39=$CG$25,AA39=AC39,AC39&lt;&gt;"",AB39="-"),$BZ$5,0)+IF(AND(CG39=$CG$27,AD39=AF39,AF39&lt;&gt;"",AE39="-"),$BZ$5,0)+IF(AND(CG39=$CG$29,AG39=AI39,AI39&lt;&gt;"",AH39="-"),$BZ$5,0)+IF(AND(CG39=$CG$31,AJ39=AL39,AL39&lt;&gt;"",AK39="-"),$BZ$5,0)+IF(AND(CG39=$CG$33,AM39=AO39,AO39&lt;&gt;"",AN39="-"),$BZ$5,0)+IF(AND(CG39=$CG$35,AP39=AR39,AR39&lt;&gt;"",AQ39="-"),$BZ$5,0)+IF(AND(CG39=$CG$37,AS39=AU39,AU39&lt;&gt;"",AT39="-"),$BZ$5,0)+IF(AND(CG39=$CG$39,AV39=AX39,AX39&lt;&gt;"",AW39="-"),$BZ$5,0)+IF(AND(CG39=$CG$41,AY39=BA39,BA39&lt;&gt;"",AZ39="-"),$BZ$5,0)+IF(AND(CG39=$CG$43,BB39=BD39,BD39&lt;&gt;"",BC39="-"),$BZ$5,0)+IF(AND(CG39=$CG$45,BE39=BG39,BG39&lt;&gt;"",BF39="-"),$BZ$5,0)+IF(AND(CG39=$CG$47,BH39=BJ39,BJ39&lt;&gt;"",BI39="-"),$BZ$5,0)+IF(AND(CG39=$CG$49,BK39=BM39,BM39&lt;&gt;"",BL39="-"),$BZ$5,0)+IF(AND(CG39=$CG$51,BN39=BP39,BP39&lt;&gt;"",BO39="-"),$BZ$5,0)+IF(AND(CG39=$CG$53,BQ39=BS39,BS39&lt;&gt;"",BR39="-"),$BZ$5,0)+IF(AND(CG39=$CG$55,BT39=BV39,BV39&lt;&gt;"",BU39="-"),$BZ$5,0)</f>
        <v>0</v>
      </c>
      <c r="CN39" s="124">
        <f>IF(AND(CG39=$CG$9,C39&lt;E39,D39="-"),$CA$5,0)+IF(AND(CG39=$CG$11,F39&lt;H39,G39="-"),$CA$5,0)+IF(AND(CG39=$CG$13,I39&lt;K39,J39="-"),$CA$5,0)+IF(AND(CG39=$CG$15,L39&lt;N39,M39="-"),$CA$5,0)+IF(AND(CG39=$CG$17,O39&lt;Q39,P39="-"),$CA$5,0)+IF(AND(CG39=$CG$19,R39&lt;T39,S39="-"),$CA$5,0)+IF(AND(CG39=$CG$21,U39&lt;W39,V39="-"),$CA$5,0)+IF(AND(CG39=$CG$23,X39&lt;Z39,Y39="-"),$CA$5,0)+IF(AND(CG39=$CG$25,AA39&lt;AC39,AB39="-"),$CA$5,0)+IF(AND(CG39=$CG$27,AD39&lt;AF39,AE39="-"),$CA$5,0)+IF(AND(CG39=$CG$29,AG39&lt;AI39,AH39="-"),$CA$5,0)+IF(AND(CG39=$CG$31,AJ39&lt;AL39,AK39="-"),$CA$5,0)+IF(AND(CG39=$CG$33,AM39&lt;AO39,AN39="-"),$CA$5,0)+IF(AND(CG39=$CG$35,AP39&lt;AR39,AQ39="-"),$CA$5,0)+IF(AND(CG39=$CG$37,AS39&lt;AU39,AT39="-"),$CA$5,0)+IF(AND(CG39=$CG$39,AV39&lt;AX39,AW39="-"),$CA$5,0)+IF(AND(CG39=$CG$41,AY39&lt;BA39,AZ39="-"),$CA$5,0)+IF(AND(CG39=$CG$43,BB39&lt;BD39,BC39="-"),$CA$5,0)+IF(AND(CG39=$CG$45,BE39&lt;BG39,BF39="-"),$CA$5,0)+IF(AND(CG39=$CG$47,BH39&lt;BJ39,BI39="-"),$CA$5,0)+IF(AND(CG39=$CG$49,BK39&lt;BM39,BL39="-"),$CA$5,0)+IF(AND(CG39=$CG$51,BN39&lt;BP39,BO39="-"),$CA$5,0)+IF(AND(CG39=$CG$53,BQ39&lt;BS39,BR39="-"),$CA$5,0)+IF(AND(CG39=$CG$55,BT39&lt;BV39,BU39="-"),$CA$5,0)</f>
        <v>0</v>
      </c>
      <c r="CO39" s="125">
        <f>IF(AND(CG39=$CG$9,C39&gt;E39,D39="DF"),$CB$5,0)+IF(AND(CG39=$CG$11,F39&gt;H39,G39="DF"),$CB$5,0)+IF(AND(CG39=$CG$13,I39&gt;K39,J39="DF"),$CB$5,0)+IF(AND(CG39=$CG$15,L39&gt;N39,M39="DF"),$CB$5,0)+IF(AND(CG39=$CG$17,O39&gt;Q39,P39="DF"),$CB$5,0)+IF(AND(CG39=$CG$19,R39&gt;T39,S39="DF"),$CB$5,0)+IF(AND(CG39=$CG$21,U39&gt;W39,V39="DF"),$CB$5,0)+IF(AND(CG39=$CG$23,X39&gt;Z39,Y39="DF"),$CB$5,0)+IF(AND(CG39=$CG$25,AA39&gt;AC39,AB39="DF"),$CB$5,0)+IF(AND(CG39=$CG$27,AD39&gt;AF39,AE39="DF"),$CB$5,0)+IF(AND(CG39=$CG$29,AG39&gt;AI39,AH39="DF"),$CB$5,0)+IF(AND(CG39=$CG$31,AJ39&gt;AL39,AK39="DF"),$CB$5,0)+IF(AND(CG39=$CG$33,AM39&gt;AO39,AN39="DF"),$CB$5,0)+IF(AND(CG39=$CG$35,AP39&gt;AR39,AQ39="DF"),$CB$5,0)+IF(AND(CG39=$CG$37,AS39&gt;AU39,AT39="DF"),$CB$5,0)+IF(AND(CG39=$CG$39,AV39&gt;AX39,AW39="DF"),$CB$5,0)+IF(AND(CG39=$CG$41,AY39&gt;BA39,AZ39="DF"),$CB$5,0)+IF(AND(CG39=$CG$43,BB39&gt;BD39,BC39="DF"),$CB$5,0)+IF(AND(CG39=$CG$45,BE39&gt;BG39,BF39="DF"),$CB$5,0)+IF(AND(CG39=$CG$47,BH39&gt;BJ39,BI39="DF"),$CB$5,0)+IF(AND(CG39=$CG$49,BK39&gt;BM39,BL39="DF"),$CB$5,0)+IF(AND(CG39=$CG$51,BN39&gt;BP39,BO39="DF"),$CB$5,0)+IF(AND(CG39=$CG$53,BQ39&gt;BS39,BR39="DF"),$CB$5,0)+IF(AND(CG39=$CG$55,BT39&gt;BV39,BU39="DF"),$CB$5,0)</f>
        <v>0</v>
      </c>
      <c r="CP39" s="127">
        <f>IF(AND(CG39=$CG$9,C39&lt;E39,D39="DF"),$CC$5,0)+IF(AND(CG39=$CG$11,F39&lt;H39,G39="DF"),$CC$5,0)+IF(AND(CG39=$CG$13,I39&lt;K39,J39="DF"),$CC$5,0)+IF(AND(CG39=$CG$15,L39&lt;N39,M39="DF"),$CC$5,0)+IF(AND(CG39=$CG$17,O39&lt;Q39,P39="DF"),$CC$5,0)+IF(AND(CG39=$CG$19,R39&lt;T39,S39="DF"),$CC$5,0)+IF(AND(CG39=$CG$21,U39&lt;W39,V39="DF"),$CC$5,0)+IF(AND(CG39=$CG$23,X39&lt;Z39,Y39="DF"),$CC$5,0)+IF(AND(CG39=$CG$25,AA39&lt;AC39,AB39="DF"),$CC$5,0)+IF(AND(CG39=$CG$27,AD39&lt;AF39,AE39="DF"),$CC$5,0)+IF(AND(CG39=$CG$29,AG39&lt;AI39,AH39="DF"),$CC$5,0)+IF(AND(CG39=$CG$31,AJ39&lt;AL39,AK39="DF"),$CC$5,0)+IF(AND(CG39=$CG$33,AM39&lt;AO39,AN39="DF"),$CC$5,0)+IF(AND(CG39=$CG$35,AP39&lt;AR39,AQ39="DF"),$CC$5,0)+IF(AND(CG39=$CG$37,AS39&lt;AU39,AT39="DF"),$CC$5,0)+IF(AND(CG39=$CG$39,AV39&lt;AX39,AW39="DF"),$CC$5,0)+IF(AND(CG39=$CG$41,AY39&lt;BA39,AZ39="DF"),$CC$5,0)+IF(AND(CG39=$CG$43,BB39&lt;BD39,BC39="DF"),$CC$5,0)+IF(AND(CG39=$CG$45,BE39&lt;BG39,BF39="DF"),$CC$5,0)+IF(AND(CG39=$CG$47,BH39&lt;BJ39,BI39="DF"),$CC$5,0)+IF(AND(CG39=$CG$49,BK39&lt;BM39,BL39="DF"),$CC$5,0)+IF(AND(CG39=$CG$51,BN39&lt;BP39,BO39="DF"),$CC$5,0)+IF(AND(CG39=$CG$53,BQ39&lt;BS39,BR39="DF"),$CC$5,0)+IF(AND(CG39=$CG$55,BT39&lt;BV39,BU39="DF"),$CC$5,0)</f>
        <v>0</v>
      </c>
      <c r="CQ39" s="19"/>
      <c r="CR39" s="19"/>
      <c r="CS39" s="156">
        <f>IF(AND(CG39=$CG$9),SUM(C39),0)+IF(AND(CG39=$CG$11),SUM(F39),0)+IF(AND(CG39=$CG$13),SUM(I39),0)+IF(AND(CG39=$CG$15),SUM(L39),0)+IF(AND(CG39=$CG$17),SUM(O39),0)+IF(AND(CG39=$CG$19),SUM(R39),0)+IF(AND(CG39=$CG$21),SUM(U39),0)+IF(AND(CG39=$CG$23),SUM(X39),0)+IF(AND(CG39=$CG$25),SUM(AA39),0)+IF(AND(CG39=$CG$27),SUM(AD39),0)+IF(AND(CG39=$CG$29),SUM(AG39),0)+IF(AND(CG39=$CG$31),SUM(AJ39),0)+IF(AND(CG39=$CG$33),SUM(AM39),0)+IF(AND(CG39=$CG$35),SUM(AP39),0)+IF(AND(CG39=$CG$37),SUM(AS39),0)+IF(AND(CG39=$CG$39),SUM(AV39),0)+IF(AND(CG39=$CG$41),SUM(AY39),0)+IF(AND(CG39=$CG$43),SUM(BB39),0)+IF(AND(CG39=$CG$45),SUM(BE39),0)+IF(AND(CG39=$CG$47),SUM(BH39),0)+IF(AND(CG39=$CG$49),SUM(BK39),0)+IF(AND(CG39=$CG$51),SUM(BN39),0)+IF(AND(CG39=$CG$53),SUM(BQ39),0)+IF(AND(CG39=$CG$55),SUM(BT39),0)</f>
        <v>0</v>
      </c>
      <c r="CT39" s="136">
        <f>IF(AND(CG39=$CG$9),SUM(E39),0)+IF(AND(CG39=$CG$11),SUM(H39),0)+IF(AND(CG39=$CG$13),SUM(K39),0)+IF(AND(CG39=$CG$15),SUM(N39),0)+IF(AND(CG39=$CG$17),SUM(Q39),0)+IF(AND(CG39=$CG$19),SUM(T39),0)+IF(AND(CG39=$CG$21),SUM(W39),0)+IF(AND(CG39=$CG$23),SUM(Z39),0)+IF(AND(CG39=$CG$25),SUM(AC39),0)+IF(AND(CG39=$CG$27),SUM(AF39),0)+IF(AND(CG39=$CG$29),SUM(AI39),0)+IF(AND(CG39=$CG$31),SUM(AL39),0)+IF(AND(CG39=$CG$33),SUM(AO39),0)+IF(AND(CG39=$CG$35),SUM(AR39),0)+IF(AND(CG39=$CG$37),SUM(AU39),0)+IF(AND(CG39=$CG$39),SUM(AX39),0)+IF(AND(CG39=$CG$41),SUM(BA39),0)+IF(AND(CG39=$CG$43),SUM(BD39),0)+IF(AND(CG39=$CG$45),SUM(BG39),0)+IF(AND(CG39=$CG$47),SUM(BJ39),0)+IF(AND(CG39=$CG$49),SUM(BM39),0)+IF(AND(CG39=$CG$51),SUM(BP39),0)+IF(AND(CG39=$CG$53),SUM(BS39),0)+IF(AND(CG39=$CG$55),SUM(BV39),0)</f>
        <v>0</v>
      </c>
      <c r="CU39" s="19"/>
      <c r="CV39" s="19"/>
      <c r="CW39" s="19"/>
    </row>
    <row r="40" spans="2:101" ht="12" customHeight="1" x14ac:dyDescent="0.35">
      <c r="B40" s="451" t="str">
        <f>INICIO!C23</f>
        <v>EQUIPO Q</v>
      </c>
      <c r="C40" s="482" t="str">
        <f>IF(AY8&lt;&gt;"",AY8,"")</f>
        <v/>
      </c>
      <c r="D40" s="435"/>
      <c r="E40" s="462"/>
      <c r="F40" s="434" t="str">
        <f>IF(AY10&lt;&gt;"",AY10,"")</f>
        <v/>
      </c>
      <c r="G40" s="435"/>
      <c r="H40" s="462"/>
      <c r="I40" s="434" t="str">
        <f>IF(AY12&lt;&gt;"",AY12,"")</f>
        <v/>
      </c>
      <c r="J40" s="435"/>
      <c r="K40" s="462"/>
      <c r="L40" s="434" t="str">
        <f>IF(AY14&lt;&gt;"",AY14,"")</f>
        <v/>
      </c>
      <c r="M40" s="435"/>
      <c r="N40" s="462"/>
      <c r="O40" s="434" t="str">
        <f>IF(AY16&lt;&gt;"",AY16,"")</f>
        <v/>
      </c>
      <c r="P40" s="435"/>
      <c r="Q40" s="462"/>
      <c r="R40" s="434" t="str">
        <f>IF(AY18&lt;&gt;"",AY18,"")</f>
        <v/>
      </c>
      <c r="S40" s="435"/>
      <c r="T40" s="462"/>
      <c r="U40" s="434" t="str">
        <f>IF(AY20&lt;&gt;"",AY20,"")</f>
        <v/>
      </c>
      <c r="V40" s="435"/>
      <c r="W40" s="462"/>
      <c r="X40" s="434" t="str">
        <f>IF(AY22&lt;&gt;"",AY22,"")</f>
        <v/>
      </c>
      <c r="Y40" s="435"/>
      <c r="Z40" s="462"/>
      <c r="AA40" s="434" t="str">
        <f>IF(AY24&lt;&gt;"",AY24,"")</f>
        <v/>
      </c>
      <c r="AB40" s="435"/>
      <c r="AC40" s="462"/>
      <c r="AD40" s="434" t="str">
        <f>IF(AY26&lt;&gt;"",AY26,"")</f>
        <v/>
      </c>
      <c r="AE40" s="435"/>
      <c r="AF40" s="462"/>
      <c r="AG40" s="434" t="str">
        <f>IF(AY28&lt;&gt;"",AY28,"")</f>
        <v/>
      </c>
      <c r="AH40" s="435"/>
      <c r="AI40" s="462"/>
      <c r="AJ40" s="434" t="str">
        <f>IF(AY30&lt;&gt;"",AY30,"")</f>
        <v/>
      </c>
      <c r="AK40" s="435"/>
      <c r="AL40" s="462"/>
      <c r="AM40" s="434" t="str">
        <f>IF(AY32&lt;&gt;"",AY32,"")</f>
        <v/>
      </c>
      <c r="AN40" s="435"/>
      <c r="AO40" s="462"/>
      <c r="AP40" s="434" t="str">
        <f>IF(AY34&lt;&gt;"",AY34,"")</f>
        <v/>
      </c>
      <c r="AQ40" s="435"/>
      <c r="AR40" s="462"/>
      <c r="AS40" s="434" t="str">
        <f>IF(AY36&lt;&gt;"",AY36,"")</f>
        <v/>
      </c>
      <c r="AT40" s="435"/>
      <c r="AU40" s="462"/>
      <c r="AV40" s="434" t="str">
        <f>IF(AY38&lt;&gt;"",AY38,"")</f>
        <v/>
      </c>
      <c r="AW40" s="435"/>
      <c r="AX40" s="462"/>
      <c r="AY40" s="445"/>
      <c r="AZ40" s="446"/>
      <c r="BA40" s="481"/>
      <c r="BB40" s="471" t="str">
        <f>IF(ISNA(VLOOKUP(CONCATENATE($B40,BB$7,"1"),'P&amp;R'!$N$8:$Q$1113,2,FALSE)), "", VLOOKUP(CONCATENATE($B40,BB$7,"1"),'P&amp;R'!$N$8:$Q$1113,2,FALSE))</f>
        <v/>
      </c>
      <c r="BC40" s="472"/>
      <c r="BD40" s="473"/>
      <c r="BE40" s="471" t="str">
        <f>IF(ISNA(VLOOKUP(CONCATENATE($B40,BE$7,"1"),'P&amp;R'!$N$8:$Q$1113,2,FALSE)), "", VLOOKUP(CONCATENATE($B40,BE$7,"1"),'P&amp;R'!$N$8:$Q$1113,2,FALSE))</f>
        <v/>
      </c>
      <c r="BF40" s="472"/>
      <c r="BG40" s="473"/>
      <c r="BH40" s="471" t="str">
        <f>IF(ISNA(VLOOKUP(CONCATENATE($B40,BH$7,"1"),'P&amp;R'!$N$8:$Q$1113,2,FALSE)), "", VLOOKUP(CONCATENATE($B40,BH$7,"1"),'P&amp;R'!$N$8:$Q$1113,2,FALSE))</f>
        <v/>
      </c>
      <c r="BI40" s="472"/>
      <c r="BJ40" s="473"/>
      <c r="BK40" s="471" t="str">
        <f>IF(ISNA(VLOOKUP(CONCATENATE($B40,BK$7,"1"),'P&amp;R'!$N$8:$Q$1113,2,FALSE)), "", VLOOKUP(CONCATENATE($B40,BK$7,"1"),'P&amp;R'!$N$8:$Q$1113,2,FALSE))</f>
        <v/>
      </c>
      <c r="BL40" s="472"/>
      <c r="BM40" s="473"/>
      <c r="BN40" s="471" t="str">
        <f>IF(ISNA(VLOOKUP(CONCATENATE($B40,BN$7,"1"),'P&amp;R'!$N$8:$Q$1113,2,FALSE)), "", VLOOKUP(CONCATENATE($B40,BN$7,"1"),'P&amp;R'!$N$8:$Q$1113,2,FALSE))</f>
        <v/>
      </c>
      <c r="BO40" s="472"/>
      <c r="BP40" s="473"/>
      <c r="BQ40" s="471" t="str">
        <f>IF(ISNA(VLOOKUP(CONCATENATE($B40,BQ$7,"1"),'P&amp;R'!$N$8:$Q$1113,2,FALSE)), "", VLOOKUP(CONCATENATE($B40,BQ$7,"1"),'P&amp;R'!$N$8:$Q$1113,2,FALSE))</f>
        <v/>
      </c>
      <c r="BR40" s="472"/>
      <c r="BS40" s="473"/>
      <c r="BT40" s="471" t="str">
        <f>IF(ISNA(VLOOKUP(CONCATENATE($B40,BT$7,"1"),'P&amp;R'!$N$8:$Q$1113,2,FALSE)), "", VLOOKUP(CONCATENATE($B40,BT$7,"1"),'P&amp;R'!$N$8:$Q$1113,2,FALSE))</f>
        <v/>
      </c>
      <c r="BU40" s="472"/>
      <c r="BV40" s="473"/>
      <c r="BW40" s="162"/>
      <c r="BX40" s="85"/>
      <c r="BY40" s="88"/>
      <c r="BZ40" s="88"/>
      <c r="CA40" s="88"/>
      <c r="CB40" s="92"/>
      <c r="CC40" s="92"/>
      <c r="CD40" s="96"/>
      <c r="CE40" s="96"/>
      <c r="CF40" s="100"/>
      <c r="CG40" s="104"/>
      <c r="CH40" s="19"/>
      <c r="CI40" s="122"/>
      <c r="CJ40" s="122"/>
      <c r="CK40" s="19"/>
      <c r="CL40" s="150"/>
      <c r="CM40" s="19"/>
      <c r="CN40" s="19"/>
      <c r="CO40" s="19"/>
      <c r="CP40" s="151"/>
      <c r="CQ40" s="19"/>
      <c r="CR40" s="19"/>
      <c r="CS40" s="154"/>
      <c r="CT40" s="155"/>
      <c r="CU40" s="19"/>
      <c r="CV40" s="19"/>
      <c r="CW40" s="19"/>
    </row>
    <row r="41" spans="2:101" ht="24.9" customHeight="1" x14ac:dyDescent="0.35">
      <c r="B41" s="432"/>
      <c r="C41" s="329" t="str">
        <f>IF(BA9&lt;&gt;"",BA9,"")</f>
        <v/>
      </c>
      <c r="D41" s="330" t="str">
        <f>IF(AZ9&lt;&gt;"",AZ9,"")</f>
        <v/>
      </c>
      <c r="E41" s="333" t="str">
        <f>IF(AY9&lt;&gt;"",AY9,"")</f>
        <v/>
      </c>
      <c r="F41" s="332" t="str">
        <f>IF(BA11&lt;&gt;"",BA11,"")</f>
        <v/>
      </c>
      <c r="G41" s="330" t="str">
        <f>IF(AZ11&lt;&gt;"",AZ11,"")</f>
        <v/>
      </c>
      <c r="H41" s="331" t="str">
        <f>IF(AY11&lt;&gt;"",AY11,"")</f>
        <v/>
      </c>
      <c r="I41" s="332" t="str">
        <f>IF(BA13&lt;&gt;"",BA13,"")</f>
        <v/>
      </c>
      <c r="J41" s="330" t="str">
        <f>IF(AZ13&lt;&gt;"",AZ13,"")</f>
        <v/>
      </c>
      <c r="K41" s="331" t="str">
        <f>IF(AY13&lt;&gt;"",AY13,"")</f>
        <v/>
      </c>
      <c r="L41" s="332" t="str">
        <f>IF(BA15&lt;&gt;"",BA15,"")</f>
        <v/>
      </c>
      <c r="M41" s="330" t="str">
        <f>IF(AZ15&lt;&gt;"",AZ15,"")</f>
        <v/>
      </c>
      <c r="N41" s="331" t="str">
        <f>IF(AY15&lt;&gt;"",AY15,"")</f>
        <v/>
      </c>
      <c r="O41" s="332" t="str">
        <f>IF(BA17&lt;&gt;"",BA17,"")</f>
        <v/>
      </c>
      <c r="P41" s="330" t="str">
        <f>IF(AZ17&lt;&gt;"",AZ17,"")</f>
        <v/>
      </c>
      <c r="Q41" s="331" t="str">
        <f>IF(AY17&lt;&gt;"",AY17,"")</f>
        <v/>
      </c>
      <c r="R41" s="332" t="str">
        <f>IF(BA19&lt;&gt;"",BA19,"")</f>
        <v/>
      </c>
      <c r="S41" s="330" t="str">
        <f>IF(AZ19&lt;&gt;"",AZ19,"")</f>
        <v/>
      </c>
      <c r="T41" s="331" t="str">
        <f>IF(AY19&lt;&gt;"",AY19,"")</f>
        <v/>
      </c>
      <c r="U41" s="332" t="str">
        <f>IF(BA21&lt;&gt;"",BA21,"")</f>
        <v/>
      </c>
      <c r="V41" s="330" t="str">
        <f>IF(AZ21&lt;&gt;"",AZ21,"")</f>
        <v/>
      </c>
      <c r="W41" s="331" t="str">
        <f>IF(AY21&lt;&gt;"",AY21,"")</f>
        <v/>
      </c>
      <c r="X41" s="332" t="str">
        <f>IF(BA23&lt;&gt;"",BA23,"")</f>
        <v/>
      </c>
      <c r="Y41" s="330" t="str">
        <f>IF(AZ23&lt;&gt;"",AZ23,"")</f>
        <v/>
      </c>
      <c r="Z41" s="331" t="str">
        <f>IF(AY23&lt;&gt;"",AY23,"")</f>
        <v/>
      </c>
      <c r="AA41" s="332" t="str">
        <f>IF(BA25&lt;&gt;"",BA25,"")</f>
        <v/>
      </c>
      <c r="AB41" s="330" t="str">
        <f>IF(AZ25&lt;&gt;"",AZ25,"")</f>
        <v/>
      </c>
      <c r="AC41" s="331" t="str">
        <f>IF(AY25&lt;&gt;"",AY25,"")</f>
        <v/>
      </c>
      <c r="AD41" s="332" t="str">
        <f>IF(BA27&lt;&gt;"",BA27,"")</f>
        <v/>
      </c>
      <c r="AE41" s="330" t="str">
        <f>IF(AZ27&lt;&gt;"",AZ27,"")</f>
        <v/>
      </c>
      <c r="AF41" s="331" t="str">
        <f>IF(AY27&lt;&gt;"",AY27,"")</f>
        <v/>
      </c>
      <c r="AG41" s="332" t="str">
        <f>IF(BA29&lt;&gt;"",BA29,"")</f>
        <v/>
      </c>
      <c r="AH41" s="330" t="str">
        <f>IF(AZ29&lt;&gt;"",AZ29,"")</f>
        <v/>
      </c>
      <c r="AI41" s="331" t="str">
        <f>IF(AY29&lt;&gt;"",AY29,"")</f>
        <v/>
      </c>
      <c r="AJ41" s="332" t="str">
        <f>IF(BA31&lt;&gt;"",BA31,"")</f>
        <v/>
      </c>
      <c r="AK41" s="330" t="str">
        <f>IF(AZ31&lt;&gt;"",AZ31,"")</f>
        <v/>
      </c>
      <c r="AL41" s="331" t="str">
        <f>IF(AY31&lt;&gt;"",AY31,"")</f>
        <v/>
      </c>
      <c r="AM41" s="332" t="str">
        <f>IF(BA33&lt;&gt;"",BA33,"")</f>
        <v/>
      </c>
      <c r="AN41" s="330" t="str">
        <f>IF(AZ33&lt;&gt;"",AZ33,"")</f>
        <v/>
      </c>
      <c r="AO41" s="331" t="str">
        <f>IF(AY33&lt;&gt;"",AY33,"")</f>
        <v/>
      </c>
      <c r="AP41" s="332" t="str">
        <f>IF(BA35&lt;&gt;"",BA35,"")</f>
        <v/>
      </c>
      <c r="AQ41" s="330" t="str">
        <f>IF(AZ35&lt;&gt;"",AZ35,"")</f>
        <v/>
      </c>
      <c r="AR41" s="331" t="str">
        <f>IF(AY35&lt;&gt;"",AY35,"")</f>
        <v/>
      </c>
      <c r="AS41" s="332" t="str">
        <f>IF(BA37&lt;&gt;"",BA37,"")</f>
        <v/>
      </c>
      <c r="AT41" s="330" t="str">
        <f>IF(AZ37&lt;&gt;"",AZ37,"")</f>
        <v/>
      </c>
      <c r="AU41" s="331" t="str">
        <f>IF(AY37&lt;&gt;"",AY37,"")</f>
        <v/>
      </c>
      <c r="AV41" s="332" t="str">
        <f>IF(BA39&lt;&gt;"",BA39,"")</f>
        <v/>
      </c>
      <c r="AW41" s="330" t="str">
        <f>IF(AZ39&lt;&gt;"",AZ39,"")</f>
        <v/>
      </c>
      <c r="AX41" s="331" t="str">
        <f>IF(AY39&lt;&gt;"",AY39,"")</f>
        <v/>
      </c>
      <c r="AY41" s="334"/>
      <c r="AZ41" s="327"/>
      <c r="BA41" s="328"/>
      <c r="BB41" s="324" t="str">
        <f>IF(ISNA(VLOOKUP(CONCATENATE($B40,BB$7,"1"),'P&amp;R'!$N$8:$Q$1113,3,FALSE)), "", VLOOKUP(CONCATENATE($B40,BB$7,"1"),'P&amp;R'!$N$8:$Q$1113,3,FALSE))</f>
        <v/>
      </c>
      <c r="BC41" s="324" t="str">
        <f>IF(ISNA(VLOOKUP(CONCATENATE($B40,BB$7,"1"),'P&amp;R'!$N$8:$Q$1113,4,FALSE)), "", VLOOKUP(CONCATENATE($B40,BB$7,"1"),'P&amp;R'!$N$8:$Q$1113,4,FALSE))</f>
        <v/>
      </c>
      <c r="BD41" s="325" t="str">
        <f>IF(ISNA(VLOOKUP(CONCATENATE(BB$7,$B40,"1"),'P&amp;R'!$N$8:$Q$1113,3,FALSE)), "", VLOOKUP(CONCATENATE(BB$7,$B40,"1"),'P&amp;R'!$N$8:$Q$1113,3,FALSE))</f>
        <v/>
      </c>
      <c r="BE41" s="324" t="str">
        <f>IF(ISNA(VLOOKUP(CONCATENATE($B40,BE$7,"1"),'P&amp;R'!$N$8:$Q$1113,3,FALSE)), "", VLOOKUP(CONCATENATE($B40,BE$7,"1"),'P&amp;R'!$N$8:$Q$1113,3,FALSE))</f>
        <v/>
      </c>
      <c r="BF41" s="324" t="str">
        <f>IF(ISNA(VLOOKUP(CONCATENATE($B40,BE$7,"1"),'P&amp;R'!$N$8:$Q$1113,4,FALSE)), "", VLOOKUP(CONCATENATE($B40,BE$7,"1"),'P&amp;R'!$N$8:$Q$1113,4,FALSE))</f>
        <v/>
      </c>
      <c r="BG41" s="325" t="str">
        <f>IF(ISNA(VLOOKUP(CONCATENATE(BE$7,$B40,"1"),'P&amp;R'!$N$8:$Q$1113,3,FALSE)), "", VLOOKUP(CONCATENATE(BE$7,$B40,"1"),'P&amp;R'!$N$8:$Q$1113,3,FALSE))</f>
        <v/>
      </c>
      <c r="BH41" s="324" t="str">
        <f>IF(ISNA(VLOOKUP(CONCATENATE($B40,BH$7,"1"),'P&amp;R'!$N$8:$Q$1113,3,FALSE)), "", VLOOKUP(CONCATENATE($B40,BH$7,"1"),'P&amp;R'!$N$8:$Q$1113,3,FALSE))</f>
        <v/>
      </c>
      <c r="BI41" s="324" t="str">
        <f>IF(ISNA(VLOOKUP(CONCATENATE($B40,BH$7,"1"),'P&amp;R'!$N$8:$Q$1113,4,FALSE)), "", VLOOKUP(CONCATENATE($B40,BH$7,"1"),'P&amp;R'!$N$8:$Q$1113,4,FALSE))</f>
        <v/>
      </c>
      <c r="BJ41" s="325" t="str">
        <f>IF(ISNA(VLOOKUP(CONCATENATE(BH$7,$B40,"1"),'P&amp;R'!$N$8:$Q$1113,3,FALSE)), "", VLOOKUP(CONCATENATE(BH$7,$B40,"1"),'P&amp;R'!$N$8:$Q$1113,3,FALSE))</f>
        <v/>
      </c>
      <c r="BK41" s="324" t="str">
        <f>IF(ISNA(VLOOKUP(CONCATENATE($B40,BK$7,"1"),'P&amp;R'!$N$8:$Q$1113,3,FALSE)), "", VLOOKUP(CONCATENATE($B40,BK$7,"1"),'P&amp;R'!$N$8:$Q$1113,3,FALSE))</f>
        <v/>
      </c>
      <c r="BL41" s="324" t="str">
        <f>IF(ISNA(VLOOKUP(CONCATENATE($B40,BK$7,"1"),'P&amp;R'!$N$8:$Q$1113,4,FALSE)), "", VLOOKUP(CONCATENATE($B40,BK$7,"1"),'P&amp;R'!$N$8:$Q$1113,4,FALSE))</f>
        <v/>
      </c>
      <c r="BM41" s="325" t="str">
        <f>IF(ISNA(VLOOKUP(CONCATENATE(BK$7,$B40,"1"),'P&amp;R'!$N$8:$Q$1113,3,FALSE)), "", VLOOKUP(CONCATENATE(BK$7,$B40,"1"),'P&amp;R'!$N$8:$Q$1113,3,FALSE))</f>
        <v/>
      </c>
      <c r="BN41" s="324" t="str">
        <f>IF(ISNA(VLOOKUP(CONCATENATE($B40,BN$7,"1"),'P&amp;R'!$N$8:$Q$1113,3,FALSE)), "", VLOOKUP(CONCATENATE($B40,BN$7,"1"),'P&amp;R'!$N$8:$Q$1113,3,FALSE))</f>
        <v/>
      </c>
      <c r="BO41" s="324" t="str">
        <f>IF(ISNA(VLOOKUP(CONCATENATE($B40,BN$7,"1"),'P&amp;R'!$N$8:$Q$1113,4,FALSE)), "", VLOOKUP(CONCATENATE($B40,BN$7,"1"),'P&amp;R'!$N$8:$Q$1113,4,FALSE))</f>
        <v/>
      </c>
      <c r="BP41" s="325" t="str">
        <f>IF(ISNA(VLOOKUP(CONCATENATE(BN$7,$B40,"1"),'P&amp;R'!$N$8:$Q$1113,3,FALSE)), "", VLOOKUP(CONCATENATE(BN$7,$B40,"1"),'P&amp;R'!$N$8:$Q$1113,3,FALSE))</f>
        <v/>
      </c>
      <c r="BQ41" s="324" t="str">
        <f>IF(ISNA(VLOOKUP(CONCATENATE($B40,BQ$7,"1"),'P&amp;R'!$N$8:$Q$1113,3,FALSE)), "", VLOOKUP(CONCATENATE($B40,BQ$7,"1"),'P&amp;R'!$N$8:$Q$1113,3,FALSE))</f>
        <v/>
      </c>
      <c r="BR41" s="324" t="str">
        <f>IF(ISNA(VLOOKUP(CONCATENATE($B40,BQ$7,"1"),'P&amp;R'!$N$8:$Q$1113,4,FALSE)), "", VLOOKUP(CONCATENATE($B40,BQ$7,"1"),'P&amp;R'!$N$8:$Q$1113,4,FALSE))</f>
        <v/>
      </c>
      <c r="BS41" s="325" t="str">
        <f>IF(ISNA(VLOOKUP(CONCATENATE(BQ$7,$B40,"1"),'P&amp;R'!$N$8:$Q$1113,3,FALSE)), "", VLOOKUP(CONCATENATE(BQ$7,$B40,"1"),'P&amp;R'!$N$8:$Q$1113,3,FALSE))</f>
        <v/>
      </c>
      <c r="BT41" s="324" t="str">
        <f>IF(ISNA(VLOOKUP(CONCATENATE($B40,BT$7,"1"),'P&amp;R'!$N$8:$Q$1113,3,FALSE)), "", VLOOKUP(CONCATENATE($B40,BT$7,"1"),'P&amp;R'!$N$8:$Q$1113,3,FALSE))</f>
        <v/>
      </c>
      <c r="BU41" s="324" t="str">
        <f>IF(ISNA(VLOOKUP(CONCATENATE($B40,BT$7,"1"),'P&amp;R'!$N$8:$Q$1113,4,FALSE)), "", VLOOKUP(CONCATENATE($B40,BT$7,"1"),'P&amp;R'!$N$8:$Q$1113,4,FALSE))</f>
        <v/>
      </c>
      <c r="BV41" s="325" t="str">
        <f>IF(ISNA(VLOOKUP(CONCATENATE(BT$7,$B40,"1"),'P&amp;R'!$N$8:$Q$1113,3,FALSE)), "", VLOOKUP(CONCATENATE(BT$7,$B40,"1"),'P&amp;R'!$N$8:$Q$1113,3,FALSE))</f>
        <v/>
      </c>
      <c r="BW41" s="163"/>
      <c r="BX41" s="86">
        <f>SUM(BY41:CC41)</f>
        <v>0</v>
      </c>
      <c r="BY41" s="89">
        <f>IF(AND(D41&lt;&gt;"DF",C41&gt;E41),1,0)+IF(AND(G41&lt;&gt;"DF",F41&gt;H41),1,0)+IF(AND(J41&lt;&gt;"DF",I41&gt;K41),1,0)+IF(AND(M41&lt;&gt;"DF",L41&gt;N41),1,0)+IF(AND(P41&lt;&gt;"DF",O41&gt;Q41),1,0)+IF(AND(S41&lt;&gt;"DF",R41&gt;T41),1,0)+IF(AND(V41&lt;&gt;"DF",U41&gt;W41),1,0)+IF(AND(Y41&lt;&gt;"DF",X41&gt;Z41),1,0)+IF(AND(AB41&lt;&gt;"DF",AA41&gt;AC41),1,0)+IF(AND(AE41&lt;&gt;"DF",AD41&gt;AF41),1,0)+IF(AND(AH41&lt;&gt;"DF",AG41&gt;AI41),1,0)+IF(AND(AK41&lt;&gt;"DF",AJ41&gt;AL41),1,0)+IF(AND(AN41&lt;&gt;"DF",AM41&gt;AO41),1,0)+IF(AND(AQ41&lt;&gt;"DF",AP41&gt;AR41),1,0)+IF(AND(AT41&lt;&gt;"DF",AS41&gt;AU41),1,0)+IF(AND(AW41&lt;&gt;"DF",AV41&gt;AX41),1,0)+IF(AND(AZ41&lt;&gt;"DF",AY41&gt;BA41),1,0)+IF(AND(BC41&lt;&gt;"DF",BB41&gt;BD41),1,0)+IF(AND(BF41&lt;&gt;"DF",BE41&gt;BG41),1,0)+IF(AND(BI41&lt;&gt;"DF",BH41&gt;BJ41),1,0)+IF(AND(BL41&lt;&gt;"DF",BK41&gt;BM41),1,0)+IF(AND(BO41&lt;&gt;"DF",BN41&gt;BP41),1,0)+IF(AND(BR41&lt;&gt;"DF",BQ41&gt;BS41),1,0)+IF(AND(BU41&lt;&gt;"DF",BT41&gt;BV41),1,0)</f>
        <v>0</v>
      </c>
      <c r="BZ41" s="89">
        <f>IF(AND(C41=E41,C41&lt;&gt;"",E41&lt;&gt;""),1,0)+IF(AND(F41=H41,F41&lt;&gt;"",H41&lt;&gt;""),1,0)+IF(AND(I41=K41,I41&lt;&gt;"",K41&lt;&gt;""),1,0)+IF(AND(L41=N41,L41&lt;&gt;"",N41&lt;&gt;""),1,0)+IF(AND(O41=Q41,O41&lt;&gt;"",Q41&lt;&gt;""),1,0)+IF(AND(R41=T41,R41&lt;&gt;"",T41&lt;&gt;""),1,0)+IF(AND(U41=W41,U41&lt;&gt;"",W41&lt;&gt;""),1,0)+IF(AND(X41=Z41,X41&lt;&gt;"",Z41&lt;&gt;""),1,0)+IF(AND(AA41=AC41,AA41&lt;&gt;"",AC41&lt;&gt;""),1,0)+IF(AND(AD41=AF41,AD41&lt;&gt;"",AF41&lt;&gt;""),1,0)+IF(AND(AG41=AI41,AG41&lt;&gt;"",AI41&lt;&gt;""),1,0)+IF(AND(AJ41=AL41,AJ41&lt;&gt;"",AL41&lt;&gt;""),1,0)+IF(AND(AM41=AO41,AM41&lt;&gt;"",AO41&lt;&gt;""),1,0)+IF(AND(AP41=AR41,AP41&lt;&gt;"",AR41&lt;&gt;""),1,0)+IF(AND(AS41=AU41,AS41&lt;&gt;"",AU41&lt;&gt;""),1,0)+IF(AND(AV41=AX41,AV41&lt;&gt;"",AX41&lt;&gt;""),1,0)+IF(AND(AY41=BA41,AY41&lt;&gt;"",BA41&lt;&gt;""),1,0)+IF(AND(BB41=BD41,BB41&lt;&gt;"",BD41&lt;&gt;""),1,0)+IF(AND(BE41=BG41,BE41&lt;&gt;"",BG41&lt;&gt;""),1,0)+IF(AND(BH41=BJ41,BH41&lt;&gt;"",BJ41&lt;&gt;""),1,0)+IF(AND(BK41=BM41,BK41&lt;&gt;"",BM41&lt;&gt;""),1,0)+IF(AND(BN41=BP41,BN41&lt;&gt;"",BP41&lt;&gt;""),1,0)+IF(AND(BQ41=BS41,BQ41&lt;&gt;"",BS41&lt;&gt;""),1,0)+IF(AND(BT41=BV41,BT41&lt;&gt;"",BV41&lt;&gt;""),1,0)</f>
        <v>0</v>
      </c>
      <c r="CA41" s="89">
        <f>IF(AND(D41&lt;&gt;"DF",C41&lt;E41),1,0)+IF(AND(G41&lt;&gt;"DF",F41&lt;H41),1,0)+IF(AND(J41&lt;&gt;"DF",I41&lt;K41),1,0)+IF(AND(M41&lt;&gt;"DF",L41&lt;N41),1,0)+IF(AND(P41&lt;&gt;"DF",O41&lt;Q41),1,0)+IF(AND(S41&lt;&gt;"DF",R41&lt;T41),1,0)+IF(AND(V41&lt;&gt;"DF",U41&lt;W41),1,0)+IF(AND(Y41&lt;&gt;"DF",X41&lt;Z41),1,0)+IF(AND(AB41&lt;&gt;"DF",AA41&lt;AC41),1,0)+IF(AND(AE41&lt;&gt;"DF",AD41&lt;AF41),1,0)+IF(AND(AH41&lt;&gt;"DF",AG41&lt;AI41),1,0)+IF(AND(AK41&lt;&gt;"DF",AJ41&lt;AL41),1,0)+IF(AND(AN41&lt;&gt;"DF",AM41&lt;AO41),1,0)+IF(AND(AQ41&lt;&gt;"DF",AP41&lt;AR41),1,0)+IF(AND(AT41&lt;&gt;"DF",AS41&lt;AU41),1,0)+IF(AND(AW41&lt;&gt;"DF",AV41&lt;AX41),1,0)+IF(AND(AZ41&lt;&gt;"DF",AY41&lt;BA41),1,0)+IF(AND(BC41&lt;&gt;"DF",BB41&lt;BD41),1,0)+IF(AND(BF41&lt;&gt;"DF",BE41&lt;BG41),1,0)+IF(AND(BI41&lt;&gt;"DF",BH41&lt;BJ41),1,0)+IF(AND(BL41&lt;&gt;"DF",BK41&lt;BM41),1,0)+IF(AND(BO41&lt;&gt;"DF",BN41&lt;BP41),1,0)+IF(AND(BR41&lt;&gt;"DF",BQ41&lt;BS41),1,0)+IF(AND(BU41&lt;&gt;"DF",BT41&lt;BV41),1,0)</f>
        <v>0</v>
      </c>
      <c r="CB41" s="93">
        <f>IF(AND(D41="DF",C41&gt;E41),1,0)+IF(AND(G41="DF",F41&gt;H41),1,0)+IF(AND(J41="DF",I41&gt;K41),1,0)+IF(AND(M41="DF",L41&gt;N41),1,0)+IF(AND(P41="DF",O41&gt;Q41),1,0)+IF(AND(S41="DF",R41&gt;T41),1,0)+IF(AND(V41="DF",U41&gt;W41),1,0)+IF(AND(Y41="DF",X41&gt;Z41),1,0)+IF(AND(AB41="DF",AA41&gt;AC41),1,0)+IF(AND(AE41="DF",AD41&gt;AF41),1,0)+IF(AND(AH41="DF",AG41&gt;AI41),1,0)+IF(AND(AK41="DF",AJ41&gt;AL41),1,0)+IF(AND(AN41="DF",AM41&gt;AO41),1,0)+IF(AND(AQ41="DF",AP41&gt;AR41),1,0)+IF(AND(AT41="DF",AS41&gt;AU41),1,0)+IF(AND(AW41="DF",AV41&gt;AX41),1,0)+IF(AND(AZ41="DF",AY41&gt;BA41),1,0)+IF(AND(BC41="DF",BB41&gt;BD41),1,0)+IF(AND(BF41="DF",BE41&gt;BG41),1,0)+IF(AND(BI41="DF",BH41&gt;BJ41),1,0)+IF(AND(BL41="DF",BK41&gt;BM41),1,0)+IF(AND(BO41="DF",BN41&gt;BP41),1,0)+IF(AND(BR41="DF",BQ41&gt;BS41),1,0)+IF(AND(BU41="DF",BT41&gt;BV41),1,0)</f>
        <v>0</v>
      </c>
      <c r="CC41" s="93">
        <f>IF(AND(D41="DF",C41&lt;E41),1,0)+IF(AND(G41="DF",F41&lt;H41),1,0)+IF(AND(J41="DF",I41&lt;K41),1,0)+IF(AND(M41="DF",L41&lt;N41),1,0)+IF(AND(P41="DF",O41&lt;Q41),1,0)+IF(AND(S41="DF",R41&lt;T41),1,0)+IF(AND(V41="DF",U41&lt;W41),1,0)+IF(AND(Y41="DF",X41&lt;Z41),1,0)+IF(AND(AB41="DF",AA41&lt;AC41),1,0)+IF(AND(AE41="DF",AD41&lt;AF41),1,0)+IF(AND(AH41="DF",AG41&lt;AI41),1,0)+IF(AND(AK41="DF",AJ41&lt;AL41),1,0)+IF(AND(AN41="DF",AM41&lt;AO41),1,0)+IF(AND(AQ41="DF",AP41&lt;AR41),1,0)+IF(AND(AT41="DF",AS41&lt;AU41),1,0)+IF(AND(AW41="DF",AV41&lt;AX41),1,0)+IF(AND(AZ41="DF",AY41&lt;BA41),1,0)+IF(AND(BC41="DF",BB41&lt;BD41),1,0)+IF(AND(BF41="DF",BE41&lt;BG41),1,0)+IF(AND(BI41="DF",BH41&lt;BJ41),1,0)+IF(AND(BL41="DF",BK41&lt;BM41),1,0)+IF(AND(BO41="DF",BN41&lt;BP41),1,0)+IF(AND(BR41="DF",BQ41&lt;BS41),1,0)+IF(AND(BU41="DF",BT41&lt;BV41),1,0)</f>
        <v>0</v>
      </c>
      <c r="CD41" s="97">
        <f>SUM(C41)+SUM(F41)+SUM(I41)+SUM(L41)+SUM(O41)+SUM(R41)+SUM(U41)+SUM(X41)+SUM(AA41)+SUM(AD41)+SUM(AG41)+SUM(AJ41)+SUM(AM41)+SUM(AP41)+SUM(AS41)+SUM(AV41)+SUM(AY41)+SUM(BB41)+SUM(BE41)+SUM(BH41)+SUM(BK41)+SUM(BN41)+SUM(BQ41)+SUM(BT41)</f>
        <v>0</v>
      </c>
      <c r="CE41" s="97">
        <f>SUM(E41)+SUM(H41)+SUM(K41)+SUM(N41)+SUM(Q41)+SUM(T41)+SUM(W41)+SUM(Z41)+SUM(AC41)+SUM(AF41)+SUM(AI41)+SUM(AL41)+SUM(AO41)+SUM(AR41)+SUM(AU41)+SUM(AX41)+SUM(BA41)+SUM(BD41)+SUM(BG41)+SUM(BJ41)+SUM(BM41)+SUM(BP41)+SUM(BS41)+SUM(BV41)</f>
        <v>0</v>
      </c>
      <c r="CF41" s="101">
        <f>CD41-CE41</f>
        <v>0</v>
      </c>
      <c r="CG41" s="105">
        <f>SUM(BY41*$BY$5)+SUM(BZ41*$BZ$5)+SUM(CA41*$CA$5)+SUM(CB41*$CB$5)+SUM(CC41*$CC$5)</f>
        <v>0</v>
      </c>
      <c r="CH41" s="19"/>
      <c r="CI41" s="129">
        <f>SUM(CL41:CP41)</f>
        <v>0</v>
      </c>
      <c r="CJ41" s="129">
        <f>CS41-CT41</f>
        <v>0</v>
      </c>
      <c r="CK41" s="19"/>
      <c r="CL41" s="126">
        <f>IF(AND(CG41=$CG$9,C41&gt;E41,D41="-"),$BY$5,0)+IF(AND(CG41=$CG$11,F41&gt;H41,G41="-"),$BY$5,0)+IF(AND(CG41=$CG$13,I41&gt;K41,J41="-"),$BY$5,0)+IF(AND(CG41=$CG$15,L41&gt;N41,M41="-"),$BY$5,0)+IF(AND(CG41=$CG$17,O41&gt;Q41,P41="-"),$BY$5,0)+IF(AND(CG41=$CG$19,R41&gt;T41,S41="-"),$BY$5,0)+IF(AND(CG41=$CG$21,U41&gt;W41,V41="-"),$BY$5,0)+IF(AND(CG41=$CG$23,X41&gt;Z41,Y41="-"),$BY$5,0)+IF(AND(CG41=$CG$25,AA41&gt;AC41,AB41="-"),$BY$5,0)+IF(AND(CG41=$CG$27,AD41&gt;AF41,AE41="-"),$BY$5,0)+IF(AND(CG41=$CG$29,AG41&gt;AI41,AH41="-"),$BY$5,0)+IF(AND(CG41=$CG$31,AJ41&gt;AL41,AK41="-"),$BY$5,0)+IF(AND(CG41=$CG$33,AM41&gt;AO41,AN41="-"),$BY$5,0)+IF(AND(CG41=$CG$35,AP41&gt;AR41,AQ41="-"),$BY$5,0)+IF(AND(CG41=$CG$37,AS41&gt;AU41,AT41="-"),$BY$5,0)+IF(AND(CG41=$CG$39,AV41&gt;AX41,AW41="-"),$BY$5,0)+IF(AND(CG41=$CG$41,AY41&gt;BA41,AZ41="-"),$BY$5,0)+IF(AND(CG41=$CG$43,BB41&gt;BD41,BC41="-"),$BY$5,0)+IF(AND(CG41=$CG$45,BE41&gt;BG41,BF41="-"),$BY$5,0)+IF(AND(CG41=$CG$47,BH41&gt;BJ41,BI41="-"),$BY$5,0)+IF(AND(CG41=$CG$49,BK41&gt;BM41,BL41="-"),$BY$5,0)+IF(AND(CG41=$CG$51,BN41&gt;BP41,BO41="-"),$BY$5,0)+IF(AND(CG41=$CG$53,BQ41&gt;BS41,BR41="-"),$BY$5,0)+IF(AND(CG41=$CG$55,BT41&gt;BV41,BU41="-"),$BY$5,0)</f>
        <v>0</v>
      </c>
      <c r="CM41" s="124">
        <f>IF(AND(CG41=$CG$9,C41=E41,E41&lt;&gt;"",D41="-"),$BZ$5,0)+IF(AND(CG41=$CG$11,F41=H41,H41&lt;&gt;"",G41="-"),$BZ$5,0)+IF(AND(CG41=$CG$13,I41=K41,K41&lt;&gt;"",J41="-"),$BZ$5,0)+IF(AND(CG41=$CG$15,L41=N41,N41&lt;&gt;"",M41="-"),$BZ$5,0)+IF(AND(CG41=$CG$17,O41=Q41,Q41&lt;&gt;"",P41="-"),$BZ$5,0)+IF(AND(CG41=$CG$19,R41=T41,T41&lt;&gt;"",S41="-"),$BZ$5,0)+IF(AND(CG41=$CG$21,U41=W41,W41&lt;&gt;"",V41="-"),$BZ$5,0)+IF(AND(CG41=$CG$23,X41=Z41,Z41&lt;&gt;"",Y41="-"),$BZ$5,0)+IF(AND(CG41=$CG$25,AA41=AC41,AC41&lt;&gt;"",AB41="-"),$BZ$5,0)+IF(AND(CG41=$CG$27,AD41=AF41,AF41&lt;&gt;"",AE41="-"),$BZ$5,0)+IF(AND(CG41=$CG$29,AG41=AI41,AI41&lt;&gt;"",AH41="-"),$BZ$5,0)+IF(AND(CG41=$CG$31,AJ41=AL41,AL41&lt;&gt;"",AK41="-"),$BZ$5,0)+IF(AND(CG41=$CG$33,AM41=AO41,AO41&lt;&gt;"",AN41="-"),$BZ$5,0)+IF(AND(CG41=$CG$35,AP41=AR41,AR41&lt;&gt;"",AQ41="-"),$BZ$5,0)+IF(AND(CG41=$CG$37,AS41=AU41,AU41&lt;&gt;"",AT41="-"),$BZ$5,0)+IF(AND(CG41=$CG$39,AV41=AX41,AX41&lt;&gt;"",AW41="-"),$BZ$5,0)+IF(AND(CG41=$CG$41,AY41=BA41,BA41&lt;&gt;"",AZ41="-"),$BZ$5,0)+IF(AND(CG41=$CG$43,BB41=BD41,BD41&lt;&gt;"",BC41="-"),$BZ$5,0)+IF(AND(CG41=$CG$45,BE41=BG41,BG41&lt;&gt;"",BF41="-"),$BZ$5,0)+IF(AND(CG41=$CG$47,BH41=BJ41,BJ41&lt;&gt;"",BI41="-"),$BZ$5,0)+IF(AND(CG41=$CG$49,BK41=BM41,BM41&lt;&gt;"",BL41="-"),$BZ$5,0)+IF(AND(CG41=$CG$51,BN41=BP41,BP41&lt;&gt;"",BO41="-"),$BZ$5,0)+IF(AND(CG41=$CG$53,BQ41=BS41,BS41&lt;&gt;"",BR41="-"),$BZ$5,0)+IF(AND(CG41=$CG$55,BT41=BV41,BV41&lt;&gt;"",BU41="-"),$BZ$5,0)</f>
        <v>0</v>
      </c>
      <c r="CN41" s="124">
        <f>IF(AND(CG41=$CG$9,C41&lt;E41,D41="-"),$CA$5,0)+IF(AND(CG41=$CG$11,F41&lt;H41,G41="-"),$CA$5,0)+IF(AND(CG41=$CG$13,I41&lt;K41,J41="-"),$CA$5,0)+IF(AND(CG41=$CG$15,L41&lt;N41,M41="-"),$CA$5,0)+IF(AND(CG41=$CG$17,O41&lt;Q41,P41="-"),$CA$5,0)+IF(AND(CG41=$CG$19,R41&lt;T41,S41="-"),$CA$5,0)+IF(AND(CG41=$CG$21,U41&lt;W41,V41="-"),$CA$5,0)+IF(AND(CG41=$CG$23,X41&lt;Z41,Y41="-"),$CA$5,0)+IF(AND(CG41=$CG$25,AA41&lt;AC41,AB41="-"),$CA$5,0)+IF(AND(CG41=$CG$27,AD41&lt;AF41,AE41="-"),$CA$5,0)+IF(AND(CG41=$CG$29,AG41&lt;AI41,AH41="-"),$CA$5,0)+IF(AND(CG41=$CG$31,AJ41&lt;AL41,AK41="-"),$CA$5,0)+IF(AND(CG41=$CG$33,AM41&lt;AO41,AN41="-"),$CA$5,0)+IF(AND(CG41=$CG$35,AP41&lt;AR41,AQ41="-"),$CA$5,0)+IF(AND(CG41=$CG$37,AS41&lt;AU41,AT41="-"),$CA$5,0)+IF(AND(CG41=$CG$39,AV41&lt;AX41,AW41="-"),$CA$5,0)+IF(AND(CG41=$CG$41,AY41&lt;BA41,AZ41="-"),$CA$5,0)+IF(AND(CG41=$CG$43,BB41&lt;BD41,BC41="-"),$CA$5,0)+IF(AND(CG41=$CG$45,BE41&lt;BG41,BF41="-"),$CA$5,0)+IF(AND(CG41=$CG$47,BH41&lt;BJ41,BI41="-"),$CA$5,0)+IF(AND(CG41=$CG$49,BK41&lt;BM41,BL41="-"),$CA$5,0)+IF(AND(CG41=$CG$51,BN41&lt;BP41,BO41="-"),$CA$5,0)+IF(AND(CG41=$CG$53,BQ41&lt;BS41,BR41="-"),$CA$5,0)+IF(AND(CG41=$CG$55,BT41&lt;BV41,BU41="-"),$CA$5,0)</f>
        <v>0</v>
      </c>
      <c r="CO41" s="125">
        <f>IF(AND(CG41=$CG$9,C41&gt;E41,D41="DF"),$CB$5,0)+IF(AND(CG41=$CG$11,F41&gt;H41,G41="DF"),$CB$5,0)+IF(AND(CG41=$CG$13,I41&gt;K41,J41="DF"),$CB$5,0)+IF(AND(CG41=$CG$15,L41&gt;N41,M41="DF"),$CB$5,0)+IF(AND(CG41=$CG$17,O41&gt;Q41,P41="DF"),$CB$5,0)+IF(AND(CG41=$CG$19,R41&gt;T41,S41="DF"),$CB$5,0)+IF(AND(CG41=$CG$21,U41&gt;W41,V41="DF"),$CB$5,0)+IF(AND(CG41=$CG$23,X41&gt;Z41,Y41="DF"),$CB$5,0)+IF(AND(CG41=$CG$25,AA41&gt;AC41,AB41="DF"),$CB$5,0)+IF(AND(CG41=$CG$27,AD41&gt;AF41,AE41="DF"),$CB$5,0)+IF(AND(CG41=$CG$29,AG41&gt;AI41,AH41="DF"),$CB$5,0)+IF(AND(CG41=$CG$31,AJ41&gt;AL41,AK41="DF"),$CB$5,0)+IF(AND(CG41=$CG$33,AM41&gt;AO41,AN41="DF"),$CB$5,0)+IF(AND(CG41=$CG$35,AP41&gt;AR41,AQ41="DF"),$CB$5,0)+IF(AND(CG41=$CG$37,AS41&gt;AU41,AT41="DF"),$CB$5,0)+IF(AND(CG41=$CG$39,AV41&gt;AX41,AW41="DF"),$CB$5,0)+IF(AND(CG41=$CG$41,AY41&gt;BA41,AZ41="DF"),$CB$5,0)+IF(AND(CG41=$CG$43,BB41&gt;BD41,BC41="DF"),$CB$5,0)+IF(AND(CG41=$CG$45,BE41&gt;BG41,BF41="DF"),$CB$5,0)+IF(AND(CG41=$CG$47,BH41&gt;BJ41,BI41="DF"),$CB$5,0)+IF(AND(CG41=$CG$49,BK41&gt;BM41,BL41="DF"),$CB$5,0)+IF(AND(CG41=$CG$51,BN41&gt;BP41,BO41="DF"),$CB$5,0)+IF(AND(CG41=$CG$53,BQ41&gt;BS41,BR41="DF"),$CB$5,0)+IF(AND(CG41=$CG$55,BT41&gt;BV41,BU41="DF"),$CB$5,0)</f>
        <v>0</v>
      </c>
      <c r="CP41" s="127">
        <f>IF(AND(CG41=$CG$9,C41&lt;E41,D41="DF"),$CC$5,0)+IF(AND(CG41=$CG$11,F41&lt;H41,G41="DF"),$CC$5,0)+IF(AND(CG41=$CG$13,I41&lt;K41,J41="DF"),$CC$5,0)+IF(AND(CG41=$CG$15,L41&lt;N41,M41="DF"),$CC$5,0)+IF(AND(CG41=$CG$17,O41&lt;Q41,P41="DF"),$CC$5,0)+IF(AND(CG41=$CG$19,R41&lt;T41,S41="DF"),$CC$5,0)+IF(AND(CG41=$CG$21,U41&lt;W41,V41="DF"),$CC$5,0)+IF(AND(CG41=$CG$23,X41&lt;Z41,Y41="DF"),$CC$5,0)+IF(AND(CG41=$CG$25,AA41&lt;AC41,AB41="DF"),$CC$5,0)+IF(AND(CG41=$CG$27,AD41&lt;AF41,AE41="DF"),$CC$5,0)+IF(AND(CG41=$CG$29,AG41&lt;AI41,AH41="DF"),$CC$5,0)+IF(AND(CG41=$CG$31,AJ41&lt;AL41,AK41="DF"),$CC$5,0)+IF(AND(CG41=$CG$33,AM41&lt;AO41,AN41="DF"),$CC$5,0)+IF(AND(CG41=$CG$35,AP41&lt;AR41,AQ41="DF"),$CC$5,0)+IF(AND(CG41=$CG$37,AS41&lt;AU41,AT41="DF"),$CC$5,0)+IF(AND(CG41=$CG$39,AV41&lt;AX41,AW41="DF"),$CC$5,0)+IF(AND(CG41=$CG$41,AY41&lt;BA41,AZ41="DF"),$CC$5,0)+IF(AND(CG41=$CG$43,BB41&lt;BD41,BC41="DF"),$CC$5,0)+IF(AND(CG41=$CG$45,BE41&lt;BG41,BF41="DF"),$CC$5,0)+IF(AND(CG41=$CG$47,BH41&lt;BJ41,BI41="DF"),$CC$5,0)+IF(AND(CG41=$CG$49,BK41&lt;BM41,BL41="DF"),$CC$5,0)+IF(AND(CG41=$CG$51,BN41&lt;BP41,BO41="DF"),$CC$5,0)+IF(AND(CG41=$CG$53,BQ41&lt;BS41,BR41="DF"),$CC$5,0)+IF(AND(CG41=$CG$55,BT41&lt;BV41,BU41="DF"),$CC$5,0)</f>
        <v>0</v>
      </c>
      <c r="CQ41" s="19"/>
      <c r="CR41" s="19"/>
      <c r="CS41" s="156">
        <f>IF(AND(CG41=$CG$9),SUM(C41),0)+IF(AND(CG41=$CG$11),SUM(F41),0)+IF(AND(CG41=$CG$13),SUM(I41),0)+IF(AND(CG41=$CG$15),SUM(L41),0)+IF(AND(CG41=$CG$17),SUM(O41),0)+IF(AND(CG41=$CG$19),SUM(R41),0)+IF(AND(CG41=$CG$21),SUM(U41),0)+IF(AND(CG41=$CG$23),SUM(X41),0)+IF(AND(CG41=$CG$25),SUM(AA41),0)+IF(AND(CG41=$CG$27),SUM(AD41),0)+IF(AND(CG41=$CG$29),SUM(AG41),0)+IF(AND(CG41=$CG$31),SUM(AJ41),0)+IF(AND(CG41=$CG$33),SUM(AM41),0)+IF(AND(CG41=$CG$35),SUM(AP41),0)+IF(AND(CG41=$CG$37),SUM(AS41),0)+IF(AND(CG41=$CG$39),SUM(AV41),0)+IF(AND(CG41=$CG$41),SUM(AY41),0)+IF(AND(CG41=$CG$43),SUM(BB41),0)+IF(AND(CG41=$CG$45),SUM(BE41),0)+IF(AND(CG41=$CG$47),SUM(BH41),0)+IF(AND(CG41=$CG$49),SUM(BK41),0)+IF(AND(CG41=$CG$51),SUM(BN41),0)+IF(AND(CG41=$CG$53),SUM(BQ41),0)+IF(AND(CG41=$CG$55),SUM(BT41),0)</f>
        <v>0</v>
      </c>
      <c r="CT41" s="136">
        <f>IF(AND(CG41=$CG$9),SUM(E41),0)+IF(AND(CG41=$CG$11),SUM(H41),0)+IF(AND(CG41=$CG$13),SUM(K41),0)+IF(AND(CG41=$CG$15),SUM(N41),0)+IF(AND(CG41=$CG$17),SUM(Q41),0)+IF(AND(CG41=$CG$19),SUM(T41),0)+IF(AND(CG41=$CG$21),SUM(W41),0)+IF(AND(CG41=$CG$23),SUM(Z41),0)+IF(AND(CG41=$CG$25),SUM(AC41),0)+IF(AND(CG41=$CG$27),SUM(AF41),0)+IF(AND(CG41=$CG$29),SUM(AI41),0)+IF(AND(CG41=$CG$31),SUM(AL41),0)+IF(AND(CG41=$CG$33),SUM(AO41),0)+IF(AND(CG41=$CG$35),SUM(AR41),0)+IF(AND(CG41=$CG$37),SUM(AU41),0)+IF(AND(CG41=$CG$39),SUM(AX41),0)+IF(AND(CG41=$CG$41),SUM(BA41),0)+IF(AND(CG41=$CG$43),SUM(BD41),0)+IF(AND(CG41=$CG$45),SUM(BG41),0)+IF(AND(CG41=$CG$47),SUM(BJ41),0)+IF(AND(CG41=$CG$49),SUM(BM41),0)+IF(AND(CG41=$CG$51),SUM(BP41),0)+IF(AND(CG41=$CG$53),SUM(BS41),0)+IF(AND(CG41=$CG$55),SUM(BV41),0)</f>
        <v>0</v>
      </c>
      <c r="CU41" s="19"/>
      <c r="CV41" s="19"/>
      <c r="CW41" s="19"/>
    </row>
    <row r="42" spans="2:101" ht="12" customHeight="1" x14ac:dyDescent="0.35">
      <c r="B42" s="451" t="str">
        <f>INICIO!C24</f>
        <v>EQUIPO R</v>
      </c>
      <c r="C42" s="482" t="str">
        <f>IF(BB8&lt;&gt;"",BB8,"")</f>
        <v/>
      </c>
      <c r="D42" s="435"/>
      <c r="E42" s="462"/>
      <c r="F42" s="434" t="str">
        <f>IF(BB10&lt;&gt;"",BB10,"")</f>
        <v/>
      </c>
      <c r="G42" s="435"/>
      <c r="H42" s="462"/>
      <c r="I42" s="434" t="str">
        <f>IF(BB12&lt;&gt;"",BB12,"")</f>
        <v/>
      </c>
      <c r="J42" s="435"/>
      <c r="K42" s="462"/>
      <c r="L42" s="434" t="str">
        <f>IF(BB14&lt;&gt;"",BB14,"")</f>
        <v/>
      </c>
      <c r="M42" s="435"/>
      <c r="N42" s="462"/>
      <c r="O42" s="434" t="str">
        <f>IF(BB16&lt;&gt;"",BB16,"")</f>
        <v/>
      </c>
      <c r="P42" s="435"/>
      <c r="Q42" s="462"/>
      <c r="R42" s="434" t="str">
        <f>IF(BB18&lt;&gt;"",BB18,"")</f>
        <v/>
      </c>
      <c r="S42" s="435"/>
      <c r="T42" s="462"/>
      <c r="U42" s="434" t="str">
        <f>IF(BB20&lt;&gt;"",BB20,"")</f>
        <v/>
      </c>
      <c r="V42" s="435"/>
      <c r="W42" s="462"/>
      <c r="X42" s="434" t="str">
        <f>IF(BB22&lt;&gt;"",BB22,"")</f>
        <v/>
      </c>
      <c r="Y42" s="435"/>
      <c r="Z42" s="462"/>
      <c r="AA42" s="434" t="str">
        <f>IF(BB24&lt;&gt;"",BB24,"")</f>
        <v/>
      </c>
      <c r="AB42" s="435"/>
      <c r="AC42" s="462"/>
      <c r="AD42" s="434" t="str">
        <f>IF(BB26&lt;&gt;"",BB26,"")</f>
        <v/>
      </c>
      <c r="AE42" s="435"/>
      <c r="AF42" s="462"/>
      <c r="AG42" s="434" t="str">
        <f>IF(BB28&lt;&gt;"",BB28,"")</f>
        <v/>
      </c>
      <c r="AH42" s="435"/>
      <c r="AI42" s="462"/>
      <c r="AJ42" s="434" t="str">
        <f>IF(BB30&lt;&gt;"",BB30,"")</f>
        <v/>
      </c>
      <c r="AK42" s="435"/>
      <c r="AL42" s="462"/>
      <c r="AM42" s="434" t="str">
        <f>IF(BB32&lt;&gt;"",BB32,"")</f>
        <v/>
      </c>
      <c r="AN42" s="435"/>
      <c r="AO42" s="462"/>
      <c r="AP42" s="434" t="str">
        <f>IF(BB34&lt;&gt;"",BB34,"")</f>
        <v/>
      </c>
      <c r="AQ42" s="435"/>
      <c r="AR42" s="462"/>
      <c r="AS42" s="434" t="str">
        <f>IF(BB36&lt;&gt;"",BB36,"")</f>
        <v/>
      </c>
      <c r="AT42" s="435"/>
      <c r="AU42" s="462"/>
      <c r="AV42" s="434" t="str">
        <f>IF(BB38&lt;&gt;"",BB38,"")</f>
        <v/>
      </c>
      <c r="AW42" s="435"/>
      <c r="AX42" s="462"/>
      <c r="AY42" s="434" t="str">
        <f>IF(BB40&lt;&gt;"",BB40,"")</f>
        <v/>
      </c>
      <c r="AZ42" s="435"/>
      <c r="BA42" s="462"/>
      <c r="BB42" s="445"/>
      <c r="BC42" s="446"/>
      <c r="BD42" s="481"/>
      <c r="BE42" s="471" t="str">
        <f>IF(ISNA(VLOOKUP(CONCATENATE($B42,BE$7,"1"),'P&amp;R'!$N$8:$Q$1113,2,FALSE)), "", VLOOKUP(CONCATENATE($B42,BE$7,"1"),'P&amp;R'!$N$8:$Q$1113,2,FALSE))</f>
        <v/>
      </c>
      <c r="BF42" s="472"/>
      <c r="BG42" s="473"/>
      <c r="BH42" s="471" t="str">
        <f>IF(ISNA(VLOOKUP(CONCATENATE($B42,BH$7,"1"),'P&amp;R'!$N$8:$Q$1113,2,FALSE)), "", VLOOKUP(CONCATENATE($B42,BH$7,"1"),'P&amp;R'!$N$8:$Q$1113,2,FALSE))</f>
        <v/>
      </c>
      <c r="BI42" s="472"/>
      <c r="BJ42" s="473"/>
      <c r="BK42" s="471" t="str">
        <f>IF(ISNA(VLOOKUP(CONCATENATE($B42,BK$7,"1"),'P&amp;R'!$N$8:$Q$1113,2,FALSE)), "", VLOOKUP(CONCATENATE($B42,BK$7,"1"),'P&amp;R'!$N$8:$Q$1113,2,FALSE))</f>
        <v/>
      </c>
      <c r="BL42" s="472"/>
      <c r="BM42" s="473"/>
      <c r="BN42" s="471" t="str">
        <f>IF(ISNA(VLOOKUP(CONCATENATE($B42,BN$7,"1"),'P&amp;R'!$N$8:$Q$1113,2,FALSE)), "", VLOOKUP(CONCATENATE($B42,BN$7,"1"),'P&amp;R'!$N$8:$Q$1113,2,FALSE))</f>
        <v/>
      </c>
      <c r="BO42" s="472"/>
      <c r="BP42" s="473"/>
      <c r="BQ42" s="471" t="str">
        <f>IF(ISNA(VLOOKUP(CONCATENATE($B42,BQ$7,"1"),'P&amp;R'!$N$8:$Q$1113,2,FALSE)), "", VLOOKUP(CONCATENATE($B42,BQ$7,"1"),'P&amp;R'!$N$8:$Q$1113,2,FALSE))</f>
        <v/>
      </c>
      <c r="BR42" s="472"/>
      <c r="BS42" s="473"/>
      <c r="BT42" s="471" t="str">
        <f>IF(ISNA(VLOOKUP(CONCATENATE($B42,BT$7,"1"),'P&amp;R'!$N$8:$Q$1113,2,FALSE)), "", VLOOKUP(CONCATENATE($B42,BT$7,"1"),'P&amp;R'!$N$8:$Q$1113,2,FALSE))</f>
        <v/>
      </c>
      <c r="BU42" s="472"/>
      <c r="BV42" s="473"/>
      <c r="BW42" s="162"/>
      <c r="BX42" s="85"/>
      <c r="BY42" s="88"/>
      <c r="BZ42" s="88"/>
      <c r="CA42" s="88"/>
      <c r="CB42" s="92"/>
      <c r="CC42" s="92"/>
      <c r="CD42" s="96"/>
      <c r="CE42" s="96"/>
      <c r="CF42" s="100"/>
      <c r="CG42" s="104"/>
      <c r="CH42" s="19"/>
      <c r="CI42" s="122"/>
      <c r="CJ42" s="122"/>
      <c r="CK42" s="19"/>
      <c r="CL42" s="150"/>
      <c r="CM42" s="19"/>
      <c r="CN42" s="19"/>
      <c r="CO42" s="19"/>
      <c r="CP42" s="151"/>
      <c r="CQ42" s="19"/>
      <c r="CR42" s="19"/>
      <c r="CS42" s="154"/>
      <c r="CT42" s="155"/>
      <c r="CU42" s="19"/>
      <c r="CV42" s="19"/>
      <c r="CW42" s="19"/>
    </row>
    <row r="43" spans="2:101" ht="24.9" customHeight="1" x14ac:dyDescent="0.35">
      <c r="B43" s="432"/>
      <c r="C43" s="329" t="str">
        <f>IF(BD9&lt;&gt;"",BD9,"")</f>
        <v/>
      </c>
      <c r="D43" s="330" t="str">
        <f>IF(BC9&lt;&gt;"",BC9,"")</f>
        <v/>
      </c>
      <c r="E43" s="333" t="str">
        <f>IF(BB9&lt;&gt;"",BB9,"")</f>
        <v/>
      </c>
      <c r="F43" s="332" t="str">
        <f>IF(BD11&lt;&gt;"",BD11,"")</f>
        <v/>
      </c>
      <c r="G43" s="330" t="str">
        <f>IF(BC11&lt;&gt;"",BC11,"")</f>
        <v/>
      </c>
      <c r="H43" s="331" t="str">
        <f>IF(BB11&lt;&gt;"",BB11,"")</f>
        <v/>
      </c>
      <c r="I43" s="332" t="str">
        <f>IF(BD13&lt;&gt;"",BD13,"")</f>
        <v/>
      </c>
      <c r="J43" s="330" t="str">
        <f>IF(BC13&lt;&gt;"",BC13,"")</f>
        <v/>
      </c>
      <c r="K43" s="331" t="str">
        <f>IF(BB13&lt;&gt;"",BB13,"")</f>
        <v/>
      </c>
      <c r="L43" s="332" t="str">
        <f>IF(BD15&lt;&gt;"",BD15,"")</f>
        <v/>
      </c>
      <c r="M43" s="330" t="str">
        <f>IF(BC15&lt;&gt;"",BC15,"")</f>
        <v/>
      </c>
      <c r="N43" s="330" t="str">
        <f>IF(BB15&lt;&gt;"",BB15,"")</f>
        <v/>
      </c>
      <c r="O43" s="332" t="str">
        <f>IF(BD17&lt;&gt;"",BD17,"")</f>
        <v/>
      </c>
      <c r="P43" s="330" t="str">
        <f>IF(BC17&lt;&gt;"",BC17,"")</f>
        <v/>
      </c>
      <c r="Q43" s="331" t="str">
        <f>IF(BB17&lt;&gt;"",BB17,"")</f>
        <v/>
      </c>
      <c r="R43" s="332" t="str">
        <f>IF(BD19&lt;&gt;"",BD19,"")</f>
        <v/>
      </c>
      <c r="S43" s="330" t="str">
        <f>IF(BC19&lt;&gt;"",BC19,"")</f>
        <v/>
      </c>
      <c r="T43" s="331" t="str">
        <f>IF(BB19&lt;&gt;"",BB19,"")</f>
        <v/>
      </c>
      <c r="U43" s="332" t="str">
        <f>IF(BD21&lt;&gt;"",BD21,"")</f>
        <v/>
      </c>
      <c r="V43" s="330" t="str">
        <f>IF(BC21&lt;&gt;"",BC21,"")</f>
        <v/>
      </c>
      <c r="W43" s="331" t="str">
        <f>IF(BB21&lt;&gt;"",BB21,"")</f>
        <v/>
      </c>
      <c r="X43" s="332" t="str">
        <f>IF(BD23&lt;&gt;"",BD23,"")</f>
        <v/>
      </c>
      <c r="Y43" s="330" t="str">
        <f>IF(BC23&lt;&gt;"",BC23,"")</f>
        <v/>
      </c>
      <c r="Z43" s="331" t="str">
        <f>IF(BB23&lt;&gt;"",BB23,"")</f>
        <v/>
      </c>
      <c r="AA43" s="332" t="str">
        <f>IF(BD25&lt;&gt;"",BD25,"")</f>
        <v/>
      </c>
      <c r="AB43" s="330" t="str">
        <f>IF(BC25&lt;&gt;"",BC25,"")</f>
        <v/>
      </c>
      <c r="AC43" s="331" t="str">
        <f>IF(BB25&lt;&gt;"",BB25,"")</f>
        <v/>
      </c>
      <c r="AD43" s="332" t="str">
        <f>IF(BD27&lt;&gt;"",BD27,"")</f>
        <v/>
      </c>
      <c r="AE43" s="330" t="str">
        <f>IF(BC27&lt;&gt;"",BC27,"")</f>
        <v/>
      </c>
      <c r="AF43" s="331" t="str">
        <f>IF(BB27&lt;&gt;"",BB27,"")</f>
        <v/>
      </c>
      <c r="AG43" s="332" t="str">
        <f>IF(BD29&lt;&gt;"",BD29,"")</f>
        <v/>
      </c>
      <c r="AH43" s="330" t="str">
        <f>IF(BC29&lt;&gt;"",BC29,"")</f>
        <v/>
      </c>
      <c r="AI43" s="331" t="str">
        <f>IF(BB29&lt;&gt;"",BB29,"")</f>
        <v/>
      </c>
      <c r="AJ43" s="332" t="str">
        <f>IF(BD31&lt;&gt;"",BD31,"")</f>
        <v/>
      </c>
      <c r="AK43" s="330" t="str">
        <f>IF(BC31&lt;&gt;"",BC31,"")</f>
        <v/>
      </c>
      <c r="AL43" s="331" t="str">
        <f>IF(BB31&lt;&gt;"",BB31,"")</f>
        <v/>
      </c>
      <c r="AM43" s="332" t="str">
        <f>IF(BD33&lt;&gt;"",BD33,"")</f>
        <v/>
      </c>
      <c r="AN43" s="330" t="str">
        <f>IF(BC33&lt;&gt;"",BC33,"")</f>
        <v/>
      </c>
      <c r="AO43" s="331" t="str">
        <f>IF(BB33&lt;&gt;"",BB33,"")</f>
        <v/>
      </c>
      <c r="AP43" s="332" t="str">
        <f>IF(BD35&lt;&gt;"",BD35,"")</f>
        <v/>
      </c>
      <c r="AQ43" s="330" t="str">
        <f>IF(BC35&lt;&gt;"",BC35,"")</f>
        <v/>
      </c>
      <c r="AR43" s="331" t="str">
        <f>IF(BB35&lt;&gt;"",BB35,"")</f>
        <v/>
      </c>
      <c r="AS43" s="332" t="str">
        <f>IF(BD37&lt;&gt;"",BD37,"")</f>
        <v/>
      </c>
      <c r="AT43" s="330" t="str">
        <f>IF(BC37&lt;&gt;"",BC37,"")</f>
        <v/>
      </c>
      <c r="AU43" s="331" t="str">
        <f>IF(BB37&lt;&gt;"",BB37,"")</f>
        <v/>
      </c>
      <c r="AV43" s="332" t="str">
        <f>IF(BD39&lt;&gt;"",BD39,"")</f>
        <v/>
      </c>
      <c r="AW43" s="330" t="str">
        <f>IF(BC39&lt;&gt;"",BC39,"")</f>
        <v/>
      </c>
      <c r="AX43" s="331" t="str">
        <f>IF(BB39&lt;&gt;"",BB39,"")</f>
        <v/>
      </c>
      <c r="AY43" s="332" t="str">
        <f>IF(BD41&lt;&gt;"",BD41,"")</f>
        <v/>
      </c>
      <c r="AZ43" s="330" t="str">
        <f>IF(BC41&lt;&gt;"",BC41,"")</f>
        <v/>
      </c>
      <c r="BA43" s="331" t="str">
        <f>IF(BB41&lt;&gt;"",BB41,"")</f>
        <v/>
      </c>
      <c r="BB43" s="334"/>
      <c r="BC43" s="327"/>
      <c r="BD43" s="328"/>
      <c r="BE43" s="324" t="str">
        <f>IF(ISNA(VLOOKUP(CONCATENATE($B42,BE$7,"1"),'P&amp;R'!$N$8:$Q$1113,3,FALSE)), "", VLOOKUP(CONCATENATE($B42,BE$7,"1"),'P&amp;R'!$N$8:$Q$1113,3,FALSE))</f>
        <v/>
      </c>
      <c r="BF43" s="324" t="str">
        <f>IF(ISNA(VLOOKUP(CONCATENATE($B42,BE$7,"1"),'P&amp;R'!$N$8:$Q$1113,4,FALSE)), "", VLOOKUP(CONCATENATE($B42,BE$7,"1"),'P&amp;R'!$N$8:$Q$1113,4,FALSE))</f>
        <v/>
      </c>
      <c r="BG43" s="325" t="str">
        <f>IF(ISNA(VLOOKUP(CONCATENATE(BE$7,$B42,"1"),'P&amp;R'!$N$8:$Q$1113,3,FALSE)), "", VLOOKUP(CONCATENATE(BE$7,$B42,"1"),'P&amp;R'!$N$8:$Q$1113,3,FALSE))</f>
        <v/>
      </c>
      <c r="BH43" s="324" t="str">
        <f>IF(ISNA(VLOOKUP(CONCATENATE($B42,BH$7,"1"),'P&amp;R'!$N$8:$Q$1113,3,FALSE)), "", VLOOKUP(CONCATENATE($B42,BH$7,"1"),'P&amp;R'!$N$8:$Q$1113,3,FALSE))</f>
        <v/>
      </c>
      <c r="BI43" s="324" t="str">
        <f>IF(ISNA(VLOOKUP(CONCATENATE($B42,BH$7,"1"),'P&amp;R'!$N$8:$Q$1113,4,FALSE)), "", VLOOKUP(CONCATENATE($B42,BH$7,"1"),'P&amp;R'!$N$8:$Q$1113,4,FALSE))</f>
        <v/>
      </c>
      <c r="BJ43" s="325" t="str">
        <f>IF(ISNA(VLOOKUP(CONCATENATE(BH$7,$B42,"1"),'P&amp;R'!$N$8:$Q$1113,3,FALSE)), "", VLOOKUP(CONCATENATE(BH$7,$B42,"1"),'P&amp;R'!$N$8:$Q$1113,3,FALSE))</f>
        <v/>
      </c>
      <c r="BK43" s="324" t="str">
        <f>IF(ISNA(VLOOKUP(CONCATENATE($B42,BK$7,"1"),'P&amp;R'!$N$8:$Q$1113,3,FALSE)), "", VLOOKUP(CONCATENATE($B42,BK$7,"1"),'P&amp;R'!$N$8:$Q$1113,3,FALSE))</f>
        <v/>
      </c>
      <c r="BL43" s="324" t="str">
        <f>IF(ISNA(VLOOKUP(CONCATENATE($B42,BK$7,"1"),'P&amp;R'!$N$8:$Q$1113,4,FALSE)), "", VLOOKUP(CONCATENATE($B42,BK$7,"1"),'P&amp;R'!$N$8:$Q$1113,4,FALSE))</f>
        <v/>
      </c>
      <c r="BM43" s="325" t="str">
        <f>IF(ISNA(VLOOKUP(CONCATENATE(BK$7,$B42,"1"),'P&amp;R'!$N$8:$Q$1113,3,FALSE)), "", VLOOKUP(CONCATENATE(BK$7,$B42,"1"),'P&amp;R'!$N$8:$Q$1113,3,FALSE))</f>
        <v/>
      </c>
      <c r="BN43" s="324" t="str">
        <f>IF(ISNA(VLOOKUP(CONCATENATE($B42,BN$7,"1"),'P&amp;R'!$N$8:$Q$1113,3,FALSE)), "", VLOOKUP(CONCATENATE($B42,BN$7,"1"),'P&amp;R'!$N$8:$Q$1113,3,FALSE))</f>
        <v/>
      </c>
      <c r="BO43" s="324" t="str">
        <f>IF(ISNA(VLOOKUP(CONCATENATE($B42,BN$7,"1"),'P&amp;R'!$N$8:$Q$1113,4,FALSE)), "", VLOOKUP(CONCATENATE($B42,BN$7,"1"),'P&amp;R'!$N$8:$Q$1113,4,FALSE))</f>
        <v/>
      </c>
      <c r="BP43" s="325" t="str">
        <f>IF(ISNA(VLOOKUP(CONCATENATE(BN$7,$B42,"1"),'P&amp;R'!$N$8:$Q$1113,3,FALSE)), "", VLOOKUP(CONCATENATE(BN$7,$B42,"1"),'P&amp;R'!$N$8:$Q$1113,3,FALSE))</f>
        <v/>
      </c>
      <c r="BQ43" s="324" t="str">
        <f>IF(ISNA(VLOOKUP(CONCATENATE($B42,BQ$7,"1"),'P&amp;R'!$N$8:$Q$1113,3,FALSE)), "", VLOOKUP(CONCATENATE($B42,BQ$7,"1"),'P&amp;R'!$N$8:$Q$1113,3,FALSE))</f>
        <v/>
      </c>
      <c r="BR43" s="324" t="str">
        <f>IF(ISNA(VLOOKUP(CONCATENATE($B42,BQ$7,"1"),'P&amp;R'!$N$8:$Q$1113,4,FALSE)), "", VLOOKUP(CONCATENATE($B42,BQ$7,"1"),'P&amp;R'!$N$8:$Q$1113,4,FALSE))</f>
        <v/>
      </c>
      <c r="BS43" s="325" t="str">
        <f>IF(ISNA(VLOOKUP(CONCATENATE(BQ$7,$B42,"1"),'P&amp;R'!$N$8:$Q$1113,3,FALSE)), "", VLOOKUP(CONCATENATE(BQ$7,$B42,"1"),'P&amp;R'!$N$8:$Q$1113,3,FALSE))</f>
        <v/>
      </c>
      <c r="BT43" s="324" t="str">
        <f>IF(ISNA(VLOOKUP(CONCATENATE($B42,BT$7,"1"),'P&amp;R'!$N$8:$Q$1113,3,FALSE)), "", VLOOKUP(CONCATENATE($B42,BT$7,"1"),'P&amp;R'!$N$8:$Q$1113,3,FALSE))</f>
        <v/>
      </c>
      <c r="BU43" s="324" t="str">
        <f>IF(ISNA(VLOOKUP(CONCATENATE($B42,BT$7,"1"),'P&amp;R'!$N$8:$Q$1113,4,FALSE)), "", VLOOKUP(CONCATENATE($B42,BT$7,"1"),'P&amp;R'!$N$8:$Q$1113,4,FALSE))</f>
        <v/>
      </c>
      <c r="BV43" s="325" t="str">
        <f>IF(ISNA(VLOOKUP(CONCATENATE(BT$7,$B42,"1"),'P&amp;R'!$N$8:$Q$1113,3,FALSE)), "", VLOOKUP(CONCATENATE(BT$7,$B42,"1"),'P&amp;R'!$N$8:$Q$1113,3,FALSE))</f>
        <v/>
      </c>
      <c r="BW43" s="163"/>
      <c r="BX43" s="86">
        <f>SUM(BY43:CC43)</f>
        <v>0</v>
      </c>
      <c r="BY43" s="89">
        <f>IF(AND(D43&lt;&gt;"DF",C43&gt;E43),1,0)+IF(AND(G43&lt;&gt;"DF",F43&gt;H43),1,0)+IF(AND(J43&lt;&gt;"DF",I43&gt;K43),1,0)+IF(AND(M43&lt;&gt;"DF",L43&gt;N43),1,0)+IF(AND(P43&lt;&gt;"DF",O43&gt;Q43),1,0)+IF(AND(S43&lt;&gt;"DF",R43&gt;T43),1,0)+IF(AND(V43&lt;&gt;"DF",U43&gt;W43),1,0)+IF(AND(Y43&lt;&gt;"DF",X43&gt;Z43),1,0)+IF(AND(AB43&lt;&gt;"DF",AA43&gt;AC43),1,0)+IF(AND(AE43&lt;&gt;"DF",AD43&gt;AF43),1,0)+IF(AND(AH43&lt;&gt;"DF",AG43&gt;AI43),1,0)+IF(AND(AK43&lt;&gt;"DF",AJ43&gt;AL43),1,0)+IF(AND(AN43&lt;&gt;"DF",AM43&gt;AO43),1,0)+IF(AND(AQ43&lt;&gt;"DF",AP43&gt;AR43),1,0)+IF(AND(AT43&lt;&gt;"DF",AS43&gt;AU43),1,0)+IF(AND(AW43&lt;&gt;"DF",AV43&gt;AX43),1,0)+IF(AND(AZ43&lt;&gt;"DF",AY43&gt;BA43),1,0)+IF(AND(BC43&lt;&gt;"DF",BB43&gt;BD43),1,0)+IF(AND(BF43&lt;&gt;"DF",BE43&gt;BG43),1,0)+IF(AND(BI43&lt;&gt;"DF",BH43&gt;BJ43),1,0)+IF(AND(BL43&lt;&gt;"DF",BK43&gt;BM43),1,0)+IF(AND(BO43&lt;&gt;"DF",BN43&gt;BP43),1,0)+IF(AND(BR43&lt;&gt;"DF",BQ43&gt;BS43),1,0)+IF(AND(BU43&lt;&gt;"DF",BT43&gt;BV43),1,0)</f>
        <v>0</v>
      </c>
      <c r="BZ43" s="89">
        <f>IF(AND(C43=E43,C43&lt;&gt;"",E43&lt;&gt;""),1,0)+IF(AND(F43=H43,F43&lt;&gt;"",H43&lt;&gt;""),1,0)+IF(AND(I43=K43,I43&lt;&gt;"",K43&lt;&gt;""),1,0)+IF(AND(L43=N43,L43&lt;&gt;"",N43&lt;&gt;""),1,0)+IF(AND(O43=Q43,O43&lt;&gt;"",Q43&lt;&gt;""),1,0)+IF(AND(R43=T43,R43&lt;&gt;"",T43&lt;&gt;""),1,0)+IF(AND(U43=W43,U43&lt;&gt;"",W43&lt;&gt;""),1,0)+IF(AND(X43=Z43,X43&lt;&gt;"",Z43&lt;&gt;""),1,0)+IF(AND(AA43=AC43,AA43&lt;&gt;"",AC43&lt;&gt;""),1,0)+IF(AND(AD43=AF43,AD43&lt;&gt;"",AF43&lt;&gt;""),1,0)+IF(AND(AG43=AI43,AG43&lt;&gt;"",AI43&lt;&gt;""),1,0)+IF(AND(AJ43=AL43,AJ43&lt;&gt;"",AL43&lt;&gt;""),1,0)+IF(AND(AM43=AO43,AM43&lt;&gt;"",AO43&lt;&gt;""),1,0)+IF(AND(AP43=AR43,AP43&lt;&gt;"",AR43&lt;&gt;""),1,0)+IF(AND(AS43=AU43,AS43&lt;&gt;"",AU43&lt;&gt;""),1,0)+IF(AND(AV43=AX43,AV43&lt;&gt;"",AX43&lt;&gt;""),1,0)+IF(AND(AY43=BA43,AY43&lt;&gt;"",BA43&lt;&gt;""),1,0)+IF(AND(BB43=BD43,BB43&lt;&gt;"",BD43&lt;&gt;""),1,0)+IF(AND(BE43=BG43,BE43&lt;&gt;"",BG43&lt;&gt;""),1,0)+IF(AND(BH43=BJ43,BH43&lt;&gt;"",BJ43&lt;&gt;""),1,0)+IF(AND(BK43=BM43,BK43&lt;&gt;"",BM43&lt;&gt;""),1,0)+IF(AND(BN43=BP43,BN43&lt;&gt;"",BP43&lt;&gt;""),1,0)+IF(AND(BQ43=BS43,BQ43&lt;&gt;"",BS43&lt;&gt;""),1,0)+IF(AND(BT43=BV43,BT43&lt;&gt;"",BV43&lt;&gt;""),1,0)</f>
        <v>0</v>
      </c>
      <c r="CA43" s="89">
        <f>IF(AND(D43&lt;&gt;"DF",C43&lt;E43),1,0)+IF(AND(G43&lt;&gt;"DF",F43&lt;H43),1,0)+IF(AND(J43&lt;&gt;"DF",I43&lt;K43),1,0)+IF(AND(M43&lt;&gt;"DF",L43&lt;N43),1,0)+IF(AND(P43&lt;&gt;"DF",O43&lt;Q43),1,0)+IF(AND(S43&lt;&gt;"DF",R43&lt;T43),1,0)+IF(AND(V43&lt;&gt;"DF",U43&lt;W43),1,0)+IF(AND(Y43&lt;&gt;"DF",X43&lt;Z43),1,0)+IF(AND(AB43&lt;&gt;"DF",AA43&lt;AC43),1,0)+IF(AND(AE43&lt;&gt;"DF",AD43&lt;AF43),1,0)+IF(AND(AH43&lt;&gt;"DF",AG43&lt;AI43),1,0)+IF(AND(AK43&lt;&gt;"DF",AJ43&lt;AL43),1,0)+IF(AND(AN43&lt;&gt;"DF",AM43&lt;AO43),1,0)+IF(AND(AQ43&lt;&gt;"DF",AP43&lt;AR43),1,0)+IF(AND(AT43&lt;&gt;"DF",AS43&lt;AU43),1,0)+IF(AND(AW43&lt;&gt;"DF",AV43&lt;AX43),1,0)+IF(AND(AZ43&lt;&gt;"DF",AY43&lt;BA43),1,0)+IF(AND(BC43&lt;&gt;"DF",BB43&lt;BD43),1,0)+IF(AND(BF43&lt;&gt;"DF",BE43&lt;BG43),1,0)+IF(AND(BI43&lt;&gt;"DF",BH43&lt;BJ43),1,0)+IF(AND(BL43&lt;&gt;"DF",BK43&lt;BM43),1,0)+IF(AND(BO43&lt;&gt;"DF",BN43&lt;BP43),1,0)+IF(AND(BR43&lt;&gt;"DF",BQ43&lt;BS43),1,0)+IF(AND(BU43&lt;&gt;"DF",BT43&lt;BV43),1,0)</f>
        <v>0</v>
      </c>
      <c r="CB43" s="93">
        <f>IF(AND(D43="DF",C43&gt;E43),1,0)+IF(AND(G43="DF",F43&gt;H43),1,0)+IF(AND(J43="DF",I43&gt;K43),1,0)+IF(AND(M43="DF",L43&gt;N43),1,0)+IF(AND(P43="DF",O43&gt;Q43),1,0)+IF(AND(S43="DF",R43&gt;T43),1,0)+IF(AND(V43="DF",U43&gt;W43),1,0)+IF(AND(Y43="DF",X43&gt;Z43),1,0)+IF(AND(AB43="DF",AA43&gt;AC43),1,0)+IF(AND(AE43="DF",AD43&gt;AF43),1,0)+IF(AND(AH43="DF",AG43&gt;AI43),1,0)+IF(AND(AK43="DF",AJ43&gt;AL43),1,0)+IF(AND(AN43="DF",AM43&gt;AO43),1,0)+IF(AND(AQ43="DF",AP43&gt;AR43),1,0)+IF(AND(AT43="DF",AS43&gt;AU43),1,0)+IF(AND(AW43="DF",AV43&gt;AX43),1,0)+IF(AND(AZ43="DF",AY43&gt;BA43),1,0)+IF(AND(BC43="DF",BB43&gt;BD43),1,0)+IF(AND(BF43="DF",BE43&gt;BG43),1,0)+IF(AND(BI43="DF",BH43&gt;BJ43),1,0)+IF(AND(BL43="DF",BK43&gt;BM43),1,0)+IF(AND(BO43="DF",BN43&gt;BP43),1,0)+IF(AND(BR43="DF",BQ43&gt;BS43),1,0)+IF(AND(BU43="DF",BT43&gt;BV43),1,0)</f>
        <v>0</v>
      </c>
      <c r="CC43" s="93">
        <f>IF(AND(D43="DF",C43&lt;E43),1,0)+IF(AND(G43="DF",F43&lt;H43),1,0)+IF(AND(J43="DF",I43&lt;K43),1,0)+IF(AND(M43="DF",L43&lt;N43),1,0)+IF(AND(P43="DF",O43&lt;Q43),1,0)+IF(AND(S43="DF",R43&lt;T43),1,0)+IF(AND(V43="DF",U43&lt;W43),1,0)+IF(AND(Y43="DF",X43&lt;Z43),1,0)+IF(AND(AB43="DF",AA43&lt;AC43),1,0)+IF(AND(AE43="DF",AD43&lt;AF43),1,0)+IF(AND(AH43="DF",AG43&lt;AI43),1,0)+IF(AND(AK43="DF",AJ43&lt;AL43),1,0)+IF(AND(AN43="DF",AM43&lt;AO43),1,0)+IF(AND(AQ43="DF",AP43&lt;AR43),1,0)+IF(AND(AT43="DF",AS43&lt;AU43),1,0)+IF(AND(AW43="DF",AV43&lt;AX43),1,0)+IF(AND(AZ43="DF",AY43&lt;BA43),1,0)+IF(AND(BC43="DF",BB43&lt;BD43),1,0)+IF(AND(BF43="DF",BE43&lt;BG43),1,0)+IF(AND(BI43="DF",BH43&lt;BJ43),1,0)+IF(AND(BL43="DF",BK43&lt;BM43),1,0)+IF(AND(BO43="DF",BN43&lt;BP43),1,0)+IF(AND(BR43="DF",BQ43&lt;BS43),1,0)+IF(AND(BU43="DF",BT43&lt;BV43),1,0)</f>
        <v>0</v>
      </c>
      <c r="CD43" s="97">
        <f>SUM(C43)+SUM(F43)+SUM(I43)+SUM(L43)+SUM(O43)+SUM(R43)+SUM(U43)+SUM(X43)+SUM(AA43)+SUM(AD43)+SUM(AG43)+SUM(AJ43)+SUM(AM43)+SUM(AP43)+SUM(AS43)+SUM(AV43)+SUM(AY43)+SUM(BB43)+SUM(BE43)+SUM(BH43)+SUM(BK43)+SUM(BN43)+SUM(BQ43)+SUM(BT43)</f>
        <v>0</v>
      </c>
      <c r="CE43" s="97">
        <f>SUM(E43)+SUM(H43)+SUM(K43)+SUM(N43)+SUM(Q43)+SUM(T43)+SUM(W43)+SUM(Z43)+SUM(AC43)+SUM(AF43)+SUM(AI43)+SUM(AL43)+SUM(AO43)+SUM(AR43)+SUM(AU43)+SUM(AX43)+SUM(BA43)+SUM(BD43)+SUM(BG43)+SUM(BJ43)+SUM(BM43)+SUM(BP43)+SUM(BS43)+SUM(BV43)</f>
        <v>0</v>
      </c>
      <c r="CF43" s="101">
        <f>CD43-CE43</f>
        <v>0</v>
      </c>
      <c r="CG43" s="105">
        <f>SUM(BY43*$BY$5)+SUM(BZ43*$BZ$5)+SUM(CA43*$CA$5)+SUM(CB43*$CB$5)+SUM(CC43*$CC$5)</f>
        <v>0</v>
      </c>
      <c r="CH43" s="19"/>
      <c r="CI43" s="129">
        <f>SUM(CL43:CP43)</f>
        <v>0</v>
      </c>
      <c r="CJ43" s="129">
        <f>CS43-CT43</f>
        <v>0</v>
      </c>
      <c r="CK43" s="19"/>
      <c r="CL43" s="126">
        <f>IF(AND(CG43=$CG$9,C43&gt;E43,D43="-"),$BY$5,0)+IF(AND(CG43=$CG$11,F43&gt;H43,G43="-"),$BY$5,0)+IF(AND(CG43=$CG$13,I43&gt;K43,J43="-"),$BY$5,0)+IF(AND(CG43=$CG$15,L43&gt;N43,M43="-"),$BY$5,0)+IF(AND(CG43=$CG$17,O43&gt;Q43,P43="-"),$BY$5,0)+IF(AND(CG43=$CG$19,R43&gt;T43,S43="-"),$BY$5,0)+IF(AND(CG43=$CG$21,U43&gt;W43,V43="-"),$BY$5,0)+IF(AND(CG43=$CG$23,X43&gt;Z43,Y43="-"),$BY$5,0)+IF(AND(CG43=$CG$25,AA43&gt;AC43,AB43="-"),$BY$5,0)+IF(AND(CG43=$CG$27,AD43&gt;AF43,AE43="-"),$BY$5,0)+IF(AND(CG43=$CG$29,AG43&gt;AI43,AH43="-"),$BY$5,0)+IF(AND(CG43=$CG$31,AJ43&gt;AL43,AK43="-"),$BY$5,0)+IF(AND(CG43=$CG$33,AM43&gt;AO43,AN43="-"),$BY$5,0)+IF(AND(CG43=$CG$35,AP43&gt;AR43,AQ43="-"),$BY$5,0)+IF(AND(CG43=$CG$37,AS43&gt;AU43,AT43="-"),$BY$5,0)+IF(AND(CG43=$CG$39,AV43&gt;AX43,AW43="-"),$BY$5,0)+IF(AND(CG43=$CG$41,AY43&gt;BA43,AZ43="-"),$BY$5,0)+IF(AND(CG43=$CG$43,BB43&gt;BD43,BC43="-"),$BY$5,0)+IF(AND(CG43=$CG$45,BE43&gt;BG43,BF43="-"),$BY$5,0)+IF(AND(CG43=$CG$47,BH43&gt;BJ43,BI43="-"),$BY$5,0)+IF(AND(CG43=$CG$49,BK43&gt;BM43,BL43="-"),$BY$5,0)+IF(AND(CG43=$CG$51,BN43&gt;BP43,BO43="-"),$BY$5,0)+IF(AND(CG43=$CG$53,BQ43&gt;BS43,BR43="-"),$BY$5,0)+IF(AND(CG43=$CG$55,BT43&gt;BV43,BU43="-"),$BY$5,0)</f>
        <v>0</v>
      </c>
      <c r="CM43" s="124">
        <f>IF(AND(CG43=$CG$9,C43=E43,E43&lt;&gt;"",D43="-"),$BZ$5,0)+IF(AND(CG43=$CG$11,F43=H43,H43&lt;&gt;"",G43="-"),$BZ$5,0)+IF(AND(CG43=$CG$13,I43=K43,K43&lt;&gt;"",J43="-"),$BZ$5,0)+IF(AND(CG43=$CG$15,L43=N43,N43&lt;&gt;"",M43="-"),$BZ$5,0)+IF(AND(CG43=$CG$17,O43=Q43,Q43&lt;&gt;"",P43="-"),$BZ$5,0)+IF(AND(CG43=$CG$19,R43=T43,T43&lt;&gt;"",S43="-"),$BZ$5,0)+IF(AND(CG43=$CG$21,U43=W43,W43&lt;&gt;"",V43="-"),$BZ$5,0)+IF(AND(CG43=$CG$23,X43=Z43,Z43&lt;&gt;"",Y43="-"),$BZ$5,0)+IF(AND(CG43=$CG$25,AA43=AC43,AC43&lt;&gt;"",AB43="-"),$BZ$5,0)+IF(AND(CG43=$CG$27,AD43=AF43,AF43&lt;&gt;"",AE43="-"),$BZ$5,0)+IF(AND(CG43=$CG$29,AG43=AI43,AI43&lt;&gt;"",AH43="-"),$BZ$5,0)+IF(AND(CG43=$CG$31,AJ43=AL43,AL43&lt;&gt;"",AK43="-"),$BZ$5,0)+IF(AND(CG43=$CG$33,AM43=AO43,AO43&lt;&gt;"",AN43="-"),$BZ$5,0)+IF(AND(CG43=$CG$35,AP43=AR43,AR43&lt;&gt;"",AQ43="-"),$BZ$5,0)+IF(AND(CG43=$CG$37,AS43=AU43,AU43&lt;&gt;"",AT43="-"),$BZ$5,0)+IF(AND(CG43=$CG$39,AV43=AX43,AX43&lt;&gt;"",AW43="-"),$BZ$5,0)+IF(AND(CG43=$CG$41,AY43=BA43,BA43&lt;&gt;"",AZ43="-"),$BZ$5,0)+IF(AND(CG43=$CG$43,BB43=BD43,BD43&lt;&gt;"",BC43="-"),$BZ$5,0)+IF(AND(CG43=$CG$45,BE43=BG43,BG43&lt;&gt;"",BF43="-"),$BZ$5,0)+IF(AND(CG43=$CG$47,BH43=BJ43,BJ43&lt;&gt;"",BI43="-"),$BZ$5,0)+IF(AND(CG43=$CG$49,BK43=BM43,BM43&lt;&gt;"",BL43="-"),$BZ$5,0)+IF(AND(CG43=$CG$51,BN43=BP43,BP43&lt;&gt;"",BO43="-"),$BZ$5,0)+IF(AND(CG43=$CG$53,BQ43=BS43,BS43&lt;&gt;"",BR43="-"),$BZ$5,0)+IF(AND(CG43=$CG$55,BT43=BV43,BV43&lt;&gt;"",BU43="-"),$BZ$5,0)</f>
        <v>0</v>
      </c>
      <c r="CN43" s="124">
        <f>IF(AND(CG43=$CG$9,C43&lt;E43,D43="-"),$CA$5,0)+IF(AND(CG43=$CG$11,F43&lt;H43,G43="-"),$CA$5,0)+IF(AND(CG43=$CG$13,I43&lt;K43,J43="-"),$CA$5,0)+IF(AND(CG43=$CG$15,L43&lt;N43,M43="-"),$CA$5,0)+IF(AND(CG43=$CG$17,O43&lt;Q43,P43="-"),$CA$5,0)+IF(AND(CG43=$CG$19,R43&lt;T43,S43="-"),$CA$5,0)+IF(AND(CG43=$CG$21,U43&lt;W43,V43="-"),$CA$5,0)+IF(AND(CG43=$CG$23,X43&lt;Z43,Y43="-"),$CA$5,0)+IF(AND(CG43=$CG$25,AA43&lt;AC43,AB43="-"),$CA$5,0)+IF(AND(CG43=$CG$27,AD43&lt;AF43,AE43="-"),$CA$5,0)+IF(AND(CG43=$CG$29,AG43&lt;AI43,AH43="-"),$CA$5,0)+IF(AND(CG43=$CG$31,AJ43&lt;AL43,AK43="-"),$CA$5,0)+IF(AND(CG43=$CG$33,AM43&lt;AO43,AN43="-"),$CA$5,0)+IF(AND(CG43=$CG$35,AP43&lt;AR43,AQ43="-"),$CA$5,0)+IF(AND(CG43=$CG$37,AS43&lt;AU43,AT43="-"),$CA$5,0)+IF(AND(CG43=$CG$39,AV43&lt;AX43,AW43="-"),$CA$5,0)+IF(AND(CG43=$CG$41,AY43&lt;BA43,AZ43="-"),$CA$5,0)+IF(AND(CG43=$CG$43,BB43&lt;BD43,BC43="-"),$CA$5,0)+IF(AND(CG43=$CG$45,BE43&lt;BG43,BF43="-"),$CA$5,0)+IF(AND(CG43=$CG$47,BH43&lt;BJ43,BI43="-"),$CA$5,0)+IF(AND(CG43=$CG$49,BK43&lt;BM43,BL43="-"),$CA$5,0)+IF(AND(CG43=$CG$51,BN43&lt;BP43,BO43="-"),$CA$5,0)+IF(AND(CG43=$CG$53,BQ43&lt;BS43,BR43="-"),$CA$5,0)+IF(AND(CG43=$CG$55,BT43&lt;BV43,BU43="-"),$CA$5,0)</f>
        <v>0</v>
      </c>
      <c r="CO43" s="125">
        <f>IF(AND(CG43=$CG$9,C43&gt;E43,D43="DF"),$CB$5,0)+IF(AND(CG43=$CG$11,F43&gt;H43,G43="DF"),$CB$5,0)+IF(AND(CG43=$CG$13,I43&gt;K43,J43="DF"),$CB$5,0)+IF(AND(CG43=$CG$15,L43&gt;N43,M43="DF"),$CB$5,0)+IF(AND(CG43=$CG$17,O43&gt;Q43,P43="DF"),$CB$5,0)+IF(AND(CG43=$CG$19,R43&gt;T43,S43="DF"),$CB$5,0)+IF(AND(CG43=$CG$21,U43&gt;W43,V43="DF"),$CB$5,0)+IF(AND(CG43=$CG$23,X43&gt;Z43,Y43="DF"),$CB$5,0)+IF(AND(CG43=$CG$25,AA43&gt;AC43,AB43="DF"),$CB$5,0)+IF(AND(CG43=$CG$27,AD43&gt;AF43,AE43="DF"),$CB$5,0)+IF(AND(CG43=$CG$29,AG43&gt;AI43,AH43="DF"),$CB$5,0)+IF(AND(CG43=$CG$31,AJ43&gt;AL43,AK43="DF"),$CB$5,0)+IF(AND(CG43=$CG$33,AM43&gt;AO43,AN43="DF"),$CB$5,0)+IF(AND(CG43=$CG$35,AP43&gt;AR43,AQ43="DF"),$CB$5,0)+IF(AND(CG43=$CG$37,AS43&gt;AU43,AT43="DF"),$CB$5,0)+IF(AND(CG43=$CG$39,AV43&gt;AX43,AW43="DF"),$CB$5,0)+IF(AND(CG43=$CG$41,AY43&gt;BA43,AZ43="DF"),$CB$5,0)+IF(AND(CG43=$CG$43,BB43&gt;BD43,BC43="DF"),$CB$5,0)+IF(AND(CG43=$CG$45,BE43&gt;BG43,BF43="DF"),$CB$5,0)+IF(AND(CG43=$CG$47,BH43&gt;BJ43,BI43="DF"),$CB$5,0)+IF(AND(CG43=$CG$49,BK43&gt;BM43,BL43="DF"),$CB$5,0)+IF(AND(CG43=$CG$51,BN43&gt;BP43,BO43="DF"),$CB$5,0)+IF(AND(CG43=$CG$53,BQ43&gt;BS43,BR43="DF"),$CB$5,0)+IF(AND(CG43=$CG$55,BT43&gt;BV43,BU43="DF"),$CB$5,0)</f>
        <v>0</v>
      </c>
      <c r="CP43" s="127">
        <f>IF(AND(CG43=$CG$9,C43&lt;E43,D43="DF"),$CC$5,0)+IF(AND(CG43=$CG$11,F43&lt;H43,G43="DF"),$CC$5,0)+IF(AND(CG43=$CG$13,I43&lt;K43,J43="DF"),$CC$5,0)+IF(AND(CG43=$CG$15,L43&lt;N43,M43="DF"),$CC$5,0)+IF(AND(CG43=$CG$17,O43&lt;Q43,P43="DF"),$CC$5,0)+IF(AND(CG43=$CG$19,R43&lt;T43,S43="DF"),$CC$5,0)+IF(AND(CG43=$CG$21,U43&lt;W43,V43="DF"),$CC$5,0)+IF(AND(CG43=$CG$23,X43&lt;Z43,Y43="DF"),$CC$5,0)+IF(AND(CG43=$CG$25,AA43&lt;AC43,AB43="DF"),$CC$5,0)+IF(AND(CG43=$CG$27,AD43&lt;AF43,AE43="DF"),$CC$5,0)+IF(AND(CG43=$CG$29,AG43&lt;AI43,AH43="DF"),$CC$5,0)+IF(AND(CG43=$CG$31,AJ43&lt;AL43,AK43="DF"),$CC$5,0)+IF(AND(CG43=$CG$33,AM43&lt;AO43,AN43="DF"),$CC$5,0)+IF(AND(CG43=$CG$35,AP43&lt;AR43,AQ43="DF"),$CC$5,0)+IF(AND(CG43=$CG$37,AS43&lt;AU43,AT43="DF"),$CC$5,0)+IF(AND(CG43=$CG$39,AV43&lt;AX43,AW43="DF"),$CC$5,0)+IF(AND(CG43=$CG$41,AY43&lt;BA43,AZ43="DF"),$CC$5,0)+IF(AND(CG43=$CG$43,BB43&lt;BD43,BC43="DF"),$CC$5,0)+IF(AND(CG43=$CG$45,BE43&lt;BG43,BF43="DF"),$CC$5,0)+IF(AND(CG43=$CG$47,BH43&lt;BJ43,BI43="DF"),$CC$5,0)+IF(AND(CG43=$CG$49,BK43&lt;BM43,BL43="DF"),$CC$5,0)+IF(AND(CG43=$CG$51,BN43&lt;BP43,BO43="DF"),$CC$5,0)+IF(AND(CG43=$CG$53,BQ43&lt;BS43,BR43="DF"),$CC$5,0)+IF(AND(CG43=$CG$55,BT43&lt;BV43,BU43="DF"),$CC$5,0)</f>
        <v>0</v>
      </c>
      <c r="CQ43" s="19"/>
      <c r="CR43" s="19"/>
      <c r="CS43" s="156">
        <f>IF(AND(CG43=$CG$9),SUM(C43),0)+IF(AND(CG43=$CG$11),SUM(F43),0)+IF(AND(CG43=$CG$13),SUM(I43),0)+IF(AND(CG43=$CG$15),SUM(L43),0)+IF(AND(CG43=$CG$17),SUM(O43),0)+IF(AND(CG43=$CG$19),SUM(R43),0)+IF(AND(CG43=$CG$21),SUM(U43),0)+IF(AND(CG43=$CG$23),SUM(X43),0)+IF(AND(CG43=$CG$25),SUM(AA43),0)+IF(AND(CG43=$CG$27),SUM(AD43),0)+IF(AND(CG43=$CG$29),SUM(AG43),0)+IF(AND(CG43=$CG$31),SUM(AJ43),0)+IF(AND(CG43=$CG$33),SUM(AM43),0)+IF(AND(CG43=$CG$35),SUM(AP43),0)+IF(AND(CG43=$CG$37),SUM(AS43),0)+IF(AND(CG43=$CG$39),SUM(AV43),0)+IF(AND(CG43=$CG$41),SUM(AY43),0)+IF(AND(CG43=$CG$43),SUM(BB43),0)+IF(AND(CG43=$CG$45),SUM(BE43),0)+IF(AND(CG43=$CG$47),SUM(BH43),0)+IF(AND(CG43=$CG$49),SUM(BK43),0)+IF(AND(CG43=$CG$51),SUM(BN43),0)+IF(AND(CG43=$CG$53),SUM(BQ43),0)+IF(AND(CG43=$CG$55),SUM(BT43),0)</f>
        <v>0</v>
      </c>
      <c r="CT43" s="136">
        <f>IF(AND(CG43=$CG$9),SUM(E43),0)+IF(AND(CG43=$CG$11),SUM(H43),0)+IF(AND(CG43=$CG$13),SUM(K43),0)+IF(AND(CG43=$CG$15),SUM(N43),0)+IF(AND(CG43=$CG$17),SUM(Q43),0)+IF(AND(CG43=$CG$19),SUM(T43),0)+IF(AND(CG43=$CG$21),SUM(W43),0)+IF(AND(CG43=$CG$23),SUM(Z43),0)+IF(AND(CG43=$CG$25),SUM(AC43),0)+IF(AND(CG43=$CG$27),SUM(AF43),0)+IF(AND(CG43=$CG$29),SUM(AI43),0)+IF(AND(CG43=$CG$31),SUM(AL43),0)+IF(AND(CG43=$CG$33),SUM(AO43),0)+IF(AND(CG43=$CG$35),SUM(AR43),0)+IF(AND(CG43=$CG$37),SUM(AU43),0)+IF(AND(CG43=$CG$39),SUM(AX43),0)+IF(AND(CG43=$CG$41),SUM(BA43),0)+IF(AND(CG43=$CG$43),SUM(BD43),0)+IF(AND(CG43=$CG$45),SUM(BG43),0)+IF(AND(CG43=$CG$47),SUM(BJ43),0)+IF(AND(CG43=$CG$49),SUM(BM43),0)+IF(AND(CG43=$CG$51),SUM(BP43),0)+IF(AND(CG43=$CG$53),SUM(BS43),0)+IF(AND(CG43=$CG$55),SUM(BV43),0)</f>
        <v>0</v>
      </c>
      <c r="CU43" s="19"/>
      <c r="CV43" s="19"/>
      <c r="CW43" s="19"/>
    </row>
    <row r="44" spans="2:101" ht="12" customHeight="1" x14ac:dyDescent="0.35">
      <c r="B44" s="451" t="str">
        <f>INICIO!C25</f>
        <v>EQUIPO S</v>
      </c>
      <c r="C44" s="482" t="str">
        <f>IF(BE8&lt;&gt;"",BE8,"")</f>
        <v/>
      </c>
      <c r="D44" s="435"/>
      <c r="E44" s="462"/>
      <c r="F44" s="434" t="str">
        <f>IF(BE10&lt;&gt;"",BE10,"")</f>
        <v/>
      </c>
      <c r="G44" s="435"/>
      <c r="H44" s="462"/>
      <c r="I44" s="434" t="str">
        <f>IF(BE12&lt;&gt;"",BE12,"")</f>
        <v/>
      </c>
      <c r="J44" s="435"/>
      <c r="K44" s="462"/>
      <c r="L44" s="434" t="str">
        <f>IF(BE14&lt;&gt;"",BE14,"")</f>
        <v/>
      </c>
      <c r="M44" s="435"/>
      <c r="N44" s="462"/>
      <c r="O44" s="434" t="str">
        <f>IF(BE16&lt;&gt;"",BE16,"")</f>
        <v/>
      </c>
      <c r="P44" s="435"/>
      <c r="Q44" s="462"/>
      <c r="R44" s="434" t="str">
        <f>IF(BE18&lt;&gt;"",BE18,"")</f>
        <v/>
      </c>
      <c r="S44" s="435"/>
      <c r="T44" s="462"/>
      <c r="U44" s="434" t="str">
        <f>IF(BE20&lt;&gt;"",BE20,"")</f>
        <v/>
      </c>
      <c r="V44" s="435"/>
      <c r="W44" s="462"/>
      <c r="X44" s="434" t="str">
        <f>IF(BE22&lt;&gt;"",BE22,"")</f>
        <v/>
      </c>
      <c r="Y44" s="435"/>
      <c r="Z44" s="462"/>
      <c r="AA44" s="434" t="str">
        <f>IF(BE24&lt;&gt;"",BE24,"")</f>
        <v/>
      </c>
      <c r="AB44" s="435"/>
      <c r="AC44" s="462"/>
      <c r="AD44" s="434" t="str">
        <f>IF(BE26&lt;&gt;"",BE26,"")</f>
        <v/>
      </c>
      <c r="AE44" s="435"/>
      <c r="AF44" s="462"/>
      <c r="AG44" s="434" t="str">
        <f>IF(BE28&lt;&gt;"",BE28,"")</f>
        <v/>
      </c>
      <c r="AH44" s="435"/>
      <c r="AI44" s="462"/>
      <c r="AJ44" s="434" t="str">
        <f>IF(BE30&lt;&gt;"",BE30,"")</f>
        <v/>
      </c>
      <c r="AK44" s="435"/>
      <c r="AL44" s="462"/>
      <c r="AM44" s="434" t="str">
        <f>IF(BE32&lt;&gt;"",BE32,"")</f>
        <v/>
      </c>
      <c r="AN44" s="435"/>
      <c r="AO44" s="462"/>
      <c r="AP44" s="434" t="str">
        <f>IF(BE34&lt;&gt;"",BE34,"")</f>
        <v/>
      </c>
      <c r="AQ44" s="435"/>
      <c r="AR44" s="462"/>
      <c r="AS44" s="434" t="str">
        <f>IF(BE36&lt;&gt;"",BE36,"")</f>
        <v/>
      </c>
      <c r="AT44" s="435"/>
      <c r="AU44" s="462"/>
      <c r="AV44" s="434" t="str">
        <f>IF(BE38&lt;&gt;"",BE38,"")</f>
        <v/>
      </c>
      <c r="AW44" s="435"/>
      <c r="AX44" s="462"/>
      <c r="AY44" s="434" t="str">
        <f>IF(BE40&lt;&gt;"",BE40,"")</f>
        <v/>
      </c>
      <c r="AZ44" s="435"/>
      <c r="BA44" s="462"/>
      <c r="BB44" s="434" t="str">
        <f>IF(BE42&lt;&gt;"",BE42,"")</f>
        <v/>
      </c>
      <c r="BC44" s="435"/>
      <c r="BD44" s="462"/>
      <c r="BE44" s="445"/>
      <c r="BF44" s="446"/>
      <c r="BG44" s="481"/>
      <c r="BH44" s="471" t="str">
        <f>IF(ISNA(VLOOKUP(CONCATENATE($B44,BH$7,"1"),'P&amp;R'!$N$8:$Q$1113,2,FALSE)), "", VLOOKUP(CONCATENATE($B44,BH$7,"1"),'P&amp;R'!$N$8:$Q$1113,2,FALSE))</f>
        <v/>
      </c>
      <c r="BI44" s="472"/>
      <c r="BJ44" s="473"/>
      <c r="BK44" s="471" t="str">
        <f>IF(ISNA(VLOOKUP(CONCATENATE($B44,BK$7,"1"),'P&amp;R'!$N$8:$Q$1113,2,FALSE)), "", VLOOKUP(CONCATENATE($B44,BK$7,"1"),'P&amp;R'!$N$8:$Q$1113,2,FALSE))</f>
        <v/>
      </c>
      <c r="BL44" s="472"/>
      <c r="BM44" s="473"/>
      <c r="BN44" s="471" t="str">
        <f>IF(ISNA(VLOOKUP(CONCATENATE($B44,BN$7,"1"),'P&amp;R'!$N$8:$Q$1113,2,FALSE)), "", VLOOKUP(CONCATENATE($B44,BN$7,"1"),'P&amp;R'!$N$8:$Q$1113,2,FALSE))</f>
        <v/>
      </c>
      <c r="BO44" s="472"/>
      <c r="BP44" s="473"/>
      <c r="BQ44" s="471" t="str">
        <f>IF(ISNA(VLOOKUP(CONCATENATE($B44,BQ$7,"1"),'P&amp;R'!$N$8:$Q$1113,2,FALSE)), "", VLOOKUP(CONCATENATE($B44,BQ$7,"1"),'P&amp;R'!$N$8:$Q$1113,2,FALSE))</f>
        <v/>
      </c>
      <c r="BR44" s="472"/>
      <c r="BS44" s="473"/>
      <c r="BT44" s="471" t="str">
        <f>IF(ISNA(VLOOKUP(CONCATENATE($B44,BT$7,"1"),'P&amp;R'!$N$8:$Q$1113,2,FALSE)), "", VLOOKUP(CONCATENATE($B44,BT$7,"1"),'P&amp;R'!$N$8:$Q$1113,2,FALSE))</f>
        <v/>
      </c>
      <c r="BU44" s="472"/>
      <c r="BV44" s="473"/>
      <c r="BW44" s="162"/>
      <c r="BX44" s="85"/>
      <c r="BY44" s="88"/>
      <c r="BZ44" s="88"/>
      <c r="CA44" s="88"/>
      <c r="CB44" s="92"/>
      <c r="CC44" s="92"/>
      <c r="CD44" s="96"/>
      <c r="CE44" s="96"/>
      <c r="CF44" s="100"/>
      <c r="CG44" s="104"/>
      <c r="CH44" s="19"/>
      <c r="CI44" s="122"/>
      <c r="CJ44" s="122"/>
      <c r="CK44" s="19"/>
      <c r="CL44" s="150"/>
      <c r="CM44" s="19"/>
      <c r="CN44" s="19"/>
      <c r="CO44" s="19"/>
      <c r="CP44" s="151"/>
      <c r="CQ44" s="19"/>
      <c r="CR44" s="19"/>
      <c r="CS44" s="154"/>
      <c r="CT44" s="155"/>
      <c r="CU44" s="19"/>
      <c r="CV44" s="19"/>
      <c r="CW44" s="19"/>
    </row>
    <row r="45" spans="2:101" ht="24.75" customHeight="1" x14ac:dyDescent="0.35">
      <c r="B45" s="432"/>
      <c r="C45" s="329" t="str">
        <f>IF(BG9&lt;&gt;"",BG9,"")</f>
        <v/>
      </c>
      <c r="D45" s="330" t="str">
        <f>IF(BF9&lt;&gt;"",BF9,"")</f>
        <v/>
      </c>
      <c r="E45" s="333" t="str">
        <f>IF(BE9&lt;&gt;"",BE9,"")</f>
        <v/>
      </c>
      <c r="F45" s="332" t="str">
        <f>IF(BG11&lt;&gt;"",BG11,"")</f>
        <v/>
      </c>
      <c r="G45" s="330" t="str">
        <f>IF(BF11&lt;&gt;"",BF11,"")</f>
        <v/>
      </c>
      <c r="H45" s="331" t="str">
        <f>IF(BE11&lt;&gt;"",BE11,"")</f>
        <v/>
      </c>
      <c r="I45" s="332" t="str">
        <f>IF(BG13&lt;&gt;"",BG13,"")</f>
        <v/>
      </c>
      <c r="J45" s="330" t="str">
        <f>IF(BF13&lt;&gt;"",BF13,"")</f>
        <v/>
      </c>
      <c r="K45" s="331" t="str">
        <f>IF(BE13&lt;&gt;"",BE13,"")</f>
        <v/>
      </c>
      <c r="L45" s="332" t="str">
        <f>IF(BG15&lt;&gt;"",BG15,"")</f>
        <v/>
      </c>
      <c r="M45" s="330" t="str">
        <f>IF(BF15&lt;&gt;"",BF15,"")</f>
        <v/>
      </c>
      <c r="N45" s="331" t="str">
        <f>IF(BE15&lt;&gt;"",BE15,"")</f>
        <v/>
      </c>
      <c r="O45" s="332" t="str">
        <f>IF(BG17&lt;&gt;"",BG17,"")</f>
        <v/>
      </c>
      <c r="P45" s="330" t="str">
        <f>IF(BF17&lt;&gt;"",BF17,"")</f>
        <v/>
      </c>
      <c r="Q45" s="331" t="str">
        <f>IF(BE17&lt;&gt;"",BE17,"")</f>
        <v/>
      </c>
      <c r="R45" s="332" t="str">
        <f>IF(BG19&lt;&gt;"",BG19,"")</f>
        <v/>
      </c>
      <c r="S45" s="330" t="str">
        <f>IF(BF19&lt;&gt;"",BF19,"")</f>
        <v/>
      </c>
      <c r="T45" s="331" t="str">
        <f>IF(BE19&lt;&gt;"",BE19,"")</f>
        <v/>
      </c>
      <c r="U45" s="332" t="str">
        <f>IF(BG21&lt;&gt;"",BG21,"")</f>
        <v/>
      </c>
      <c r="V45" s="330" t="str">
        <f>IF(BF21&lt;&gt;"",BF21,"")</f>
        <v/>
      </c>
      <c r="W45" s="331" t="str">
        <f>IF(BE21&lt;&gt;"",BE21,"")</f>
        <v/>
      </c>
      <c r="X45" s="332" t="str">
        <f>IF(BG23&lt;&gt;"",BG23,"")</f>
        <v/>
      </c>
      <c r="Y45" s="330" t="str">
        <f>IF(BF23&lt;&gt;"",BF23,"")</f>
        <v/>
      </c>
      <c r="Z45" s="331" t="str">
        <f>IF(BE23&lt;&gt;"",BE23,"")</f>
        <v/>
      </c>
      <c r="AA45" s="332" t="str">
        <f>IF(BG25&lt;&gt;"",BG25,"")</f>
        <v/>
      </c>
      <c r="AB45" s="330" t="str">
        <f>IF(BF25&lt;&gt;"",BF25,"")</f>
        <v/>
      </c>
      <c r="AC45" s="331" t="str">
        <f>IF(BE25&lt;&gt;"",BE25,"")</f>
        <v/>
      </c>
      <c r="AD45" s="332" t="str">
        <f>IF(BG27&lt;&gt;"",BG27,"")</f>
        <v/>
      </c>
      <c r="AE45" s="330" t="str">
        <f>IF(BF27&lt;&gt;"",BF27,"")</f>
        <v/>
      </c>
      <c r="AF45" s="331" t="str">
        <f>IF(BE27&lt;&gt;"",BE27,"")</f>
        <v/>
      </c>
      <c r="AG45" s="332" t="str">
        <f>IF(BG29&lt;&gt;"",BG29,"")</f>
        <v/>
      </c>
      <c r="AH45" s="330" t="str">
        <f>IF(BF29&lt;&gt;"",BF29,"")</f>
        <v/>
      </c>
      <c r="AI45" s="331" t="str">
        <f>IF(BE29&lt;&gt;"",BE29,"")</f>
        <v/>
      </c>
      <c r="AJ45" s="332" t="str">
        <f>IF(BG31&lt;&gt;"",BG31,"")</f>
        <v/>
      </c>
      <c r="AK45" s="330" t="str">
        <f>IF(BF31&lt;&gt;"",BF31,"")</f>
        <v/>
      </c>
      <c r="AL45" s="331" t="str">
        <f>IF(BE31&lt;&gt;"",BE31,"")</f>
        <v/>
      </c>
      <c r="AM45" s="332" t="str">
        <f>IF(BG33&lt;&gt;"",BG33,"")</f>
        <v/>
      </c>
      <c r="AN45" s="330" t="str">
        <f>IF(BF33&lt;&gt;"",BF33,"")</f>
        <v/>
      </c>
      <c r="AO45" s="331" t="str">
        <f>IF(BE33&lt;&gt;"",BE33,"")</f>
        <v/>
      </c>
      <c r="AP45" s="332" t="str">
        <f>IF(BG35&lt;&gt;"",BG35,"")</f>
        <v/>
      </c>
      <c r="AQ45" s="330" t="str">
        <f>IF(BF35&lt;&gt;"",BF35,"")</f>
        <v/>
      </c>
      <c r="AR45" s="331" t="str">
        <f>IF(BE35&lt;&gt;"",BE35,"")</f>
        <v/>
      </c>
      <c r="AS45" s="332" t="str">
        <f>IF(BG37&lt;&gt;"",BG37,"")</f>
        <v/>
      </c>
      <c r="AT45" s="330" t="str">
        <f>IF(BF37&lt;&gt;"",BF37,"")</f>
        <v/>
      </c>
      <c r="AU45" s="331" t="str">
        <f>IF(BE37&lt;&gt;"",BE37,"")</f>
        <v/>
      </c>
      <c r="AV45" s="332" t="str">
        <f>IF(BG39&lt;&gt;"",BG39,"")</f>
        <v/>
      </c>
      <c r="AW45" s="330" t="str">
        <f>IF(BF39&lt;&gt;"",BF39,"")</f>
        <v/>
      </c>
      <c r="AX45" s="331" t="str">
        <f>IF(BE39&lt;&gt;"",BE39,"")</f>
        <v/>
      </c>
      <c r="AY45" s="332" t="str">
        <f>IF(BG41&lt;&gt;"",BG41,"")</f>
        <v/>
      </c>
      <c r="AZ45" s="330" t="str">
        <f>IF(BF41&lt;&gt;"",BF41,"")</f>
        <v/>
      </c>
      <c r="BA45" s="331" t="str">
        <f>IF(BE41&lt;&gt;"",BE41,"")</f>
        <v/>
      </c>
      <c r="BB45" s="332" t="str">
        <f>IF(BG43&lt;&gt;"",BG43,"")</f>
        <v/>
      </c>
      <c r="BC45" s="330" t="str">
        <f>IF(BF43&lt;&gt;"",BF43,"")</f>
        <v/>
      </c>
      <c r="BD45" s="331" t="str">
        <f>IF(BE43&lt;&gt;"",BE43,"")</f>
        <v/>
      </c>
      <c r="BE45" s="334"/>
      <c r="BF45" s="327"/>
      <c r="BG45" s="328"/>
      <c r="BH45" s="324" t="str">
        <f>IF(ISNA(VLOOKUP(CONCATENATE($B44,BH$7,"1"),'P&amp;R'!$N$8:$Q$1113,3,FALSE)), "", VLOOKUP(CONCATENATE($B44,BH$7,"1"),'P&amp;R'!$N$8:$Q$1113,3,FALSE))</f>
        <v/>
      </c>
      <c r="BI45" s="324" t="str">
        <f>IF(ISNA(VLOOKUP(CONCATENATE($B44,BH$7,"1"),'P&amp;R'!$N$8:$Q$1113,4,FALSE)), "", VLOOKUP(CONCATENATE($B44,BH$7,"1"),'P&amp;R'!$N$8:$Q$1113,4,FALSE))</f>
        <v/>
      </c>
      <c r="BJ45" s="325" t="str">
        <f>IF(ISNA(VLOOKUP(CONCATENATE(BH$7,$B44,"1"),'P&amp;R'!$N$8:$Q$1113,3,FALSE)), "", VLOOKUP(CONCATENATE(BH$7,$B44,"1"),'P&amp;R'!$N$8:$Q$1113,3,FALSE))</f>
        <v/>
      </c>
      <c r="BK45" s="324" t="str">
        <f>IF(ISNA(VLOOKUP(CONCATENATE($B44,BK$7,"1"),'P&amp;R'!$N$8:$Q$1113,3,FALSE)), "", VLOOKUP(CONCATENATE($B44,BK$7,"1"),'P&amp;R'!$N$8:$Q$1113,3,FALSE))</f>
        <v/>
      </c>
      <c r="BL45" s="324" t="str">
        <f>IF(ISNA(VLOOKUP(CONCATENATE($B44,BK$7,"1"),'P&amp;R'!$N$8:$Q$1113,4,FALSE)), "", VLOOKUP(CONCATENATE($B44,BK$7,"1"),'P&amp;R'!$N$8:$Q$1113,4,FALSE))</f>
        <v/>
      </c>
      <c r="BM45" s="325" t="str">
        <f>IF(ISNA(VLOOKUP(CONCATENATE(BK$7,$B44,"1"),'P&amp;R'!$N$8:$Q$1113,3,FALSE)), "", VLOOKUP(CONCATENATE(BK$7,$B44,"1"),'P&amp;R'!$N$8:$Q$1113,3,FALSE))</f>
        <v/>
      </c>
      <c r="BN45" s="324" t="str">
        <f>IF(ISNA(VLOOKUP(CONCATENATE($B44,BN$7,"1"),'P&amp;R'!$N$8:$Q$1113,3,FALSE)), "", VLOOKUP(CONCATENATE($B44,BN$7,"1"),'P&amp;R'!$N$8:$Q$1113,3,FALSE))</f>
        <v/>
      </c>
      <c r="BO45" s="324" t="str">
        <f>IF(ISNA(VLOOKUP(CONCATENATE($B44,BN$7,"1"),'P&amp;R'!$N$8:$Q$1113,4,FALSE)), "", VLOOKUP(CONCATENATE($B44,BN$7,"1"),'P&amp;R'!$N$8:$Q$1113,4,FALSE))</f>
        <v/>
      </c>
      <c r="BP45" s="325" t="str">
        <f>IF(ISNA(VLOOKUP(CONCATENATE(BN$7,$B44,"1"),'P&amp;R'!$N$8:$Q$1113,3,FALSE)), "", VLOOKUP(CONCATENATE(BN$7,$B44,"1"),'P&amp;R'!$N$8:$Q$1113,3,FALSE))</f>
        <v/>
      </c>
      <c r="BQ45" s="324" t="str">
        <f>IF(ISNA(VLOOKUP(CONCATENATE($B44,BQ$7,"1"),'P&amp;R'!$N$8:$Q$1113,3,FALSE)), "", VLOOKUP(CONCATENATE($B44,BQ$7,"1"),'P&amp;R'!$N$8:$Q$1113,3,FALSE))</f>
        <v/>
      </c>
      <c r="BR45" s="324" t="str">
        <f>IF(ISNA(VLOOKUP(CONCATENATE($B44,BQ$7,"1"),'P&amp;R'!$N$8:$Q$1113,4,FALSE)), "", VLOOKUP(CONCATENATE($B44,BQ$7,"1"),'P&amp;R'!$N$8:$Q$1113,4,FALSE))</f>
        <v/>
      </c>
      <c r="BS45" s="325" t="str">
        <f>IF(ISNA(VLOOKUP(CONCATENATE(BQ$7,$B44,"1"),'P&amp;R'!$N$8:$Q$1113,3,FALSE)), "", VLOOKUP(CONCATENATE(BQ$7,$B44,"1"),'P&amp;R'!$N$8:$Q$1113,3,FALSE))</f>
        <v/>
      </c>
      <c r="BT45" s="324" t="str">
        <f>IF(ISNA(VLOOKUP(CONCATENATE($B44,BT$7,"1"),'P&amp;R'!$N$8:$Q$1113,3,FALSE)), "", VLOOKUP(CONCATENATE($B44,BT$7,"1"),'P&amp;R'!$N$8:$Q$1113,3,FALSE))</f>
        <v/>
      </c>
      <c r="BU45" s="324" t="str">
        <f>IF(ISNA(VLOOKUP(CONCATENATE($B44,BT$7,"1"),'P&amp;R'!$N$8:$Q$1113,4,FALSE)), "", VLOOKUP(CONCATENATE($B44,BT$7,"1"),'P&amp;R'!$N$8:$Q$1113,4,FALSE))</f>
        <v/>
      </c>
      <c r="BV45" s="325" t="str">
        <f>IF(ISNA(VLOOKUP(CONCATENATE(BT$7,$B44,"1"),'P&amp;R'!$N$8:$Q$1113,3,FALSE)), "", VLOOKUP(CONCATENATE(BT$7,$B44,"1"),'P&amp;R'!$N$8:$Q$1113,3,FALSE))</f>
        <v/>
      </c>
      <c r="BW45" s="163"/>
      <c r="BX45" s="86">
        <f>SUM(BY45:CC45)</f>
        <v>0</v>
      </c>
      <c r="BY45" s="89">
        <f>IF(AND(D45&lt;&gt;"DF",C45&gt;E45),1,0)+IF(AND(G45&lt;&gt;"DF",F45&gt;H45),1,0)+IF(AND(J45&lt;&gt;"DF",I45&gt;K45),1,0)+IF(AND(M45&lt;&gt;"DF",L45&gt;N45),1,0)+IF(AND(P45&lt;&gt;"DF",O45&gt;Q45),1,0)+IF(AND(S45&lt;&gt;"DF",R45&gt;T45),1,0)+IF(AND(V45&lt;&gt;"DF",U45&gt;W45),1,0)+IF(AND(Y45&lt;&gt;"DF",X45&gt;Z45),1,0)+IF(AND(AB45&lt;&gt;"DF",AA45&gt;AC45),1,0)+IF(AND(AE45&lt;&gt;"DF",AD45&gt;AF45),1,0)+IF(AND(AH45&lt;&gt;"DF",AG45&gt;AI45),1,0)+IF(AND(AK45&lt;&gt;"DF",AJ45&gt;AL45),1,0)+IF(AND(AN45&lt;&gt;"DF",AM45&gt;AO45),1,0)+IF(AND(AQ45&lt;&gt;"DF",AP45&gt;AR45),1,0)+IF(AND(AT45&lt;&gt;"DF",AS45&gt;AU45),1,0)+IF(AND(AW45&lt;&gt;"DF",AV45&gt;AX45),1,0)+IF(AND(AZ45&lt;&gt;"DF",AY45&gt;BA45),1,0)+IF(AND(BC45&lt;&gt;"DF",BB45&gt;BD45),1,0)+IF(AND(BF45&lt;&gt;"DF",BE45&gt;BG45),1,0)+IF(AND(BI45&lt;&gt;"DF",BH45&gt;BJ45),1,0)+IF(AND(BL45&lt;&gt;"DF",BK45&gt;BM45),1,0)+IF(AND(BO45&lt;&gt;"DF",BN45&gt;BP45),1,0)+IF(AND(BR45&lt;&gt;"DF",BQ45&gt;BS45),1,0)+IF(AND(BU45&lt;&gt;"DF",BT45&gt;BV45),1,0)</f>
        <v>0</v>
      </c>
      <c r="BZ45" s="89">
        <f>IF(AND(C45=E45,C45&lt;&gt;"",E45&lt;&gt;""),1,0)+IF(AND(F45=H45,F45&lt;&gt;"",H45&lt;&gt;""),1,0)+IF(AND(I45=K45,I45&lt;&gt;"",K45&lt;&gt;""),1,0)+IF(AND(L45=N45,L45&lt;&gt;"",N45&lt;&gt;""),1,0)+IF(AND(O45=Q45,O45&lt;&gt;"",Q45&lt;&gt;""),1,0)+IF(AND(R45=T45,R45&lt;&gt;"",T45&lt;&gt;""),1,0)+IF(AND(U45=W45,U45&lt;&gt;"",W45&lt;&gt;""),1,0)+IF(AND(X45=Z45,X45&lt;&gt;"",Z45&lt;&gt;""),1,0)+IF(AND(AA45=AC45,AA45&lt;&gt;"",AC45&lt;&gt;""),1,0)+IF(AND(AD45=AF45,AD45&lt;&gt;"",AF45&lt;&gt;""),1,0)+IF(AND(AG45=AI45,AG45&lt;&gt;"",AI45&lt;&gt;""),1,0)+IF(AND(AJ45=AL45,AJ45&lt;&gt;"",AL45&lt;&gt;""),1,0)+IF(AND(AM45=AO45,AM45&lt;&gt;"",AO45&lt;&gt;""),1,0)+IF(AND(AP45=AR45,AP45&lt;&gt;"",AR45&lt;&gt;""),1,0)+IF(AND(AS45=AU45,AS45&lt;&gt;"",AU45&lt;&gt;""),1,0)+IF(AND(AV45=AX45,AV45&lt;&gt;"",AX45&lt;&gt;""),1,0)+IF(AND(AY45=BA45,AY45&lt;&gt;"",BA45&lt;&gt;""),1,0)+IF(AND(BB45=BD45,BB45&lt;&gt;"",BD45&lt;&gt;""),1,0)+IF(AND(BE45=BG45,BE45&lt;&gt;"",BG45&lt;&gt;""),1,0)+IF(AND(BH45=BJ45,BH45&lt;&gt;"",BJ45&lt;&gt;""),1,0)+IF(AND(BK45=BM45,BK45&lt;&gt;"",BM45&lt;&gt;""),1,0)+IF(AND(BN45=BP45,BN45&lt;&gt;"",BP45&lt;&gt;""),1,0)+IF(AND(BQ45=BS45,BQ45&lt;&gt;"",BS45&lt;&gt;""),1,0)+IF(AND(BT45=BV45,BT45&lt;&gt;"",BV45&lt;&gt;""),1,0)</f>
        <v>0</v>
      </c>
      <c r="CA45" s="89">
        <f>IF(AND(D45&lt;&gt;"DF",C45&lt;E45),1,0)+IF(AND(G45&lt;&gt;"DF",F45&lt;H45),1,0)+IF(AND(J45&lt;&gt;"DF",I45&lt;K45),1,0)+IF(AND(M45&lt;&gt;"DF",L45&lt;N45),1,0)+IF(AND(P45&lt;&gt;"DF",O45&lt;Q45),1,0)+IF(AND(S45&lt;&gt;"DF",R45&lt;T45),1,0)+IF(AND(V45&lt;&gt;"DF",U45&lt;W45),1,0)+IF(AND(Y45&lt;&gt;"DF",X45&lt;Z45),1,0)+IF(AND(AB45&lt;&gt;"DF",AA45&lt;AC45),1,0)+IF(AND(AE45&lt;&gt;"DF",AD45&lt;AF45),1,0)+IF(AND(AH45&lt;&gt;"DF",AG45&lt;AI45),1,0)+IF(AND(AK45&lt;&gt;"DF",AJ45&lt;AL45),1,0)+IF(AND(AN45&lt;&gt;"DF",AM45&lt;AO45),1,0)+IF(AND(AQ45&lt;&gt;"DF",AP45&lt;AR45),1,0)+IF(AND(AT45&lt;&gt;"DF",AS45&lt;AU45),1,0)+IF(AND(AW45&lt;&gt;"DF",AV45&lt;AX45),1,0)+IF(AND(AZ45&lt;&gt;"DF",AY45&lt;BA45),1,0)+IF(AND(BC45&lt;&gt;"DF",BB45&lt;BD45),1,0)+IF(AND(BF45&lt;&gt;"DF",BE45&lt;BG45),1,0)+IF(AND(BI45&lt;&gt;"DF",BH45&lt;BJ45),1,0)+IF(AND(BL45&lt;&gt;"DF",BK45&lt;BM45),1,0)+IF(AND(BO45&lt;&gt;"DF",BN45&lt;BP45),1,0)+IF(AND(BR45&lt;&gt;"DF",BQ45&lt;BS45),1,0)+IF(AND(BU45&lt;&gt;"DF",BT45&lt;BV45),1,0)</f>
        <v>0</v>
      </c>
      <c r="CB45" s="93">
        <f>IF(AND(D45="DF",C45&gt;E45),1,0)+IF(AND(G45="DF",F45&gt;H45),1,0)+IF(AND(J45="DF",I45&gt;K45),1,0)+IF(AND(M45="DF",L45&gt;N45),1,0)+IF(AND(P45="DF",O45&gt;Q45),1,0)+IF(AND(S45="DF",R45&gt;T45),1,0)+IF(AND(V45="DF",U45&gt;W45),1,0)+IF(AND(Y45="DF",X45&gt;Z45),1,0)+IF(AND(AB45="DF",AA45&gt;AC45),1,0)+IF(AND(AE45="DF",AD45&gt;AF45),1,0)+IF(AND(AH45="DF",AG45&gt;AI45),1,0)+IF(AND(AK45="DF",AJ45&gt;AL45),1,0)+IF(AND(AN45="DF",AM45&gt;AO45),1,0)+IF(AND(AQ45="DF",AP45&gt;AR45),1,0)+IF(AND(AT45="DF",AS45&gt;AU45),1,0)+IF(AND(AW45="DF",AV45&gt;AX45),1,0)+IF(AND(AZ45="DF",AY45&gt;BA45),1,0)+IF(AND(BC45="DF",BB45&gt;BD45),1,0)+IF(AND(BF45="DF",BE45&gt;BG45),1,0)+IF(AND(BI45="DF",BH45&gt;BJ45),1,0)+IF(AND(BL45="DF",BK45&gt;BM45),1,0)+IF(AND(BO45="DF",BN45&gt;BP45),1,0)+IF(AND(BR45="DF",BQ45&gt;BS45),1,0)+IF(AND(BU45="DF",BT45&gt;BV45),1,0)</f>
        <v>0</v>
      </c>
      <c r="CC45" s="93">
        <f>IF(AND(D45="DF",C45&lt;E45),1,0)+IF(AND(G45="DF",F45&lt;H45),1,0)+IF(AND(J45="DF",I45&lt;K45),1,0)+IF(AND(M45="DF",L45&lt;N45),1,0)+IF(AND(P45="DF",O45&lt;Q45),1,0)+IF(AND(S45="DF",R45&lt;T45),1,0)+IF(AND(V45="DF",U45&lt;W45),1,0)+IF(AND(Y45="DF",X45&lt;Z45),1,0)+IF(AND(AB45="DF",AA45&lt;AC45),1,0)+IF(AND(AE45="DF",AD45&lt;AF45),1,0)+IF(AND(AH45="DF",AG45&lt;AI45),1,0)+IF(AND(AK45="DF",AJ45&lt;AL45),1,0)+IF(AND(AN45="DF",AM45&lt;AO45),1,0)+IF(AND(AQ45="DF",AP45&lt;AR45),1,0)+IF(AND(AT45="DF",AS45&lt;AU45),1,0)+IF(AND(AW45="DF",AV45&lt;AX45),1,0)+IF(AND(AZ45="DF",AY45&lt;BA45),1,0)+IF(AND(BC45="DF",BB45&lt;BD45),1,0)+IF(AND(BF45="DF",BE45&lt;BG45),1,0)+IF(AND(BI45="DF",BH45&lt;BJ45),1,0)+IF(AND(BL45="DF",BK45&lt;BM45),1,0)+IF(AND(BO45="DF",BN45&lt;BP45),1,0)+IF(AND(BR45="DF",BQ45&lt;BS45),1,0)+IF(AND(BU45="DF",BT45&lt;BV45),1,0)</f>
        <v>0</v>
      </c>
      <c r="CD45" s="97">
        <f>SUM(C45)+SUM(F45)+SUM(I45)+SUM(L45)+SUM(O45)+SUM(R45)+SUM(U45)+SUM(X45)+SUM(AA45)+SUM(AD45)+SUM(AG45)+SUM(AJ45)+SUM(AM45)+SUM(AP45)+SUM(AS45)+SUM(AV45)+SUM(AY45)+SUM(BB45)+SUM(BE45)+SUM(BH45)+SUM(BK45)+SUM(BN45)+SUM(BQ45)+SUM(BT45)</f>
        <v>0</v>
      </c>
      <c r="CE45" s="97">
        <f>SUM(E45)+SUM(H45)+SUM(K45)+SUM(N45)+SUM(Q45)+SUM(T45)+SUM(W45)+SUM(Z45)+SUM(AC45)+SUM(AF45)+SUM(AI45)+SUM(AL45)+SUM(AO45)+SUM(AR45)+SUM(AU45)+SUM(AX45)+SUM(BA45)+SUM(BD45)+SUM(BG45)+SUM(BJ45)+SUM(BM45)+SUM(BP45)+SUM(BS45)+SUM(BV45)</f>
        <v>0</v>
      </c>
      <c r="CF45" s="101">
        <f>CD45-CE45</f>
        <v>0</v>
      </c>
      <c r="CG45" s="105">
        <f>SUM(BY45*$BY$5)+SUM(BZ45*$BZ$5)+SUM(CA45*$CA$5)+SUM(CB45*$CB$5)+SUM(CC45*$CC$5)</f>
        <v>0</v>
      </c>
      <c r="CH45" s="19"/>
      <c r="CI45" s="129">
        <f>SUM(CL45:CP45)</f>
        <v>0</v>
      </c>
      <c r="CJ45" s="129">
        <f>CS45-CT45</f>
        <v>0</v>
      </c>
      <c r="CK45" s="19"/>
      <c r="CL45" s="126">
        <f>IF(AND(CG45=$CG$9,C45&gt;E45,D45="-"),$BY$5,0)+IF(AND(CG45=$CG$11,F45&gt;H45,G45="-"),$BY$5,0)+IF(AND(CG45=$CG$13,I45&gt;K45,J45="-"),$BY$5,0)+IF(AND(CG45=$CG$15,L45&gt;N45,M45="-"),$BY$5,0)+IF(AND(CG45=$CG$17,O45&gt;Q45,P45="-"),$BY$5,0)+IF(AND(CG45=$CG$19,R45&gt;T45,S45="-"),$BY$5,0)+IF(AND(CG45=$CG$21,U45&gt;W45,V45="-"),$BY$5,0)+IF(AND(CG45=$CG$23,X45&gt;Z45,Y45="-"),$BY$5,0)+IF(AND(CG45=$CG$25,AA45&gt;AC45,AB45="-"),$BY$5,0)+IF(AND(CG45=$CG$27,AD45&gt;AF45,AE45="-"),$BY$5,0)+IF(AND(CG45=$CG$29,AG45&gt;AI45,AH45="-"),$BY$5,0)+IF(AND(CG45=$CG$31,AJ45&gt;AL45,AK45="-"),$BY$5,0)+IF(AND(CG45=$CG$33,AM45&gt;AO45,AN45="-"),$BY$5,0)+IF(AND(CG45=$CG$35,AP45&gt;AR45,AQ45="-"),$BY$5,0)+IF(AND(CG45=$CG$37,AS45&gt;AU45,AT45="-"),$BY$5,0)+IF(AND(CG45=$CG$39,AV45&gt;AX45,AW45="-"),$BY$5,0)+IF(AND(CG45=$CG$41,AY45&gt;BA45,AZ45="-"),$BY$5,0)+IF(AND(CG45=$CG$43,BB45&gt;BD45,BC45="-"),$BY$5,0)+IF(AND(CG45=$CG$45,BE45&gt;BG45,BF45="-"),$BY$5,0)+IF(AND(CG45=$CG$47,BH45&gt;BJ45,BI45="-"),$BY$5,0)+IF(AND(CG45=$CG$49,BK45&gt;BM45,BL45="-"),$BY$5,0)+IF(AND(CG45=$CG$51,BN45&gt;BP45,BO45="-"),$BY$5,0)+IF(AND(CG45=$CG$53,BQ45&gt;BS45,BR45="-"),$BY$5,0)+IF(AND(CG45=$CG$55,BT45&gt;BV45,BU45="-"),$BY$5,0)</f>
        <v>0</v>
      </c>
      <c r="CM45" s="124">
        <f>IF(AND(CG45=$CG$9,C45=E45,E45&lt;&gt;"",D45="-"),$BZ$5,0)+IF(AND(CG45=$CG$11,F45=H45,H45&lt;&gt;"",G45="-"),$BZ$5,0)+IF(AND(CG45=$CG$13,I45=K45,K45&lt;&gt;"",J45="-"),$BZ$5,0)+IF(AND(CG45=$CG$15,L45=N45,N45&lt;&gt;"",M45="-"),$BZ$5,0)+IF(AND(CG45=$CG$17,O45=Q45,Q45&lt;&gt;"",P45="-"),$BZ$5,0)+IF(AND(CG45=$CG$19,R45=T45,T45&lt;&gt;"",S45="-"),$BZ$5,0)+IF(AND(CG45=$CG$21,U45=W45,W45&lt;&gt;"",V45="-"),$BZ$5,0)+IF(AND(CG45=$CG$23,X45=Z45,Z45&lt;&gt;"",Y45="-"),$BZ$5,0)+IF(AND(CG45=$CG$25,AA45=AC45,AC45&lt;&gt;"",AB45="-"),$BZ$5,0)+IF(AND(CG45=$CG$27,AD45=AF45,AF45&lt;&gt;"",AE45="-"),$BZ$5,0)+IF(AND(CG45=$CG$29,AG45=AI45,AI45&lt;&gt;"",AH45="-"),$BZ$5,0)+IF(AND(CG45=$CG$31,AJ45=AL45,AL45&lt;&gt;"",AK45="-"),$BZ$5,0)+IF(AND(CG45=$CG$33,AM45=AO45,AO45&lt;&gt;"",AN45="-"),$BZ$5,0)+IF(AND(CG45=$CG$35,AP45=AR45,AR45&lt;&gt;"",AQ45="-"),$BZ$5,0)+IF(AND(CG45=$CG$37,AS45=AU45,AU45&lt;&gt;"",AT45="-"),$BZ$5,0)+IF(AND(CG45=$CG$39,AV45=AX45,AX45&lt;&gt;"",AW45="-"),$BZ$5,0)+IF(AND(CG45=$CG$41,AY45=BA45,BA45&lt;&gt;"",AZ45="-"),$BZ$5,0)+IF(AND(CG45=$CG$43,BB45=BD45,BD45&lt;&gt;"",BC45="-"),$BZ$5,0)+IF(AND(CG45=$CG$45,BE45=BG45,BG45&lt;&gt;"",BF45="-"),$BZ$5,0)+IF(AND(CG45=$CG$47,BH45=BJ45,BJ45&lt;&gt;"",BI45="-"),$BZ$5,0)+IF(AND(CG45=$CG$49,BK45=BM45,BM45&lt;&gt;"",BL45="-"),$BZ$5,0)+IF(AND(CG45=$CG$51,BN45=BP45,BP45&lt;&gt;"",BO45="-"),$BZ$5,0)+IF(AND(CG45=$CG$53,BQ45=BS45,BS45&lt;&gt;"",BR45="-"),$BZ$5,0)+IF(AND(CG45=$CG$55,BT45=BV45,BV45&lt;&gt;"",BU45="-"),$BZ$5,0)</f>
        <v>0</v>
      </c>
      <c r="CN45" s="124">
        <f>IF(AND(CG45=$CG$9,C45&lt;E45,D45="-"),$CA$5,0)+IF(AND(CG45=$CG$11,F45&lt;H45,G45="-"),$CA$5,0)+IF(AND(CG45=$CG$13,I45&lt;K45,J45="-"),$CA$5,0)+IF(AND(CG45=$CG$15,L45&lt;N45,M45="-"),$CA$5,0)+IF(AND(CG45=$CG$17,O45&lt;Q45,P45="-"),$CA$5,0)+IF(AND(CG45=$CG$19,R45&lt;T45,S45="-"),$CA$5,0)+IF(AND(CG45=$CG$21,U45&lt;W45,V45="-"),$CA$5,0)+IF(AND(CG45=$CG$23,X45&lt;Z45,Y45="-"),$CA$5,0)+IF(AND(CG45=$CG$25,AA45&lt;AC45,AB45="-"),$CA$5,0)+IF(AND(CG45=$CG$27,AD45&lt;AF45,AE45="-"),$CA$5,0)+IF(AND(CG45=$CG$29,AG45&lt;AI45,AH45="-"),$CA$5,0)+IF(AND(CG45=$CG$31,AJ45&lt;AL45,AK45="-"),$CA$5,0)+IF(AND(CG45=$CG$33,AM45&lt;AO45,AN45="-"),$CA$5,0)+IF(AND(CG45=$CG$35,AP45&lt;AR45,AQ45="-"),$CA$5,0)+IF(AND(CG45=$CG$37,AS45&lt;AU45,AT45="-"),$CA$5,0)+IF(AND(CG45=$CG$39,AV45&lt;AX45,AW45="-"),$CA$5,0)+IF(AND(CG45=$CG$41,AY45&lt;BA45,AZ45="-"),$CA$5,0)+IF(AND(CG45=$CG$43,BB45&lt;BD45,BC45="-"),$CA$5,0)+IF(AND(CG45=$CG$45,BE45&lt;BG45,BF45="-"),$CA$5,0)+IF(AND(CG45=$CG$47,BH45&lt;BJ45,BI45="-"),$CA$5,0)+IF(AND(CG45=$CG$49,BK45&lt;BM45,BL45="-"),$CA$5,0)+IF(AND(CG45=$CG$51,BN45&lt;BP45,BO45="-"),$CA$5,0)+IF(AND(CG45=$CG$53,BQ45&lt;BS45,BR45="-"),$CA$5,0)+IF(AND(CG45=$CG$55,BT45&lt;BV45,BU45="-"),$CA$5,0)</f>
        <v>0</v>
      </c>
      <c r="CO45" s="125">
        <f>IF(AND(CG45=$CG$9,C45&gt;E45,D45="DF"),$CB$5,0)+IF(AND(CG45=$CG$11,F45&gt;H45,G45="DF"),$CB$5,0)+IF(AND(CG45=$CG$13,I45&gt;K45,J45="DF"),$CB$5,0)+IF(AND(CG45=$CG$15,L45&gt;N45,M45="DF"),$CB$5,0)+IF(AND(CG45=$CG$17,O45&gt;Q45,P45="DF"),$CB$5,0)+IF(AND(CG45=$CG$19,R45&gt;T45,S45="DF"),$CB$5,0)+IF(AND(CG45=$CG$21,U45&gt;W45,V45="DF"),$CB$5,0)+IF(AND(CG45=$CG$23,X45&gt;Z45,Y45="DF"),$CB$5,0)+IF(AND(CG45=$CG$25,AA45&gt;AC45,AB45="DF"),$CB$5,0)+IF(AND(CG45=$CG$27,AD45&gt;AF45,AE45="DF"),$CB$5,0)+IF(AND(CG45=$CG$29,AG45&gt;AI45,AH45="DF"),$CB$5,0)+IF(AND(CG45=$CG$31,AJ45&gt;AL45,AK45="DF"),$CB$5,0)+IF(AND(CG45=$CG$33,AM45&gt;AO45,AN45="DF"),$CB$5,0)+IF(AND(CG45=$CG$35,AP45&gt;AR45,AQ45="DF"),$CB$5,0)+IF(AND(CG45=$CG$37,AS45&gt;AU45,AT45="DF"),$CB$5,0)+IF(AND(CG45=$CG$39,AV45&gt;AX45,AW45="DF"),$CB$5,0)+IF(AND(CG45=$CG$41,AY45&gt;BA45,AZ45="DF"),$CB$5,0)+IF(AND(CG45=$CG$43,BB45&gt;BD45,BC45="DF"),$CB$5,0)+IF(AND(CG45=$CG$45,BE45&gt;BG45,BF45="DF"),$CB$5,0)+IF(AND(CG45=$CG$47,BH45&gt;BJ45,BI45="DF"),$CB$5,0)+IF(AND(CG45=$CG$49,BK45&gt;BM45,BL45="DF"),$CB$5,0)+IF(AND(CG45=$CG$51,BN45&gt;BP45,BO45="DF"),$CB$5,0)+IF(AND(CG45=$CG$53,BQ45&gt;BS45,BR45="DF"),$CB$5,0)+IF(AND(CG45=$CG$55,BT45&gt;BV45,BU45="DF"),$CB$5,0)</f>
        <v>0</v>
      </c>
      <c r="CP45" s="127">
        <f>IF(AND(CG45=$CG$9,C45&lt;E45,D45="DF"),$CC$5,0)+IF(AND(CG45=$CG$11,F45&lt;H45,G45="DF"),$CC$5,0)+IF(AND(CG45=$CG$13,I45&lt;K45,J45="DF"),$CC$5,0)+IF(AND(CG45=$CG$15,L45&lt;N45,M45="DF"),$CC$5,0)+IF(AND(CG45=$CG$17,O45&lt;Q45,P45="DF"),$CC$5,0)+IF(AND(CG45=$CG$19,R45&lt;T45,S45="DF"),$CC$5,0)+IF(AND(CG45=$CG$21,U45&lt;W45,V45="DF"),$CC$5,0)+IF(AND(CG45=$CG$23,X45&lt;Z45,Y45="DF"),$CC$5,0)+IF(AND(CG45=$CG$25,AA45&lt;AC45,AB45="DF"),$CC$5,0)+IF(AND(CG45=$CG$27,AD45&lt;AF45,AE45="DF"),$CC$5,0)+IF(AND(CG45=$CG$29,AG45&lt;AI45,AH45="DF"),$CC$5,0)+IF(AND(CG45=$CG$31,AJ45&lt;AL45,AK45="DF"),$CC$5,0)+IF(AND(CG45=$CG$33,AM45&lt;AO45,AN45="DF"),$CC$5,0)+IF(AND(CG45=$CG$35,AP45&lt;AR45,AQ45="DF"),$CC$5,0)+IF(AND(CG45=$CG$37,AS45&lt;AU45,AT45="DF"),$CC$5,0)+IF(AND(CG45=$CG$39,AV45&lt;AX45,AW45="DF"),$CC$5,0)+IF(AND(CG45=$CG$41,AY45&lt;BA45,AZ45="DF"),$CC$5,0)+IF(AND(CG45=$CG$43,BB45&lt;BD45,BC45="DF"),$CC$5,0)+IF(AND(CG45=$CG$45,BE45&lt;BG45,BF45="DF"),$CC$5,0)+IF(AND(CG45=$CG$47,BH45&lt;BJ45,BI45="DF"),$CC$5,0)+IF(AND(CG45=$CG$49,BK45&lt;BM45,BL45="DF"),$CC$5,0)+IF(AND(CG45=$CG$51,BN45&lt;BP45,BO45="DF"),$CC$5,0)+IF(AND(CG45=$CG$53,BQ45&lt;BS45,BR45="DF"),$CC$5,0)+IF(AND(CG45=$CG$55,BT45&lt;BV45,BU45="DF"),$CC$5,0)</f>
        <v>0</v>
      </c>
      <c r="CQ45" s="19"/>
      <c r="CR45" s="19"/>
      <c r="CS45" s="156">
        <f>IF(AND(CG45=$CG$9),SUM(C45),0)+IF(AND(CG45=$CG$11),SUM(F45),0)+IF(AND(CG45=$CG$13),SUM(I45),0)+IF(AND(CG45=$CG$15),SUM(L45),0)+IF(AND(CG45=$CG$17),SUM(O45),0)+IF(AND(CG45=$CG$19),SUM(R45),0)+IF(AND(CG45=$CG$21),SUM(U45),0)+IF(AND(CG45=$CG$23),SUM(X45),0)+IF(AND(CG45=$CG$25),SUM(AA45),0)+IF(AND(CG45=$CG$27),SUM(AD45),0)+IF(AND(CG45=$CG$29),SUM(AG45),0)+IF(AND(CG45=$CG$31),SUM(AJ45),0)+IF(AND(CG45=$CG$33),SUM(AM45),0)+IF(AND(CG45=$CG$35),SUM(AP45),0)+IF(AND(CG45=$CG$37),SUM(AS45),0)+IF(AND(CG45=$CG$39),SUM(AV45),0)+IF(AND(CG45=$CG$41),SUM(AY45),0)+IF(AND(CG45=$CG$43),SUM(BB45),0)+IF(AND(CG45=$CG$45),SUM(BE45),0)+IF(AND(CG45=$CG$47),SUM(BH45),0)+IF(AND(CG45=$CG$49),SUM(BK45),0)+IF(AND(CG45=$CG$51),SUM(BN45),0)+IF(AND(CG45=$CG$53),SUM(BQ45),0)+IF(AND(CG45=$CG$55),SUM(BT45),0)</f>
        <v>0</v>
      </c>
      <c r="CT45" s="136">
        <f>IF(AND(CG45=$CG$9),SUM(E45),0)+IF(AND(CG45=$CG$11),SUM(H45),0)+IF(AND(CG45=$CG$13),SUM(K45),0)+IF(AND(CG45=$CG$15),SUM(N45),0)+IF(AND(CG45=$CG$17),SUM(Q45),0)+IF(AND(CG45=$CG$19),SUM(T45),0)+IF(AND(CG45=$CG$21),SUM(W45),0)+IF(AND(CG45=$CG$23),SUM(Z45),0)+IF(AND(CG45=$CG$25),SUM(AC45),0)+IF(AND(CG45=$CG$27),SUM(AF45),0)+IF(AND(CG45=$CG$29),SUM(AI45),0)+IF(AND(CG45=$CG$31),SUM(AL45),0)+IF(AND(CG45=$CG$33),SUM(AO45),0)+IF(AND(CG45=$CG$35),SUM(AR45),0)+IF(AND(CG45=$CG$37),SUM(AU45),0)+IF(AND(CG45=$CG$39),SUM(AX45),0)+IF(AND(CG45=$CG$41),SUM(BA45),0)+IF(AND(CG45=$CG$43),SUM(BD45),0)+IF(AND(CG45=$CG$45),SUM(BG45),0)+IF(AND(CG45=$CG$47),SUM(BJ45),0)+IF(AND(CG45=$CG$49),SUM(BM45),0)+IF(AND(CG45=$CG$51),SUM(BP45),0)+IF(AND(CG45=$CG$53),SUM(BS45),0)+IF(AND(CG45=$CG$55),SUM(BV45),0)</f>
        <v>0</v>
      </c>
      <c r="CU45" s="19"/>
      <c r="CV45" s="19"/>
      <c r="CW45" s="19"/>
    </row>
    <row r="46" spans="2:101" ht="12" customHeight="1" x14ac:dyDescent="0.35">
      <c r="B46" s="431" t="str">
        <f>INICIO!C26</f>
        <v>EQUIPO T</v>
      </c>
      <c r="C46" s="482" t="str">
        <f>IF(BH8&lt;&gt;"",BH8,"")</f>
        <v/>
      </c>
      <c r="D46" s="435"/>
      <c r="E46" s="462"/>
      <c r="F46" s="434" t="str">
        <f>IF(BH10&lt;&gt;"",BH10,"")</f>
        <v/>
      </c>
      <c r="G46" s="435"/>
      <c r="H46" s="462"/>
      <c r="I46" s="434" t="str">
        <f>IF(BH12&lt;&gt;"",BH12,"")</f>
        <v/>
      </c>
      <c r="J46" s="435"/>
      <c r="K46" s="462"/>
      <c r="L46" s="434" t="str">
        <f>IF(BH14&lt;&gt;"",BH14,"")</f>
        <v/>
      </c>
      <c r="M46" s="435"/>
      <c r="N46" s="462"/>
      <c r="O46" s="434" t="str">
        <f>IF(BH16&lt;&gt;"",BH16,"")</f>
        <v/>
      </c>
      <c r="P46" s="435"/>
      <c r="Q46" s="462"/>
      <c r="R46" s="434" t="str">
        <f>IF(BH18&lt;&gt;"",BH18,"")</f>
        <v/>
      </c>
      <c r="S46" s="435"/>
      <c r="T46" s="462"/>
      <c r="U46" s="434" t="str">
        <f>IF(BH20&lt;&gt;"",BH20,"")</f>
        <v/>
      </c>
      <c r="V46" s="435"/>
      <c r="W46" s="462"/>
      <c r="X46" s="434" t="str">
        <f>IF(BH22&lt;&gt;"",BH22,"")</f>
        <v/>
      </c>
      <c r="Y46" s="435"/>
      <c r="Z46" s="462"/>
      <c r="AA46" s="434" t="str">
        <f>IF(BH24&lt;&gt;"",BH24,"")</f>
        <v/>
      </c>
      <c r="AB46" s="435"/>
      <c r="AC46" s="462"/>
      <c r="AD46" s="434" t="str">
        <f>IF(BH26&lt;&gt;"",BH26,"")</f>
        <v/>
      </c>
      <c r="AE46" s="435"/>
      <c r="AF46" s="462"/>
      <c r="AG46" s="434" t="str">
        <f>IF(BH28&lt;&gt;"",BH28,"")</f>
        <v/>
      </c>
      <c r="AH46" s="435"/>
      <c r="AI46" s="462"/>
      <c r="AJ46" s="434" t="str">
        <f>IF(BH30&lt;&gt;"",BH30,"")</f>
        <v/>
      </c>
      <c r="AK46" s="435"/>
      <c r="AL46" s="462"/>
      <c r="AM46" s="434" t="str">
        <f>IF(BH32&lt;&gt;"",BH32,"")</f>
        <v/>
      </c>
      <c r="AN46" s="435"/>
      <c r="AO46" s="462"/>
      <c r="AP46" s="434" t="str">
        <f>IF(BH34&lt;&gt;"",BH34,"")</f>
        <v/>
      </c>
      <c r="AQ46" s="435"/>
      <c r="AR46" s="462"/>
      <c r="AS46" s="434" t="str">
        <f>IF(BH36&lt;&gt;"",BH36,"")</f>
        <v/>
      </c>
      <c r="AT46" s="435"/>
      <c r="AU46" s="462"/>
      <c r="AV46" s="434" t="str">
        <f>IF(BH38&lt;&gt;"",BH38,"")</f>
        <v/>
      </c>
      <c r="AW46" s="435"/>
      <c r="AX46" s="462"/>
      <c r="AY46" s="434" t="str">
        <f>IF(BH40&lt;&gt;"",BH40,"")</f>
        <v/>
      </c>
      <c r="AZ46" s="435"/>
      <c r="BA46" s="462"/>
      <c r="BB46" s="434" t="str">
        <f>IF(BH42&lt;&gt;"",BH42,"")</f>
        <v/>
      </c>
      <c r="BC46" s="435"/>
      <c r="BD46" s="462"/>
      <c r="BE46" s="434" t="str">
        <f>IF(BH44&lt;&gt;"",BH44,"")</f>
        <v/>
      </c>
      <c r="BF46" s="435"/>
      <c r="BG46" s="462"/>
      <c r="BH46" s="445"/>
      <c r="BI46" s="446"/>
      <c r="BJ46" s="481"/>
      <c r="BK46" s="471" t="str">
        <f>IF(ISNA(VLOOKUP(CONCATENATE($B46,BK$7,"1"),'P&amp;R'!$N$8:$Q$1113,2,FALSE)), "", VLOOKUP(CONCATENATE($B46,BK$7,"1"),'P&amp;R'!$N$8:$Q$1113,2,FALSE))</f>
        <v/>
      </c>
      <c r="BL46" s="472"/>
      <c r="BM46" s="473"/>
      <c r="BN46" s="471" t="str">
        <f>IF(ISNA(VLOOKUP(CONCATENATE($B46,BN$7,"1"),'P&amp;R'!$N$8:$Q$1113,2,FALSE)), "", VLOOKUP(CONCATENATE($B46,BN$7,"1"),'P&amp;R'!$N$8:$Q$1113,2,FALSE))</f>
        <v/>
      </c>
      <c r="BO46" s="472"/>
      <c r="BP46" s="473"/>
      <c r="BQ46" s="471" t="str">
        <f>IF(ISNA(VLOOKUP(CONCATENATE($B46,BQ$7,"1"),'P&amp;R'!$N$8:$Q$1113,2,FALSE)), "", VLOOKUP(CONCATENATE($B46,BQ$7,"1"),'P&amp;R'!$N$8:$Q$1113,2,FALSE))</f>
        <v/>
      </c>
      <c r="BR46" s="472"/>
      <c r="BS46" s="473"/>
      <c r="BT46" s="471" t="str">
        <f>IF(ISNA(VLOOKUP(CONCATENATE($B46,BT$7,"1"),'P&amp;R'!$N$8:$Q$1113,2,FALSE)), "", VLOOKUP(CONCATENATE($B46,BT$7,"1"),'P&amp;R'!$N$8:$Q$1113,2,FALSE))</f>
        <v/>
      </c>
      <c r="BU46" s="472"/>
      <c r="BV46" s="473"/>
      <c r="BW46" s="162"/>
      <c r="BX46" s="85"/>
      <c r="BY46" s="88"/>
      <c r="BZ46" s="88"/>
      <c r="CA46" s="88"/>
      <c r="CB46" s="92"/>
      <c r="CC46" s="92"/>
      <c r="CD46" s="96"/>
      <c r="CE46" s="96"/>
      <c r="CF46" s="100"/>
      <c r="CG46" s="104"/>
      <c r="CH46" s="19"/>
      <c r="CI46" s="122"/>
      <c r="CJ46" s="122"/>
      <c r="CK46" s="19"/>
      <c r="CL46" s="150"/>
      <c r="CM46" s="19"/>
      <c r="CN46" s="19"/>
      <c r="CO46" s="19"/>
      <c r="CP46" s="151"/>
      <c r="CQ46" s="19"/>
      <c r="CR46" s="19"/>
      <c r="CS46" s="154"/>
      <c r="CT46" s="155"/>
      <c r="CU46" s="19"/>
      <c r="CV46" s="19"/>
      <c r="CW46" s="19"/>
    </row>
    <row r="47" spans="2:101" ht="24.9" customHeight="1" x14ac:dyDescent="0.35">
      <c r="B47" s="432"/>
      <c r="C47" s="329" t="str">
        <f>IF(BJ9&lt;&gt;"",BJ9,"")</f>
        <v/>
      </c>
      <c r="D47" s="330" t="str">
        <f>IF(BI9&lt;&gt;"",BI9,"")</f>
        <v/>
      </c>
      <c r="E47" s="333" t="str">
        <f>IF(BH9&lt;&gt;"",BH9,"")</f>
        <v/>
      </c>
      <c r="F47" s="332" t="str">
        <f>IF(BJ11&lt;&gt;"",BJ11,"")</f>
        <v/>
      </c>
      <c r="G47" s="330" t="str">
        <f>IF(BI11&lt;&gt;"",BI11,"")</f>
        <v/>
      </c>
      <c r="H47" s="331" t="str">
        <f>IF(BH11&lt;&gt;"",BH11,"")</f>
        <v/>
      </c>
      <c r="I47" s="332" t="str">
        <f>IF(BJ13&lt;&gt;"",BJ13,"")</f>
        <v/>
      </c>
      <c r="J47" s="330" t="str">
        <f>IF(BI13&lt;&gt;"",BI13,"")</f>
        <v/>
      </c>
      <c r="K47" s="331" t="str">
        <f>IF(BH13&lt;&gt;"",BH13,"")</f>
        <v/>
      </c>
      <c r="L47" s="332" t="str">
        <f>IF(BJ15&lt;&gt;"",BJ15,"")</f>
        <v/>
      </c>
      <c r="M47" s="330" t="str">
        <f>IF(BI15&lt;&gt;"",BI15,"")</f>
        <v/>
      </c>
      <c r="N47" s="331" t="str">
        <f>IF(BH15&lt;&gt;"",BH15,"")</f>
        <v/>
      </c>
      <c r="O47" s="332" t="str">
        <f>IF(BJ17&lt;&gt;"",BJ17,"")</f>
        <v/>
      </c>
      <c r="P47" s="330" t="str">
        <f>IF(BI17&lt;&gt;"",BI17,"")</f>
        <v/>
      </c>
      <c r="Q47" s="331" t="str">
        <f>IF(BH17&lt;&gt;"",BH17,"")</f>
        <v/>
      </c>
      <c r="R47" s="332" t="str">
        <f>IF(BJ19&lt;&gt;"",BJ19,"")</f>
        <v/>
      </c>
      <c r="S47" s="330" t="str">
        <f>IF(BI19&lt;&gt;"",BI19,"")</f>
        <v/>
      </c>
      <c r="T47" s="331" t="str">
        <f>IF(BH19&lt;&gt;"",BH19,"")</f>
        <v/>
      </c>
      <c r="U47" s="332" t="str">
        <f>IF(BJ21&lt;&gt;"",BJ21,"")</f>
        <v/>
      </c>
      <c r="V47" s="330" t="str">
        <f>IF(BI21&lt;&gt;"",BI21,"")</f>
        <v/>
      </c>
      <c r="W47" s="331" t="str">
        <f>IF(BH21&lt;&gt;"",BH21,"")</f>
        <v/>
      </c>
      <c r="X47" s="332" t="str">
        <f>IF(BJ23&lt;&gt;"",BJ23,"")</f>
        <v/>
      </c>
      <c r="Y47" s="330" t="str">
        <f>IF(BI23&lt;&gt;"",BI23,"")</f>
        <v/>
      </c>
      <c r="Z47" s="331" t="str">
        <f>IF(BH23&lt;&gt;"",BH23,"")</f>
        <v/>
      </c>
      <c r="AA47" s="332" t="str">
        <f>IF(BJ25&lt;&gt;"",BJ25,"")</f>
        <v/>
      </c>
      <c r="AB47" s="330" t="str">
        <f>IF(BI25&lt;&gt;"",BI25,"")</f>
        <v/>
      </c>
      <c r="AC47" s="331" t="str">
        <f>IF(BH25&lt;&gt;"",BH25,"")</f>
        <v/>
      </c>
      <c r="AD47" s="332" t="str">
        <f>IF(BJ27&lt;&gt;"",BJ27,"")</f>
        <v/>
      </c>
      <c r="AE47" s="330" t="str">
        <f>IF(BI27&lt;&gt;"",BI27,"")</f>
        <v/>
      </c>
      <c r="AF47" s="331" t="str">
        <f>IF(BH27&lt;&gt;"",BH27,"")</f>
        <v/>
      </c>
      <c r="AG47" s="332" t="str">
        <f>IF(BJ29&lt;&gt;"",BJ29,"")</f>
        <v/>
      </c>
      <c r="AH47" s="330" t="str">
        <f>IF(BI29&lt;&gt;"",BI29,"")</f>
        <v/>
      </c>
      <c r="AI47" s="331" t="str">
        <f>IF(BH29&lt;&gt;"",BH29,"")</f>
        <v/>
      </c>
      <c r="AJ47" s="332" t="str">
        <f>IF(BJ31&lt;&gt;"",BJ31,"")</f>
        <v/>
      </c>
      <c r="AK47" s="330" t="str">
        <f>IF(BI31&lt;&gt;"",BI31,"")</f>
        <v/>
      </c>
      <c r="AL47" s="331" t="str">
        <f>IF(BH31&lt;&gt;"",BH31,"")</f>
        <v/>
      </c>
      <c r="AM47" s="332" t="str">
        <f>IF(BJ33&lt;&gt;"",BJ33,"")</f>
        <v/>
      </c>
      <c r="AN47" s="330" t="str">
        <f>IF(BI33&lt;&gt;"",BI33,"")</f>
        <v/>
      </c>
      <c r="AO47" s="331" t="str">
        <f>IF(BH33&lt;&gt;"",BH33,"")</f>
        <v/>
      </c>
      <c r="AP47" s="332" t="str">
        <f>IF(BJ35&lt;&gt;"",BJ35,"")</f>
        <v/>
      </c>
      <c r="AQ47" s="330" t="str">
        <f>IF(BI35&lt;&gt;"",BI35,"")</f>
        <v/>
      </c>
      <c r="AR47" s="331" t="str">
        <f>IF(BH35&lt;&gt;"",BH35,"")</f>
        <v/>
      </c>
      <c r="AS47" s="332" t="str">
        <f>IF(BJ37&lt;&gt;"",BJ37,"")</f>
        <v/>
      </c>
      <c r="AT47" s="330" t="str">
        <f>IF(BI37&lt;&gt;"",BI37,"")</f>
        <v/>
      </c>
      <c r="AU47" s="331" t="str">
        <f>IF(BH37&lt;&gt;"",BH37,"")</f>
        <v/>
      </c>
      <c r="AV47" s="332" t="str">
        <f>IF(BJ39&lt;&gt;"",BJ39,"")</f>
        <v/>
      </c>
      <c r="AW47" s="330" t="str">
        <f>IF(BI39&lt;&gt;"",BI39,"")</f>
        <v/>
      </c>
      <c r="AX47" s="331" t="str">
        <f>IF(BH39&lt;&gt;"",BH39,"")</f>
        <v/>
      </c>
      <c r="AY47" s="332" t="str">
        <f>IF(BJ41&lt;&gt;"",BJ41,"")</f>
        <v/>
      </c>
      <c r="AZ47" s="330" t="str">
        <f>IF(BI41&lt;&gt;"",BI41,"")</f>
        <v/>
      </c>
      <c r="BA47" s="331" t="str">
        <f>IF(BH41&lt;&gt;"",BH41,"")</f>
        <v/>
      </c>
      <c r="BB47" s="332" t="str">
        <f>IF(BJ43&lt;&gt;"",BJ43,"")</f>
        <v/>
      </c>
      <c r="BC47" s="330" t="str">
        <f>IF(BI43&lt;&gt;"",BI43,"")</f>
        <v/>
      </c>
      <c r="BD47" s="331" t="str">
        <f>IF(BH43&lt;&gt;"",BH43,"")</f>
        <v/>
      </c>
      <c r="BE47" s="332" t="str">
        <f>IF(BJ45&lt;&gt;"",BJ45,"")</f>
        <v/>
      </c>
      <c r="BF47" s="330" t="str">
        <f>IF(BI45&lt;&gt;"",BI45,"")</f>
        <v/>
      </c>
      <c r="BG47" s="331" t="str">
        <f>IF(BH45&lt;&gt;"",BH45,"")</f>
        <v/>
      </c>
      <c r="BH47" s="334"/>
      <c r="BI47" s="327"/>
      <c r="BJ47" s="328"/>
      <c r="BK47" s="324" t="str">
        <f>IF(ISNA(VLOOKUP(CONCATENATE($B46,BK$7,"1"),'P&amp;R'!$N$8:$Q$1113,3,FALSE)), "", VLOOKUP(CONCATENATE($B46,BK$7,"1"),'P&amp;R'!$N$8:$Q$1113,3,FALSE))</f>
        <v/>
      </c>
      <c r="BL47" s="324" t="str">
        <f>IF(ISNA(VLOOKUP(CONCATENATE($B46,BK$7,"1"),'P&amp;R'!$N$8:$Q$1113,4,FALSE)), "", VLOOKUP(CONCATENATE($B46,BK$7,"1"),'P&amp;R'!$N$8:$Q$1113,4,FALSE))</f>
        <v/>
      </c>
      <c r="BM47" s="325" t="str">
        <f>IF(ISNA(VLOOKUP(CONCATENATE(BK$7,$B46,"1"),'P&amp;R'!$N$8:$Q$1113,3,FALSE)), "", VLOOKUP(CONCATENATE(BK$7,$B46,"1"),'P&amp;R'!$N$8:$Q$1113,3,FALSE))</f>
        <v/>
      </c>
      <c r="BN47" s="324" t="str">
        <f>IF(ISNA(VLOOKUP(CONCATENATE($B46,BN$7,"1"),'P&amp;R'!$N$8:$Q$1113,3,FALSE)), "", VLOOKUP(CONCATENATE($B46,BN$7,"1"),'P&amp;R'!$N$8:$Q$1113,3,FALSE))</f>
        <v/>
      </c>
      <c r="BO47" s="324" t="str">
        <f>IF(ISNA(VLOOKUP(CONCATENATE($B46,BN$7,"1"),'P&amp;R'!$N$8:$Q$1113,4,FALSE)), "", VLOOKUP(CONCATENATE($B46,BN$7,"1"),'P&amp;R'!$N$8:$Q$1113,4,FALSE))</f>
        <v/>
      </c>
      <c r="BP47" s="325" t="str">
        <f>IF(ISNA(VLOOKUP(CONCATENATE(BN$7,$B46,"1"),'P&amp;R'!$N$8:$Q$1113,3,FALSE)), "", VLOOKUP(CONCATENATE(BN$7,$B46,"1"),'P&amp;R'!$N$8:$Q$1113,3,FALSE))</f>
        <v/>
      </c>
      <c r="BQ47" s="324" t="str">
        <f>IF(ISNA(VLOOKUP(CONCATENATE($B46,BQ$7,"1"),'P&amp;R'!$N$8:$Q$1113,3,FALSE)), "", VLOOKUP(CONCATENATE($B46,BQ$7,"1"),'P&amp;R'!$N$8:$Q$1113,3,FALSE))</f>
        <v/>
      </c>
      <c r="BR47" s="324" t="str">
        <f>IF(ISNA(VLOOKUP(CONCATENATE($B46,BQ$7,"1"),'P&amp;R'!$N$8:$Q$1113,4,FALSE)), "", VLOOKUP(CONCATENATE($B46,BQ$7,"1"),'P&amp;R'!$N$8:$Q$1113,4,FALSE))</f>
        <v/>
      </c>
      <c r="BS47" s="325" t="str">
        <f>IF(ISNA(VLOOKUP(CONCATENATE(BQ$7,$B46,"1"),'P&amp;R'!$N$8:$Q$1113,3,FALSE)), "", VLOOKUP(CONCATENATE(BQ$7,$B46,"1"),'P&amp;R'!$N$8:$Q$1113,3,FALSE))</f>
        <v/>
      </c>
      <c r="BT47" s="324" t="str">
        <f>IF(ISNA(VLOOKUP(CONCATENATE($B46,BT$7,"1"),'P&amp;R'!$N$8:$Q$1113,3,FALSE)), "", VLOOKUP(CONCATENATE($B46,BT$7,"1"),'P&amp;R'!$N$8:$Q$1113,3,FALSE))</f>
        <v/>
      </c>
      <c r="BU47" s="324" t="str">
        <f>IF(ISNA(VLOOKUP(CONCATENATE($B46,BT$7,"1"),'P&amp;R'!$N$8:$Q$1113,4,FALSE)), "", VLOOKUP(CONCATENATE($B46,BT$7,"1"),'P&amp;R'!$N$8:$Q$1113,4,FALSE))</f>
        <v/>
      </c>
      <c r="BV47" s="325" t="str">
        <f>IF(ISNA(VLOOKUP(CONCATENATE(BT$7,$B46,"1"),'P&amp;R'!$N$8:$Q$1113,3,FALSE)), "", VLOOKUP(CONCATENATE(BT$7,$B46,"1"),'P&amp;R'!$N$8:$Q$1113,3,FALSE))</f>
        <v/>
      </c>
      <c r="BW47" s="163"/>
      <c r="BX47" s="86">
        <f>SUM(BY47:CC47)</f>
        <v>0</v>
      </c>
      <c r="BY47" s="89">
        <f>IF(AND(D47&lt;&gt;"DF",C47&gt;E47),1,0)+IF(AND(G47&lt;&gt;"DF",F47&gt;H47),1,0)+IF(AND(J47&lt;&gt;"DF",I47&gt;K47),1,0)+IF(AND(M47&lt;&gt;"DF",L47&gt;N47),1,0)+IF(AND(P47&lt;&gt;"DF",O47&gt;Q47),1,0)+IF(AND(S47&lt;&gt;"DF",R47&gt;T47),1,0)+IF(AND(V47&lt;&gt;"DF",U47&gt;W47),1,0)+IF(AND(Y47&lt;&gt;"DF",X47&gt;Z47),1,0)+IF(AND(AB47&lt;&gt;"DF",AA47&gt;AC47),1,0)+IF(AND(AE47&lt;&gt;"DF",AD47&gt;AF47),1,0)+IF(AND(AH47&lt;&gt;"DF",AG47&gt;AI47),1,0)+IF(AND(AK47&lt;&gt;"DF",AJ47&gt;AL47),1,0)+IF(AND(AN47&lt;&gt;"DF",AM47&gt;AO47),1,0)+IF(AND(AQ47&lt;&gt;"DF",AP47&gt;AR47),1,0)+IF(AND(AT47&lt;&gt;"DF",AS47&gt;AU47),1,0)+IF(AND(AW47&lt;&gt;"DF",AV47&gt;AX47),1,0)+IF(AND(AZ47&lt;&gt;"DF",AY47&gt;BA47),1,0)+IF(AND(BC47&lt;&gt;"DF",BB47&gt;BD47),1,0)+IF(AND(BF47&lt;&gt;"DF",BE47&gt;BG47),1,0)+IF(AND(BI47&lt;&gt;"DF",BH47&gt;BJ47),1,0)+IF(AND(BL47&lt;&gt;"DF",BK47&gt;BM47),1,0)+IF(AND(BO47&lt;&gt;"DF",BN47&gt;BP47),1,0)+IF(AND(BR47&lt;&gt;"DF",BQ47&gt;BS47),1,0)+IF(AND(BU47&lt;&gt;"DF",BT47&gt;BV47),1,0)</f>
        <v>0</v>
      </c>
      <c r="BZ47" s="89">
        <f>IF(AND(C47=E47,C47&lt;&gt;"",E47&lt;&gt;""),1,0)+IF(AND(F47=H47,F47&lt;&gt;"",H47&lt;&gt;""),1,0)+IF(AND(I47=K47,I47&lt;&gt;"",K47&lt;&gt;""),1,0)+IF(AND(L47=N47,L47&lt;&gt;"",N47&lt;&gt;""),1,0)+IF(AND(O47=Q47,O47&lt;&gt;"",Q47&lt;&gt;""),1,0)+IF(AND(R47=T47,R47&lt;&gt;"",T47&lt;&gt;""),1,0)+IF(AND(U47=W47,U47&lt;&gt;"",W47&lt;&gt;""),1,0)+IF(AND(X47=Z47,X47&lt;&gt;"",Z47&lt;&gt;""),1,0)+IF(AND(AA47=AC47,AA47&lt;&gt;"",AC47&lt;&gt;""),1,0)+IF(AND(AD47=AF47,AD47&lt;&gt;"",AF47&lt;&gt;""),1,0)+IF(AND(AG47=AI47,AG47&lt;&gt;"",AI47&lt;&gt;""),1,0)+IF(AND(AJ47=AL47,AJ47&lt;&gt;"",AL47&lt;&gt;""),1,0)+IF(AND(AM47=AO47,AM47&lt;&gt;"",AO47&lt;&gt;""),1,0)+IF(AND(AP47=AR47,AP47&lt;&gt;"",AR47&lt;&gt;""),1,0)+IF(AND(AS47=AU47,AS47&lt;&gt;"",AU47&lt;&gt;""),1,0)+IF(AND(AV47=AX47,AV47&lt;&gt;"",AX47&lt;&gt;""),1,0)+IF(AND(AY47=BA47,AY47&lt;&gt;"",BA47&lt;&gt;""),1,0)+IF(AND(BB47=BD47,BB47&lt;&gt;"",BD47&lt;&gt;""),1,0)+IF(AND(BE47=BG47,BE47&lt;&gt;"",BG47&lt;&gt;""),1,0)+IF(AND(BH47=BJ47,BH47&lt;&gt;"",BJ47&lt;&gt;""),1,0)+IF(AND(BK47=BM47,BK47&lt;&gt;"",BM47&lt;&gt;""),1,0)+IF(AND(BN47=BP47,BN47&lt;&gt;"",BP47&lt;&gt;""),1,0)+IF(AND(BQ47=BS47,BQ47&lt;&gt;"",BS47&lt;&gt;""),1,0)+IF(AND(BT47=BV47,BT47&lt;&gt;"",BV47&lt;&gt;""),1,0)</f>
        <v>0</v>
      </c>
      <c r="CA47" s="89">
        <f>IF(AND(D47&lt;&gt;"DF",C47&lt;E47),1,0)+IF(AND(G47&lt;&gt;"DF",F47&lt;H47),1,0)+IF(AND(J47&lt;&gt;"DF",I47&lt;K47),1,0)+IF(AND(M47&lt;&gt;"DF",L47&lt;N47),1,0)+IF(AND(P47&lt;&gt;"DF",O47&lt;Q47),1,0)+IF(AND(S47&lt;&gt;"DF",R47&lt;T47),1,0)+IF(AND(V47&lt;&gt;"DF",U47&lt;W47),1,0)+IF(AND(Y47&lt;&gt;"DF",X47&lt;Z47),1,0)+IF(AND(AB47&lt;&gt;"DF",AA47&lt;AC47),1,0)+IF(AND(AE47&lt;&gt;"DF",AD47&lt;AF47),1,0)+IF(AND(AH47&lt;&gt;"DF",AG47&lt;AI47),1,0)+IF(AND(AK47&lt;&gt;"DF",AJ47&lt;AL47),1,0)+IF(AND(AN47&lt;&gt;"DF",AM47&lt;AO47),1,0)+IF(AND(AQ47&lt;&gt;"DF",AP47&lt;AR47),1,0)+IF(AND(AT47&lt;&gt;"DF",AS47&lt;AU47),1,0)+IF(AND(AW47&lt;&gt;"DF",AV47&lt;AX47),1,0)+IF(AND(AZ47&lt;&gt;"DF",AY47&lt;BA47),1,0)+IF(AND(BC47&lt;&gt;"DF",BB47&lt;BD47),1,0)+IF(AND(BF47&lt;&gt;"DF",BE47&lt;BG47),1,0)+IF(AND(BI47&lt;&gt;"DF",BH47&lt;BJ47),1,0)+IF(AND(BL47&lt;&gt;"DF",BK47&lt;BM47),1,0)+IF(AND(BO47&lt;&gt;"DF",BN47&lt;BP47),1,0)+IF(AND(BR47&lt;&gt;"DF",BQ47&lt;BS47),1,0)+IF(AND(BU47&lt;&gt;"DF",BT47&lt;BV47),1,0)</f>
        <v>0</v>
      </c>
      <c r="CB47" s="93">
        <f>IF(AND(D47="DF",C47&gt;E47),1,0)+IF(AND(G47="DF",F47&gt;H47),1,0)+IF(AND(J47="DF",I47&gt;K47),1,0)+IF(AND(M47="DF",L47&gt;N47),1,0)+IF(AND(P47="DF",O47&gt;Q47),1,0)+IF(AND(S47="DF",R47&gt;T47),1,0)+IF(AND(V47="DF",U47&gt;W47),1,0)+IF(AND(Y47="DF",X47&gt;Z47),1,0)+IF(AND(AB47="DF",AA47&gt;AC47),1,0)+IF(AND(AE47="DF",AD47&gt;AF47),1,0)+IF(AND(AH47="DF",AG47&gt;AI47),1,0)+IF(AND(AK47="DF",AJ47&gt;AL47),1,0)+IF(AND(AN47="DF",AM47&gt;AO47),1,0)+IF(AND(AQ47="DF",AP47&gt;AR47),1,0)+IF(AND(AT47="DF",AS47&gt;AU47),1,0)+IF(AND(AW47="DF",AV47&gt;AX47),1,0)+IF(AND(AZ47="DF",AY47&gt;BA47),1,0)+IF(AND(BC47="DF",BB47&gt;BD47),1,0)+IF(AND(BF47="DF",BE47&gt;BG47),1,0)+IF(AND(BI47="DF",BH47&gt;BJ47),1,0)+IF(AND(BL47="DF",BK47&gt;BM47),1,0)+IF(AND(BO47="DF",BN47&gt;BP47),1,0)+IF(AND(BR47="DF",BQ47&gt;BS47),1,0)+IF(AND(BU47="DF",BT47&gt;BV47),1,0)</f>
        <v>0</v>
      </c>
      <c r="CC47" s="93">
        <f>IF(AND(D47="DF",C47&lt;E47),1,0)+IF(AND(G47="DF",F47&lt;H47),1,0)+IF(AND(J47="DF",I47&lt;K47),1,0)+IF(AND(M47="DF",L47&lt;N47),1,0)+IF(AND(P47="DF",O47&lt;Q47),1,0)+IF(AND(S47="DF",R47&lt;T47),1,0)+IF(AND(V47="DF",U47&lt;W47),1,0)+IF(AND(Y47="DF",X47&lt;Z47),1,0)+IF(AND(AB47="DF",AA47&lt;AC47),1,0)+IF(AND(AE47="DF",AD47&lt;AF47),1,0)+IF(AND(AH47="DF",AG47&lt;AI47),1,0)+IF(AND(AK47="DF",AJ47&lt;AL47),1,0)+IF(AND(AN47="DF",AM47&lt;AO47),1,0)+IF(AND(AQ47="DF",AP47&lt;AR47),1,0)+IF(AND(AT47="DF",AS47&lt;AU47),1,0)+IF(AND(AW47="DF",AV47&lt;AX47),1,0)+IF(AND(AZ47="DF",AY47&lt;BA47),1,0)+IF(AND(BC47="DF",BB47&lt;BD47),1,0)+IF(AND(BF47="DF",BE47&lt;BG47),1,0)+IF(AND(BI47="DF",BH47&lt;BJ47),1,0)+IF(AND(BL47="DF",BK47&lt;BM47),1,0)+IF(AND(BO47="DF",BN47&lt;BP47),1,0)+IF(AND(BR47="DF",BQ47&lt;BS47),1,0)+IF(AND(BU47="DF",BT47&lt;BV47),1,0)</f>
        <v>0</v>
      </c>
      <c r="CD47" s="97">
        <f>SUM(C47)+SUM(F47)+SUM(I47)+SUM(L47)+SUM(O47)+SUM(R47)+SUM(U47)+SUM(X47)+SUM(AA47)+SUM(AD47)+SUM(AG47)+SUM(AJ47)+SUM(AM47)+SUM(AP47)+SUM(AS47)+SUM(AV47)+SUM(AY47)+SUM(BB47)+SUM(BE47)+SUM(BH47)+SUM(BK47)+SUM(BN47)+SUM(BQ47)+SUM(BT47)</f>
        <v>0</v>
      </c>
      <c r="CE47" s="97">
        <f>SUM(E47)+SUM(H47)+SUM(K47)+SUM(N47)+SUM(Q47)+SUM(T47)+SUM(W47)+SUM(Z47)+SUM(AC47)+SUM(AF47)+SUM(AI47)+SUM(AL47)+SUM(AO47)+SUM(AR47)+SUM(AU47)+SUM(AX47)+SUM(BA47)+SUM(BD47)+SUM(BG47)+SUM(BJ47)+SUM(BM47)+SUM(BP47)+SUM(BS47)+SUM(BV47)</f>
        <v>0</v>
      </c>
      <c r="CF47" s="101">
        <f>CD47-CE47</f>
        <v>0</v>
      </c>
      <c r="CG47" s="105">
        <f>SUM(BY47*$BY$5)+SUM(BZ47*$BZ$5)+SUM(CA47*$CA$5)+SUM(CB47*$CB$5)+SUM(CC47*$CC$5)</f>
        <v>0</v>
      </c>
      <c r="CH47" s="19"/>
      <c r="CI47" s="129">
        <f>SUM(CL47:CP47)</f>
        <v>0</v>
      </c>
      <c r="CJ47" s="129">
        <f>CS47-CT47</f>
        <v>0</v>
      </c>
      <c r="CK47" s="19"/>
      <c r="CL47" s="126">
        <f>IF(AND(CG47=$CG$9,C47&gt;E47,D47="-"),$BY$5,0)+IF(AND(CG47=$CG$11,F47&gt;H47,G47="-"),$BY$5,0)+IF(AND(CG47=$CG$13,I47&gt;K47,J47="-"),$BY$5,0)+IF(AND(CG47=$CG$15,L47&gt;N47,M47="-"),$BY$5,0)+IF(AND(CG47=$CG$17,O47&gt;Q47,P47="-"),$BY$5,0)+IF(AND(CG47=$CG$19,R47&gt;T47,S47="-"),$BY$5,0)+IF(AND(CG47=$CG$21,U47&gt;W47,V47="-"),$BY$5,0)+IF(AND(CG47=$CG$23,X47&gt;Z47,Y47="-"),$BY$5,0)+IF(AND(CG47=$CG$25,AA47&gt;AC47,AB47="-"),$BY$5,0)+IF(AND(CG47=$CG$27,AD47&gt;AF47,AE47="-"),$BY$5,0)+IF(AND(CG47=$CG$29,AG47&gt;AI47,AH47="-"),$BY$5,0)+IF(AND(CG47=$CG$31,AJ47&gt;AL47,AK47="-"),$BY$5,0)+IF(AND(CG47=$CG$33,AM47&gt;AO47,AN47="-"),$BY$5,0)+IF(AND(CG47=$CG$35,AP47&gt;AR47,AQ47="-"),$BY$5,0)+IF(AND(CG47=$CG$37,AS47&gt;AU47,AT47="-"),$BY$5,0)+IF(AND(CG47=$CG$39,AV47&gt;AX47,AW47="-"),$BY$5,0)+IF(AND(CG47=$CG$41,AY47&gt;BA47,AZ47="-"),$BY$5,0)+IF(AND(CG47=$CG$43,BB47&gt;BD47,BC47="-"),$BY$5,0)+IF(AND(CG47=$CG$45,BE47&gt;BG47,BF47="-"),$BY$5,0)+IF(AND(CG47=$CG$47,BH47&gt;BJ47,BI47="-"),$BY$5,0)+IF(AND(CG47=$CG$49,BK47&gt;BM47,BL47="-"),$BY$5,0)+IF(AND(CG47=$CG$51,BN47&gt;BP47,BO47="-"),$BY$5,0)+IF(AND(CG47=$CG$53,BQ47&gt;BS47,BR47="-"),$BY$5,0)+IF(AND(CG47=$CG$55,BT47&gt;BV47,BU47="-"),$BY$5,0)</f>
        <v>0</v>
      </c>
      <c r="CM47" s="124">
        <f>IF(AND(CG47=$CG$9,C47=E47,E47&lt;&gt;"",D47="-"),$BZ$5,0)+IF(AND(CG47=$CG$11,F47=H47,H47&lt;&gt;"",G47="-"),$BZ$5,0)+IF(AND(CG47=$CG$13,I47=K47,K47&lt;&gt;"",J47="-"),$BZ$5,0)+IF(AND(CG47=$CG$15,L47=N47,N47&lt;&gt;"",M47="-"),$BZ$5,0)+IF(AND(CG47=$CG$17,O47=Q47,Q47&lt;&gt;"",P47="-"),$BZ$5,0)+IF(AND(CG47=$CG$19,R47=T47,T47&lt;&gt;"",S47="-"),$BZ$5,0)+IF(AND(CG47=$CG$21,U47=W47,W47&lt;&gt;"",V47="-"),$BZ$5,0)+IF(AND(CG47=$CG$23,X47=Z47,Z47&lt;&gt;"",Y47="-"),$BZ$5,0)+IF(AND(CG47=$CG$25,AA47=AC47,AC47&lt;&gt;"",AB47="-"),$BZ$5,0)+IF(AND(CG47=$CG$27,AD47=AF47,AF47&lt;&gt;"",AE47="-"),$BZ$5,0)+IF(AND(CG47=$CG$29,AG47=AI47,AI47&lt;&gt;"",AH47="-"),$BZ$5,0)+IF(AND(CG47=$CG$31,AJ47=AL47,AL47&lt;&gt;"",AK47="-"),$BZ$5,0)+IF(AND(CG47=$CG$33,AM47=AO47,AO47&lt;&gt;"",AN47="-"),$BZ$5,0)+IF(AND(CG47=$CG$35,AP47=AR47,AR47&lt;&gt;"",AQ47="-"),$BZ$5,0)+IF(AND(CG47=$CG$37,AS47=AU47,AU47&lt;&gt;"",AT47="-"),$BZ$5,0)+IF(AND(CG47=$CG$39,AV47=AX47,AX47&lt;&gt;"",AW47="-"),$BZ$5,0)+IF(AND(CG47=$CG$41,AY47=BA47,BA47&lt;&gt;"",AZ47="-"),$BZ$5,0)+IF(AND(CG47=$CG$43,BB47=BD47,BD47&lt;&gt;"",BC47="-"),$BZ$5,0)+IF(AND(CG47=$CG$45,BE47=BG47,BG47&lt;&gt;"",BF47="-"),$BZ$5,0)+IF(AND(CG47=$CG$47,BH47=BJ47,BJ47&lt;&gt;"",BI47="-"),$BZ$5,0)+IF(AND(CG47=$CG$49,BK47=BM47,BM47&lt;&gt;"",BL47="-"),$BZ$5,0)+IF(AND(CG47=$CG$51,BN47=BP47,BP47&lt;&gt;"",BO47="-"),$BZ$5,0)+IF(AND(CG47=$CG$53,BQ47=BS47,BS47&lt;&gt;"",BR47="-"),$BZ$5,0)+IF(AND(CG47=$CG$55,BT47=BV47,BV47&lt;&gt;"",BU47="-"),$BZ$5,0)</f>
        <v>0</v>
      </c>
      <c r="CN47" s="124">
        <f>IF(AND(CG47=$CG$9,C47&lt;E47,D47="-"),$CA$5,0)+IF(AND(CG47=$CG$11,F47&lt;H47,G47="-"),$CA$5,0)+IF(AND(CG47=$CG$13,I47&lt;K47,J47="-"),$CA$5,0)+IF(AND(CG47=$CG$15,L47&lt;N47,M47="-"),$CA$5,0)+IF(AND(CG47=$CG$17,O47&lt;Q47,P47="-"),$CA$5,0)+IF(AND(CG47=$CG$19,R47&lt;T47,S47="-"),$CA$5,0)+IF(AND(CG47=$CG$21,U47&lt;W47,V47="-"),$CA$5,0)+IF(AND(CG47=$CG$23,X47&lt;Z47,Y47="-"),$CA$5,0)+IF(AND(CG47=$CG$25,AA47&lt;AC47,AB47="-"),$CA$5,0)+IF(AND(CG47=$CG$27,AD47&lt;AF47,AE47="-"),$CA$5,0)+IF(AND(CG47=$CG$29,AG47&lt;AI47,AH47="-"),$CA$5,0)+IF(AND(CG47=$CG$31,AJ47&lt;AL47,AK47="-"),$CA$5,0)+IF(AND(CG47=$CG$33,AM47&lt;AO47,AN47="-"),$CA$5,0)+IF(AND(CG47=$CG$35,AP47&lt;AR47,AQ47="-"),$CA$5,0)+IF(AND(CG47=$CG$37,AS47&lt;AU47,AT47="-"),$CA$5,0)+IF(AND(CG47=$CG$39,AV47&lt;AX47,AW47="-"),$CA$5,0)+IF(AND(CG47=$CG$41,AY47&lt;BA47,AZ47="-"),$CA$5,0)+IF(AND(CG47=$CG$43,BB47&lt;BD47,BC47="-"),$CA$5,0)+IF(AND(CG47=$CG$45,BE47&lt;BG47,BF47="-"),$CA$5,0)+IF(AND(CG47=$CG$47,BH47&lt;BJ47,BI47="-"),$CA$5,0)+IF(AND(CG47=$CG$49,BK47&lt;BM47,BL47="-"),$CA$5,0)+IF(AND(CG47=$CG$51,BN47&lt;BP47,BO47="-"),$CA$5,0)+IF(AND(CG47=$CG$53,BQ47&lt;BS47,BR47="-"),$CA$5,0)+IF(AND(CG47=$CG$55,BT47&lt;BV47,BU47="-"),$CA$5,0)</f>
        <v>0</v>
      </c>
      <c r="CO47" s="125">
        <f>IF(AND(CG47=$CG$9,C47&gt;E47,D47="DF"),$CB$5,0)+IF(AND(CG47=$CG$11,F47&gt;H47,G47="DF"),$CB$5,0)+IF(AND(CG47=$CG$13,I47&gt;K47,J47="DF"),$CB$5,0)+IF(AND(CG47=$CG$15,L47&gt;N47,M47="DF"),$CB$5,0)+IF(AND(CG47=$CG$17,O47&gt;Q47,P47="DF"),$CB$5,0)+IF(AND(CG47=$CG$19,R47&gt;T47,S47="DF"),$CB$5,0)+IF(AND(CG47=$CG$21,U47&gt;W47,V47="DF"),$CB$5,0)+IF(AND(CG47=$CG$23,X47&gt;Z47,Y47="DF"),$CB$5,0)+IF(AND(CG47=$CG$25,AA47&gt;AC47,AB47="DF"),$CB$5,0)+IF(AND(CG47=$CG$27,AD47&gt;AF47,AE47="DF"),$CB$5,0)+IF(AND(CG47=$CG$29,AG47&gt;AI47,AH47="DF"),$CB$5,0)+IF(AND(CG47=$CG$31,AJ47&gt;AL47,AK47="DF"),$CB$5,0)+IF(AND(CG47=$CG$33,AM47&gt;AO47,AN47="DF"),$CB$5,0)+IF(AND(CG47=$CG$35,AP47&gt;AR47,AQ47="DF"),$CB$5,0)+IF(AND(CG47=$CG$37,AS47&gt;AU47,AT47="DF"),$CB$5,0)+IF(AND(CG47=$CG$39,AV47&gt;AX47,AW47="DF"),$CB$5,0)+IF(AND(CG47=$CG$41,AY47&gt;BA47,AZ47="DF"),$CB$5,0)+IF(AND(CG47=$CG$43,BB47&gt;BD47,BC47="DF"),$CB$5,0)+IF(AND(CG47=$CG$45,BE47&gt;BG47,BF47="DF"),$CB$5,0)+IF(AND(CG47=$CG$47,BH47&gt;BJ47,BI47="DF"),$CB$5,0)+IF(AND(CG47=$CG$49,BK47&gt;BM47,BL47="DF"),$CB$5,0)+IF(AND(CG47=$CG$51,BN47&gt;BP47,BO47="DF"),$CB$5,0)+IF(AND(CG47=$CG$53,BQ47&gt;BS47,BR47="DF"),$CB$5,0)+IF(AND(CG47=$CG$55,BT47&gt;BV47,BU47="DF"),$CB$5,0)</f>
        <v>0</v>
      </c>
      <c r="CP47" s="127">
        <f>IF(AND(CG47=$CG$9,C47&lt;E47,D47="DF"),$CC$5,0)+IF(AND(CG47=$CG$11,F47&lt;H47,G47="DF"),$CC$5,0)+IF(AND(CG47=$CG$13,I47&lt;K47,J47="DF"),$CC$5,0)+IF(AND(CG47=$CG$15,L47&lt;N47,M47="DF"),$CC$5,0)+IF(AND(CG47=$CG$17,O47&lt;Q47,P47="DF"),$CC$5,0)+IF(AND(CG47=$CG$19,R47&lt;T47,S47="DF"),$CC$5,0)+IF(AND(CG47=$CG$21,U47&lt;W47,V47="DF"),$CC$5,0)+IF(AND(CG47=$CG$23,X47&lt;Z47,Y47="DF"),$CC$5,0)+IF(AND(CG47=$CG$25,AA47&lt;AC47,AB47="DF"),$CC$5,0)+IF(AND(CG47=$CG$27,AD47&lt;AF47,AE47="DF"),$CC$5,0)+IF(AND(CG47=$CG$29,AG47&lt;AI47,AH47="DF"),$CC$5,0)+IF(AND(CG47=$CG$31,AJ47&lt;AL47,AK47="DF"),$CC$5,0)+IF(AND(CG47=$CG$33,AM47&lt;AO47,AN47="DF"),$CC$5,0)+IF(AND(CG47=$CG$35,AP47&lt;AR47,AQ47="DF"),$CC$5,0)+IF(AND(CG47=$CG$37,AS47&lt;AU47,AT47="DF"),$CC$5,0)+IF(AND(CG47=$CG$39,AV47&lt;AX47,AW47="DF"),$CC$5,0)+IF(AND(CG47=$CG$41,AY47&lt;BA47,AZ47="DF"),$CC$5,0)+IF(AND(CG47=$CG$43,BB47&lt;BD47,BC47="DF"),$CC$5,0)+IF(AND(CG47=$CG$45,BE47&lt;BG47,BF47="DF"),$CC$5,0)+IF(AND(CG47=$CG$47,BH47&lt;BJ47,BI47="DF"),$CC$5,0)+IF(AND(CG47=$CG$49,BK47&lt;BM47,BL47="DF"),$CC$5,0)+IF(AND(CG47=$CG$51,BN47&lt;BP47,BO47="DF"),$CC$5,0)+IF(AND(CG47=$CG$53,BQ47&lt;BS47,BR47="DF"),$CC$5,0)+IF(AND(CG47=$CG$55,BT47&lt;BV47,BU47="DF"),$CC$5,0)</f>
        <v>0</v>
      </c>
      <c r="CQ47" s="19"/>
      <c r="CR47" s="19"/>
      <c r="CS47" s="156">
        <f>IF(AND(CG47=$CG$9),SUM(C47),0)+IF(AND(CG47=$CG$11),SUM(F47),0)+IF(AND(CG47=$CG$13),SUM(I47),0)+IF(AND(CG47=$CG$15),SUM(L47),0)+IF(AND(CG47=$CG$17),SUM(O47),0)+IF(AND(CG47=$CG$19),SUM(R47),0)+IF(AND(CG47=$CG$21),SUM(U47),0)+IF(AND(CG47=$CG$23),SUM(X47),0)+IF(AND(CG47=$CG$25),SUM(AA47),0)+IF(AND(CG47=$CG$27),SUM(AD47),0)+IF(AND(CG47=$CG$29),SUM(AG47),0)+IF(AND(CG47=$CG$31),SUM(AJ47),0)+IF(AND(CG47=$CG$33),SUM(AM47),0)+IF(AND(CG47=$CG$35),SUM(AP47),0)+IF(AND(CG47=$CG$37),SUM(AS47),0)+IF(AND(CG47=$CG$39),SUM(AV47),0)+IF(AND(CG47=$CG$41),SUM(AY47),0)+IF(AND(CG47=$CG$43),SUM(BB47),0)+IF(AND(CG47=$CG$45),SUM(BE47),0)+IF(AND(CG47=$CG$47),SUM(BH47),0)+IF(AND(CG47=$CG$49),SUM(BK47),0)+IF(AND(CG47=$CG$51),SUM(BN47),0)+IF(AND(CG47=$CG$53),SUM(BQ47),0)+IF(AND(CG47=$CG$55),SUM(BT47),0)</f>
        <v>0</v>
      </c>
      <c r="CT47" s="136">
        <f>IF(AND(CG47=$CG$9),SUM(E47),0)+IF(AND(CG47=$CG$11),SUM(H47),0)+IF(AND(CG47=$CG$13),SUM(K47),0)+IF(AND(CG47=$CG$15),SUM(N47),0)+IF(AND(CG47=$CG$17),SUM(Q47),0)+IF(AND(CG47=$CG$19),SUM(T47),0)+IF(AND(CG47=$CG$21),SUM(W47),0)+IF(AND(CG47=$CG$23),SUM(Z47),0)+IF(AND(CG47=$CG$25),SUM(AC47),0)+IF(AND(CG47=$CG$27),SUM(AF47),0)+IF(AND(CG47=$CG$29),SUM(AI47),0)+IF(AND(CG47=$CG$31),SUM(AL47),0)+IF(AND(CG47=$CG$33),SUM(AO47),0)+IF(AND(CG47=$CG$35),SUM(AR47),0)+IF(AND(CG47=$CG$37),SUM(AU47),0)+IF(AND(CG47=$CG$39),SUM(AX47),0)+IF(AND(CG47=$CG$41),SUM(BA47),0)+IF(AND(CG47=$CG$43),SUM(BD47),0)+IF(AND(CG47=$CG$45),SUM(BG47),0)+IF(AND(CG47=$CG$47),SUM(BJ47),0)+IF(AND(CG47=$CG$49),SUM(BM47),0)+IF(AND(CG47=$CG$51),SUM(BP47),0)+IF(AND(CG47=$CG$53),SUM(BS47),0)+IF(AND(CG47=$CG$55),SUM(BV47),0)</f>
        <v>0</v>
      </c>
      <c r="CU47" s="19"/>
      <c r="CV47" s="19"/>
      <c r="CW47" s="19"/>
    </row>
    <row r="48" spans="2:101" ht="12" customHeight="1" x14ac:dyDescent="0.35">
      <c r="B48" s="431" t="str">
        <f>INICIO!C27</f>
        <v>EQUIPO U</v>
      </c>
      <c r="C48" s="474" t="str">
        <f>IF(BK8&lt;&gt;"",BK8,"")</f>
        <v/>
      </c>
      <c r="D48" s="475"/>
      <c r="E48" s="476"/>
      <c r="F48" s="434" t="str">
        <f>IF(BK10&lt;&gt;"",BK10,"")</f>
        <v/>
      </c>
      <c r="G48" s="435"/>
      <c r="H48" s="462"/>
      <c r="I48" s="434" t="str">
        <f>IF(BK12&lt;&gt;"",BK12,"")</f>
        <v/>
      </c>
      <c r="J48" s="435"/>
      <c r="K48" s="462"/>
      <c r="L48" s="434" t="str">
        <f>IF(BK14&lt;&gt;"",BK14,"")</f>
        <v/>
      </c>
      <c r="M48" s="435"/>
      <c r="N48" s="462"/>
      <c r="O48" s="434" t="str">
        <f>IF(BK16&lt;&gt;"",BK16,"")</f>
        <v/>
      </c>
      <c r="P48" s="435"/>
      <c r="Q48" s="462"/>
      <c r="R48" s="434" t="str">
        <f>IF(BK18&lt;&gt;"",BK18,"")</f>
        <v/>
      </c>
      <c r="S48" s="435"/>
      <c r="T48" s="462"/>
      <c r="U48" s="434" t="str">
        <f>IF(BK20&lt;&gt;"",BK20,"")</f>
        <v/>
      </c>
      <c r="V48" s="435"/>
      <c r="W48" s="462"/>
      <c r="X48" s="434" t="str">
        <f>IF(BK22&lt;&gt;"",BK22,"")</f>
        <v/>
      </c>
      <c r="Y48" s="435"/>
      <c r="Z48" s="462"/>
      <c r="AA48" s="434" t="str">
        <f>IF(BK24&lt;&gt;"",BK24,"")</f>
        <v/>
      </c>
      <c r="AB48" s="435"/>
      <c r="AC48" s="462"/>
      <c r="AD48" s="434" t="str">
        <f>IF(BK26&lt;&gt;"",BK26,"")</f>
        <v/>
      </c>
      <c r="AE48" s="435"/>
      <c r="AF48" s="462"/>
      <c r="AG48" s="434" t="str">
        <f>IF(BK28&lt;&gt;"",BK28,"")</f>
        <v/>
      </c>
      <c r="AH48" s="435"/>
      <c r="AI48" s="462"/>
      <c r="AJ48" s="434" t="str">
        <f>IF(BK30&lt;&gt;"",BK30,"")</f>
        <v/>
      </c>
      <c r="AK48" s="435"/>
      <c r="AL48" s="462"/>
      <c r="AM48" s="434" t="str">
        <f>IF(BK32&lt;&gt;"",BK32,"")</f>
        <v/>
      </c>
      <c r="AN48" s="435"/>
      <c r="AO48" s="462"/>
      <c r="AP48" s="434" t="str">
        <f>IF(BK34&lt;&gt;"",BK34,"")</f>
        <v/>
      </c>
      <c r="AQ48" s="435"/>
      <c r="AR48" s="462"/>
      <c r="AS48" s="434" t="str">
        <f>IF(BK36&lt;&gt;"",BK36,"")</f>
        <v/>
      </c>
      <c r="AT48" s="435"/>
      <c r="AU48" s="462"/>
      <c r="AV48" s="434" t="str">
        <f>IF(BK38&lt;&gt;"",BK38,"")</f>
        <v/>
      </c>
      <c r="AW48" s="435"/>
      <c r="AX48" s="462"/>
      <c r="AY48" s="434" t="str">
        <f>IF(BK40&lt;&gt;"",BK40,"")</f>
        <v/>
      </c>
      <c r="AZ48" s="435"/>
      <c r="BA48" s="462"/>
      <c r="BB48" s="434" t="str">
        <f>IF(BK42&lt;&gt;"",BK42,"")</f>
        <v/>
      </c>
      <c r="BC48" s="435"/>
      <c r="BD48" s="462"/>
      <c r="BE48" s="434" t="str">
        <f>IF(BK44&lt;&gt;"",BK44,"")</f>
        <v/>
      </c>
      <c r="BF48" s="435"/>
      <c r="BG48" s="462"/>
      <c r="BH48" s="434" t="str">
        <f>IF(BK46&lt;&gt;"",BK46,"")</f>
        <v/>
      </c>
      <c r="BI48" s="435"/>
      <c r="BJ48" s="462"/>
      <c r="BK48" s="437"/>
      <c r="BL48" s="438"/>
      <c r="BM48" s="439"/>
      <c r="BN48" s="471" t="str">
        <f>IF(ISNA(VLOOKUP(CONCATENATE($B48,BN$7,"1"),'P&amp;R'!$N$8:$Q$1113,2,FALSE)), "", VLOOKUP(CONCATENATE($B48,BN$7,"1"),'P&amp;R'!$N$8:$Q$1113,2,FALSE))</f>
        <v/>
      </c>
      <c r="BO48" s="472"/>
      <c r="BP48" s="473"/>
      <c r="BQ48" s="471" t="str">
        <f>IF(ISNA(VLOOKUP(CONCATENATE($B48,BQ$7,"1"),'P&amp;R'!$N$8:$Q$1113,2,FALSE)), "", VLOOKUP(CONCATENATE($B48,BQ$7,"1"),'P&amp;R'!$N$8:$Q$1113,2,FALSE))</f>
        <v/>
      </c>
      <c r="BR48" s="472"/>
      <c r="BS48" s="473"/>
      <c r="BT48" s="471" t="str">
        <f>IF(ISNA(VLOOKUP(CONCATENATE($B48,BT$7,"1"),'P&amp;R'!$N$8:$Q$1113,2,FALSE)), "", VLOOKUP(CONCATENATE($B48,BT$7,"1"),'P&amp;R'!$N$8:$Q$1113,2,FALSE))</f>
        <v/>
      </c>
      <c r="BU48" s="472"/>
      <c r="BV48" s="473"/>
      <c r="BW48" s="162"/>
      <c r="BX48" s="85"/>
      <c r="BY48" s="88"/>
      <c r="BZ48" s="88"/>
      <c r="CA48" s="88"/>
      <c r="CB48" s="92"/>
      <c r="CC48" s="92"/>
      <c r="CD48" s="96"/>
      <c r="CE48" s="96"/>
      <c r="CF48" s="100"/>
      <c r="CG48" s="104"/>
      <c r="CH48" s="19"/>
      <c r="CI48" s="122"/>
      <c r="CJ48" s="122"/>
      <c r="CK48" s="19"/>
      <c r="CL48" s="150"/>
      <c r="CM48" s="19"/>
      <c r="CN48" s="19"/>
      <c r="CO48" s="19"/>
      <c r="CP48" s="151"/>
      <c r="CQ48" s="19"/>
      <c r="CR48" s="19"/>
      <c r="CS48" s="154"/>
      <c r="CT48" s="155"/>
      <c r="CU48" s="19"/>
      <c r="CV48" s="19"/>
      <c r="CW48" s="19"/>
    </row>
    <row r="49" spans="2:105" ht="24.9" customHeight="1" x14ac:dyDescent="0.35">
      <c r="B49" s="432"/>
      <c r="C49" s="329" t="str">
        <f>IF(BM9&lt;&gt;"",BM9,"")</f>
        <v/>
      </c>
      <c r="D49" s="330" t="str">
        <f>IF(BL9&lt;&gt;"",BL9,"")</f>
        <v/>
      </c>
      <c r="E49" s="333" t="str">
        <f>IF(BK9&lt;&gt;"",BK9,"")</f>
        <v/>
      </c>
      <c r="F49" s="332" t="str">
        <f>IF(BM11&lt;&gt;"",BM11,"")</f>
        <v/>
      </c>
      <c r="G49" s="330" t="str">
        <f>IF(BL11&lt;&gt;"",BL11,"")</f>
        <v/>
      </c>
      <c r="H49" s="331" t="str">
        <f>IF(BK11&lt;&gt;"",BK11,"")</f>
        <v/>
      </c>
      <c r="I49" s="332" t="str">
        <f>IF(BM13&lt;&gt;"",BM13,"")</f>
        <v/>
      </c>
      <c r="J49" s="330" t="str">
        <f>IF(BL13&lt;&gt;"",BL13,"")</f>
        <v/>
      </c>
      <c r="K49" s="331" t="str">
        <f>IF(BK13&lt;&gt;"",BK13,"")</f>
        <v/>
      </c>
      <c r="L49" s="332" t="str">
        <f>IF(BM15&lt;&gt;"",BM15,"")</f>
        <v/>
      </c>
      <c r="M49" s="330" t="str">
        <f>IF(BL15&lt;&gt;"",BL15,"")</f>
        <v/>
      </c>
      <c r="N49" s="331" t="str">
        <f>IF(BK15&lt;&gt;"",BK15,"")</f>
        <v/>
      </c>
      <c r="O49" s="332" t="str">
        <f>IF(BM17&lt;&gt;"",BM17,"")</f>
        <v/>
      </c>
      <c r="P49" s="330" t="str">
        <f>IF(BL17&lt;&gt;"",BL17,"")</f>
        <v/>
      </c>
      <c r="Q49" s="331" t="str">
        <f>IF(BK17&lt;&gt;"",BK17,"")</f>
        <v/>
      </c>
      <c r="R49" s="332" t="str">
        <f>IF(BM19&lt;&gt;"",BM19,"")</f>
        <v/>
      </c>
      <c r="S49" s="330" t="str">
        <f>IF(BL19&lt;&gt;"",BL19,"")</f>
        <v/>
      </c>
      <c r="T49" s="331" t="str">
        <f>IF(BK19&lt;&gt;"",BK19,"")</f>
        <v/>
      </c>
      <c r="U49" s="332" t="str">
        <f>IF(BM21&lt;&gt;"",BM21,"")</f>
        <v/>
      </c>
      <c r="V49" s="330" t="str">
        <f>IF(BL21&lt;&gt;"",BL21,"")</f>
        <v/>
      </c>
      <c r="W49" s="331" t="str">
        <f>IF(BK21&lt;&gt;"",BK21,"")</f>
        <v/>
      </c>
      <c r="X49" s="332" t="str">
        <f>IF(BM23&lt;&gt;"",BM23,"")</f>
        <v/>
      </c>
      <c r="Y49" s="330" t="str">
        <f>IF(BL23&lt;&gt;"",BL23,"")</f>
        <v/>
      </c>
      <c r="Z49" s="331" t="str">
        <f>IF(BK23&lt;&gt;"",BK23,"")</f>
        <v/>
      </c>
      <c r="AA49" s="332" t="str">
        <f>IF(BM25&lt;&gt;"",BM25,"")</f>
        <v/>
      </c>
      <c r="AB49" s="330" t="str">
        <f>IF(BL25&lt;&gt;"",BL25,"")</f>
        <v/>
      </c>
      <c r="AC49" s="331" t="str">
        <f>IF(BK25&lt;&gt;"",BK25,"")</f>
        <v/>
      </c>
      <c r="AD49" s="332" t="str">
        <f>IF(BM27&lt;&gt;"",BM27,"")</f>
        <v/>
      </c>
      <c r="AE49" s="330" t="str">
        <f>IF(BL27&lt;&gt;"",BL27,"")</f>
        <v/>
      </c>
      <c r="AF49" s="331" t="str">
        <f>IF(BK27&lt;&gt;"",BK27,"")</f>
        <v/>
      </c>
      <c r="AG49" s="332" t="str">
        <f>IF(BM29&lt;&gt;"",BM29,"")</f>
        <v/>
      </c>
      <c r="AH49" s="330" t="str">
        <f>IF(BL29&lt;&gt;"",BL29,"")</f>
        <v/>
      </c>
      <c r="AI49" s="331" t="str">
        <f>IF(BK29&lt;&gt;"",BK29,"")</f>
        <v/>
      </c>
      <c r="AJ49" s="332" t="str">
        <f>IF(BM31&lt;&gt;"",BM31,"")</f>
        <v/>
      </c>
      <c r="AK49" s="330" t="str">
        <f>IF(BL31&lt;&gt;"",BL31,"")</f>
        <v/>
      </c>
      <c r="AL49" s="331" t="str">
        <f>IF(BK31&lt;&gt;"",BK31,"")</f>
        <v/>
      </c>
      <c r="AM49" s="332" t="str">
        <f>IF(BM33&lt;&gt;"",BM33,"")</f>
        <v/>
      </c>
      <c r="AN49" s="330" t="str">
        <f>IF(BL33&lt;&gt;"",BL33,"")</f>
        <v/>
      </c>
      <c r="AO49" s="331" t="str">
        <f>IF(BK33&lt;&gt;"",BK33,"")</f>
        <v/>
      </c>
      <c r="AP49" s="332" t="str">
        <f>IF(BM35&lt;&gt;"",BM35,"")</f>
        <v/>
      </c>
      <c r="AQ49" s="330" t="str">
        <f>IF(BL35&lt;&gt;"",BL35,"")</f>
        <v/>
      </c>
      <c r="AR49" s="331" t="str">
        <f>IF(BK35&lt;&gt;"",BK35,"")</f>
        <v/>
      </c>
      <c r="AS49" s="332" t="str">
        <f>IF(BM37&lt;&gt;"",BM37,"")</f>
        <v/>
      </c>
      <c r="AT49" s="330" t="str">
        <f>IF(BL37&lt;&gt;"",BL37,"")</f>
        <v/>
      </c>
      <c r="AU49" s="331" t="str">
        <f>IF(BK37&lt;&gt;"",BK37,"")</f>
        <v/>
      </c>
      <c r="AV49" s="332" t="str">
        <f>IF(BM39&lt;&gt;"",BM39,"")</f>
        <v/>
      </c>
      <c r="AW49" s="330" t="str">
        <f>IF(BL39&lt;&gt;"",BL39,"")</f>
        <v/>
      </c>
      <c r="AX49" s="331" t="str">
        <f>IF(BK39&lt;&gt;"",BK39,"")</f>
        <v/>
      </c>
      <c r="AY49" s="332" t="str">
        <f>IF(BM41&lt;&gt;"",BM41,"")</f>
        <v/>
      </c>
      <c r="AZ49" s="330" t="str">
        <f>IF(BL41&lt;&gt;"",BL41,"")</f>
        <v/>
      </c>
      <c r="BA49" s="331" t="str">
        <f>IF(BK41&lt;&gt;"",BK41,"")</f>
        <v/>
      </c>
      <c r="BB49" s="332" t="str">
        <f>IF(BM43&lt;&gt;"",BM43,"")</f>
        <v/>
      </c>
      <c r="BC49" s="330" t="str">
        <f>IF(BL43&lt;&gt;"",BL43,"")</f>
        <v/>
      </c>
      <c r="BD49" s="331" t="str">
        <f>IF(BK43&lt;&gt;"",BK43,"")</f>
        <v/>
      </c>
      <c r="BE49" s="332" t="str">
        <f>IF(BM45&lt;&gt;"",BM45,"")</f>
        <v/>
      </c>
      <c r="BF49" s="330" t="str">
        <f>IF(BL45&lt;&gt;"",BL45,"")</f>
        <v/>
      </c>
      <c r="BG49" s="331" t="str">
        <f>IF(BK45&lt;&gt;"",BK45,"")</f>
        <v/>
      </c>
      <c r="BH49" s="332" t="str">
        <f>IF(BM47&lt;&gt;"",BM47,"")</f>
        <v/>
      </c>
      <c r="BI49" s="330" t="str">
        <f>IF(BL47&lt;&gt;"",BL47,"")</f>
        <v/>
      </c>
      <c r="BJ49" s="331" t="str">
        <f>IF(BK47&lt;&gt;"",BK47,"")</f>
        <v/>
      </c>
      <c r="BK49" s="334"/>
      <c r="BL49" s="327"/>
      <c r="BM49" s="328"/>
      <c r="BN49" s="324" t="str">
        <f>IF(ISNA(VLOOKUP(CONCATENATE($B48,BN$7,"1"),'P&amp;R'!$N$8:$Q$1113,3,FALSE)), "", VLOOKUP(CONCATENATE($B48,BN$7,"1"),'P&amp;R'!$N$8:$Q$1113,3,FALSE))</f>
        <v/>
      </c>
      <c r="BO49" s="324" t="str">
        <f>IF(ISNA(VLOOKUP(CONCATENATE($B48,BN$7,"1"),'P&amp;R'!$N$8:$Q$1113,4,FALSE)), "", VLOOKUP(CONCATENATE($B48,BN$7,"1"),'P&amp;R'!$N$8:$Q$1113,4,FALSE))</f>
        <v/>
      </c>
      <c r="BP49" s="325" t="str">
        <f>IF(ISNA(VLOOKUP(CONCATENATE(BN$7,$B48,"1"),'P&amp;R'!$N$8:$Q$1113,3,FALSE)), "", VLOOKUP(CONCATENATE(BN$7,$B48,"1"),'P&amp;R'!$N$8:$Q$1113,3,FALSE))</f>
        <v/>
      </c>
      <c r="BQ49" s="324" t="str">
        <f>IF(ISNA(VLOOKUP(CONCATENATE($B48,BQ$7,"1"),'P&amp;R'!$N$8:$Q$1113,3,FALSE)), "", VLOOKUP(CONCATENATE($B48,BQ$7,"1"),'P&amp;R'!$N$8:$Q$1113,3,FALSE))</f>
        <v/>
      </c>
      <c r="BR49" s="324" t="str">
        <f>IF(ISNA(VLOOKUP(CONCATENATE($B48,BQ$7,"1"),'P&amp;R'!$N$8:$Q$1113,4,FALSE)), "", VLOOKUP(CONCATENATE($B48,BQ$7,"1"),'P&amp;R'!$N$8:$Q$1113,4,FALSE))</f>
        <v/>
      </c>
      <c r="BS49" s="325" t="str">
        <f>IF(ISNA(VLOOKUP(CONCATENATE(BQ$7,$B48,"1"),'P&amp;R'!$N$8:$Q$1113,3,FALSE)), "", VLOOKUP(CONCATENATE(BQ$7,$B48,"1"),'P&amp;R'!$N$8:$Q$1113,3,FALSE))</f>
        <v/>
      </c>
      <c r="BT49" s="324" t="str">
        <f>IF(ISNA(VLOOKUP(CONCATENATE($B48,BT$7,"1"),'P&amp;R'!$N$8:$Q$1113,3,FALSE)), "", VLOOKUP(CONCATENATE($B48,BT$7,"1"),'P&amp;R'!$N$8:$Q$1113,3,FALSE))</f>
        <v/>
      </c>
      <c r="BU49" s="324" t="str">
        <f>IF(ISNA(VLOOKUP(CONCATENATE($B48,BT$7,"1"),'P&amp;R'!$N$8:$Q$1113,4,FALSE)), "", VLOOKUP(CONCATENATE($B48,BT$7,"1"),'P&amp;R'!$N$8:$Q$1113,4,FALSE))</f>
        <v/>
      </c>
      <c r="BV49" s="325" t="str">
        <f>IF(ISNA(VLOOKUP(CONCATENATE(BT$7,$B48,"1"),'P&amp;R'!$N$8:$Q$1113,3,FALSE)), "", VLOOKUP(CONCATENATE(BT$7,$B48,"1"),'P&amp;R'!$N$8:$Q$1113,3,FALSE))</f>
        <v/>
      </c>
      <c r="BW49" s="163"/>
      <c r="BX49" s="86">
        <f>SUM(BY49:CC49)</f>
        <v>0</v>
      </c>
      <c r="BY49" s="89">
        <f>IF(AND(D49&lt;&gt;"DF",C49&gt;E49),1,0)+IF(AND(G49&lt;&gt;"DF",F49&gt;H49),1,0)+IF(AND(J49&lt;&gt;"DF",I49&gt;K49),1,0)+IF(AND(M49&lt;&gt;"DF",L49&gt;N49),1,0)+IF(AND(P49&lt;&gt;"DF",O49&gt;Q49),1,0)+IF(AND(S49&lt;&gt;"DF",R49&gt;T49),1,0)+IF(AND(V49&lt;&gt;"DF",U49&gt;W49),1,0)+IF(AND(Y49&lt;&gt;"DF",X49&gt;Z49),1,0)+IF(AND(AB49&lt;&gt;"DF",AA49&gt;AC49),1,0)+IF(AND(AE49&lt;&gt;"DF",AD49&gt;AF49),1,0)+IF(AND(AH49&lt;&gt;"DF",AG49&gt;AI49),1,0)+IF(AND(AK49&lt;&gt;"DF",AJ49&gt;AL49),1,0)+IF(AND(AN49&lt;&gt;"DF",AM49&gt;AO49),1,0)+IF(AND(AQ49&lt;&gt;"DF",AP49&gt;AR49),1,0)+IF(AND(AT49&lt;&gt;"DF",AS49&gt;AU49),1,0)+IF(AND(AW49&lt;&gt;"DF",AV49&gt;AX49),1,0)+IF(AND(AZ49&lt;&gt;"DF",AY49&gt;BA49),1,0)+IF(AND(BC49&lt;&gt;"DF",BB49&gt;BD49),1,0)+IF(AND(BF49&lt;&gt;"DF",BE49&gt;BG49),1,0)+IF(AND(BI49&lt;&gt;"DF",BH49&gt;BJ49),1,0)+IF(AND(BL49&lt;&gt;"DF",BK49&gt;BM49),1,0)+IF(AND(BO49&lt;&gt;"DF",BN49&gt;BP49),1,0)+IF(AND(BR49&lt;&gt;"DF",BQ49&gt;BS49),1,0)+IF(AND(BU49&lt;&gt;"DF",BT49&gt;BV49),1,0)</f>
        <v>0</v>
      </c>
      <c r="BZ49" s="89">
        <f>IF(AND(C49=E49,C49&lt;&gt;"",E49&lt;&gt;""),1,0)+IF(AND(F49=H49,F49&lt;&gt;"",H49&lt;&gt;""),1,0)+IF(AND(I49=K49,I49&lt;&gt;"",K49&lt;&gt;""),1,0)+IF(AND(L49=N49,L49&lt;&gt;"",N49&lt;&gt;""),1,0)+IF(AND(O49=Q49,O49&lt;&gt;"",Q49&lt;&gt;""),1,0)+IF(AND(R49=T49,R49&lt;&gt;"",T49&lt;&gt;""),1,0)+IF(AND(U49=W49,U49&lt;&gt;"",W49&lt;&gt;""),1,0)+IF(AND(X49=Z49,X49&lt;&gt;"",Z49&lt;&gt;""),1,0)+IF(AND(AA49=AC49,AA49&lt;&gt;"",AC49&lt;&gt;""),1,0)+IF(AND(AD49=AF49,AD49&lt;&gt;"",AF49&lt;&gt;""),1,0)+IF(AND(AG49=AI49,AG49&lt;&gt;"",AI49&lt;&gt;""),1,0)+IF(AND(AJ49=AL49,AJ49&lt;&gt;"",AL49&lt;&gt;""),1,0)+IF(AND(AM49=AO49,AM49&lt;&gt;"",AO49&lt;&gt;""),1,0)+IF(AND(AP49=AR49,AP49&lt;&gt;"",AR49&lt;&gt;""),1,0)+IF(AND(AS49=AU49,AS49&lt;&gt;"",AU49&lt;&gt;""),1,0)+IF(AND(AV49=AX49,AV49&lt;&gt;"",AX49&lt;&gt;""),1,0)+IF(AND(AY49=BA49,AY49&lt;&gt;"",BA49&lt;&gt;""),1,0)+IF(AND(BB49=BD49,BB49&lt;&gt;"",BD49&lt;&gt;""),1,0)+IF(AND(BE49=BG49,BE49&lt;&gt;"",BG49&lt;&gt;""),1,0)+IF(AND(BH49=BJ49,BH49&lt;&gt;"",BJ49&lt;&gt;""),1,0)+IF(AND(BK49=BM49,BK49&lt;&gt;"",BM49&lt;&gt;""),1,0)+IF(AND(BN49=BP49,BN49&lt;&gt;"",BP49&lt;&gt;""),1,0)+IF(AND(BQ49=BS49,BQ49&lt;&gt;"",BS49&lt;&gt;""),1,0)+IF(AND(BT49=BV49,BT49&lt;&gt;"",BV49&lt;&gt;""),1,0)</f>
        <v>0</v>
      </c>
      <c r="CA49" s="89">
        <f>IF(AND(D49&lt;&gt;"DF",C49&lt;E49),1,0)+IF(AND(G49&lt;&gt;"DF",F49&lt;H49),1,0)+IF(AND(J49&lt;&gt;"DF",I49&lt;K49),1,0)+IF(AND(M49&lt;&gt;"DF",L49&lt;N49),1,0)+IF(AND(P49&lt;&gt;"DF",O49&lt;Q49),1,0)+IF(AND(S49&lt;&gt;"DF",R49&lt;T49),1,0)+IF(AND(V49&lt;&gt;"DF",U49&lt;W49),1,0)+IF(AND(Y49&lt;&gt;"DF",X49&lt;Z49),1,0)+IF(AND(AB49&lt;&gt;"DF",AA49&lt;AC49),1,0)+IF(AND(AE49&lt;&gt;"DF",AD49&lt;AF49),1,0)+IF(AND(AH49&lt;&gt;"DF",AG49&lt;AI49),1,0)+IF(AND(AK49&lt;&gt;"DF",AJ49&lt;AL49),1,0)+IF(AND(AN49&lt;&gt;"DF",AM49&lt;AO49),1,0)+IF(AND(AQ49&lt;&gt;"DF",AP49&lt;AR49),1,0)+IF(AND(AT49&lt;&gt;"DF",AS49&lt;AU49),1,0)+IF(AND(AW49&lt;&gt;"DF",AV49&lt;AX49),1,0)+IF(AND(AZ49&lt;&gt;"DF",AY49&lt;BA49),1,0)+IF(AND(BC49&lt;&gt;"DF",BB49&lt;BD49),1,0)+IF(AND(BF49&lt;&gt;"DF",BE49&lt;BG49),1,0)+IF(AND(BI49&lt;&gt;"DF",BH49&lt;BJ49),1,0)+IF(AND(BL49&lt;&gt;"DF",BK49&lt;BM49),1,0)+IF(AND(BO49&lt;&gt;"DF",BN49&lt;BP49),1,0)+IF(AND(BR49&lt;&gt;"DF",BQ49&lt;BS49),1,0)+IF(AND(BU49&lt;&gt;"DF",BT49&lt;BV49),1,0)</f>
        <v>0</v>
      </c>
      <c r="CB49" s="93">
        <f>IF(AND(D49="DF",C49&gt;E49),1,0)+IF(AND(G49="DF",F49&gt;H49),1,0)+IF(AND(J49="DF",I49&gt;K49),1,0)+IF(AND(M49="DF",L49&gt;N49),1,0)+IF(AND(P49="DF",O49&gt;Q49),1,0)+IF(AND(S49="DF",R49&gt;T49),1,0)+IF(AND(V49="DF",U49&gt;W49),1,0)+IF(AND(Y49="DF",X49&gt;Z49),1,0)+IF(AND(AB49="DF",AA49&gt;AC49),1,0)+IF(AND(AE49="DF",AD49&gt;AF49),1,0)+IF(AND(AH49="DF",AG49&gt;AI49),1,0)+IF(AND(AK49="DF",AJ49&gt;AL49),1,0)+IF(AND(AN49="DF",AM49&gt;AO49),1,0)+IF(AND(AQ49="DF",AP49&gt;AR49),1,0)+IF(AND(AT49="DF",AS49&gt;AU49),1,0)+IF(AND(AW49="DF",AV49&gt;AX49),1,0)+IF(AND(AZ49="DF",AY49&gt;BA49),1,0)+IF(AND(BC49="DF",BB49&gt;BD49),1,0)+IF(AND(BF49="DF",BE49&gt;BG49),1,0)+IF(AND(BI49="DF",BH49&gt;BJ49),1,0)+IF(AND(BL49="DF",BK49&gt;BM49),1,0)+IF(AND(BO49="DF",BN49&gt;BP49),1,0)+IF(AND(BR49="DF",BQ49&gt;BS49),1,0)+IF(AND(BU49="DF",BT49&gt;BV49),1,0)</f>
        <v>0</v>
      </c>
      <c r="CC49" s="93">
        <f>IF(AND(D49="DF",C49&lt;E49),1,0)+IF(AND(G49="DF",F49&lt;H49),1,0)+IF(AND(J49="DF",I49&lt;K49),1,0)+IF(AND(M49="DF",L49&lt;N49),1,0)+IF(AND(P49="DF",O49&lt;Q49),1,0)+IF(AND(S49="DF",R49&lt;T49),1,0)+IF(AND(V49="DF",U49&lt;W49),1,0)+IF(AND(Y49="DF",X49&lt;Z49),1,0)+IF(AND(AB49="DF",AA49&lt;AC49),1,0)+IF(AND(AE49="DF",AD49&lt;AF49),1,0)+IF(AND(AH49="DF",AG49&lt;AI49),1,0)+IF(AND(AK49="DF",AJ49&lt;AL49),1,0)+IF(AND(AN49="DF",AM49&lt;AO49),1,0)+IF(AND(AQ49="DF",AP49&lt;AR49),1,0)+IF(AND(AT49="DF",AS49&lt;AU49),1,0)+IF(AND(AW49="DF",AV49&lt;AX49),1,0)+IF(AND(AZ49="DF",AY49&lt;BA49),1,0)+IF(AND(BC49="DF",BB49&lt;BD49),1,0)+IF(AND(BF49="DF",BE49&lt;BG49),1,0)+IF(AND(BI49="DF",BH49&lt;BJ49),1,0)+IF(AND(BL49="DF",BK49&lt;BM49),1,0)+IF(AND(BO49="DF",BN49&lt;BP49),1,0)+IF(AND(BR49="DF",BQ49&lt;BS49),1,0)+IF(AND(BU49="DF",BT49&lt;BV49),1,0)</f>
        <v>0</v>
      </c>
      <c r="CD49" s="97">
        <f>SUM(C49)+SUM(F49)+SUM(I49)+SUM(L49)+SUM(O49)+SUM(R49)+SUM(U49)+SUM(X49)+SUM(AA49)+SUM(AD49)+SUM(AG49)+SUM(AJ49)+SUM(AM49)+SUM(AP49)+SUM(AS49)+SUM(AV49)+SUM(AY49)+SUM(BB49)+SUM(BE49)+SUM(BH49)+SUM(BK49)+SUM(BN49)+SUM(BQ49)+SUM(BT49)</f>
        <v>0</v>
      </c>
      <c r="CE49" s="97">
        <f>SUM(E49)+SUM(H49)+SUM(K49)+SUM(N49)+SUM(Q49)+SUM(T49)+SUM(W49)+SUM(Z49)+SUM(AC49)+SUM(AF49)+SUM(AI49)+SUM(AL49)+SUM(AO49)+SUM(AR49)+SUM(AU49)+SUM(AX49)+SUM(BA49)+SUM(BD49)+SUM(BG49)+SUM(BJ49)+SUM(BM49)+SUM(BP49)+SUM(BS49)+SUM(BV49)</f>
        <v>0</v>
      </c>
      <c r="CF49" s="101">
        <f>CD49-CE49</f>
        <v>0</v>
      </c>
      <c r="CG49" s="105">
        <f>SUM(BY49*$BY$5)+SUM(BZ49*$BZ$5)+SUM(CA49*$CA$5)+SUM(CB49*$CB$5)+SUM(CC49*$CC$5)</f>
        <v>0</v>
      </c>
      <c r="CH49" s="19"/>
      <c r="CI49" s="129">
        <f>SUM(CL49:CP49)</f>
        <v>0</v>
      </c>
      <c r="CJ49" s="129">
        <f>CS49-CT49</f>
        <v>0</v>
      </c>
      <c r="CK49" s="19"/>
      <c r="CL49" s="126">
        <f>IF(AND(CG49=$CG$9,C49&gt;E49,D49="-"),$BY$5,0)+IF(AND(CG49=$CG$11,F49&gt;H49,G49="-"),$BY$5,0)+IF(AND(CG49=$CG$13,I49&gt;K49,J49="-"),$BY$5,0)+IF(AND(CG49=$CG$15,L49&gt;N49,M49="-"),$BY$5,0)+IF(AND(CG49=$CG$17,O49&gt;Q49,P49="-"),$BY$5,0)+IF(AND(CG49=$CG$19,R49&gt;T49,S49="-"),$BY$5,0)+IF(AND(CG49=$CG$21,U49&gt;W49,V49="-"),$BY$5,0)+IF(AND(CG49=$CG$23,X49&gt;Z49,Y49="-"),$BY$5,0)+IF(AND(CG49=$CG$25,AA49&gt;AC49,AB49="-"),$BY$5,0)+IF(AND(CG49=$CG$27,AD49&gt;AF49,AE49="-"),$BY$5,0)+IF(AND(CG49=$CG$29,AG49&gt;AI49,AH49="-"),$BY$5,0)+IF(AND(CG49=$CG$31,AJ49&gt;AL49,AK49="-"),$BY$5,0)+IF(AND(CG49=$CG$33,AM49&gt;AO49,AN49="-"),$BY$5,0)+IF(AND(CG49=$CG$35,AP49&gt;AR49,AQ49="-"),$BY$5,0)+IF(AND(CG49=$CG$37,AS49&gt;AU49,AT49="-"),$BY$5,0)+IF(AND(CG49=$CG$39,AV49&gt;AX49,AW49="-"),$BY$5,0)+IF(AND(CG49=$CG$41,AY49&gt;BA49,AZ49="-"),$BY$5,0)+IF(AND(CG49=$CG$43,BB49&gt;BD49,BC49="-"),$BY$5,0)+IF(AND(CG49=$CG$45,BE49&gt;BG49,BF49="-"),$BY$5,0)+IF(AND(CG49=$CG$47,BH49&gt;BJ49,BI49="-"),$BY$5,0)+IF(AND(CG49=$CG$49,BK49&gt;BM49,BL49="-"),$BY$5,0)+IF(AND(CG49=$CG$51,BN49&gt;BP49,BO49="-"),$BY$5,0)+IF(AND(CG49=$CG$53,BQ49&gt;BS49,BR49="-"),$BY$5,0)+IF(AND(CG49=$CG$55,BT49&gt;BV49,BU49="-"),$BY$5,0)</f>
        <v>0</v>
      </c>
      <c r="CM49" s="124">
        <f>IF(AND(CG49=$CG$9,C49=E49,E49&lt;&gt;"",D49="-"),$BZ$5,0)+IF(AND(CG49=$CG$11,F49=H49,H49&lt;&gt;"",G49="-"),$BZ$5,0)+IF(AND(CG49=$CG$13,I49=K49,K49&lt;&gt;"",J49="-"),$BZ$5,0)+IF(AND(CG49=$CG$15,L49=N49,N49&lt;&gt;"",M49="-"),$BZ$5,0)+IF(AND(CG49=$CG$17,O49=Q49,Q49&lt;&gt;"",P49="-"),$BZ$5,0)+IF(AND(CG49=$CG$19,R49=T49,T49&lt;&gt;"",S49="-"),$BZ$5,0)+IF(AND(CG49=$CG$21,U49=W49,W49&lt;&gt;"",V49="-"),$BZ$5,0)+IF(AND(CG49=$CG$23,X49=Z49,Z49&lt;&gt;"",Y49="-"),$BZ$5,0)+IF(AND(CG49=$CG$25,AA49=AC49,AC49&lt;&gt;"",AB49="-"),$BZ$5,0)+IF(AND(CG49=$CG$27,AD49=AF49,AF49&lt;&gt;"",AE49="-"),$BZ$5,0)+IF(AND(CG49=$CG$29,AG49=AI49,AI49&lt;&gt;"",AH49="-"),$BZ$5,0)+IF(AND(CG49=$CG$31,AJ49=AL49,AL49&lt;&gt;"",AK49="-"),$BZ$5,0)+IF(AND(CG49=$CG$33,AM49=AO49,AO49&lt;&gt;"",AN49="-"),$BZ$5,0)+IF(AND(CG49=$CG$35,AP49=AR49,AR49&lt;&gt;"",AQ49="-"),$BZ$5,0)+IF(AND(CG49=$CG$37,AS49=AU49,AU49&lt;&gt;"",AT49="-"),$BZ$5,0)+IF(AND(CG49=$CG$39,AV49=AX49,AX49&lt;&gt;"",AW49="-"),$BZ$5,0)+IF(AND(CG49=$CG$41,AY49=BA49,BA49&lt;&gt;"",AZ49="-"),$BZ$5,0)+IF(AND(CG49=$CG$43,BB49=BD49,BD49&lt;&gt;"",BC49="-"),$BZ$5,0)+IF(AND(CG49=$CG$45,BE49=BG49,BG49&lt;&gt;"",BF49="-"),$BZ$5,0)+IF(AND(CG49=$CG$47,BH49=BJ49,BJ49&lt;&gt;"",BI49="-"),$BZ$5,0)+IF(AND(CG49=$CG$49,BK49=BM49,BM49&lt;&gt;"",BL49="-"),$BZ$5,0)+IF(AND(CG49=$CG$51,BN49=BP49,BP49&lt;&gt;"",BO49="-"),$BZ$5,0)+IF(AND(CG49=$CG$53,BQ49=BS49,BS49&lt;&gt;"",BR49="-"),$BZ$5,0)+IF(AND(CG49=$CG$55,BT49=BV49,BV49&lt;&gt;"",BU49="-"),$BZ$5,0)</f>
        <v>0</v>
      </c>
      <c r="CN49" s="124">
        <f>IF(AND(CG49=$CG$9,C49&lt;E49,D49="-"),$CA$5,0)+IF(AND(CG49=$CG$11,F49&lt;H49,G49="-"),$CA$5,0)+IF(AND(CG49=$CG$13,I49&lt;K49,J49="-"),$CA$5,0)+IF(AND(CG49=$CG$15,L49&lt;N49,M49="-"),$CA$5,0)+IF(AND(CG49=$CG$17,O49&lt;Q49,P49="-"),$CA$5,0)+IF(AND(CG49=$CG$19,R49&lt;T49,S49="-"),$CA$5,0)+IF(AND(CG49=$CG$21,U49&lt;W49,V49="-"),$CA$5,0)+IF(AND(CG49=$CG$23,X49&lt;Z49,Y49="-"),$CA$5,0)+IF(AND(CG49=$CG$25,AA49&lt;AC49,AB49="-"),$CA$5,0)+IF(AND(CG49=$CG$27,AD49&lt;AF49,AE49="-"),$CA$5,0)+IF(AND(CG49=$CG$29,AG49&lt;AI49,AH49="-"),$CA$5,0)+IF(AND(CG49=$CG$31,AJ49&lt;AL49,AK49="-"),$CA$5,0)+IF(AND(CG49=$CG$33,AM49&lt;AO49,AN49="-"),$CA$5,0)+IF(AND(CG49=$CG$35,AP49&lt;AR49,AQ49="-"),$CA$5,0)+IF(AND(CG49=$CG$37,AS49&lt;AU49,AT49="-"),$CA$5,0)+IF(AND(CG49=$CG$39,AV49&lt;AX49,AW49="-"),$CA$5,0)+IF(AND(CG49=$CG$41,AY49&lt;BA49,AZ49="-"),$CA$5,0)+IF(AND(CG49=$CG$43,BB49&lt;BD49,BC49="-"),$CA$5,0)+IF(AND(CG49=$CG$45,BE49&lt;BG49,BF49="-"),$CA$5,0)+IF(AND(CG49=$CG$47,BH49&lt;BJ49,BI49="-"),$CA$5,0)+IF(AND(CG49=$CG$49,BK49&lt;BM49,BL49="-"),$CA$5,0)+IF(AND(CG49=$CG$51,BN49&lt;BP49,BO49="-"),$CA$5,0)+IF(AND(CG49=$CG$53,BQ49&lt;BS49,BR49="-"),$CA$5,0)+IF(AND(CG49=$CG$55,BT49&lt;BV49,BU49="-"),$CA$5,0)</f>
        <v>0</v>
      </c>
      <c r="CO49" s="125">
        <f>IF(AND(CG49=$CG$9,C49&gt;E49,D49="DF"),$CB$5,0)+IF(AND(CG49=$CG$11,F49&gt;H49,G49="DF"),$CB$5,0)+IF(AND(CG49=$CG$13,I49&gt;K49,J49="DF"),$CB$5,0)+IF(AND(CG49=$CG$15,L49&gt;N49,M49="DF"),$CB$5,0)+IF(AND(CG49=$CG$17,O49&gt;Q49,P49="DF"),$CB$5,0)+IF(AND(CG49=$CG$19,R49&gt;T49,S49="DF"),$CB$5,0)+IF(AND(CG49=$CG$21,U49&gt;W49,V49="DF"),$CB$5,0)+IF(AND(CG49=$CG$23,X49&gt;Z49,Y49="DF"),$CB$5,0)+IF(AND(CG49=$CG$25,AA49&gt;AC49,AB49="DF"),$CB$5,0)+IF(AND(CG49=$CG$27,AD49&gt;AF49,AE49="DF"),$CB$5,0)+IF(AND(CG49=$CG$29,AG49&gt;AI49,AH49="DF"),$CB$5,0)+IF(AND(CG49=$CG$31,AJ49&gt;AL49,AK49="DF"),$CB$5,0)+IF(AND(CG49=$CG$33,AM49&gt;AO49,AN49="DF"),$CB$5,0)+IF(AND(CG49=$CG$35,AP49&gt;AR49,AQ49="DF"),$CB$5,0)+IF(AND(CG49=$CG$37,AS49&gt;AU49,AT49="DF"),$CB$5,0)+IF(AND(CG49=$CG$39,AV49&gt;AX49,AW49="DF"),$CB$5,0)+IF(AND(CG49=$CG$41,AY49&gt;BA49,AZ49="DF"),$CB$5,0)+IF(AND(CG49=$CG$43,BB49&gt;BD49,BC49="DF"),$CB$5,0)+IF(AND(CG49=$CG$45,BE49&gt;BG49,BF49="DF"),$CB$5,0)+IF(AND(CG49=$CG$47,BH49&gt;BJ49,BI49="DF"),$CB$5,0)+IF(AND(CG49=$CG$49,BK49&gt;BM49,BL49="DF"),$CB$5,0)+IF(AND(CG49=$CG$51,BN49&gt;BP49,BO49="DF"),$CB$5,0)+IF(AND(CG49=$CG$53,BQ49&gt;BS49,BR49="DF"),$CB$5,0)+IF(AND(CG49=$CG$55,BT49&gt;BV49,BU49="DF"),$CB$5,0)</f>
        <v>0</v>
      </c>
      <c r="CP49" s="127">
        <f>IF(AND(CG49=$CG$9,C49&lt;E49,D49="DF"),$CC$5,0)+IF(AND(CG49=$CG$11,F49&lt;H49,G49="DF"),$CC$5,0)+IF(AND(CG49=$CG$13,I49&lt;K49,J49="DF"),$CC$5,0)+IF(AND(CG49=$CG$15,L49&lt;N49,M49="DF"),$CC$5,0)+IF(AND(CG49=$CG$17,O49&lt;Q49,P49="DF"),$CC$5,0)+IF(AND(CG49=$CG$19,R49&lt;T49,S49="DF"),$CC$5,0)+IF(AND(CG49=$CG$21,U49&lt;W49,V49="DF"),$CC$5,0)+IF(AND(CG49=$CG$23,X49&lt;Z49,Y49="DF"),$CC$5,0)+IF(AND(CG49=$CG$25,AA49&lt;AC49,AB49="DF"),$CC$5,0)+IF(AND(CG49=$CG$27,AD49&lt;AF49,AE49="DF"),$CC$5,0)+IF(AND(CG49=$CG$29,AG49&lt;AI49,AH49="DF"),$CC$5,0)+IF(AND(CG49=$CG$31,AJ49&lt;AL49,AK49="DF"),$CC$5,0)+IF(AND(CG49=$CG$33,AM49&lt;AO49,AN49="DF"),$CC$5,0)+IF(AND(CG49=$CG$35,AP49&lt;AR49,AQ49="DF"),$CC$5,0)+IF(AND(CG49=$CG$37,AS49&lt;AU49,AT49="DF"),$CC$5,0)+IF(AND(CG49=$CG$39,AV49&lt;AX49,AW49="DF"),$CC$5,0)+IF(AND(CG49=$CG$41,AY49&lt;BA49,AZ49="DF"),$CC$5,0)+IF(AND(CG49=$CG$43,BB49&lt;BD49,BC49="DF"),$CC$5,0)+IF(AND(CG49=$CG$45,BE49&lt;BG49,BF49="DF"),$CC$5,0)+IF(AND(CG49=$CG$47,BH49&lt;BJ49,BI49="DF"),$CC$5,0)+IF(AND(CG49=$CG$49,BK49&lt;BM49,BL49="DF"),$CC$5,0)+IF(AND(CG49=$CG$51,BN49&lt;BP49,BO49="DF"),$CC$5,0)+IF(AND(CG49=$CG$53,BQ49&lt;BS49,BR49="DF"),$CC$5,0)+IF(AND(CG49=$CG$55,BT49&lt;BV49,BU49="DF"),$CC$5,0)</f>
        <v>0</v>
      </c>
      <c r="CQ49" s="19"/>
      <c r="CR49" s="19"/>
      <c r="CS49" s="156">
        <f>IF(AND(CG49=$CG$9),SUM(C49),0)+IF(AND(CG49=$CG$11),SUM(F49),0)+IF(AND(CG49=$CG$13),SUM(I49),0)+IF(AND(CG49=$CG$15),SUM(L49),0)+IF(AND(CG49=$CG$17),SUM(O49),0)+IF(AND(CG49=$CG$19),SUM(R49),0)+IF(AND(CG49=$CG$21),SUM(U49),0)+IF(AND(CG49=$CG$23),SUM(X49),0)+IF(AND(CG49=$CG$25),SUM(AA49),0)+IF(AND(CG49=$CG$27),SUM(AD49),0)+IF(AND(CG49=$CG$29),SUM(AG49),0)+IF(AND(CG49=$CG$31),SUM(AJ49),0)+IF(AND(CG49=$CG$33),SUM(AM49),0)+IF(AND(CG49=$CG$35),SUM(AP49),0)+IF(AND(CG49=$CG$37),SUM(AS49),0)+IF(AND(CG49=$CG$39),SUM(AV49),0)+IF(AND(CG49=$CG$41),SUM(AY49),0)+IF(AND(CG49=$CG$43),SUM(BB49),0)+IF(AND(CG49=$CG$45),SUM(BE49),0)+IF(AND(CG49=$CG$47),SUM(BH49),0)+IF(AND(CG49=$CG$49),SUM(BK49),0)+IF(AND(CG49=$CG$51),SUM(BN49),0)+IF(AND(CG49=$CG$53),SUM(BQ49),0)+IF(AND(CG49=$CG$55),SUM(BT49),0)</f>
        <v>0</v>
      </c>
      <c r="CT49" s="136">
        <f>IF(AND(CG49=$CG$9),SUM(E49),0)+IF(AND(CG49=$CG$11),SUM(H49),0)+IF(AND(CG49=$CG$13),SUM(K49),0)+IF(AND(CG49=$CG$15),SUM(N49),0)+IF(AND(CG49=$CG$17),SUM(Q49),0)+IF(AND(CG49=$CG$19),SUM(T49),0)+IF(AND(CG49=$CG$21),SUM(W49),0)+IF(AND(CG49=$CG$23),SUM(Z49),0)+IF(AND(CG49=$CG$25),SUM(AC49),0)+IF(AND(CG49=$CG$27),SUM(AF49),0)+IF(AND(CG49=$CG$29),SUM(AI49),0)+IF(AND(CG49=$CG$31),SUM(AL49),0)+IF(AND(CG49=$CG$33),SUM(AO49),0)+IF(AND(CG49=$CG$35),SUM(AR49),0)+IF(AND(CG49=$CG$37),SUM(AU49),0)+IF(AND(CG49=$CG$39),SUM(AX49),0)+IF(AND(CG49=$CG$41),SUM(BA49),0)+IF(AND(CG49=$CG$43),SUM(BD49),0)+IF(AND(CG49=$CG$45),SUM(BG49),0)+IF(AND(CG49=$CG$47),SUM(BJ49),0)+IF(AND(CG49=$CG$49),SUM(BM49),0)+IF(AND(CG49=$CG$51),SUM(BP49),0)+IF(AND(CG49=$CG$53),SUM(BS49),0)+IF(AND(CG49=$CG$55),SUM(BV49),0)</f>
        <v>0</v>
      </c>
      <c r="CU49" s="19"/>
      <c r="CV49" s="19"/>
      <c r="CW49" s="19"/>
    </row>
    <row r="50" spans="2:105" ht="12" customHeight="1" x14ac:dyDescent="0.35">
      <c r="B50" s="431" t="str">
        <f>INICIO!C28</f>
        <v>EQUIPO V</v>
      </c>
      <c r="C50" s="474" t="str">
        <f>IF(BN8&lt;&gt;"",BN8,"")</f>
        <v/>
      </c>
      <c r="D50" s="475"/>
      <c r="E50" s="476"/>
      <c r="F50" s="434" t="str">
        <f>IF(BN10&lt;&gt;"",BN10,"")</f>
        <v/>
      </c>
      <c r="G50" s="435"/>
      <c r="H50" s="462"/>
      <c r="I50" s="434" t="str">
        <f>IF(BN12&lt;&gt;"",BN12,"")</f>
        <v/>
      </c>
      <c r="J50" s="435"/>
      <c r="K50" s="462"/>
      <c r="L50" s="434" t="str">
        <f>IF(BN14&lt;&gt;"",BN14,"")</f>
        <v/>
      </c>
      <c r="M50" s="435"/>
      <c r="N50" s="462"/>
      <c r="O50" s="434" t="str">
        <f>IF(BN16&lt;&gt;"",BN16,"")</f>
        <v/>
      </c>
      <c r="P50" s="435"/>
      <c r="Q50" s="462"/>
      <c r="R50" s="434" t="str">
        <f>IF(BN18&lt;&gt;"",BN18,"")</f>
        <v/>
      </c>
      <c r="S50" s="435"/>
      <c r="T50" s="462"/>
      <c r="U50" s="434" t="str">
        <f>IF(BN20&lt;&gt;"",BN20,"")</f>
        <v/>
      </c>
      <c r="V50" s="435"/>
      <c r="W50" s="462"/>
      <c r="X50" s="434" t="str">
        <f>IF(BN22&lt;&gt;"",BN22,"")</f>
        <v/>
      </c>
      <c r="Y50" s="435"/>
      <c r="Z50" s="462"/>
      <c r="AA50" s="434" t="str">
        <f>IF(BN24&lt;&gt;"",BN24,"")</f>
        <v/>
      </c>
      <c r="AB50" s="435"/>
      <c r="AC50" s="462"/>
      <c r="AD50" s="434" t="str">
        <f>IF(BN26&lt;&gt;"",BN26,"")</f>
        <v/>
      </c>
      <c r="AE50" s="435"/>
      <c r="AF50" s="462"/>
      <c r="AG50" s="434" t="str">
        <f>IF(BN28&lt;&gt;"",BN28,"")</f>
        <v/>
      </c>
      <c r="AH50" s="435"/>
      <c r="AI50" s="462"/>
      <c r="AJ50" s="434" t="str">
        <f>IF(BN30&lt;&gt;"",BN30,"")</f>
        <v/>
      </c>
      <c r="AK50" s="435"/>
      <c r="AL50" s="462"/>
      <c r="AM50" s="434" t="str">
        <f>IF(BN32&lt;&gt;"",BN32,"")</f>
        <v/>
      </c>
      <c r="AN50" s="435"/>
      <c r="AO50" s="462"/>
      <c r="AP50" s="434" t="str">
        <f>IF(BN34&lt;&gt;"",BN34,"")</f>
        <v/>
      </c>
      <c r="AQ50" s="435"/>
      <c r="AR50" s="462"/>
      <c r="AS50" s="434" t="str">
        <f>IF(BN36&lt;&gt;"",BN36,"")</f>
        <v/>
      </c>
      <c r="AT50" s="435"/>
      <c r="AU50" s="462"/>
      <c r="AV50" s="434" t="str">
        <f>IF(BN38&lt;&gt;"",BN38,"")</f>
        <v/>
      </c>
      <c r="AW50" s="435"/>
      <c r="AX50" s="462"/>
      <c r="AY50" s="434" t="str">
        <f>IF(BN40&lt;&gt;"",BN40,"")</f>
        <v/>
      </c>
      <c r="AZ50" s="435"/>
      <c r="BA50" s="462"/>
      <c r="BB50" s="434" t="str">
        <f>IF(BN42&lt;&gt;"",BN42,"")</f>
        <v/>
      </c>
      <c r="BC50" s="435"/>
      <c r="BD50" s="462"/>
      <c r="BE50" s="434" t="str">
        <f>IF(BN44&lt;&gt;"",BN44,"")</f>
        <v/>
      </c>
      <c r="BF50" s="435"/>
      <c r="BG50" s="462"/>
      <c r="BH50" s="434" t="str">
        <f>IF(BN46&lt;&gt;"",BN46,"")</f>
        <v/>
      </c>
      <c r="BI50" s="435"/>
      <c r="BJ50" s="462"/>
      <c r="BK50" s="434" t="str">
        <f>IF(BN48&lt;&gt;"",BN48,"")</f>
        <v/>
      </c>
      <c r="BL50" s="435"/>
      <c r="BM50" s="462"/>
      <c r="BN50" s="437"/>
      <c r="BO50" s="438"/>
      <c r="BP50" s="439"/>
      <c r="BQ50" s="471" t="str">
        <f>IF(ISNA(VLOOKUP(CONCATENATE($B50,BQ$7,"1"),'P&amp;R'!$N$8:$Q$1113,2,FALSE)), "", VLOOKUP(CONCATENATE($B50,BQ$7,"1"),'P&amp;R'!$N$8:$Q$1113,2,FALSE))</f>
        <v/>
      </c>
      <c r="BR50" s="472"/>
      <c r="BS50" s="473"/>
      <c r="BT50" s="471" t="str">
        <f>IF(ISNA(VLOOKUP(CONCATENATE($B50,BT$7,"1"),'P&amp;R'!$N$8:$Q$1113,2,FALSE)), "", VLOOKUP(CONCATENATE($B50,BT$7,"1"),'P&amp;R'!$N$8:$Q$1113,2,FALSE))</f>
        <v/>
      </c>
      <c r="BU50" s="472"/>
      <c r="BV50" s="473"/>
      <c r="BW50" s="162"/>
      <c r="BX50" s="85"/>
      <c r="BY50" s="88"/>
      <c r="BZ50" s="88"/>
      <c r="CA50" s="88"/>
      <c r="CB50" s="92"/>
      <c r="CC50" s="92"/>
      <c r="CD50" s="96"/>
      <c r="CE50" s="96"/>
      <c r="CF50" s="100"/>
      <c r="CG50" s="104"/>
      <c r="CH50" s="19"/>
      <c r="CI50" s="122"/>
      <c r="CJ50" s="122"/>
      <c r="CK50" s="19"/>
      <c r="CL50" s="150"/>
      <c r="CM50" s="19"/>
      <c r="CN50" s="19"/>
      <c r="CO50" s="19"/>
      <c r="CP50" s="151"/>
      <c r="CQ50" s="19"/>
      <c r="CR50" s="19"/>
      <c r="CS50" s="154"/>
      <c r="CT50" s="155"/>
      <c r="CU50" s="19"/>
      <c r="CV50" s="19"/>
      <c r="CW50" s="19"/>
    </row>
    <row r="51" spans="2:105" ht="24.9" customHeight="1" x14ac:dyDescent="0.35">
      <c r="B51" s="432"/>
      <c r="C51" s="329" t="str">
        <f>IF(BP9&lt;&gt;"",BP9,"")</f>
        <v/>
      </c>
      <c r="D51" s="330" t="str">
        <f>IF(BO9&lt;&gt;"",BO9,"")</f>
        <v/>
      </c>
      <c r="E51" s="333" t="str">
        <f>IF(BN9&lt;&gt;"",BN9,"")</f>
        <v/>
      </c>
      <c r="F51" s="332" t="str">
        <f>IF(BP11&lt;&gt;"",BP11,"")</f>
        <v/>
      </c>
      <c r="G51" s="330" t="str">
        <f>IF(BO11&lt;&gt;"",BO11,"")</f>
        <v/>
      </c>
      <c r="H51" s="331" t="str">
        <f>IF(BN11&lt;&gt;"",BN11,"")</f>
        <v/>
      </c>
      <c r="I51" s="332" t="str">
        <f>IF(BP13&lt;&gt;"",BP13,"")</f>
        <v/>
      </c>
      <c r="J51" s="330" t="str">
        <f>IF(BO13&lt;&gt;"",BO13,"")</f>
        <v/>
      </c>
      <c r="K51" s="331" t="str">
        <f>IF(BN13&lt;&gt;"",BN13,"")</f>
        <v/>
      </c>
      <c r="L51" s="332" t="str">
        <f>IF(BP15&lt;&gt;"",BP15,"")</f>
        <v/>
      </c>
      <c r="M51" s="330" t="str">
        <f>IF(BO15&lt;&gt;"",BO15,"")</f>
        <v/>
      </c>
      <c r="N51" s="331" t="str">
        <f>IF(BN15&lt;&gt;"",BN15,"")</f>
        <v/>
      </c>
      <c r="O51" s="332" t="str">
        <f>IF(BP17&lt;&gt;"",BP17,"")</f>
        <v/>
      </c>
      <c r="P51" s="330" t="str">
        <f>IF(BO17&lt;&gt;"",BO17,"")</f>
        <v/>
      </c>
      <c r="Q51" s="331" t="str">
        <f>IF(BN17&lt;&gt;"",BN17,"")</f>
        <v/>
      </c>
      <c r="R51" s="332" t="str">
        <f>IF(BP19&lt;&gt;"",BP19,"")</f>
        <v/>
      </c>
      <c r="S51" s="330" t="str">
        <f>IF(BO19&lt;&gt;"",BO19,"")</f>
        <v/>
      </c>
      <c r="T51" s="331" t="str">
        <f>IF(BN19&lt;&gt;"",BN19,"")</f>
        <v/>
      </c>
      <c r="U51" s="332" t="str">
        <f>IF(BP21&lt;&gt;"",BP21,"")</f>
        <v/>
      </c>
      <c r="V51" s="330" t="str">
        <f>IF(BO21&lt;&gt;"",BO21,"")</f>
        <v/>
      </c>
      <c r="W51" s="331" t="str">
        <f>IF(BN21&lt;&gt;"",BN21,"")</f>
        <v/>
      </c>
      <c r="X51" s="332" t="str">
        <f>IF(BP23&lt;&gt;"",BP23,"")</f>
        <v/>
      </c>
      <c r="Y51" s="330" t="str">
        <f>IF(BO23&lt;&gt;"",BO23,"")</f>
        <v/>
      </c>
      <c r="Z51" s="331" t="str">
        <f>IF(BN23&lt;&gt;"",BN23,"")</f>
        <v/>
      </c>
      <c r="AA51" s="332" t="str">
        <f>IF(BP25&lt;&gt;"",BP25,"")</f>
        <v/>
      </c>
      <c r="AB51" s="330" t="str">
        <f>IF(BO25&lt;&gt;"",BO25,"")</f>
        <v/>
      </c>
      <c r="AC51" s="331" t="str">
        <f>IF(BN25&lt;&gt;"",BN25,"")</f>
        <v/>
      </c>
      <c r="AD51" s="332" t="str">
        <f>IF(BP27&lt;&gt;"",BP27,"")</f>
        <v/>
      </c>
      <c r="AE51" s="330" t="str">
        <f>IF(BO27&lt;&gt;"",BO27,"")</f>
        <v/>
      </c>
      <c r="AF51" s="331" t="str">
        <f>IF(BN27&lt;&gt;"",BN27,"")</f>
        <v/>
      </c>
      <c r="AG51" s="332" t="str">
        <f>IF(BP29&lt;&gt;"",BP29,"")</f>
        <v/>
      </c>
      <c r="AH51" s="330" t="str">
        <f>IF(BO29&lt;&gt;"",BO29,"")</f>
        <v/>
      </c>
      <c r="AI51" s="331" t="str">
        <f>IF(BN29&lt;&gt;"",BN29,"")</f>
        <v/>
      </c>
      <c r="AJ51" s="332" t="str">
        <f>IF(BP31&lt;&gt;"",BP31,"")</f>
        <v/>
      </c>
      <c r="AK51" s="330" t="str">
        <f>IF(BO31&lt;&gt;"",BO31,"")</f>
        <v/>
      </c>
      <c r="AL51" s="331" t="str">
        <f>IF(BN31&lt;&gt;"",BN31,"")</f>
        <v/>
      </c>
      <c r="AM51" s="332" t="str">
        <f>IF(BP33&lt;&gt;"",BP33,"")</f>
        <v/>
      </c>
      <c r="AN51" s="330" t="str">
        <f>IF(BO33&lt;&gt;"",BO33,"")</f>
        <v/>
      </c>
      <c r="AO51" s="331" t="str">
        <f>IF(BN33&lt;&gt;"",BN33,"")</f>
        <v/>
      </c>
      <c r="AP51" s="332" t="str">
        <f>IF(BP35&lt;&gt;"",BP35,"")</f>
        <v/>
      </c>
      <c r="AQ51" s="330" t="str">
        <f>IF(BO35&lt;&gt;"",BO35,"")</f>
        <v/>
      </c>
      <c r="AR51" s="331" t="str">
        <f>IF(BN35&lt;&gt;"",BN35,"")</f>
        <v/>
      </c>
      <c r="AS51" s="332" t="str">
        <f>IF(BP37&lt;&gt;"",BP37,"")</f>
        <v/>
      </c>
      <c r="AT51" s="330" t="str">
        <f>IF(BO37&lt;&gt;"",BO37,"")</f>
        <v/>
      </c>
      <c r="AU51" s="331" t="str">
        <f>IF(BN37&lt;&gt;"",BN37,"")</f>
        <v/>
      </c>
      <c r="AV51" s="332" t="str">
        <f>IF(BP39&lt;&gt;"",BP39,"")</f>
        <v/>
      </c>
      <c r="AW51" s="330" t="str">
        <f>IF(BO39&lt;&gt;"",BO39,"")</f>
        <v/>
      </c>
      <c r="AX51" s="331" t="str">
        <f>IF(BN39&lt;&gt;"",BN39,"")</f>
        <v/>
      </c>
      <c r="AY51" s="332" t="str">
        <f>IF(BP41&lt;&gt;"",BP41,"")</f>
        <v/>
      </c>
      <c r="AZ51" s="330" t="str">
        <f>IF(BO41&lt;&gt;"",BO41,"")</f>
        <v/>
      </c>
      <c r="BA51" s="331" t="str">
        <f>IF(BN41&lt;&gt;"",BN41,"")</f>
        <v/>
      </c>
      <c r="BB51" s="332" t="str">
        <f>IF(BP43&lt;&gt;"",BP43,"")</f>
        <v/>
      </c>
      <c r="BC51" s="330" t="str">
        <f>IF(BO43&lt;&gt;"",BO43,"")</f>
        <v/>
      </c>
      <c r="BD51" s="331" t="str">
        <f>IF(BN43&lt;&gt;"",BN43,"")</f>
        <v/>
      </c>
      <c r="BE51" s="332" t="str">
        <f>IF(BP45&lt;&gt;"",BP45,"")</f>
        <v/>
      </c>
      <c r="BF51" s="330" t="str">
        <f>IF(BO45&lt;&gt;"",BO45,"")</f>
        <v/>
      </c>
      <c r="BG51" s="331" t="str">
        <f>IF(BN45&lt;&gt;"",BN45,"")</f>
        <v/>
      </c>
      <c r="BH51" s="332" t="str">
        <f>IF(BP47&lt;&gt;"",BP47,"")</f>
        <v/>
      </c>
      <c r="BI51" s="330" t="str">
        <f>IF(BO47&lt;&gt;"",BO47,"")</f>
        <v/>
      </c>
      <c r="BJ51" s="331" t="str">
        <f>IF(BN47&lt;&gt;"",BN47,"")</f>
        <v/>
      </c>
      <c r="BK51" s="332" t="str">
        <f>IF(BP49&lt;&gt;"",BP49,"")</f>
        <v/>
      </c>
      <c r="BL51" s="330" t="str">
        <f>IF(BO49&lt;&gt;"",BO49,"")</f>
        <v/>
      </c>
      <c r="BM51" s="331" t="str">
        <f>IF(BN49&lt;&gt;"",BN49,"")</f>
        <v/>
      </c>
      <c r="BN51" s="334"/>
      <c r="BO51" s="327"/>
      <c r="BP51" s="328"/>
      <c r="BQ51" s="324" t="str">
        <f>IF(ISNA(VLOOKUP(CONCATENATE($B50,BQ$7,"1"),'P&amp;R'!$N$8:$Q$1113,3,FALSE)), "", VLOOKUP(CONCATENATE($B50,BQ$7,"1"),'P&amp;R'!$N$8:$Q$1113,3,FALSE))</f>
        <v/>
      </c>
      <c r="BR51" s="324" t="str">
        <f>IF(ISNA(VLOOKUP(CONCATENATE($B50,BQ$7,"1"),'P&amp;R'!$N$8:$Q$1113,4,FALSE)), "", VLOOKUP(CONCATENATE($B50,BQ$7,"1"),'P&amp;R'!$N$8:$Q$1113,4,FALSE))</f>
        <v/>
      </c>
      <c r="BS51" s="325" t="str">
        <f>IF(ISNA(VLOOKUP(CONCATENATE(BQ$7,$B50,"1"),'P&amp;R'!$N$8:$Q$1113,3,FALSE)), "", VLOOKUP(CONCATENATE(BQ$7,$B50,"1"),'P&amp;R'!$N$8:$Q$1113,3,FALSE))</f>
        <v/>
      </c>
      <c r="BT51" s="324" t="str">
        <f>IF(ISNA(VLOOKUP(CONCATENATE($B50,BT$7,"1"),'P&amp;R'!$N$8:$Q$1113,3,FALSE)), "", VLOOKUP(CONCATENATE($B50,BT$7,"1"),'P&amp;R'!$N$8:$Q$1113,3,FALSE))</f>
        <v/>
      </c>
      <c r="BU51" s="324" t="str">
        <f>IF(ISNA(VLOOKUP(CONCATENATE($B50,BT$7,"1"),'P&amp;R'!$N$8:$Q$1113,4,FALSE)), "", VLOOKUP(CONCATENATE($B50,BT$7,"1"),'P&amp;R'!$N$8:$Q$1113,4,FALSE))</f>
        <v/>
      </c>
      <c r="BV51" s="325" t="str">
        <f>IF(ISNA(VLOOKUP(CONCATENATE(BT$7,$B50,"1"),'P&amp;R'!$N$8:$Q$1113,3,FALSE)), "", VLOOKUP(CONCATENATE(BT$7,$B50,"1"),'P&amp;R'!$N$8:$Q$1113,3,FALSE))</f>
        <v/>
      </c>
      <c r="BW51" s="163"/>
      <c r="BX51" s="86">
        <f>SUM(BY51:CC51)</f>
        <v>0</v>
      </c>
      <c r="BY51" s="89">
        <f>IF(AND(D51&lt;&gt;"DF",C51&gt;E51),1,0)+IF(AND(G51&lt;&gt;"DF",F51&gt;H51),1,0)+IF(AND(J51&lt;&gt;"DF",I51&gt;K51),1,0)+IF(AND(M51&lt;&gt;"DF",L51&gt;N51),1,0)+IF(AND(P51&lt;&gt;"DF",O51&gt;Q51),1,0)+IF(AND(S51&lt;&gt;"DF",R51&gt;T51),1,0)+IF(AND(V51&lt;&gt;"DF",U51&gt;W51),1,0)+IF(AND(Y51&lt;&gt;"DF",X51&gt;Z51),1,0)+IF(AND(AB51&lt;&gt;"DF",AA51&gt;AC51),1,0)+IF(AND(AE51&lt;&gt;"DF",AD51&gt;AF51),1,0)+IF(AND(AH51&lt;&gt;"DF",AG51&gt;AI51),1,0)+IF(AND(AK51&lt;&gt;"DF",AJ51&gt;AL51),1,0)+IF(AND(AN51&lt;&gt;"DF",AM51&gt;AO51),1,0)+IF(AND(AQ51&lt;&gt;"DF",AP51&gt;AR51),1,0)+IF(AND(AT51&lt;&gt;"DF",AS51&gt;AU51),1,0)+IF(AND(AW51&lt;&gt;"DF",AV51&gt;AX51),1,0)+IF(AND(AZ51&lt;&gt;"DF",AY51&gt;BA51),1,0)+IF(AND(BC51&lt;&gt;"DF",BB51&gt;BD51),1,0)+IF(AND(BF51&lt;&gt;"DF",BE51&gt;BG51),1,0)+IF(AND(BI51&lt;&gt;"DF",BH51&gt;BJ51),1,0)+IF(AND(BL51&lt;&gt;"DF",BK51&gt;BM51),1,0)+IF(AND(BO51&lt;&gt;"DF",BN51&gt;BP51),1,0)+IF(AND(BR51&lt;&gt;"DF",BQ51&gt;BS51),1,0)+IF(AND(BU51&lt;&gt;"DF",BT51&gt;BV51),1,0)</f>
        <v>0</v>
      </c>
      <c r="BZ51" s="89">
        <f>IF(AND(C51=E51,C51&lt;&gt;"",E51&lt;&gt;""),1,0)+IF(AND(F51=H51,F51&lt;&gt;"",H51&lt;&gt;""),1,0)+IF(AND(I51=K51,I51&lt;&gt;"",K51&lt;&gt;""),1,0)+IF(AND(L51=N51,L51&lt;&gt;"",N51&lt;&gt;""),1,0)+IF(AND(O51=Q51,O51&lt;&gt;"",Q51&lt;&gt;""),1,0)+IF(AND(R51=T51,R51&lt;&gt;"",T51&lt;&gt;""),1,0)+IF(AND(U51=W51,U51&lt;&gt;"",W51&lt;&gt;""),1,0)+IF(AND(X51=Z51,X51&lt;&gt;"",Z51&lt;&gt;""),1,0)+IF(AND(AA51=AC51,AA51&lt;&gt;"",AC51&lt;&gt;""),1,0)+IF(AND(AD51=AF51,AD51&lt;&gt;"",AF51&lt;&gt;""),1,0)+IF(AND(AG51=AI51,AG51&lt;&gt;"",AI51&lt;&gt;""),1,0)+IF(AND(AJ51=AL51,AJ51&lt;&gt;"",AL51&lt;&gt;""),1,0)+IF(AND(AM51=AO51,AM51&lt;&gt;"",AO51&lt;&gt;""),1,0)+IF(AND(AP51=AR51,AP51&lt;&gt;"",AR51&lt;&gt;""),1,0)+IF(AND(AS51=AU51,AS51&lt;&gt;"",AU51&lt;&gt;""),1,0)+IF(AND(AV51=AX51,AV51&lt;&gt;"",AX51&lt;&gt;""),1,0)+IF(AND(AY51=BA51,AY51&lt;&gt;"",BA51&lt;&gt;""),1,0)+IF(AND(BB51=BD51,BB51&lt;&gt;"",BD51&lt;&gt;""),1,0)+IF(AND(BE51=BG51,BE51&lt;&gt;"",BG51&lt;&gt;""),1,0)+IF(AND(BH51=BJ51,BH51&lt;&gt;"",BJ51&lt;&gt;""),1,0)+IF(AND(BK51=BM51,BK51&lt;&gt;"",BM51&lt;&gt;""),1,0)+IF(AND(BN51=BP51,BN51&lt;&gt;"",BP51&lt;&gt;""),1,0)+IF(AND(BQ51=BS51,BQ51&lt;&gt;"",BS51&lt;&gt;""),1,0)+IF(AND(BT51=BV51,BT51&lt;&gt;"",BV51&lt;&gt;""),1,0)</f>
        <v>0</v>
      </c>
      <c r="CA51" s="89">
        <f>IF(AND(D51&lt;&gt;"DF",C51&lt;E51),1,0)+IF(AND(G51&lt;&gt;"DF",F51&lt;H51),1,0)+IF(AND(J51&lt;&gt;"DF",I51&lt;K51),1,0)+IF(AND(M51&lt;&gt;"DF",L51&lt;N51),1,0)+IF(AND(P51&lt;&gt;"DF",O51&lt;Q51),1,0)+IF(AND(S51&lt;&gt;"DF",R51&lt;T51),1,0)+IF(AND(V51&lt;&gt;"DF",U51&lt;W51),1,0)+IF(AND(Y51&lt;&gt;"DF",X51&lt;Z51),1,0)+IF(AND(AB51&lt;&gt;"DF",AA51&lt;AC51),1,0)+IF(AND(AE51&lt;&gt;"DF",AD51&lt;AF51),1,0)+IF(AND(AH51&lt;&gt;"DF",AG51&lt;AI51),1,0)+IF(AND(AK51&lt;&gt;"DF",AJ51&lt;AL51),1,0)+IF(AND(AN51&lt;&gt;"DF",AM51&lt;AO51),1,0)+IF(AND(AQ51&lt;&gt;"DF",AP51&lt;AR51),1,0)+IF(AND(AT51&lt;&gt;"DF",AS51&lt;AU51),1,0)+IF(AND(AW51&lt;&gt;"DF",AV51&lt;AX51),1,0)+IF(AND(AZ51&lt;&gt;"DF",AY51&lt;BA51),1,0)+IF(AND(BC51&lt;&gt;"DF",BB51&lt;BD51),1,0)+IF(AND(BF51&lt;&gt;"DF",BE51&lt;BG51),1,0)+IF(AND(BI51&lt;&gt;"DF",BH51&lt;BJ51),1,0)+IF(AND(BL51&lt;&gt;"DF",BK51&lt;BM51),1,0)+IF(AND(BO51&lt;&gt;"DF",BN51&lt;BP51),1,0)+IF(AND(BR51&lt;&gt;"DF",BQ51&lt;BS51),1,0)+IF(AND(BU51&lt;&gt;"DF",BT51&lt;BV51),1,0)</f>
        <v>0</v>
      </c>
      <c r="CB51" s="93">
        <f>IF(AND(D51="DF",C51&gt;E51),1,0)+IF(AND(G51="DF",F51&gt;H51),1,0)+IF(AND(J51="DF",I51&gt;K51),1,0)+IF(AND(M51="DF",L51&gt;N51),1,0)+IF(AND(P51="DF",O51&gt;Q51),1,0)+IF(AND(S51="DF",R51&gt;T51),1,0)+IF(AND(V51="DF",U51&gt;W51),1,0)+IF(AND(Y51="DF",X51&gt;Z51),1,0)+IF(AND(AB51="DF",AA51&gt;AC51),1,0)+IF(AND(AE51="DF",AD51&gt;AF51),1,0)+IF(AND(AH51="DF",AG51&gt;AI51),1,0)+IF(AND(AK51="DF",AJ51&gt;AL51),1,0)+IF(AND(AN51="DF",AM51&gt;AO51),1,0)+IF(AND(AQ51="DF",AP51&gt;AR51),1,0)+IF(AND(AT51="DF",AS51&gt;AU51),1,0)+IF(AND(AW51="DF",AV51&gt;AX51),1,0)+IF(AND(AZ51="DF",AY51&gt;BA51),1,0)+IF(AND(BC51="DF",BB51&gt;BD51),1,0)+IF(AND(BF51="DF",BE51&gt;BG51),1,0)+IF(AND(BI51="DF",BH51&gt;BJ51),1,0)+IF(AND(BL51="DF",BK51&gt;BM51),1,0)+IF(AND(BO51="DF",BN51&gt;BP51),1,0)+IF(AND(BR51="DF",BQ51&gt;BS51),1,0)+IF(AND(BU51="DF",BT51&gt;BV51),1,0)</f>
        <v>0</v>
      </c>
      <c r="CC51" s="93">
        <f>IF(AND(D51="DF",C51&lt;E51),1,0)+IF(AND(G51="DF",F51&lt;H51),1,0)+IF(AND(J51="DF",I51&lt;K51),1,0)+IF(AND(M51="DF",L51&lt;N51),1,0)+IF(AND(P51="DF",O51&lt;Q51),1,0)+IF(AND(S51="DF",R51&lt;T51),1,0)+IF(AND(V51="DF",U51&lt;W51),1,0)+IF(AND(Y51="DF",X51&lt;Z51),1,0)+IF(AND(AB51="DF",AA51&lt;AC51),1,0)+IF(AND(AE51="DF",AD51&lt;AF51),1,0)+IF(AND(AH51="DF",AG51&lt;AI51),1,0)+IF(AND(AK51="DF",AJ51&lt;AL51),1,0)+IF(AND(AN51="DF",AM51&lt;AO51),1,0)+IF(AND(AQ51="DF",AP51&lt;AR51),1,0)+IF(AND(AT51="DF",AS51&lt;AU51),1,0)+IF(AND(AW51="DF",AV51&lt;AX51),1,0)+IF(AND(AZ51="DF",AY51&lt;BA51),1,0)+IF(AND(BC51="DF",BB51&lt;BD51),1,0)+IF(AND(BF51="DF",BE51&lt;BG51),1,0)+IF(AND(BI51="DF",BH51&lt;BJ51),1,0)+IF(AND(BL51="DF",BK51&lt;BM51),1,0)+IF(AND(BO51="DF",BN51&lt;BP51),1,0)+IF(AND(BR51="DF",BQ51&lt;BS51),1,0)+IF(AND(BU51="DF",BT51&lt;BV51),1,0)</f>
        <v>0</v>
      </c>
      <c r="CD51" s="97">
        <f>SUM(C51)+SUM(F51)+SUM(I51)+SUM(L51)+SUM(O51)+SUM(R51)+SUM(U51)+SUM(X51)+SUM(AA51)+SUM(AD51)+SUM(AG51)+SUM(AJ51)+SUM(AM51)+SUM(AP51)+SUM(AS51)+SUM(AV51)+SUM(AY51)+SUM(BB51)+SUM(BE51)+SUM(BH51)+SUM(BK51)+SUM(BN51)+SUM(BQ51)+SUM(BT51)</f>
        <v>0</v>
      </c>
      <c r="CE51" s="97">
        <f>SUM(E51)+SUM(H51)+SUM(K51)+SUM(N51)+SUM(Q51)+SUM(T51)+SUM(W51)+SUM(Z51)+SUM(AC51)+SUM(AF51)+SUM(AI51)+SUM(AL51)+SUM(AO51)+SUM(AR51)+SUM(AU51)+SUM(AX51)+SUM(BA51)+SUM(BD51)+SUM(BG51)+SUM(BJ51)+SUM(BM51)+SUM(BP51)+SUM(BS51)+SUM(BV51)</f>
        <v>0</v>
      </c>
      <c r="CF51" s="101">
        <f>CD51-CE51</f>
        <v>0</v>
      </c>
      <c r="CG51" s="105">
        <f>SUM(BY51*$BY$5)+SUM(BZ51*$BZ$5)+SUM(CA51*$CA$5)+SUM(CB51*$CB$5)+SUM(CC51*$CC$5)</f>
        <v>0</v>
      </c>
      <c r="CH51" s="19"/>
      <c r="CI51" s="129">
        <f>SUM(CL51:CP51)</f>
        <v>0</v>
      </c>
      <c r="CJ51" s="129">
        <f>CS51-CT51</f>
        <v>0</v>
      </c>
      <c r="CK51" s="19"/>
      <c r="CL51" s="126">
        <f>IF(AND(CG51=$CG$9,C51&gt;E51,D51="-"),$BY$5,0)+IF(AND(CG51=$CG$11,F51&gt;H51,G51="-"),$BY$5,0)+IF(AND(CG51=$CG$13,I51&gt;K51,J51="-"),$BY$5,0)+IF(AND(CG51=$CG$15,L51&gt;N51,M51="-"),$BY$5,0)+IF(AND(CG51=$CG$17,O51&gt;Q51,P51="-"),$BY$5,0)+IF(AND(CG51=$CG$19,R51&gt;T51,S51="-"),$BY$5,0)+IF(AND(CG51=$CG$21,U51&gt;W51,V51="-"),$BY$5,0)+IF(AND(CG51=$CG$23,X51&gt;Z51,Y51="-"),$BY$5,0)+IF(AND(CG51=$CG$25,AA51&gt;AC51,AB51="-"),$BY$5,0)+IF(AND(CG51=$CG$27,AD51&gt;AF51,AE51="-"),$BY$5,0)+IF(AND(CG51=$CG$29,AG51&gt;AI51,AH51="-"),$BY$5,0)+IF(AND(CG51=$CG$31,AJ51&gt;AL51,AK51="-"),$BY$5,0)+IF(AND(CG51=$CG$33,AM51&gt;AO51,AN51="-"),$BY$5,0)+IF(AND(CG51=$CG$35,AP51&gt;AR51,AQ51="-"),$BY$5,0)+IF(AND(CG51=$CG$37,AS51&gt;AU51,AT51="-"),$BY$5,0)+IF(AND(CG51=$CG$39,AV51&gt;AX51,AW51="-"),$BY$5,0)+IF(AND(CG51=$CG$41,AY51&gt;BA51,AZ51="-"),$BY$5,0)+IF(AND(CG51=$CG$43,BB51&gt;BD51,BC51="-"),$BY$5,0)+IF(AND(CG51=$CG$45,BE51&gt;BG51,BF51="-"),$BY$5,0)+IF(AND(CG51=$CG$47,BH51&gt;BJ51,BI51="-"),$BY$5,0)+IF(AND(CG51=$CG$49,BK51&gt;BM51,BL51="-"),$BY$5,0)+IF(AND(CG51=$CG$51,BN51&gt;BP51,BO51="-"),$BY$5,0)+IF(AND(CG51=$CG$53,BQ51&gt;BS51,BR51="-"),$BY$5,0)+IF(AND(CG51=$CG$55,BT51&gt;BV51,BU51="-"),$BY$5,0)</f>
        <v>0</v>
      </c>
      <c r="CM51" s="124">
        <f>IF(AND(CG51=$CG$9,C51=E51,E51&lt;&gt;"",D51="-"),$BZ$5,0)+IF(AND(CG51=$CG$11,F51=H51,H51&lt;&gt;"",G51="-"),$BZ$5,0)+IF(AND(CG51=$CG$13,I51=K51,K51&lt;&gt;"",J51="-"),$BZ$5,0)+IF(AND(CG51=$CG$15,L51=N51,N51&lt;&gt;"",M51="-"),$BZ$5,0)+IF(AND(CG51=$CG$17,O51=Q51,Q51&lt;&gt;"",P51="-"),$BZ$5,0)+IF(AND(CG51=$CG$19,R51=T51,T51&lt;&gt;"",S51="-"),$BZ$5,0)+IF(AND(CG51=$CG$21,U51=W51,W51&lt;&gt;"",V51="-"),$BZ$5,0)+IF(AND(CG51=$CG$23,X51=Z51,Z51&lt;&gt;"",Y51="-"),$BZ$5,0)+IF(AND(CG51=$CG$25,AA51=AC51,AC51&lt;&gt;"",AB51="-"),$BZ$5,0)+IF(AND(CG51=$CG$27,AD51=AF51,AF51&lt;&gt;"",AE51="-"),$BZ$5,0)+IF(AND(CG51=$CG$29,AG51=AI51,AI51&lt;&gt;"",AH51="-"),$BZ$5,0)+IF(AND(CG51=$CG$31,AJ51=AL51,AL51&lt;&gt;"",AK51="-"),$BZ$5,0)+IF(AND(CG51=$CG$33,AM51=AO51,AO51&lt;&gt;"",AN51="-"),$BZ$5,0)+IF(AND(CG51=$CG$35,AP51=AR51,AR51&lt;&gt;"",AQ51="-"),$BZ$5,0)+IF(AND(CG51=$CG$37,AS51=AU51,AU51&lt;&gt;"",AT51="-"),$BZ$5,0)+IF(AND(CG51=$CG$39,AV51=AX51,AX51&lt;&gt;"",AW51="-"),$BZ$5,0)+IF(AND(CG51=$CG$41,AY51=BA51,BA51&lt;&gt;"",AZ51="-"),$BZ$5,0)+IF(AND(CG51=$CG$43,BB51=BD51,BD51&lt;&gt;"",BC51="-"),$BZ$5,0)+IF(AND(CG51=$CG$45,BE51=BG51,BG51&lt;&gt;"",BF51="-"),$BZ$5,0)+IF(AND(CG51=$CG$47,BH51=BJ51,BJ51&lt;&gt;"",BI51="-"),$BZ$5,0)+IF(AND(CG51=$CG$49,BK51=BM51,BM51&lt;&gt;"",BL51="-"),$BZ$5,0)+IF(AND(CG51=$CG$51,BN51=BP51,BP51&lt;&gt;"",BO51="-"),$BZ$5,0)+IF(AND(CG51=$CG$53,BQ51=BS51,BS51&lt;&gt;"",BR51="-"),$BZ$5,0)+IF(AND(CG51=$CG$55,BT51=BV51,BV51&lt;&gt;"",BU51="-"),$BZ$5,0)</f>
        <v>0</v>
      </c>
      <c r="CN51" s="124">
        <f>IF(AND(CG51=$CG$9,C51&lt;E51,D51="-"),$CA$5,0)+IF(AND(CG51=$CG$11,F51&lt;H51,G51="-"),$CA$5,0)+IF(AND(CG51=$CG$13,I51&lt;K51,J51="-"),$CA$5,0)+IF(AND(CG51=$CG$15,L51&lt;N51,M51="-"),$CA$5,0)+IF(AND(CG51=$CG$17,O51&lt;Q51,P51="-"),$CA$5,0)+IF(AND(CG51=$CG$19,R51&lt;T51,S51="-"),$CA$5,0)+IF(AND(CG51=$CG$21,U51&lt;W51,V51="-"),$CA$5,0)+IF(AND(CG51=$CG$23,X51&lt;Z51,Y51="-"),$CA$5,0)+IF(AND(CG51=$CG$25,AA51&lt;AC51,AB51="-"),$CA$5,0)+IF(AND(CG51=$CG$27,AD51&lt;AF51,AE51="-"),$CA$5,0)+IF(AND(CG51=$CG$29,AG51&lt;AI51,AH51="-"),$CA$5,0)+IF(AND(CG51=$CG$31,AJ51&lt;AL51,AK51="-"),$CA$5,0)+IF(AND(CG51=$CG$33,AM51&lt;AO51,AN51="-"),$CA$5,0)+IF(AND(CG51=$CG$35,AP51&lt;AR51,AQ51="-"),$CA$5,0)+IF(AND(CG51=$CG$37,AS51&lt;AU51,AT51="-"),$CA$5,0)+IF(AND(CG51=$CG$39,AV51&lt;AX51,AW51="-"),$CA$5,0)+IF(AND(CG51=$CG$41,AY51&lt;BA51,AZ51="-"),$CA$5,0)+IF(AND(CG51=$CG$43,BB51&lt;BD51,BC51="-"),$CA$5,0)+IF(AND(CG51=$CG$45,BE51&lt;BG51,BF51="-"),$CA$5,0)+IF(AND(CG51=$CG$47,BH51&lt;BJ51,BI51="-"),$CA$5,0)+IF(AND(CG51=$CG$49,BK51&lt;BM51,BL51="-"),$CA$5,0)+IF(AND(CG51=$CG$51,BN51&lt;BP51,BO51="-"),$CA$5,0)+IF(AND(CG51=$CG$53,BQ51&lt;BS51,BR51="-"),$CA$5,0)+IF(AND(CG51=$CG$55,BT51&lt;BV51,BU51="-"),$CA$5,0)</f>
        <v>0</v>
      </c>
      <c r="CO51" s="125">
        <f>IF(AND(CG51=$CG$9,C51&gt;E51,D51="DF"),$CB$5,0)+IF(AND(CG51=$CG$11,F51&gt;H51,G51="DF"),$CB$5,0)+IF(AND(CG51=$CG$13,I51&gt;K51,J51="DF"),$CB$5,0)+IF(AND(CG51=$CG$15,L51&gt;N51,M51="DF"),$CB$5,0)+IF(AND(CG51=$CG$17,O51&gt;Q51,P51="DF"),$CB$5,0)+IF(AND(CG51=$CG$19,R51&gt;T51,S51="DF"),$CB$5,0)+IF(AND(CG51=$CG$21,U51&gt;W51,V51="DF"),$CB$5,0)+IF(AND(CG51=$CG$23,X51&gt;Z51,Y51="DF"),$CB$5,0)+IF(AND(CG51=$CG$25,AA51&gt;AC51,AB51="DF"),$CB$5,0)+IF(AND(CG51=$CG$27,AD51&gt;AF51,AE51="DF"),$CB$5,0)+IF(AND(CG51=$CG$29,AG51&gt;AI51,AH51="DF"),$CB$5,0)+IF(AND(CG51=$CG$31,AJ51&gt;AL51,AK51="DF"),$CB$5,0)+IF(AND(CG51=$CG$33,AM51&gt;AO51,AN51="DF"),$CB$5,0)+IF(AND(CG51=$CG$35,AP51&gt;AR51,AQ51="DF"),$CB$5,0)+IF(AND(CG51=$CG$37,AS51&gt;AU51,AT51="DF"),$CB$5,0)+IF(AND(CG51=$CG$39,AV51&gt;AX51,AW51="DF"),$CB$5,0)+IF(AND(CG51=$CG$41,AY51&gt;BA51,AZ51="DF"),$CB$5,0)+IF(AND(CG51=$CG$43,BB51&gt;BD51,BC51="DF"),$CB$5,0)+IF(AND(CG51=$CG$45,BE51&gt;BG51,BF51="DF"),$CB$5,0)+IF(AND(CG51=$CG$47,BH51&gt;BJ51,BI51="DF"),$CB$5,0)+IF(AND(CG51=$CG$49,BK51&gt;BM51,BL51="DF"),$CB$5,0)+IF(AND(CG51=$CG$51,BN51&gt;BP51,BO51="DF"),$CB$5,0)+IF(AND(CG51=$CG$53,BQ51&gt;BS51,BR51="DF"),$CB$5,0)+IF(AND(CG51=$CG$55,BT51&gt;BV51,BU51="DF"),$CB$5,0)</f>
        <v>0</v>
      </c>
      <c r="CP51" s="127">
        <f>IF(AND(CG51=$CG$9,C51&lt;E51,D51="DF"),$CC$5,0)+IF(AND(CG51=$CG$11,F51&lt;H51,G51="DF"),$CC$5,0)+IF(AND(CG51=$CG$13,I51&lt;K51,J51="DF"),$CC$5,0)+IF(AND(CG51=$CG$15,L51&lt;N51,M51="DF"),$CC$5,0)+IF(AND(CG51=$CG$17,O51&lt;Q51,P51="DF"),$CC$5,0)+IF(AND(CG51=$CG$19,R51&lt;T51,S51="DF"),$CC$5,0)+IF(AND(CG51=$CG$21,U51&lt;W51,V51="DF"),$CC$5,0)+IF(AND(CG51=$CG$23,X51&lt;Z51,Y51="DF"),$CC$5,0)+IF(AND(CG51=$CG$25,AA51&lt;AC51,AB51="DF"),$CC$5,0)+IF(AND(CG51=$CG$27,AD51&lt;AF51,AE51="DF"),$CC$5,0)+IF(AND(CG51=$CG$29,AG51&lt;AI51,AH51="DF"),$CC$5,0)+IF(AND(CG51=$CG$31,AJ51&lt;AL51,AK51="DF"),$CC$5,0)+IF(AND(CG51=$CG$33,AM51&lt;AO51,AN51="DF"),$CC$5,0)+IF(AND(CG51=$CG$35,AP51&lt;AR51,AQ51="DF"),$CC$5,0)+IF(AND(CG51=$CG$37,AS51&lt;AU51,AT51="DF"),$CC$5,0)+IF(AND(CG51=$CG$39,AV51&lt;AX51,AW51="DF"),$CC$5,0)+IF(AND(CG51=$CG$41,AY51&lt;BA51,AZ51="DF"),$CC$5,0)+IF(AND(CG51=$CG$43,BB51&lt;BD51,BC51="DF"),$CC$5,0)+IF(AND(CG51=$CG$45,BE51&lt;BG51,BF51="DF"),$CC$5,0)+IF(AND(CG51=$CG$47,BH51&lt;BJ51,BI51="DF"),$CC$5,0)+IF(AND(CG51=$CG$49,BK51&lt;BM51,BL51="DF"),$CC$5,0)+IF(AND(CG51=$CG$51,BN51&lt;BP51,BO51="DF"),$CC$5,0)+IF(AND(CG51=$CG$53,BQ51&lt;BS51,BR51="DF"),$CC$5,0)+IF(AND(CG51=$CG$55,BT51&lt;BV51,BU51="DF"),$CC$5,0)</f>
        <v>0</v>
      </c>
      <c r="CQ51" s="19"/>
      <c r="CR51" s="19"/>
      <c r="CS51" s="156">
        <f>IF(AND(CG51=$CG$9),SUM(C51),0)+IF(AND(CG51=$CG$11),SUM(F51),0)+IF(AND(CG51=$CG$13),SUM(I51),0)+IF(AND(CG51=$CG$15),SUM(L51),0)+IF(AND(CG51=$CG$17),SUM(O51),0)+IF(AND(CG51=$CG$19),SUM(R51),0)+IF(AND(CG51=$CG$21),SUM(U51),0)+IF(AND(CG51=$CG$23),SUM(X51),0)+IF(AND(CG51=$CG$25),SUM(AA51),0)+IF(AND(CG51=$CG$27),SUM(AD51),0)+IF(AND(CG51=$CG$29),SUM(AG51),0)+IF(AND(CG51=$CG$31),SUM(AJ51),0)+IF(AND(CG51=$CG$33),SUM(AM51),0)+IF(AND(CG51=$CG$35),SUM(AP51),0)+IF(AND(CG51=$CG$37),SUM(AS51),0)+IF(AND(CG51=$CG$39),SUM(AV51),0)+IF(AND(CG51=$CG$41),SUM(AY51),0)+IF(AND(CG51=$CG$43),SUM(BB51),0)+IF(AND(CG51=$CG$45),SUM(BE51),0)+IF(AND(CG51=$CG$47),SUM(BH51),0)+IF(AND(CG51=$CG$49),SUM(BK51),0)+IF(AND(CG51=$CG$51),SUM(BN51),0)+IF(AND(CG51=$CG$53),SUM(BQ51),0)+IF(AND(CG51=$CG$55),SUM(BT51),0)</f>
        <v>0</v>
      </c>
      <c r="CT51" s="136">
        <f>IF(AND(CG51=$CG$9),SUM(E51),0)+IF(AND(CG51=$CG$11),SUM(H51),0)+IF(AND(CG51=$CG$13),SUM(K51),0)+IF(AND(CG51=$CG$15),SUM(N51),0)+IF(AND(CG51=$CG$17),SUM(Q51),0)+IF(AND(CG51=$CG$19),SUM(T51),0)+IF(AND(CG51=$CG$21),SUM(W51),0)+IF(AND(CG51=$CG$23),SUM(Z51),0)+IF(AND(CG51=$CG$25),SUM(AC51),0)+IF(AND(CG51=$CG$27),SUM(AF51),0)+IF(AND(CG51=$CG$29),SUM(AI51),0)+IF(AND(CG51=$CG$31),SUM(AL51),0)+IF(AND(CG51=$CG$33),SUM(AO51),0)+IF(AND(CG51=$CG$35),SUM(AR51),0)+IF(AND(CG51=$CG$37),SUM(AU51),0)+IF(AND(CG51=$CG$39),SUM(AX51),0)+IF(AND(CG51=$CG$41),SUM(BA51),0)+IF(AND(CG51=$CG$43),SUM(BD51),0)+IF(AND(CG51=$CG$45),SUM(BG51),0)+IF(AND(CG51=$CG$47),SUM(BJ51),0)+IF(AND(CG51=$CG$49),SUM(BM51),0)+IF(AND(CG51=$CG$51),SUM(BP51),0)+IF(AND(CG51=$CG$53),SUM(BS51),0)+IF(AND(CG51=$CG$55),SUM(BV51),0)</f>
        <v>0</v>
      </c>
      <c r="CU51" s="19"/>
      <c r="CV51" s="19"/>
      <c r="CW51" s="19"/>
    </row>
    <row r="52" spans="2:105" ht="12" customHeight="1" x14ac:dyDescent="0.35">
      <c r="B52" s="431" t="str">
        <f>INICIO!C29</f>
        <v>EQUIPO W</v>
      </c>
      <c r="C52" s="474" t="str">
        <f>IF(BQ8&lt;&gt;"",BQ8,"")</f>
        <v/>
      </c>
      <c r="D52" s="475"/>
      <c r="E52" s="476"/>
      <c r="F52" s="434" t="str">
        <f>IF(BQ10&lt;&gt;"",BQ10,"")</f>
        <v/>
      </c>
      <c r="G52" s="435"/>
      <c r="H52" s="462"/>
      <c r="I52" s="434" t="str">
        <f>IF(BQ12&lt;&gt;"",BQ12,"")</f>
        <v/>
      </c>
      <c r="J52" s="435"/>
      <c r="K52" s="462"/>
      <c r="L52" s="434" t="str">
        <f>IF(BQ14&lt;&gt;"",BQ14,"")</f>
        <v/>
      </c>
      <c r="M52" s="435"/>
      <c r="N52" s="462"/>
      <c r="O52" s="434" t="str">
        <f>IF(BQ16&lt;&gt;"",BQ16,"")</f>
        <v/>
      </c>
      <c r="P52" s="435"/>
      <c r="Q52" s="462"/>
      <c r="R52" s="434" t="str">
        <f>IF(BQ18&lt;&gt;"",BQ18,"")</f>
        <v/>
      </c>
      <c r="S52" s="435"/>
      <c r="T52" s="462"/>
      <c r="U52" s="434" t="str">
        <f>IF(BQ20&lt;&gt;"",BQ20,"")</f>
        <v/>
      </c>
      <c r="V52" s="435"/>
      <c r="W52" s="462"/>
      <c r="X52" s="434" t="str">
        <f>IF(BQ22&lt;&gt;"",BQ22,"")</f>
        <v/>
      </c>
      <c r="Y52" s="435"/>
      <c r="Z52" s="462"/>
      <c r="AA52" s="434" t="str">
        <f>IF(BQ24&lt;&gt;"",BQ24,"")</f>
        <v/>
      </c>
      <c r="AB52" s="435"/>
      <c r="AC52" s="462"/>
      <c r="AD52" s="434" t="str">
        <f>IF(BQ26&lt;&gt;"",BQ26,"")</f>
        <v/>
      </c>
      <c r="AE52" s="435"/>
      <c r="AF52" s="462"/>
      <c r="AG52" s="434" t="str">
        <f>IF(BQ28&lt;&gt;"",BQ28,"")</f>
        <v/>
      </c>
      <c r="AH52" s="435"/>
      <c r="AI52" s="462"/>
      <c r="AJ52" s="434" t="str">
        <f>IF(BQ30&lt;&gt;"",BQ30,"")</f>
        <v/>
      </c>
      <c r="AK52" s="435"/>
      <c r="AL52" s="462"/>
      <c r="AM52" s="434" t="str">
        <f>IF(BQ32&lt;&gt;"",BQ32,"")</f>
        <v/>
      </c>
      <c r="AN52" s="435"/>
      <c r="AO52" s="462"/>
      <c r="AP52" s="434" t="str">
        <f>IF(BQ34&lt;&gt;"",BQ34,"")</f>
        <v/>
      </c>
      <c r="AQ52" s="435"/>
      <c r="AR52" s="462"/>
      <c r="AS52" s="434" t="str">
        <f>IF(BQ36&lt;&gt;"",BQ36,"")</f>
        <v/>
      </c>
      <c r="AT52" s="435"/>
      <c r="AU52" s="462"/>
      <c r="AV52" s="434" t="str">
        <f>IF(BQ38&lt;&gt;"",BQ38,"")</f>
        <v/>
      </c>
      <c r="AW52" s="435"/>
      <c r="AX52" s="462"/>
      <c r="AY52" s="434" t="str">
        <f>IF(BQ40&lt;&gt;"",BQ40,"")</f>
        <v/>
      </c>
      <c r="AZ52" s="435"/>
      <c r="BA52" s="462"/>
      <c r="BB52" s="434" t="str">
        <f>IF(BQ42&lt;&gt;"",BQ42,"")</f>
        <v/>
      </c>
      <c r="BC52" s="435"/>
      <c r="BD52" s="462"/>
      <c r="BE52" s="434" t="str">
        <f>IF(BQ44&lt;&gt;"",BQ44,"")</f>
        <v/>
      </c>
      <c r="BF52" s="435"/>
      <c r="BG52" s="462"/>
      <c r="BH52" s="434" t="str">
        <f>IF(BQ46&lt;&gt;"",BQ46,"")</f>
        <v/>
      </c>
      <c r="BI52" s="435"/>
      <c r="BJ52" s="462"/>
      <c r="BK52" s="434" t="str">
        <f>IF(BQ48&lt;&gt;"",BQ48,"")</f>
        <v/>
      </c>
      <c r="BL52" s="435"/>
      <c r="BM52" s="462"/>
      <c r="BN52" s="434" t="str">
        <f>IF(BQ50&lt;&gt;"",BQ50,"")</f>
        <v/>
      </c>
      <c r="BO52" s="435"/>
      <c r="BP52" s="462"/>
      <c r="BQ52" s="437"/>
      <c r="BR52" s="438"/>
      <c r="BS52" s="439"/>
      <c r="BT52" s="471" t="str">
        <f>IF(ISNA(VLOOKUP(CONCATENATE($B52,BT$7,"1"),'P&amp;R'!$N$8:$Q$1113,2,FALSE)), "", VLOOKUP(CONCATENATE($B52,BT$7,"1"),'P&amp;R'!$N$8:$Q$1113,2,FALSE))</f>
        <v/>
      </c>
      <c r="BU52" s="472"/>
      <c r="BV52" s="473"/>
      <c r="BW52" s="162"/>
      <c r="BX52" s="85"/>
      <c r="BY52" s="88"/>
      <c r="BZ52" s="88"/>
      <c r="CA52" s="88"/>
      <c r="CB52" s="92"/>
      <c r="CC52" s="92"/>
      <c r="CD52" s="96"/>
      <c r="CE52" s="96"/>
      <c r="CF52" s="100"/>
      <c r="CG52" s="104"/>
      <c r="CH52" s="19"/>
      <c r="CI52" s="122"/>
      <c r="CJ52" s="122"/>
      <c r="CK52" s="19"/>
      <c r="CL52" s="150"/>
      <c r="CM52" s="19"/>
      <c r="CN52" s="19"/>
      <c r="CO52" s="19"/>
      <c r="CP52" s="151"/>
      <c r="CQ52" s="19"/>
      <c r="CR52" s="19"/>
      <c r="CS52" s="154"/>
      <c r="CT52" s="155"/>
      <c r="CU52" s="19"/>
      <c r="CV52" s="19"/>
      <c r="CW52" s="19"/>
    </row>
    <row r="53" spans="2:105" ht="24.9" customHeight="1" x14ac:dyDescent="0.35">
      <c r="B53" s="432"/>
      <c r="C53" s="329" t="str">
        <f>IF(BS9&lt;&gt;"",BS9,"")</f>
        <v/>
      </c>
      <c r="D53" s="330" t="str">
        <f>IF(BR9&lt;&gt;"",BR9,"")</f>
        <v/>
      </c>
      <c r="E53" s="333" t="str">
        <f>IF(BQ9&lt;&gt;"",BQ9,"")</f>
        <v/>
      </c>
      <c r="F53" s="332" t="str">
        <f>IF(BS11&lt;&gt;"",BS11,"")</f>
        <v/>
      </c>
      <c r="G53" s="330" t="str">
        <f>IF(BR11&lt;&gt;"",BR11,"")</f>
        <v/>
      </c>
      <c r="H53" s="331" t="str">
        <f>IF(BQ11&lt;&gt;"",BQ11,"")</f>
        <v/>
      </c>
      <c r="I53" s="332" t="str">
        <f>IF(BS13&lt;&gt;"",BS13,"")</f>
        <v/>
      </c>
      <c r="J53" s="330" t="str">
        <f>IF(BR13&lt;&gt;"",BR13,"")</f>
        <v/>
      </c>
      <c r="K53" s="331" t="str">
        <f>IF(BQ13&lt;&gt;"",BQ13,"")</f>
        <v/>
      </c>
      <c r="L53" s="332" t="str">
        <f>IF(BS15&lt;&gt;"",BS15,"")</f>
        <v/>
      </c>
      <c r="M53" s="330" t="str">
        <f>IF(BR15&lt;&gt;"",BR15,"")</f>
        <v/>
      </c>
      <c r="N53" s="331" t="str">
        <f>IF(BQ15&lt;&gt;"",BQ15,"")</f>
        <v/>
      </c>
      <c r="O53" s="332" t="str">
        <f>IF(BS17&lt;&gt;"",BS17,"")</f>
        <v/>
      </c>
      <c r="P53" s="330" t="str">
        <f>IF(BR17&lt;&gt;"",BR17,"")</f>
        <v/>
      </c>
      <c r="Q53" s="331" t="str">
        <f>IF(BQ17&lt;&gt;"",BQ17,"")</f>
        <v/>
      </c>
      <c r="R53" s="332" t="str">
        <f>IF(BS19&lt;&gt;"",BS19,"")</f>
        <v/>
      </c>
      <c r="S53" s="330" t="str">
        <f>IF(BR19&lt;&gt;"",BR19,"")</f>
        <v/>
      </c>
      <c r="T53" s="331" t="str">
        <f>IF(BQ19&lt;&gt;"",BQ19,"")</f>
        <v/>
      </c>
      <c r="U53" s="332" t="str">
        <f>IF(BS21&lt;&gt;"",BS21,"")</f>
        <v/>
      </c>
      <c r="V53" s="330" t="str">
        <f>IF(BR21&lt;&gt;"",BR21,"")</f>
        <v/>
      </c>
      <c r="W53" s="331" t="str">
        <f>IF(BQ21&lt;&gt;"",BQ21,"")</f>
        <v/>
      </c>
      <c r="X53" s="332" t="str">
        <f>IF(BS23&lt;&gt;"",BS23,"")</f>
        <v/>
      </c>
      <c r="Y53" s="330" t="str">
        <f>IF(BR23&lt;&gt;"",BR23,"")</f>
        <v/>
      </c>
      <c r="Z53" s="331" t="str">
        <f>IF(BQ23&lt;&gt;"",BQ23,"")</f>
        <v/>
      </c>
      <c r="AA53" s="332" t="str">
        <f>IF(BS25&lt;&gt;"",BS25,"")</f>
        <v/>
      </c>
      <c r="AB53" s="330" t="str">
        <f>IF(BR25&lt;&gt;"",BR25,"")</f>
        <v/>
      </c>
      <c r="AC53" s="331" t="str">
        <f>IF(BQ25&lt;&gt;"",BQ25,"")</f>
        <v/>
      </c>
      <c r="AD53" s="332" t="str">
        <f>IF(BS27&lt;&gt;"",BS27,"")</f>
        <v/>
      </c>
      <c r="AE53" s="330" t="str">
        <f>IF(BR27&lt;&gt;"",BR27,"")</f>
        <v/>
      </c>
      <c r="AF53" s="331" t="str">
        <f>IF(BQ27&lt;&gt;"",BQ27,"")</f>
        <v/>
      </c>
      <c r="AG53" s="332" t="str">
        <f>IF(BS29&lt;&gt;"",BS29,"")</f>
        <v/>
      </c>
      <c r="AH53" s="330" t="str">
        <f>IF(BR29&lt;&gt;"",BR29,"")</f>
        <v/>
      </c>
      <c r="AI53" s="331" t="str">
        <f>IF(BQ29&lt;&gt;"",BQ29,"")</f>
        <v/>
      </c>
      <c r="AJ53" s="332" t="str">
        <f>IF(BS31&lt;&gt;"",BS31,"")</f>
        <v/>
      </c>
      <c r="AK53" s="330" t="str">
        <f>IF(BR31&lt;&gt;"",BR31,"")</f>
        <v/>
      </c>
      <c r="AL53" s="331" t="str">
        <f>IF(BQ31&lt;&gt;"",BQ31,"")</f>
        <v/>
      </c>
      <c r="AM53" s="332" t="str">
        <f>IF(BS33&lt;&gt;"",BS33,"")</f>
        <v/>
      </c>
      <c r="AN53" s="330" t="str">
        <f>IF(BR33&lt;&gt;"",BR33,"")</f>
        <v/>
      </c>
      <c r="AO53" s="331" t="str">
        <f>IF(BQ33&lt;&gt;"",BQ33,"")</f>
        <v/>
      </c>
      <c r="AP53" s="332" t="str">
        <f>IF(BS35&lt;&gt;"",BS35,"")</f>
        <v/>
      </c>
      <c r="AQ53" s="330" t="str">
        <f>IF(BR35&lt;&gt;"",BR35,"")</f>
        <v/>
      </c>
      <c r="AR53" s="331" t="str">
        <f>IF(BQ35&lt;&gt;"",BQ35,"")</f>
        <v/>
      </c>
      <c r="AS53" s="332" t="str">
        <f>IF(BS37&lt;&gt;"",BS37,"")</f>
        <v/>
      </c>
      <c r="AT53" s="330" t="str">
        <f>IF(BR37&lt;&gt;"",BR37,"")</f>
        <v/>
      </c>
      <c r="AU53" s="331" t="str">
        <f>IF(BQ37&lt;&gt;"",BQ37,"")</f>
        <v/>
      </c>
      <c r="AV53" s="332" t="str">
        <f>IF(BS39&lt;&gt;"",BS39,"")</f>
        <v/>
      </c>
      <c r="AW53" s="330" t="str">
        <f>IF(BR39&lt;&gt;"",BR39,"")</f>
        <v/>
      </c>
      <c r="AX53" s="331" t="str">
        <f>IF(BQ39&lt;&gt;"",BQ39,"")</f>
        <v/>
      </c>
      <c r="AY53" s="332" t="str">
        <f>IF(BS41&lt;&gt;"",BS41,"")</f>
        <v/>
      </c>
      <c r="AZ53" s="330" t="str">
        <f>IF(BR41&lt;&gt;"",BR41,"")</f>
        <v/>
      </c>
      <c r="BA53" s="331" t="str">
        <f>IF(BQ41&lt;&gt;"",BQ41,"")</f>
        <v/>
      </c>
      <c r="BB53" s="332" t="str">
        <f>IF(BS43&lt;&gt;"",BS43,"")</f>
        <v/>
      </c>
      <c r="BC53" s="330" t="str">
        <f>IF(BR43&lt;&gt;"",BR43,"")</f>
        <v/>
      </c>
      <c r="BD53" s="331" t="str">
        <f>IF(BQ43&lt;&gt;"",BQ43,"")</f>
        <v/>
      </c>
      <c r="BE53" s="332" t="str">
        <f>IF(BS45&lt;&gt;"",BS45,"")</f>
        <v/>
      </c>
      <c r="BF53" s="330" t="str">
        <f>IF(BR45&lt;&gt;"",BR45,"")</f>
        <v/>
      </c>
      <c r="BG53" s="331" t="str">
        <f>IF(BQ45&lt;&gt;"",BQ45,"")</f>
        <v/>
      </c>
      <c r="BH53" s="332" t="str">
        <f>IF(BS47&lt;&gt;"",BS47,"")</f>
        <v/>
      </c>
      <c r="BI53" s="330" t="str">
        <f>IF(BR47&lt;&gt;"",BR47,"")</f>
        <v/>
      </c>
      <c r="BJ53" s="331" t="str">
        <f>IF(BQ47&lt;&gt;"",BQ47,"")</f>
        <v/>
      </c>
      <c r="BK53" s="332" t="str">
        <f>IF(BS49&lt;&gt;"",BS49,"")</f>
        <v/>
      </c>
      <c r="BL53" s="330" t="str">
        <f>IF(BR49&lt;&gt;"",BR49,"")</f>
        <v/>
      </c>
      <c r="BM53" s="331" t="str">
        <f>IF(BQ49&lt;&gt;"",BQ49,"")</f>
        <v/>
      </c>
      <c r="BN53" s="332" t="str">
        <f>IF(BS51&lt;&gt;"",BS51,"")</f>
        <v/>
      </c>
      <c r="BO53" s="330" t="str">
        <f>IF(BR51&lt;&gt;"",BR51,"")</f>
        <v/>
      </c>
      <c r="BP53" s="331" t="str">
        <f>IF(BQ51&lt;&gt;"",BQ51,"")</f>
        <v/>
      </c>
      <c r="BQ53" s="334"/>
      <c r="BR53" s="327"/>
      <c r="BS53" s="328"/>
      <c r="BT53" s="324" t="str">
        <f>IF(ISNA(VLOOKUP(CONCATENATE($B52,BT$7,"1"),'P&amp;R'!$N$8:$Q$1113,3,FALSE)), "", VLOOKUP(CONCATENATE($B52,BT$7,"1"),'P&amp;R'!$N$8:$Q$1113,3,FALSE))</f>
        <v/>
      </c>
      <c r="BU53" s="324" t="str">
        <f>IF(ISNA(VLOOKUP(CONCATENATE($B52,BT$7,"1"),'P&amp;R'!$N$8:$Q$1113,4,FALSE)), "", VLOOKUP(CONCATENATE($B52,BT$7,"1"),'P&amp;R'!$N$8:$Q$1113,4,FALSE))</f>
        <v/>
      </c>
      <c r="BV53" s="325" t="str">
        <f>IF(ISNA(VLOOKUP(CONCATENATE(BT$7,$B52,"1"),'P&amp;R'!$N$8:$Q$1113,3,FALSE)), "", VLOOKUP(CONCATENATE(BT$7,$B52,"1"),'P&amp;R'!$N$8:$Q$1113,3,FALSE))</f>
        <v/>
      </c>
      <c r="BW53" s="163"/>
      <c r="BX53" s="86">
        <f>SUM(BY53:CC53)</f>
        <v>0</v>
      </c>
      <c r="BY53" s="89">
        <f>IF(AND(D53&lt;&gt;"DF",C53&gt;E53),1,0)+IF(AND(G53&lt;&gt;"DF",F53&gt;H53),1,0)+IF(AND(J53&lt;&gt;"DF",I53&gt;K53),1,0)+IF(AND(M53&lt;&gt;"DF",L53&gt;N53),1,0)+IF(AND(P53&lt;&gt;"DF",O53&gt;Q53),1,0)+IF(AND(S53&lt;&gt;"DF",R53&gt;T53),1,0)+IF(AND(V53&lt;&gt;"DF",U53&gt;W53),1,0)+IF(AND(Y53&lt;&gt;"DF",X53&gt;Z53),1,0)+IF(AND(AB53&lt;&gt;"DF",AA53&gt;AC53),1,0)+IF(AND(AE53&lt;&gt;"DF",AD53&gt;AF53),1,0)+IF(AND(AH53&lt;&gt;"DF",AG53&gt;AI53),1,0)+IF(AND(AK53&lt;&gt;"DF",AJ53&gt;AL53),1,0)+IF(AND(AN53&lt;&gt;"DF",AM53&gt;AO53),1,0)+IF(AND(AQ53&lt;&gt;"DF",AP53&gt;AR53),1,0)+IF(AND(AT53&lt;&gt;"DF",AS53&gt;AU53),1,0)+IF(AND(AW53&lt;&gt;"DF",AV53&gt;AX53),1,0)+IF(AND(AZ53&lt;&gt;"DF",AY53&gt;BA53),1,0)+IF(AND(BC53&lt;&gt;"DF",BB53&gt;BD53),1,0)+IF(AND(BF53&lt;&gt;"DF",BE53&gt;BG53),1,0)+IF(AND(BI53&lt;&gt;"DF",BH53&gt;BJ53),1,0)+IF(AND(BL53&lt;&gt;"DF",BK53&gt;BM53),1,0)+IF(AND(BO53&lt;&gt;"DF",BN53&gt;BP53),1,0)+IF(AND(BR53&lt;&gt;"DF",BQ53&gt;BS53),1,0)+IF(AND(BU53&lt;&gt;"DF",BT53&gt;BV53),1,0)</f>
        <v>0</v>
      </c>
      <c r="BZ53" s="89">
        <f>IF(AND(C53=E53,C53&lt;&gt;"",E53&lt;&gt;""),1,0)+IF(AND(F53=H53,F53&lt;&gt;"",H53&lt;&gt;""),1,0)+IF(AND(I53=K53,I53&lt;&gt;"",K53&lt;&gt;""),1,0)+IF(AND(L53=N53,L53&lt;&gt;"",N53&lt;&gt;""),1,0)+IF(AND(O53=Q53,O53&lt;&gt;"",Q53&lt;&gt;""),1,0)+IF(AND(R53=T53,R53&lt;&gt;"",T53&lt;&gt;""),1,0)+IF(AND(U53=W53,U53&lt;&gt;"",W53&lt;&gt;""),1,0)+IF(AND(X53=Z53,X53&lt;&gt;"",Z53&lt;&gt;""),1,0)+IF(AND(AA53=AC53,AA53&lt;&gt;"",AC53&lt;&gt;""),1,0)+IF(AND(AD53=AF53,AD53&lt;&gt;"",AF53&lt;&gt;""),1,0)+IF(AND(AG53=AI53,AG53&lt;&gt;"",AI53&lt;&gt;""),1,0)+IF(AND(AJ53=AL53,AJ53&lt;&gt;"",AL53&lt;&gt;""),1,0)+IF(AND(AM53=AO53,AM53&lt;&gt;"",AO53&lt;&gt;""),1,0)+IF(AND(AP53=AR53,AP53&lt;&gt;"",AR53&lt;&gt;""),1,0)+IF(AND(AS53=AU53,AS53&lt;&gt;"",AU53&lt;&gt;""),1,0)+IF(AND(AV53=AX53,AV53&lt;&gt;"",AX53&lt;&gt;""),1,0)+IF(AND(AY53=BA53,AY53&lt;&gt;"",BA53&lt;&gt;""),1,0)+IF(AND(BB53=BD53,BB53&lt;&gt;"",BD53&lt;&gt;""),1,0)+IF(AND(BE53=BG53,BE53&lt;&gt;"",BG53&lt;&gt;""),1,0)+IF(AND(BH53=BJ53,BH53&lt;&gt;"",BJ53&lt;&gt;""),1,0)+IF(AND(BK53=BM53,BK53&lt;&gt;"",BM53&lt;&gt;""),1,0)+IF(AND(BN53=BP53,BN53&lt;&gt;"",BP53&lt;&gt;""),1,0)+IF(AND(BQ53=BS53,BQ53&lt;&gt;"",BS53&lt;&gt;""),1,0)+IF(AND(BT53=BV53,BT53&lt;&gt;"",BV53&lt;&gt;""),1,0)</f>
        <v>0</v>
      </c>
      <c r="CA53" s="89">
        <f>IF(AND(D53&lt;&gt;"DF",C53&lt;E53),1,0)+IF(AND(G53&lt;&gt;"DF",F53&lt;H53),1,0)+IF(AND(J53&lt;&gt;"DF",I53&lt;K53),1,0)+IF(AND(M53&lt;&gt;"DF",L53&lt;N53),1,0)+IF(AND(P53&lt;&gt;"DF",O53&lt;Q53),1,0)+IF(AND(S53&lt;&gt;"DF",R53&lt;T53),1,0)+IF(AND(V53&lt;&gt;"DF",U53&lt;W53),1,0)+IF(AND(Y53&lt;&gt;"DF",X53&lt;Z53),1,0)+IF(AND(AB53&lt;&gt;"DF",AA53&lt;AC53),1,0)+IF(AND(AE53&lt;&gt;"DF",AD53&lt;AF53),1,0)+IF(AND(AH53&lt;&gt;"DF",AG53&lt;AI53),1,0)+IF(AND(AK53&lt;&gt;"DF",AJ53&lt;AL53),1,0)+IF(AND(AN53&lt;&gt;"DF",AM53&lt;AO53),1,0)+IF(AND(AQ53&lt;&gt;"DF",AP53&lt;AR53),1,0)+IF(AND(AT53&lt;&gt;"DF",AS53&lt;AU53),1,0)+IF(AND(AW53&lt;&gt;"DF",AV53&lt;AX53),1,0)+IF(AND(AZ53&lt;&gt;"DF",AY53&lt;BA53),1,0)+IF(AND(BC53&lt;&gt;"DF",BB53&lt;BD53),1,0)+IF(AND(BF53&lt;&gt;"DF",BE53&lt;BG53),1,0)+IF(AND(BI53&lt;&gt;"DF",BH53&lt;BJ53),1,0)+IF(AND(BL53&lt;&gt;"DF",BK53&lt;BM53),1,0)+IF(AND(BO53&lt;&gt;"DF",BN53&lt;BP53),1,0)+IF(AND(BR53&lt;&gt;"DF",BQ53&lt;BS53),1,0)+IF(AND(BU53&lt;&gt;"DF",BT53&lt;BV53),1,0)</f>
        <v>0</v>
      </c>
      <c r="CB53" s="93">
        <f>IF(AND(D53="DF",C53&gt;E53),1,0)+IF(AND(G53="DF",F53&gt;H53),1,0)+IF(AND(J53="DF",I53&gt;K53),1,0)+IF(AND(M53="DF",L53&gt;N53),1,0)+IF(AND(P53="DF",O53&gt;Q53),1,0)+IF(AND(S53="DF",R53&gt;T53),1,0)+IF(AND(V53="DF",U53&gt;W53),1,0)+IF(AND(Y53="DF",X53&gt;Z53),1,0)+IF(AND(AB53="DF",AA53&gt;AC53),1,0)+IF(AND(AE53="DF",AD53&gt;AF53),1,0)+IF(AND(AH53="DF",AG53&gt;AI53),1,0)+IF(AND(AK53="DF",AJ53&gt;AL53),1,0)+IF(AND(AN53="DF",AM53&gt;AO53),1,0)+IF(AND(AQ53="DF",AP53&gt;AR53),1,0)+IF(AND(AT53="DF",AS53&gt;AU53),1,0)+IF(AND(AW53="DF",AV53&gt;AX53),1,0)+IF(AND(AZ53="DF",AY53&gt;BA53),1,0)+IF(AND(BC53="DF",BB53&gt;BD53),1,0)+IF(AND(BF53="DF",BE53&gt;BG53),1,0)+IF(AND(BI53="DF",BH53&gt;BJ53),1,0)+IF(AND(BL53="DF",BK53&gt;BM53),1,0)+IF(AND(BO53="DF",BN53&gt;BP53),1,0)+IF(AND(BR53="DF",BQ53&gt;BS53),1,0)+IF(AND(BU53="DF",BT53&gt;BV53),1,0)</f>
        <v>0</v>
      </c>
      <c r="CC53" s="93">
        <f>IF(AND(D53="DF",C53&lt;E53),1,0)+IF(AND(G53="DF",F53&lt;H53),1,0)+IF(AND(J53="DF",I53&lt;K53),1,0)+IF(AND(M53="DF",L53&lt;N53),1,0)+IF(AND(P53="DF",O53&lt;Q53),1,0)+IF(AND(S53="DF",R53&lt;T53),1,0)+IF(AND(V53="DF",U53&lt;W53),1,0)+IF(AND(Y53="DF",X53&lt;Z53),1,0)+IF(AND(AB53="DF",AA53&lt;AC53),1,0)+IF(AND(AE53="DF",AD53&lt;AF53),1,0)+IF(AND(AH53="DF",AG53&lt;AI53),1,0)+IF(AND(AK53="DF",AJ53&lt;AL53),1,0)+IF(AND(AN53="DF",AM53&lt;AO53),1,0)+IF(AND(AQ53="DF",AP53&lt;AR53),1,0)+IF(AND(AT53="DF",AS53&lt;AU53),1,0)+IF(AND(AW53="DF",AV53&lt;AX53),1,0)+IF(AND(AZ53="DF",AY53&lt;BA53),1,0)+IF(AND(BC53="DF",BB53&lt;BD53),1,0)+IF(AND(BF53="DF",BE53&lt;BG53),1,0)+IF(AND(BI53="DF",BH53&lt;BJ53),1,0)+IF(AND(BL53="DF",BK53&lt;BM53),1,0)+IF(AND(BO53="DF",BN53&lt;BP53),1,0)+IF(AND(BR53="DF",BQ53&lt;BS53),1,0)+IF(AND(BU53="DF",BT53&lt;BV53),1,0)</f>
        <v>0</v>
      </c>
      <c r="CD53" s="97">
        <f>SUM(C53)+SUM(F53)+SUM(I53)+SUM(L53)+SUM(O53)+SUM(R53)+SUM(U53)+SUM(X53)+SUM(AA53)+SUM(AD53)+SUM(AG53)+SUM(AJ53)+SUM(AM53)+SUM(AP53)+SUM(AS53)+SUM(AV53)+SUM(AY53)+SUM(BB53)+SUM(BE53)+SUM(BH53)+SUM(BK53)+SUM(BN53)+SUM(BQ53)+SUM(BT53)</f>
        <v>0</v>
      </c>
      <c r="CE53" s="97">
        <f>SUM(E53)+SUM(H53)+SUM(K53)+SUM(N53)+SUM(Q53)+SUM(T53)+SUM(W53)+SUM(Z53)+SUM(AC53)+SUM(AF53)+SUM(AI53)+SUM(AL53)+SUM(AO53)+SUM(AR53)+SUM(AU53)+SUM(AX53)+SUM(BA53)+SUM(BD53)+SUM(BG53)+SUM(BJ53)+SUM(BM53)+SUM(BP53)+SUM(BS53)+SUM(BV53)</f>
        <v>0</v>
      </c>
      <c r="CF53" s="101">
        <f>CD53-CE53</f>
        <v>0</v>
      </c>
      <c r="CG53" s="105">
        <f>SUM(BY53*$BY$5)+SUM(BZ53*$BZ$5)+SUM(CA53*$CA$5)+SUM(CB53*$CB$5)+SUM(CC53*$CC$5)</f>
        <v>0</v>
      </c>
      <c r="CH53" s="19"/>
      <c r="CI53" s="129">
        <f>SUM(CL53:CP53)</f>
        <v>0</v>
      </c>
      <c r="CJ53" s="129">
        <f>CS53-CT53</f>
        <v>0</v>
      </c>
      <c r="CK53" s="19"/>
      <c r="CL53" s="126">
        <f>IF(AND(CG53=$CG$9,C53&gt;E53,D53="-"),$BY$5,0)+IF(AND(CG53=$CG$11,F53&gt;H53,G53="-"),$BY$5,0)+IF(AND(CG53=$CG$13,I53&gt;K53,J53="-"),$BY$5,0)+IF(AND(CG53=$CG$15,L53&gt;N53,M53="-"),$BY$5,0)+IF(AND(CG53=$CG$17,O53&gt;Q53,P53="-"),$BY$5,0)+IF(AND(CG53=$CG$19,R53&gt;T53,S53="-"),$BY$5,0)+IF(AND(CG53=$CG$21,U53&gt;W53,V53="-"),$BY$5,0)+IF(AND(CG53=$CG$23,X53&gt;Z53,Y53="-"),$BY$5,0)+IF(AND(CG53=$CG$25,AA53&gt;AC53,AB53="-"),$BY$5,0)+IF(AND(CG53=$CG$27,AD53&gt;AF53,AE53="-"),$BY$5,0)+IF(AND(CG53=$CG$29,AG53&gt;AI53,AH53="-"),$BY$5,0)+IF(AND(CG53=$CG$31,AJ53&gt;AL53,AK53="-"),$BY$5,0)+IF(AND(CG53=$CG$33,AM53&gt;AO53,AN53="-"),$BY$5,0)+IF(AND(CG53=$CG$35,AP53&gt;AR53,AQ53="-"),$BY$5,0)+IF(AND(CG53=$CG$37,AS53&gt;AU53,AT53="-"),$BY$5,0)+IF(AND(CG53=$CG$39,AV53&gt;AX53,AW53="-"),$BY$5,0)+IF(AND(CG53=$CG$41,AY53&gt;BA53,AZ53="-"),$BY$5,0)+IF(AND(CG53=$CG$43,BB53&gt;BD53,BC53="-"),$BY$5,0)+IF(AND(CG53=$CG$45,BE53&gt;BG53,BF53="-"),$BY$5,0)+IF(AND(CG53=$CG$47,BH53&gt;BJ53,BI53="-"),$BY$5,0)+IF(AND(CG53=$CG$49,BK53&gt;BM53,BL53="-"),$BY$5,0)+IF(AND(CG53=$CG$51,BN53&gt;BP53,BO53="-"),$BY$5,0)+IF(AND(CG53=$CG$53,BQ53&gt;BS53,BR53="-"),$BY$5,0)+IF(AND(CG53=$CG$55,BT53&gt;BV53,BU53="-"),$BY$5,0)</f>
        <v>0</v>
      </c>
      <c r="CM53" s="124">
        <f>IF(AND(CG53=$CG$9,C53=E53,E53&lt;&gt;"",D53="-"),$BZ$5,0)+IF(AND(CG53=$CG$11,F53=H53,H53&lt;&gt;"",G53="-"),$BZ$5,0)+IF(AND(CG53=$CG$13,I53=K53,K53&lt;&gt;"",J53="-"),$BZ$5,0)+IF(AND(CG53=$CG$15,L53=N53,N53&lt;&gt;"",M53="-"),$BZ$5,0)+IF(AND(CG53=$CG$17,O53=Q53,Q53&lt;&gt;"",P53="-"),$BZ$5,0)+IF(AND(CG53=$CG$19,R53=T53,T53&lt;&gt;"",S53="-"),$BZ$5,0)+IF(AND(CG53=$CG$21,U53=W53,W53&lt;&gt;"",V53="-"),$BZ$5,0)+IF(AND(CG53=$CG$23,X53=Z53,Z53&lt;&gt;"",Y53="-"),$BZ$5,0)+IF(AND(CG53=$CG$25,AA53=AC53,AC53&lt;&gt;"",AB53="-"),$BZ$5,0)+IF(AND(CG53=$CG$27,AD53=AF53,AF53&lt;&gt;"",AE53="-"),$BZ$5,0)+IF(AND(CG53=$CG$29,AG53=AI53,AI53&lt;&gt;"",AH53="-"),$BZ$5,0)+IF(AND(CG53=$CG$31,AJ53=AL53,AL53&lt;&gt;"",AK53="-"),$BZ$5,0)+IF(AND(CG53=$CG$33,AM53=AO53,AO53&lt;&gt;"",AN53="-"),$BZ$5,0)+IF(AND(CG53=$CG$35,AP53=AR53,AR53&lt;&gt;"",AQ53="-"),$BZ$5,0)+IF(AND(CG53=$CG$37,AS53=AU53,AU53&lt;&gt;"",AT53="-"),$BZ$5,0)+IF(AND(CG53=$CG$39,AV53=AX53,AX53&lt;&gt;"",AW53="-"),$BZ$5,0)+IF(AND(CG53=$CG$41,AY53=BA53,BA53&lt;&gt;"",AZ53="-"),$BZ$5,0)+IF(AND(CG53=$CG$43,BB53=BD53,BD53&lt;&gt;"",BC53="-"),$BZ$5,0)+IF(AND(CG53=$CG$45,BE53=BG53,BG53&lt;&gt;"",BF53="-"),$BZ$5,0)+IF(AND(CG53=$CG$47,BH53=BJ53,BJ53&lt;&gt;"",BI53="-"),$BZ$5,0)+IF(AND(CG53=$CG$49,BK53=BM53,BM53&lt;&gt;"",BL53="-"),$BZ$5,0)+IF(AND(CG53=$CG$51,BN53=BP53,BP53&lt;&gt;"",BO53="-"),$BZ$5,0)+IF(AND(CG53=$CG$53,BQ53=BS53,BS53&lt;&gt;"",BR53="-"),$BZ$5,0)+IF(AND(CG53=$CG$55,BT53=BV53,BV53&lt;&gt;"",BU53="-"),$BZ$5,0)</f>
        <v>0</v>
      </c>
      <c r="CN53" s="124">
        <f>IF(AND(CG53=$CG$9,C53&lt;E53,D53="-"),$CA$5,0)+IF(AND(CG53=$CG$11,F53&lt;H53,G53="-"),$CA$5,0)+IF(AND(CG53=$CG$13,I53&lt;K53,J53="-"),$CA$5,0)+IF(AND(CG53=$CG$15,L53&lt;N53,M53="-"),$CA$5,0)+IF(AND(CG53=$CG$17,O53&lt;Q53,P53="-"),$CA$5,0)+IF(AND(CG53=$CG$19,R53&lt;T53,S53="-"),$CA$5,0)+IF(AND(CG53=$CG$21,U53&lt;W53,V53="-"),$CA$5,0)+IF(AND(CG53=$CG$23,X53&lt;Z53,Y53="-"),$CA$5,0)+IF(AND(CG53=$CG$25,AA53&lt;AC53,AB53="-"),$CA$5,0)+IF(AND(CG53=$CG$27,AD53&lt;AF53,AE53="-"),$CA$5,0)+IF(AND(CG53=$CG$29,AG53&lt;AI53,AH53="-"),$CA$5,0)+IF(AND(CG53=$CG$31,AJ53&lt;AL53,AK53="-"),$CA$5,0)+IF(AND(CG53=$CG$33,AM53&lt;AO53,AN53="-"),$CA$5,0)+IF(AND(CG53=$CG$35,AP53&lt;AR53,AQ53="-"),$CA$5,0)+IF(AND(CG53=$CG$37,AS53&lt;AU53,AT53="-"),$CA$5,0)+IF(AND(CG53=$CG$39,AV53&lt;AX53,AW53="-"),$CA$5,0)+IF(AND(CG53=$CG$41,AY53&lt;BA53,AZ53="-"),$CA$5,0)+IF(AND(CG53=$CG$43,BB53&lt;BD53,BC53="-"),$CA$5,0)+IF(AND(CG53=$CG$45,BE53&lt;BG53,BF53="-"),$CA$5,0)+IF(AND(CG53=$CG$47,BH53&lt;BJ53,BI53="-"),$CA$5,0)+IF(AND(CG53=$CG$49,BK53&lt;BM53,BL53="-"),$CA$5,0)+IF(AND(CG53=$CG$51,BN53&lt;BP53,BO53="-"),$CA$5,0)+IF(AND(CG53=$CG$53,BQ53&lt;BS53,BR53="-"),$CA$5,0)+IF(AND(CG53=$CG$55,BT53&lt;BV53,BU53="-"),$CA$5,0)</f>
        <v>0</v>
      </c>
      <c r="CO53" s="125">
        <f>IF(AND(CG53=$CG$9,C53&gt;E53,D53="DF"),$CB$5,0)+IF(AND(CG53=$CG$11,F53&gt;H53,G53="DF"),$CB$5,0)+IF(AND(CG53=$CG$13,I53&gt;K53,J53="DF"),$CB$5,0)+IF(AND(CG53=$CG$15,L53&gt;N53,M53="DF"),$CB$5,0)+IF(AND(CG53=$CG$17,O53&gt;Q53,P53="DF"),$CB$5,0)+IF(AND(CG53=$CG$19,R53&gt;T53,S53="DF"),$CB$5,0)+IF(AND(CG53=$CG$21,U53&gt;W53,V53="DF"),$CB$5,0)+IF(AND(CG53=$CG$23,X53&gt;Z53,Y53="DF"),$CB$5,0)+IF(AND(CG53=$CG$25,AA53&gt;AC53,AB53="DF"),$CB$5,0)+IF(AND(CG53=$CG$27,AD53&gt;AF53,AE53="DF"),$CB$5,0)+IF(AND(CG53=$CG$29,AG53&gt;AI53,AH53="DF"),$CB$5,0)+IF(AND(CG53=$CG$31,AJ53&gt;AL53,AK53="DF"),$CB$5,0)+IF(AND(CG53=$CG$33,AM53&gt;AO53,AN53="DF"),$CB$5,0)+IF(AND(CG53=$CG$35,AP53&gt;AR53,AQ53="DF"),$CB$5,0)+IF(AND(CG53=$CG$37,AS53&gt;AU53,AT53="DF"),$CB$5,0)+IF(AND(CG53=$CG$39,AV53&gt;AX53,AW53="DF"),$CB$5,0)+IF(AND(CG53=$CG$41,AY53&gt;BA53,AZ53="DF"),$CB$5,0)+IF(AND(CG53=$CG$43,BB53&gt;BD53,BC53="DF"),$CB$5,0)+IF(AND(CG53=$CG$45,BE53&gt;BG53,BF53="DF"),$CB$5,0)+IF(AND(CG53=$CG$47,BH53&gt;BJ53,BI53="DF"),$CB$5,0)+IF(AND(CG53=$CG$49,BK53&gt;BM53,BL53="DF"),$CB$5,0)+IF(AND(CG53=$CG$51,BN53&gt;BP53,BO53="DF"),$CB$5,0)+IF(AND(CG53=$CG$53,BQ53&gt;BS53,BR53="DF"),$CB$5,0)+IF(AND(CG53=$CG$55,BT53&gt;BV53,BU53="DF"),$CB$5,0)</f>
        <v>0</v>
      </c>
      <c r="CP53" s="127">
        <f>IF(AND(CG53=$CG$9,C53&lt;E53,D53="DF"),$CC$5,0)+IF(AND(CG53=$CG$11,F53&lt;H53,G53="DF"),$CC$5,0)+IF(AND(CG53=$CG$13,I53&lt;K53,J53="DF"),$CC$5,0)+IF(AND(CG53=$CG$15,L53&lt;N53,M53="DF"),$CC$5,0)+IF(AND(CG53=$CG$17,O53&lt;Q53,P53="DF"),$CC$5,0)+IF(AND(CG53=$CG$19,R53&lt;T53,S53="DF"),$CC$5,0)+IF(AND(CG53=$CG$21,U53&lt;W53,V53="DF"),$CC$5,0)+IF(AND(CG53=$CG$23,X53&lt;Z53,Y53="DF"),$CC$5,0)+IF(AND(CG53=$CG$25,AA53&lt;AC53,AB53="DF"),$CC$5,0)+IF(AND(CG53=$CG$27,AD53&lt;AF53,AE53="DF"),$CC$5,0)+IF(AND(CG53=$CG$29,AG53&lt;AI53,AH53="DF"),$CC$5,0)+IF(AND(CG53=$CG$31,AJ53&lt;AL53,AK53="DF"),$CC$5,0)+IF(AND(CG53=$CG$33,AM53&lt;AO53,AN53="DF"),$CC$5,0)+IF(AND(CG53=$CG$35,AP53&lt;AR53,AQ53="DF"),$CC$5,0)+IF(AND(CG53=$CG$37,AS53&lt;AU53,AT53="DF"),$CC$5,0)+IF(AND(CG53=$CG$39,AV53&lt;AX53,AW53="DF"),$CC$5,0)+IF(AND(CG53=$CG$41,AY53&lt;BA53,AZ53="DF"),$CC$5,0)+IF(AND(CG53=$CG$43,BB53&lt;BD53,BC53="DF"),$CC$5,0)+IF(AND(CG53=$CG$45,BE53&lt;BG53,BF53="DF"),$CC$5,0)+IF(AND(CG53=$CG$47,BH53&lt;BJ53,BI53="DF"),$CC$5,0)+IF(AND(CG53=$CG$49,BK53&lt;BM53,BL53="DF"),$CC$5,0)+IF(AND(CG53=$CG$51,BN53&lt;BP53,BO53="DF"),$CC$5,0)+IF(AND(CG53=$CG$53,BQ53&lt;BS53,BR53="DF"),$CC$5,0)+IF(AND(CG53=$CG$55,BT53&lt;BV53,BU53="DF"),$CC$5,0)</f>
        <v>0</v>
      </c>
      <c r="CQ53" s="19"/>
      <c r="CR53" s="19"/>
      <c r="CS53" s="156">
        <f>IF(AND(CG53=$CG$9),SUM(C53),0)+IF(AND(CG53=$CG$11),SUM(F53),0)+IF(AND(CG53=$CG$13),SUM(I53),0)+IF(AND(CG53=$CG$15),SUM(L53),0)+IF(AND(CG53=$CG$17),SUM(O53),0)+IF(AND(CG53=$CG$19),SUM(R53),0)+IF(AND(CG53=$CG$21),SUM(U53),0)+IF(AND(CG53=$CG$23),SUM(X53),0)+IF(AND(CG53=$CG$25),SUM(AA53),0)+IF(AND(CG53=$CG$27),SUM(AD53),0)+IF(AND(CG53=$CG$29),SUM(AG53),0)+IF(AND(CG53=$CG$31),SUM(AJ53),0)+IF(AND(CG53=$CG$33),SUM(AM53),0)+IF(AND(CG53=$CG$35),SUM(AP53),0)+IF(AND(CG53=$CG$37),SUM(AS53),0)+IF(AND(CG53=$CG$39),SUM(AV53),0)+IF(AND(CG53=$CG$41),SUM(AY53),0)+IF(AND(CG53=$CG$43),SUM(BB53),0)+IF(AND(CG53=$CG$45),SUM(BE53),0)+IF(AND(CG53=$CG$47),SUM(BH53),0)+IF(AND(CG53=$CG$49),SUM(BK53),0)+IF(AND(CG53=$CG$51),SUM(BN53),0)+IF(AND(CG53=$CG$53),SUM(BQ53),0)+IF(AND(CG53=$CG$55),SUM(BT53),0)</f>
        <v>0</v>
      </c>
      <c r="CT53" s="136">
        <f>IF(AND(CG53=$CG$9),SUM(E53),0)+IF(AND(CG53=$CG$11),SUM(H53),0)+IF(AND(CG53=$CG$13),SUM(K53),0)+IF(AND(CG53=$CG$15),SUM(N53),0)+IF(AND(CG53=$CG$17),SUM(Q53),0)+IF(AND(CG53=$CG$19),SUM(T53),0)+IF(AND(CG53=$CG$21),SUM(W53),0)+IF(AND(CG53=$CG$23),SUM(Z53),0)+IF(AND(CG53=$CG$25),SUM(AC53),0)+IF(AND(CG53=$CG$27),SUM(AF53),0)+IF(AND(CG53=$CG$29),SUM(AI53),0)+IF(AND(CG53=$CG$31),SUM(AL53),0)+IF(AND(CG53=$CG$33),SUM(AO53),0)+IF(AND(CG53=$CG$35),SUM(AR53),0)+IF(AND(CG53=$CG$37),SUM(AU53),0)+IF(AND(CG53=$CG$39),SUM(AX53),0)+IF(AND(CG53=$CG$41),SUM(BA53),0)+IF(AND(CG53=$CG$43),SUM(BD53),0)+IF(AND(CG53=$CG$45),SUM(BG53),0)+IF(AND(CG53=$CG$47),SUM(BJ53),0)+IF(AND(CG53=$CG$49),SUM(BM53),0)+IF(AND(CG53=$CG$51),SUM(BP53),0)+IF(AND(CG53=$CG$53),SUM(BS53),0)+IF(AND(CG53=$CG$55),SUM(BV53),0)</f>
        <v>0</v>
      </c>
      <c r="CU53" s="19"/>
      <c r="CV53" s="19"/>
      <c r="CW53" s="19"/>
    </row>
    <row r="54" spans="2:105" ht="12" customHeight="1" x14ac:dyDescent="0.35">
      <c r="B54" s="431" t="str">
        <f>INICIO!C30</f>
        <v>EQUIPO X</v>
      </c>
      <c r="C54" s="474" t="str">
        <f>IF(BT8&lt;&gt;"",BT8,"")</f>
        <v/>
      </c>
      <c r="D54" s="475"/>
      <c r="E54" s="476"/>
      <c r="F54" s="434" t="str">
        <f>IF(BT10&lt;&gt;"",BT10,"")</f>
        <v/>
      </c>
      <c r="G54" s="435"/>
      <c r="H54" s="462"/>
      <c r="I54" s="434" t="str">
        <f>IF(BT12&lt;&gt;"",BT12,"")</f>
        <v/>
      </c>
      <c r="J54" s="435"/>
      <c r="K54" s="462"/>
      <c r="L54" s="434" t="str">
        <f>IF(BT14&lt;&gt;"",BT14,"")</f>
        <v/>
      </c>
      <c r="M54" s="435"/>
      <c r="N54" s="462"/>
      <c r="O54" s="434" t="str">
        <f>IF(BT16&lt;&gt;"",BT16,"")</f>
        <v/>
      </c>
      <c r="P54" s="435"/>
      <c r="Q54" s="462"/>
      <c r="R54" s="434" t="str">
        <f>IF(BT18&lt;&gt;"",BT18,"")</f>
        <v/>
      </c>
      <c r="S54" s="435"/>
      <c r="T54" s="462"/>
      <c r="U54" s="434" t="str">
        <f>IF(BT20&lt;&gt;"",BT20,"")</f>
        <v/>
      </c>
      <c r="V54" s="435"/>
      <c r="W54" s="462"/>
      <c r="X54" s="434" t="str">
        <f>IF(BT22&lt;&gt;"",BT22,"")</f>
        <v/>
      </c>
      <c r="Y54" s="435"/>
      <c r="Z54" s="462"/>
      <c r="AA54" s="434" t="str">
        <f>IF(BT24&lt;&gt;"",BT24,"")</f>
        <v/>
      </c>
      <c r="AB54" s="435"/>
      <c r="AC54" s="462"/>
      <c r="AD54" s="434" t="str">
        <f>IF(BT26&lt;&gt;"",BT26,"")</f>
        <v/>
      </c>
      <c r="AE54" s="435"/>
      <c r="AF54" s="462"/>
      <c r="AG54" s="434" t="str">
        <f>IF(BT28&lt;&gt;"",BT28,"")</f>
        <v/>
      </c>
      <c r="AH54" s="435"/>
      <c r="AI54" s="462"/>
      <c r="AJ54" s="434" t="str">
        <f>IF(BT30&lt;&gt;"",BT30,"")</f>
        <v/>
      </c>
      <c r="AK54" s="435"/>
      <c r="AL54" s="462"/>
      <c r="AM54" s="434" t="str">
        <f>IF(BT32&lt;&gt;"",BT32,"")</f>
        <v/>
      </c>
      <c r="AN54" s="435"/>
      <c r="AO54" s="462"/>
      <c r="AP54" s="434" t="str">
        <f>IF(BT34&lt;&gt;"",BT34,"")</f>
        <v/>
      </c>
      <c r="AQ54" s="435"/>
      <c r="AR54" s="462"/>
      <c r="AS54" s="434" t="str">
        <f>IF(BT36&lt;&gt;"",BT36,"")</f>
        <v/>
      </c>
      <c r="AT54" s="435"/>
      <c r="AU54" s="462"/>
      <c r="AV54" s="434" t="str">
        <f>IF(BT38&lt;&gt;"",BT38,"")</f>
        <v/>
      </c>
      <c r="AW54" s="435"/>
      <c r="AX54" s="462"/>
      <c r="AY54" s="434" t="str">
        <f>IF(BT40&lt;&gt;"",BT40,"")</f>
        <v/>
      </c>
      <c r="AZ54" s="435"/>
      <c r="BA54" s="462"/>
      <c r="BB54" s="434" t="str">
        <f>IF(BT42&lt;&gt;"",BT42,"")</f>
        <v/>
      </c>
      <c r="BC54" s="435"/>
      <c r="BD54" s="462"/>
      <c r="BE54" s="434" t="str">
        <f>IF(BT44&lt;&gt;"",BT44,"")</f>
        <v/>
      </c>
      <c r="BF54" s="435"/>
      <c r="BG54" s="462"/>
      <c r="BH54" s="434" t="str">
        <f>IF(BT46&lt;&gt;"",BT46,"")</f>
        <v/>
      </c>
      <c r="BI54" s="435"/>
      <c r="BJ54" s="462"/>
      <c r="BK54" s="434" t="str">
        <f>IF(BT48&lt;&gt;"",BT48,"")</f>
        <v/>
      </c>
      <c r="BL54" s="435"/>
      <c r="BM54" s="462"/>
      <c r="BN54" s="434" t="str">
        <f>IF(BT50&lt;&gt;"",BT50,"")</f>
        <v/>
      </c>
      <c r="BO54" s="435"/>
      <c r="BP54" s="462"/>
      <c r="BQ54" s="434" t="str">
        <f>IF(BT52&lt;&gt;"",BT52,"")</f>
        <v/>
      </c>
      <c r="BR54" s="435"/>
      <c r="BS54" s="462"/>
      <c r="BT54" s="437"/>
      <c r="BU54" s="438"/>
      <c r="BV54" s="477"/>
      <c r="BW54" s="162"/>
      <c r="BX54" s="85"/>
      <c r="BY54" s="88"/>
      <c r="BZ54" s="88"/>
      <c r="CA54" s="88"/>
      <c r="CB54" s="92"/>
      <c r="CC54" s="92"/>
      <c r="CD54" s="96"/>
      <c r="CE54" s="96"/>
      <c r="CF54" s="100"/>
      <c r="CG54" s="104"/>
      <c r="CH54" s="19"/>
      <c r="CI54" s="122"/>
      <c r="CJ54" s="122"/>
      <c r="CK54" s="19"/>
      <c r="CL54" s="150"/>
      <c r="CM54" s="19"/>
      <c r="CN54" s="19"/>
      <c r="CO54" s="19"/>
      <c r="CP54" s="151"/>
      <c r="CQ54" s="19"/>
      <c r="CR54" s="19"/>
      <c r="CS54" s="154"/>
      <c r="CT54" s="155"/>
      <c r="CU54" s="19"/>
      <c r="CV54" s="19"/>
      <c r="CW54" s="19"/>
    </row>
    <row r="55" spans="2:105" ht="24.9" customHeight="1" x14ac:dyDescent="0.35">
      <c r="B55" s="432"/>
      <c r="C55" s="329" t="str">
        <f>IF(BV9&lt;&gt;"",BV9,"")</f>
        <v/>
      </c>
      <c r="D55" s="330" t="str">
        <f>IF(BU9&lt;&gt;"",BU9,"")</f>
        <v/>
      </c>
      <c r="E55" s="333" t="str">
        <f>IF(BT9&lt;&gt;"",BT9,"")</f>
        <v/>
      </c>
      <c r="F55" s="332" t="str">
        <f>IF(BV11&lt;&gt;"",BV11,"")</f>
        <v/>
      </c>
      <c r="G55" s="330" t="str">
        <f>IF(BU11&lt;&gt;"",BU11,"")</f>
        <v/>
      </c>
      <c r="H55" s="331" t="str">
        <f>IF(BT11&lt;&gt;"",BT11,"")</f>
        <v/>
      </c>
      <c r="I55" s="332" t="str">
        <f>IF(BV13&lt;&gt;"",BV13,"")</f>
        <v/>
      </c>
      <c r="J55" s="330" t="str">
        <f>IF(BU13&lt;&gt;"",BU13,"")</f>
        <v/>
      </c>
      <c r="K55" s="331" t="str">
        <f>IF(BT13&lt;&gt;"",BT13,"")</f>
        <v/>
      </c>
      <c r="L55" s="332" t="str">
        <f>IF(BV15&lt;&gt;"",BV15,"")</f>
        <v/>
      </c>
      <c r="M55" s="330" t="str">
        <f>IF(BU15&lt;&gt;"",BU15,"")</f>
        <v/>
      </c>
      <c r="N55" s="331" t="str">
        <f>IF(BT15&lt;&gt;"",BT15,"")</f>
        <v/>
      </c>
      <c r="O55" s="332" t="str">
        <f>IF(BV17&lt;&gt;"",BV17,"")</f>
        <v/>
      </c>
      <c r="P55" s="330" t="str">
        <f>IF(BU17&lt;&gt;"",BU17,"")</f>
        <v/>
      </c>
      <c r="Q55" s="331" t="str">
        <f>IF(BT17&lt;&gt;"",BT17,"")</f>
        <v/>
      </c>
      <c r="R55" s="332" t="str">
        <f>IF(BV19&lt;&gt;"",BV19,"")</f>
        <v/>
      </c>
      <c r="S55" s="330" t="str">
        <f>IF(BU19&lt;&gt;"",BU19,"")</f>
        <v/>
      </c>
      <c r="T55" s="331" t="str">
        <f>IF(BT19&lt;&gt;"",BT19,"")</f>
        <v/>
      </c>
      <c r="U55" s="332" t="str">
        <f>IF(BV21&lt;&gt;"",BV21,"")</f>
        <v/>
      </c>
      <c r="V55" s="330" t="str">
        <f>IF(BU21&lt;&gt;"",BU21,"")</f>
        <v/>
      </c>
      <c r="W55" s="331" t="str">
        <f>IF(BT21&lt;&gt;"",BT21,"")</f>
        <v/>
      </c>
      <c r="X55" s="332" t="str">
        <f>IF(BV23&lt;&gt;"",BV23,"")</f>
        <v/>
      </c>
      <c r="Y55" s="330" t="str">
        <f>IF(BU23&lt;&gt;"",BU23,"")</f>
        <v/>
      </c>
      <c r="Z55" s="331" t="str">
        <f>IF(BT23&lt;&gt;"",BT23,"")</f>
        <v/>
      </c>
      <c r="AA55" s="332" t="str">
        <f>IF(BV25&lt;&gt;"",BV25,"")</f>
        <v/>
      </c>
      <c r="AB55" s="330" t="str">
        <f>IF(BU25&lt;&gt;"",BU25,"")</f>
        <v/>
      </c>
      <c r="AC55" s="331" t="str">
        <f>IF(BT25&lt;&gt;"",BT25,"")</f>
        <v/>
      </c>
      <c r="AD55" s="332" t="str">
        <f>IF(BV27&lt;&gt;"",BV27,"")</f>
        <v/>
      </c>
      <c r="AE55" s="330" t="str">
        <f>IF(BU27&lt;&gt;"",BU27,"")</f>
        <v/>
      </c>
      <c r="AF55" s="331" t="str">
        <f>IF(BT27&lt;&gt;"",BT27,"")</f>
        <v/>
      </c>
      <c r="AG55" s="332" t="str">
        <f>IF(BV29&lt;&gt;"",BV29,"")</f>
        <v/>
      </c>
      <c r="AH55" s="330" t="str">
        <f>IF(BU29&lt;&gt;"",BU29,"")</f>
        <v/>
      </c>
      <c r="AI55" s="331" t="str">
        <f>IF(BT29&lt;&gt;"",BT29,"")</f>
        <v/>
      </c>
      <c r="AJ55" s="332" t="str">
        <f>IF(BV31&lt;&gt;"",BV31,"")</f>
        <v/>
      </c>
      <c r="AK55" s="330" t="str">
        <f>IF(BU31&lt;&gt;"",BU31,"")</f>
        <v/>
      </c>
      <c r="AL55" s="331" t="str">
        <f>IF(BT31&lt;&gt;"",BT31,"")</f>
        <v/>
      </c>
      <c r="AM55" s="332" t="str">
        <f>IF(BV33&lt;&gt;"",BV33,"")</f>
        <v/>
      </c>
      <c r="AN55" s="330" t="str">
        <f>IF(BU33&lt;&gt;"",BU33,"")</f>
        <v/>
      </c>
      <c r="AO55" s="331" t="str">
        <f>IF(BT33&lt;&gt;"",BT33,"")</f>
        <v/>
      </c>
      <c r="AP55" s="332" t="str">
        <f>IF(BV35&lt;&gt;"",BV35,"")</f>
        <v/>
      </c>
      <c r="AQ55" s="330" t="str">
        <f>IF(BU35&lt;&gt;"",BU35,"")</f>
        <v/>
      </c>
      <c r="AR55" s="331" t="str">
        <f>IF(BT35&lt;&gt;"",BT35,"")</f>
        <v/>
      </c>
      <c r="AS55" s="332" t="str">
        <f>IF(BV37&lt;&gt;"",BV37,"")</f>
        <v/>
      </c>
      <c r="AT55" s="330" t="str">
        <f>IF(BU37&lt;&gt;"",BU37,"")</f>
        <v/>
      </c>
      <c r="AU55" s="331" t="str">
        <f>IF(BT37&lt;&gt;"",BT37,"")</f>
        <v/>
      </c>
      <c r="AV55" s="332" t="str">
        <f>IF(BV39&lt;&gt;"",BV39,"")</f>
        <v/>
      </c>
      <c r="AW55" s="330" t="str">
        <f>IF(BU39&lt;&gt;"",BU39,"")</f>
        <v/>
      </c>
      <c r="AX55" s="331" t="str">
        <f>IF(BT39&lt;&gt;"",BT39,"")</f>
        <v/>
      </c>
      <c r="AY55" s="332" t="str">
        <f>IF(BV41&lt;&gt;"",BV41,"")</f>
        <v/>
      </c>
      <c r="AZ55" s="330" t="str">
        <f>IF(BU41&lt;&gt;"",BU41,"")</f>
        <v/>
      </c>
      <c r="BA55" s="331" t="str">
        <f>IF(BT41&lt;&gt;"",BT41,"")</f>
        <v/>
      </c>
      <c r="BB55" s="332" t="str">
        <f>IF(BV43&lt;&gt;"",BV43,"")</f>
        <v/>
      </c>
      <c r="BC55" s="330" t="str">
        <f>IF(BU43&lt;&gt;"",BU43,"")</f>
        <v/>
      </c>
      <c r="BD55" s="331" t="str">
        <f>IF(BT43&lt;&gt;"",BT43,"")</f>
        <v/>
      </c>
      <c r="BE55" s="332" t="str">
        <f>IF(BV45&lt;&gt;"",BV45,"")</f>
        <v/>
      </c>
      <c r="BF55" s="330" t="str">
        <f>IF(BU45&lt;&gt;"",BU45,"")</f>
        <v/>
      </c>
      <c r="BG55" s="331" t="str">
        <f>IF(BT45&lt;&gt;"",BT45,"")</f>
        <v/>
      </c>
      <c r="BH55" s="332" t="str">
        <f>IF(BV47&lt;&gt;"",BV47,"")</f>
        <v/>
      </c>
      <c r="BI55" s="330" t="str">
        <f>IF(BU47&lt;&gt;"",BU47,"")</f>
        <v/>
      </c>
      <c r="BJ55" s="331" t="str">
        <f>IF(BT47&lt;&gt;"",BT47,"")</f>
        <v/>
      </c>
      <c r="BK55" s="332" t="str">
        <f>IF(BV49&lt;&gt;"",BV49,"")</f>
        <v/>
      </c>
      <c r="BL55" s="330" t="str">
        <f>IF(BU49&lt;&gt;"",BU49,"")</f>
        <v/>
      </c>
      <c r="BM55" s="331" t="str">
        <f>IF(BT49&lt;&gt;"",BT49,"")</f>
        <v/>
      </c>
      <c r="BN55" s="332" t="str">
        <f>IF(BV51&lt;&gt;"",BV51,"")</f>
        <v/>
      </c>
      <c r="BO55" s="330" t="str">
        <f>IF(BU51&lt;&gt;"",BU51,"")</f>
        <v/>
      </c>
      <c r="BP55" s="331" t="str">
        <f>IF(BT51&lt;&gt;"",BT51,"")</f>
        <v/>
      </c>
      <c r="BQ55" s="332" t="str">
        <f>IF(BV53&lt;&gt;"",BV53,"")</f>
        <v/>
      </c>
      <c r="BR55" s="330" t="str">
        <f>IF(BU53&lt;&gt;"",BU53,"")</f>
        <v/>
      </c>
      <c r="BS55" s="331" t="str">
        <f>IF(BT53&lt;&gt;"",BT53,"")</f>
        <v/>
      </c>
      <c r="BT55" s="334"/>
      <c r="BU55" s="327"/>
      <c r="BV55" s="335"/>
      <c r="BW55" s="163"/>
      <c r="BX55" s="86">
        <f>SUM(BY55:CC55)</f>
        <v>0</v>
      </c>
      <c r="BY55" s="89">
        <f>IF(AND(D55&lt;&gt;"DF",C55&gt;E55),1,0)+IF(AND(G55&lt;&gt;"DF",F55&gt;H55),1,0)+IF(AND(J55&lt;&gt;"DF",I55&gt;K55),1,0)+IF(AND(M55&lt;&gt;"DF",L55&gt;N55),1,0)+IF(AND(P55&lt;&gt;"DF",O55&gt;Q55),1,0)+IF(AND(S55&lt;&gt;"DF",R55&gt;T55),1,0)+IF(AND(V55&lt;&gt;"DF",U55&gt;W55),1,0)+IF(AND(Y55&lt;&gt;"DF",X55&gt;Z55),1,0)+IF(AND(AB55&lt;&gt;"DF",AA55&gt;AC55),1,0)+IF(AND(AE55&lt;&gt;"DF",AD55&gt;AF55),1,0)+IF(AND(AH55&lt;&gt;"DF",AG55&gt;AI55),1,0)+IF(AND(AK55&lt;&gt;"DF",AJ55&gt;AL55),1,0)+IF(AND(AN55&lt;&gt;"DF",AM55&gt;AO55),1,0)+IF(AND(AQ55&lt;&gt;"DF",AP55&gt;AR55),1,0)+IF(AND(AT55&lt;&gt;"DF",AS55&gt;AU55),1,0)+IF(AND(AW55&lt;&gt;"DF",AV55&gt;AX55),1,0)+IF(AND(AZ55&lt;&gt;"DF",AY55&gt;BA55),1,0)+IF(AND(BC55&lt;&gt;"DF",BB55&gt;BD55),1,0)+IF(AND(BF55&lt;&gt;"DF",BE55&gt;BG55),1,0)+IF(AND(BI55&lt;&gt;"DF",BH55&gt;BJ55),1,0)+IF(AND(BL55&lt;&gt;"DF",BK55&gt;BM55),1,0)+IF(AND(BO55&lt;&gt;"DF",BN55&gt;BP55),1,0)+IF(AND(BR55&lt;&gt;"DF",BQ55&gt;BS55),1,0)+IF(AND(BU55&lt;&gt;"DF",BT55&gt;BV55),1,0)</f>
        <v>0</v>
      </c>
      <c r="BZ55" s="89">
        <f>IF(AND(C55=E55,C55&lt;&gt;"",E55&lt;&gt;""),1,0)+IF(AND(F55=H55,F55&lt;&gt;"",H55&lt;&gt;""),1,0)+IF(AND(I55=K55,I55&lt;&gt;"",K55&lt;&gt;""),1,0)+IF(AND(L55=N55,L55&lt;&gt;"",N55&lt;&gt;""),1,0)+IF(AND(O55=Q55,O55&lt;&gt;"",Q55&lt;&gt;""),1,0)+IF(AND(R55=T55,R55&lt;&gt;"",T55&lt;&gt;""),1,0)+IF(AND(U55=W55,U55&lt;&gt;"",W55&lt;&gt;""),1,0)+IF(AND(X55=Z55,X55&lt;&gt;"",Z55&lt;&gt;""),1,0)+IF(AND(AA55=AC55,AA55&lt;&gt;"",AC55&lt;&gt;""),1,0)+IF(AND(AD55=AF55,AD55&lt;&gt;"",AF55&lt;&gt;""),1,0)+IF(AND(AG55=AI55,AG55&lt;&gt;"",AI55&lt;&gt;""),1,0)+IF(AND(AJ55=AL55,AJ55&lt;&gt;"",AL55&lt;&gt;""),1,0)+IF(AND(AM55=AO55,AM55&lt;&gt;"",AO55&lt;&gt;""),1,0)+IF(AND(AP55=AR55,AP55&lt;&gt;"",AR55&lt;&gt;""),1,0)+IF(AND(AS55=AU55,AS55&lt;&gt;"",AU55&lt;&gt;""),1,0)+IF(AND(AV55=AX55,AV55&lt;&gt;"",AX55&lt;&gt;""),1,0)+IF(AND(AY55=BA55,AY55&lt;&gt;"",BA55&lt;&gt;""),1,0)+IF(AND(BB55=BD55,BB55&lt;&gt;"",BD55&lt;&gt;""),1,0)+IF(AND(BE55=BG55,BE55&lt;&gt;"",BG55&lt;&gt;""),1,0)+IF(AND(BH55=BJ55,BH55&lt;&gt;"",BJ55&lt;&gt;""),1,0)+IF(AND(BK55=BM55,BK55&lt;&gt;"",BM55&lt;&gt;""),1,0)+IF(AND(BN55=BP55,BN55&lt;&gt;"",BP55&lt;&gt;""),1,0)+IF(AND(BQ55=BS55,BQ55&lt;&gt;"",BS55&lt;&gt;""),1,0)+IF(AND(BT55=BV55,BT55&lt;&gt;"",BV55&lt;&gt;""),1,0)</f>
        <v>0</v>
      </c>
      <c r="CA55" s="89">
        <f>IF(AND(D55&lt;&gt;"DF",C55&lt;E55),1,0)+IF(AND(G55&lt;&gt;"DF",F55&lt;H55),1,0)+IF(AND(J55&lt;&gt;"DF",I55&lt;K55),1,0)+IF(AND(M55&lt;&gt;"DF",L55&lt;N55),1,0)+IF(AND(P55&lt;&gt;"DF",O55&lt;Q55),1,0)+IF(AND(S55&lt;&gt;"DF",R55&lt;T55),1,0)+IF(AND(V55&lt;&gt;"DF",U55&lt;W55),1,0)+IF(AND(Y55&lt;&gt;"DF",X55&lt;Z55),1,0)+IF(AND(AB55&lt;&gt;"DF",AA55&lt;AC55),1,0)+IF(AND(AE55&lt;&gt;"DF",AD55&lt;AF55),1,0)+IF(AND(AH55&lt;&gt;"DF",AG55&lt;AI55),1,0)+IF(AND(AK55&lt;&gt;"DF",AJ55&lt;AL55),1,0)+IF(AND(AN55&lt;&gt;"DF",AM55&lt;AO55),1,0)+IF(AND(AQ55&lt;&gt;"DF",AP55&lt;AR55),1,0)+IF(AND(AT55&lt;&gt;"DF",AS55&lt;AU55),1,0)+IF(AND(AW55&lt;&gt;"DF",AV55&lt;AX55),1,0)+IF(AND(AZ55&lt;&gt;"DF",AY55&lt;BA55),1,0)+IF(AND(BC55&lt;&gt;"DF",BB55&lt;BD55),1,0)+IF(AND(BF55&lt;&gt;"DF",BE55&lt;BG55),1,0)+IF(AND(BI55&lt;&gt;"DF",BH55&lt;BJ55),1,0)+IF(AND(BL55&lt;&gt;"DF",BK55&lt;BM55),1,0)+IF(AND(BO55&lt;&gt;"DF",BN55&lt;BP55),1,0)+IF(AND(BR55&lt;&gt;"DF",BQ55&lt;BS55),1,0)+IF(AND(BU55&lt;&gt;"DF",BT55&lt;BV55),1,0)</f>
        <v>0</v>
      </c>
      <c r="CB55" s="93">
        <f>IF(AND(D55="DF",C55&gt;E55),1,0)+IF(AND(G55="DF",F55&gt;H55),1,0)+IF(AND(J55="DF",I55&gt;K55),1,0)+IF(AND(M55="DF",L55&gt;N55),1,0)+IF(AND(P55="DF",O55&gt;Q55),1,0)+IF(AND(S55="DF",R55&gt;T55),1,0)+IF(AND(V55="DF",U55&gt;W55),1,0)+IF(AND(Y55="DF",X55&gt;Z55),1,0)+IF(AND(AB55="DF",AA55&gt;AC55),1,0)+IF(AND(AE55="DF",AD55&gt;AF55),1,0)+IF(AND(AH55="DF",AG55&gt;AI55),1,0)+IF(AND(AK55="DF",AJ55&gt;AL55),1,0)+IF(AND(AN55="DF",AM55&gt;AO55),1,0)+IF(AND(AQ55="DF",AP55&gt;AR55),1,0)+IF(AND(AT55="DF",AS55&gt;AU55),1,0)+IF(AND(AW55="DF",AV55&gt;AX55),1,0)+IF(AND(AZ55="DF",AY55&gt;BA55),1,0)+IF(AND(BC55="DF",BB55&gt;BD55),1,0)+IF(AND(BF55="DF",BE55&gt;BG55),1,0)+IF(AND(BI55="DF",BH55&gt;BJ55),1,0)+IF(AND(BL55="DF",BK55&gt;BM55),1,0)+IF(AND(BO55="DF",BN55&gt;BP55),1,0)+IF(AND(BR55="DF",BQ55&gt;BS55),1,0)+IF(AND(BU55="DF",BT55&gt;BV55),1,0)</f>
        <v>0</v>
      </c>
      <c r="CC55" s="93">
        <f>IF(AND(D55="DF",C55&lt;E55),1,0)+IF(AND(G55="DF",F55&lt;H55),1,0)+IF(AND(J55="DF",I55&lt;K55),1,0)+IF(AND(M55="DF",L55&lt;N55),1,0)+IF(AND(P55="DF",O55&lt;Q55),1,0)+IF(AND(S55="DF",R55&lt;T55),1,0)+IF(AND(V55="DF",U55&lt;W55),1,0)+IF(AND(Y55="DF",X55&lt;Z55),1,0)+IF(AND(AB55="DF",AA55&lt;AC55),1,0)+IF(AND(AE55="DF",AD55&lt;AF55),1,0)+IF(AND(AH55="DF",AG55&lt;AI55),1,0)+IF(AND(AK55="DF",AJ55&lt;AL55),1,0)+IF(AND(AN55="DF",AM55&lt;AO55),1,0)+IF(AND(AQ55="DF",AP55&lt;AR55),1,0)+IF(AND(AT55="DF",AS55&lt;AU55),1,0)+IF(AND(AW55="DF",AV55&lt;AX55),1,0)+IF(AND(AZ55="DF",AY55&lt;BA55),1,0)+IF(AND(BC55="DF",BB55&lt;BD55),1,0)+IF(AND(BF55="DF",BE55&lt;BG55),1,0)+IF(AND(BI55="DF",BH55&lt;BJ55),1,0)+IF(AND(BL55="DF",BK55&lt;BM55),1,0)+IF(AND(BO55="DF",BN55&lt;BP55),1,0)+IF(AND(BR55="DF",BQ55&lt;BS55),1,0)+IF(AND(BU55="DF",BT55&lt;BV55),1,0)</f>
        <v>0</v>
      </c>
      <c r="CD55" s="97">
        <f>SUM(C55)+SUM(F55)+SUM(I55)+SUM(L55)+SUM(O55)+SUM(R55)+SUM(U55)+SUM(X55)+SUM(AA55)+SUM(AD55)+SUM(AG55)+SUM(AJ55)+SUM(AM55)+SUM(AP55)+SUM(AS55)+SUM(AV55)+SUM(AY55)+SUM(BB55)+SUM(BE55)+SUM(BH55)+SUM(BK55)+SUM(BN55)+SUM(BQ55)+SUM(BT55)</f>
        <v>0</v>
      </c>
      <c r="CE55" s="97">
        <f>SUM(E55)+SUM(H55)+SUM(K55)+SUM(N55)+SUM(Q55)+SUM(T55)+SUM(W55)+SUM(Z55)+SUM(AC55)+SUM(AF55)+SUM(AI55)+SUM(AL55)+SUM(AO55)+SUM(AR55)+SUM(AU55)+SUM(AX55)+SUM(BA55)+SUM(BD55)+SUM(BG55)+SUM(BJ55)+SUM(BM55)+SUM(BP55)+SUM(BS55)+SUM(BV55)</f>
        <v>0</v>
      </c>
      <c r="CF55" s="101">
        <f>CD55-CE55</f>
        <v>0</v>
      </c>
      <c r="CG55" s="105">
        <f>SUM(BY55*$BY$5)+SUM(BZ55*$BZ$5)+SUM(CA55*$CA$5)+SUM(CB55*$CB$5)+SUM(CC55*$CC$5)</f>
        <v>0</v>
      </c>
      <c r="CH55" s="19"/>
      <c r="CI55" s="129">
        <f>SUM(CL55:CP55)</f>
        <v>0</v>
      </c>
      <c r="CJ55" s="129">
        <f>CS55-CT55</f>
        <v>0</v>
      </c>
      <c r="CK55" s="19"/>
      <c r="CL55" s="126">
        <f>IF(AND(CG55=$CG$9,C55&gt;E55,D55="-"),$BY$5,0)+IF(AND(CG55=$CG$11,F55&gt;H55,G55="-"),$BY$5,0)+IF(AND(CG55=$CG$13,I55&gt;K55,J55="-"),$BY$5,0)+IF(AND(CG55=$CG$15,L55&gt;N55,M55="-"),$BY$5,0)+IF(AND(CG55=$CG$17,O55&gt;Q55,P55="-"),$BY$5,0)+IF(AND(CG55=$CG$19,R55&gt;T55,S55="-"),$BY$5,0)+IF(AND(CG55=$CG$21,U55&gt;W55,V55="-"),$BY$5,0)+IF(AND(CG55=$CG$23,X55&gt;Z55,Y55="-"),$BY$5,0)+IF(AND(CG55=$CG$25,AA55&gt;AC55,AB55="-"),$BY$5,0)+IF(AND(CG55=$CG$27,AD55&gt;AF55,AE55="-"),$BY$5,0)+IF(AND(CG55=$CG$29,AG55&gt;AI55,AH55="-"),$BY$5,0)+IF(AND(CG55=$CG$31,AJ55&gt;AL55,AK55="-"),$BY$5,0)+IF(AND(CG55=$CG$33,AM55&gt;AO55,AN55="-"),$BY$5,0)+IF(AND(CG55=$CG$35,AP55&gt;AR55,AQ55="-"),$BY$5,0)+IF(AND(CG55=$CG$37,AS55&gt;AU55,AT55="-"),$BY$5,0)+IF(AND(CG55=$CG$39,AV55&gt;AX55,AW55="-"),$BY$5,0)+IF(AND(CG55=$CG$41,AY55&gt;BA55,AZ55="-"),$BY$5,0)+IF(AND(CG55=$CG$43,BB55&gt;BD55,BC55="-"),$BY$5,0)+IF(AND(CG55=$CG$45,BE55&gt;BG55,BF55="-"),$BY$5,0)+IF(AND(CG55=$CG$47,BH55&gt;BJ55,BI55="-"),$BY$5,0)+IF(AND(CG55=$CG$49,BK55&gt;BM55,BL55="-"),$BY$5,0)+IF(AND(CG55=$CG$51,BN55&gt;BP55,BO55="-"),$BY$5,0)+IF(AND(CG55=$CG$53,BQ55&gt;BS55,BR55="-"),$BY$5,0)+IF(AND(CG55=$CG$55,BT55&gt;BV55,BU55="-"),$BY$5,0)</f>
        <v>0</v>
      </c>
      <c r="CM55" s="124">
        <f>IF(AND(CG55=$CG$9,C55=E55,E55&lt;&gt;"",D55="-"),$BZ$5,0)+IF(AND(CG55=$CG$11,F55=H55,H55&lt;&gt;"",G55="-"),$BZ$5,0)+IF(AND(CG55=$CG$13,I55=K55,K55&lt;&gt;"",J55="-"),$BZ$5,0)+IF(AND(CG55=$CG$15,L55=N55,N55&lt;&gt;"",M55="-"),$BZ$5,0)+IF(AND(CG55=$CG$17,O55=Q55,Q55&lt;&gt;"",P55="-"),$BZ$5,0)+IF(AND(CG55=$CG$19,R55=T55,T55&lt;&gt;"",S55="-"),$BZ$5,0)+IF(AND(CG55=$CG$21,U55=W55,W55&lt;&gt;"",V55="-"),$BZ$5,0)+IF(AND(CG55=$CG$23,X55=Z55,Z55&lt;&gt;"",Y55="-"),$BZ$5,0)+IF(AND(CG55=$CG$25,AA55=AC55,AC55&lt;&gt;"",AB55="-"),$BZ$5,0)+IF(AND(CG55=$CG$27,AD55=AF55,AF55&lt;&gt;"",AE55="-"),$BZ$5,0)+IF(AND(CG55=$CG$29,AG55=AI55,AI55&lt;&gt;"",AH55="-"),$BZ$5,0)+IF(AND(CG55=$CG$31,AJ55=AL55,AL55&lt;&gt;"",AK55="-"),$BZ$5,0)+IF(AND(CG55=$CG$33,AM55=AO55,AO55&lt;&gt;"",AN55="-"),$BZ$5,0)+IF(AND(CG55=$CG$35,AP55=AR55,AR55&lt;&gt;"",AQ55="-"),$BZ$5,0)+IF(AND(CG55=$CG$37,AS55=AU55,AU55&lt;&gt;"",AT55="-"),$BZ$5,0)+IF(AND(CG55=$CG$39,AV55=AX55,AX55&lt;&gt;"",AW55="-"),$BZ$5,0)+IF(AND(CG55=$CG$41,AY55=BA55,BA55&lt;&gt;"",AZ55="-"),$BZ$5,0)+IF(AND(CG55=$CG$43,BB55=BD55,BD55&lt;&gt;"",BC55="-"),$BZ$5,0)+IF(AND(CG55=$CG$45,BE55=BG55,BG55&lt;&gt;"",BF55="-"),$BZ$5,0)+IF(AND(CG55=$CG$47,BH55=BJ55,BJ55&lt;&gt;"",BI55="-"),$BZ$5,0)+IF(AND(CG55=$CG$49,BK55=BM55,BM55&lt;&gt;"",BL55="-"),$BZ$5,0)+IF(AND(CG55=$CG$51,BN55=BP55,BP55&lt;&gt;"",BO55="-"),$BZ$5,0)+IF(AND(CG55=$CG$53,BQ55=BS55,BS55&lt;&gt;"",BR55="-"),$BZ$5,0)+IF(AND(CG55=$CG$55,BT55=BV55,BV55&lt;&gt;"",BU55="-"),$BZ$5,0)</f>
        <v>0</v>
      </c>
      <c r="CN55" s="124">
        <f>IF(AND(CG55=$CG$9,C55&lt;E55,D55="-"),$CA$5,0)+IF(AND(CG55=$CG$11,F55&lt;H55,G55="-"),$CA$5,0)+IF(AND(CG55=$CG$13,I55&lt;K55,J55="-"),$CA$5,0)+IF(AND(CG55=$CG$15,L55&lt;N55,M55="-"),$CA$5,0)+IF(AND(CG55=$CG$17,O55&lt;Q55,P55="-"),$CA$5,0)+IF(AND(CG55=$CG$19,R55&lt;T55,S55="-"),$CA$5,0)+IF(AND(CG55=$CG$21,U55&lt;W55,V55="-"),$CA$5,0)+IF(AND(CG55=$CG$23,X55&lt;Z55,Y55="-"),$CA$5,0)+IF(AND(CG55=$CG$25,AA55&lt;AC55,AB55="-"),$CA$5,0)+IF(AND(CG55=$CG$27,AD55&lt;AF55,AE55="-"),$CA$5,0)+IF(AND(CG55=$CG$29,AG55&lt;AI55,AH55="-"),$CA$5,0)+IF(AND(CG55=$CG$31,AJ55&lt;AL55,AK55="-"),$CA$5,0)+IF(AND(CG55=$CG$33,AM55&lt;AO55,AN55="-"),$CA$5,0)+IF(AND(CG55=$CG$35,AP55&lt;AR55,AQ55="-"),$CA$5,0)+IF(AND(CG55=$CG$37,AS55&lt;AU55,AT55="-"),$CA$5,0)+IF(AND(CG55=$CG$39,AV55&lt;AX55,AW55="-"),$CA$5,0)+IF(AND(CG55=$CG$41,AY55&lt;BA55,AZ55="-"),$CA$5,0)+IF(AND(CG55=$CG$43,BB55&lt;BD55,BC55="-"),$CA$5,0)+IF(AND(CG55=$CG$45,BE55&lt;BG55,BF55="-"),$CA$5,0)+IF(AND(CG55=$CG$47,BH55&lt;BJ55,BI55="-"),$CA$5,0)+IF(AND(CG55=$CG$49,BK55&lt;BM55,BL55="-"),$CA$5,0)+IF(AND(CG55=$CG$51,BN55&lt;BP55,BO55="-"),$CA$5,0)+IF(AND(CG55=$CG$53,BQ55&lt;BS55,BR55="-"),$CA$5,0)+IF(AND(CG55=$CG$55,BT55&lt;BV55,BU55="-"),$CA$5,0)</f>
        <v>0</v>
      </c>
      <c r="CO55" s="125">
        <f>IF(AND(CG55=$CG$9,C55&gt;E55,D55="DF"),$CB$5,0)+IF(AND(CG55=$CG$11,F55&gt;H55,G55="DF"),$CB$5,0)+IF(AND(CG55=$CG$13,I55&gt;K55,J55="DF"),$CB$5,0)+IF(AND(CG55=$CG$15,L55&gt;N55,M55="DF"),$CB$5,0)+IF(AND(CG55=$CG$17,O55&gt;Q55,P55="DF"),$CB$5,0)+IF(AND(CG55=$CG$19,R55&gt;T55,S55="DF"),$CB$5,0)+IF(AND(CG55=$CG$21,U55&gt;W55,V55="DF"),$CB$5,0)+IF(AND(CG55=$CG$23,X55&gt;Z55,Y55="DF"),$CB$5,0)+IF(AND(CG55=$CG$25,AA55&gt;AC55,AB55="DF"),$CB$5,0)+IF(AND(CG55=$CG$27,AD55&gt;AF55,AE55="DF"),$CB$5,0)+IF(AND(CG55=$CG$29,AG55&gt;AI55,AH55="DF"),$CB$5,0)+IF(AND(CG55=$CG$31,AJ55&gt;AL55,AK55="DF"),$CB$5,0)+IF(AND(CG55=$CG$33,AM55&gt;AO55,AN55="DF"),$CB$5,0)+IF(AND(CG55=$CG$35,AP55&gt;AR55,AQ55="DF"),$CB$5,0)+IF(AND(CG55=$CG$37,AS55&gt;AU55,AT55="DF"),$CB$5,0)+IF(AND(CG55=$CG$39,AV55&gt;AX55,AW55="DF"),$CB$5,0)+IF(AND(CG55=$CG$41,AY55&gt;BA55,AZ55="DF"),$CB$5,0)+IF(AND(CG55=$CG$43,BB55&gt;BD55,BC55="DF"),$CB$5,0)+IF(AND(CG55=$CG$45,BE55&gt;BG55,BF55="DF"),$CB$5,0)+IF(AND(CG55=$CG$47,BH55&gt;BJ55,BI55="DF"),$CB$5,0)+IF(AND(CG55=$CG$49,BK55&gt;BM55,BL55="DF"),$CB$5,0)+IF(AND(CG55=$CG$51,BN55&gt;BP55,BO55="DF"),$CB$5,0)+IF(AND(CG55=$CG$53,BQ55&gt;BS55,BR55="DF"),$CB$5,0)+IF(AND(CG55=$CG$55,BT55&gt;BV55,BU55="DF"),$CB$5,0)</f>
        <v>0</v>
      </c>
      <c r="CP55" s="127">
        <f>IF(AND(CG55=$CG$9,C55&lt;E55,D55="DF"),$CC$5,0)+IF(AND(CG55=$CG$11,F55&lt;H55,G55="DF"),$CC$5,0)+IF(AND(CG55=$CG$13,I55&lt;K55,J55="DF"),$CC$5,0)+IF(AND(CG55=$CG$15,L55&lt;N55,M55="DF"),$CC$5,0)+IF(AND(CG55=$CG$17,O55&lt;Q55,P55="DF"),$CC$5,0)+IF(AND(CG55=$CG$19,R55&lt;T55,S55="DF"),$CC$5,0)+IF(AND(CG55=$CG$21,U55&lt;W55,V55="DF"),$CC$5,0)+IF(AND(CG55=$CG$23,X55&lt;Z55,Y55="DF"),$CC$5,0)+IF(AND(CG55=$CG$25,AA55&lt;AC55,AB55="DF"),$CC$5,0)+IF(AND(CG55=$CG$27,AD55&lt;AF55,AE55="DF"),$CC$5,0)+IF(AND(CG55=$CG$29,AG55&lt;AI55,AH55="DF"),$CC$5,0)+IF(AND(CG55=$CG$31,AJ55&lt;AL55,AK55="DF"),$CC$5,0)+IF(AND(CG55=$CG$33,AM55&lt;AO55,AN55="DF"),$CC$5,0)+IF(AND(CG55=$CG$35,AP55&lt;AR55,AQ55="DF"),$CC$5,0)+IF(AND(CG55=$CG$37,AS55&lt;AU55,AT55="DF"),$CC$5,0)+IF(AND(CG55=$CG$39,AV55&lt;AX55,AW55="DF"),$CC$5,0)+IF(AND(CG55=$CG$41,AY55&lt;BA55,AZ55="DF"),$CC$5,0)+IF(AND(CG55=$CG$43,BB55&lt;BD55,BC55="DF"),$CC$5,0)+IF(AND(CG55=$CG$45,BE55&lt;BG55,BF55="DF"),$CC$5,0)+IF(AND(CG55=$CG$47,BH55&lt;BJ55,BI55="DF"),$CC$5,0)+IF(AND(CG55=$CG$49,BK55&lt;BM55,BL55="DF"),$CC$5,0)+IF(AND(CG55=$CG$51,BN55&lt;BP55,BO55="DF"),$CC$5,0)+IF(AND(CG55=$CG$53,BQ55&lt;BS55,BR55="DF"),$CC$5,0)+IF(AND(CG55=$CG$55,BT55&lt;BV55,BU55="DF"),$CC$5,0)</f>
        <v>0</v>
      </c>
      <c r="CQ55" s="19"/>
      <c r="CR55" s="19"/>
      <c r="CS55" s="156">
        <f>IF(AND(CG55=$CG$9),SUM(C55),0)+IF(AND(CG55=$CG$11),SUM(F55),0)+IF(AND(CG55=$CG$13),SUM(I55),0)+IF(AND(CG55=$CG$15),SUM(L55),0)+IF(AND(CG55=$CG$17),SUM(O55),0)+IF(AND(CG55=$CG$19),SUM(R55),0)+IF(AND(CG55=$CG$21),SUM(U55),0)+IF(AND(CG55=$CG$23),SUM(X55),0)+IF(AND(CG55=$CG$25),SUM(AA55),0)+IF(AND(CG55=$CG$27),SUM(AD55),0)+IF(AND(CG55=$CG$29),SUM(AG55),0)+IF(AND(CG55=$CG$31),SUM(AJ55),0)+IF(AND(CG55=$CG$33),SUM(AM55),0)+IF(AND(CG55=$CG$35),SUM(AP55),0)+IF(AND(CG55=$CG$37),SUM(AS55),0)+IF(AND(CG55=$CG$39),SUM(AV55),0)+IF(AND(CG55=$CG$41),SUM(AY55),0)+IF(AND(CG55=$CG$43),SUM(BB55),0)+IF(AND(CG55=$CG$45),SUM(BE55),0)+IF(AND(CG55=$CG$47),SUM(BH55),0)+IF(AND(CG55=$CG$49),SUM(BK55),0)+IF(AND(CG55=$CG$51),SUM(BN55),0)+IF(AND(CG55=$CG$53),SUM(BQ55),0)+IF(AND(CG55=$CG$55),SUM(BT55),0)</f>
        <v>0</v>
      </c>
      <c r="CT55" s="136">
        <f>IF(AND(CG55=$CG$9),SUM(E55),0)+IF(AND(CG55=$CG$11),SUM(H55),0)+IF(AND(CG55=$CG$13),SUM(K55),0)+IF(AND(CG55=$CG$15),SUM(N55),0)+IF(AND(CG55=$CG$17),SUM(Q55),0)+IF(AND(CG55=$CG$19),SUM(T55),0)+IF(AND(CG55=$CG$21),SUM(W55),0)+IF(AND(CG55=$CG$23),SUM(Z55),0)+IF(AND(CG55=$CG$25),SUM(AC55),0)+IF(AND(CG55=$CG$27),SUM(AF55),0)+IF(AND(CG55=$CG$29),SUM(AI55),0)+IF(AND(CG55=$CG$31),SUM(AL55),0)+IF(AND(CG55=$CG$33),SUM(AO55),0)+IF(AND(CG55=$CG$35),SUM(AR55),0)+IF(AND(CG55=$CG$37),SUM(AU55),0)+IF(AND(CG55=$CG$39),SUM(AX55),0)+IF(AND(CG55=$CG$41),SUM(BA55),0)+IF(AND(CG55=$CG$43),SUM(BD55),0)+IF(AND(CG55=$CG$45),SUM(BG55),0)+IF(AND(CG55=$CG$47),SUM(BJ55),0)+IF(AND(CG55=$CG$49),SUM(BM55),0)+IF(AND(CG55=$CG$51),SUM(BP55),0)+IF(AND(CG55=$CG$53),SUM(BS55),0)+IF(AND(CG55=$CG$55),SUM(BV55),0)</f>
        <v>0</v>
      </c>
      <c r="CU55" s="19"/>
      <c r="CV55" s="19"/>
      <c r="CW55" s="19"/>
    </row>
    <row r="56" spans="2:105" ht="24.9" customHeight="1" x14ac:dyDescent="0.35">
      <c r="B56" s="10"/>
      <c r="BH56" s="12"/>
      <c r="BI56" s="12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4"/>
      <c r="BY56" s="15"/>
      <c r="BZ56" s="15"/>
      <c r="CA56" s="15"/>
      <c r="CB56" s="16"/>
      <c r="CC56" s="16"/>
      <c r="CD56" s="17"/>
      <c r="CE56" s="17"/>
      <c r="CF56" s="18"/>
      <c r="CG56" s="19"/>
      <c r="CH56" s="75"/>
      <c r="CI56" s="18"/>
      <c r="CJ56" s="18"/>
      <c r="CK56" s="75"/>
      <c r="CL56" s="75"/>
      <c r="CM56" s="75"/>
      <c r="CN56" s="75"/>
      <c r="CO56" s="75"/>
      <c r="CP56" s="75"/>
      <c r="CQ56" s="75"/>
      <c r="CR56" s="75"/>
      <c r="CS56" s="75"/>
      <c r="CT56" s="75"/>
      <c r="CU56" s="75"/>
      <c r="CV56" s="75"/>
      <c r="CW56" s="75"/>
      <c r="CX56" s="76"/>
    </row>
    <row r="57" spans="2:105" ht="24.75" customHeight="1" x14ac:dyDescent="0.35"/>
    <row r="58" spans="2:105" ht="75" customHeight="1" x14ac:dyDescent="0.35">
      <c r="B58" s="1" t="s">
        <v>27</v>
      </c>
      <c r="C58" s="483" t="str">
        <f>B59</f>
        <v>COCODRILOS</v>
      </c>
      <c r="D58" s="479"/>
      <c r="E58" s="480"/>
      <c r="F58" s="478" t="str">
        <f>B61</f>
        <v>TALENTO HUMANO</v>
      </c>
      <c r="G58" s="479"/>
      <c r="H58" s="480"/>
      <c r="I58" s="478" t="str">
        <f>B63</f>
        <v>DDTI</v>
      </c>
      <c r="J58" s="479"/>
      <c r="K58" s="480"/>
      <c r="L58" s="478" t="str">
        <f>B65</f>
        <v>MVP</v>
      </c>
      <c r="M58" s="479"/>
      <c r="N58" s="480"/>
      <c r="O58" s="478" t="str">
        <f>B67</f>
        <v>CIVIL Y MERCANTIL</v>
      </c>
      <c r="P58" s="479"/>
      <c r="Q58" s="480"/>
      <c r="R58" s="478" t="str">
        <f>B69</f>
        <v>RECICLADOS</v>
      </c>
      <c r="S58" s="479"/>
      <c r="T58" s="480"/>
      <c r="U58" s="478" t="str">
        <f>B71</f>
        <v>SANTA ANA</v>
      </c>
      <c r="V58" s="479"/>
      <c r="W58" s="480"/>
      <c r="X58" s="478" t="str">
        <f>B73</f>
        <v>AGUILAS</v>
      </c>
      <c r="Y58" s="479"/>
      <c r="Z58" s="480"/>
      <c r="AA58" s="478" t="str">
        <f>B75</f>
        <v>COCODRILOS</v>
      </c>
      <c r="AB58" s="479"/>
      <c r="AC58" s="480"/>
      <c r="AD58" s="478" t="str">
        <f>B77</f>
        <v>EQUIPO J</v>
      </c>
      <c r="AE58" s="479"/>
      <c r="AF58" s="480"/>
      <c r="AG58" s="479" t="str">
        <f>B79</f>
        <v>EQUIPO K</v>
      </c>
      <c r="AH58" s="479"/>
      <c r="AI58" s="480"/>
      <c r="AJ58" s="478" t="str">
        <f>B81</f>
        <v>EQUIPO L</v>
      </c>
      <c r="AK58" s="479"/>
      <c r="AL58" s="480"/>
      <c r="AM58" s="478" t="str">
        <f>B83</f>
        <v>EQUIPO M</v>
      </c>
      <c r="AN58" s="479"/>
      <c r="AO58" s="479"/>
      <c r="AP58" s="478" t="str">
        <f>B85</f>
        <v>EQUIPO N</v>
      </c>
      <c r="AQ58" s="479"/>
      <c r="AR58" s="479"/>
      <c r="AS58" s="478" t="str">
        <f>B87</f>
        <v>EQUIPO O</v>
      </c>
      <c r="AT58" s="479"/>
      <c r="AU58" s="480"/>
      <c r="AV58" s="478" t="str">
        <f>B89</f>
        <v>EQUIPO P</v>
      </c>
      <c r="AW58" s="479"/>
      <c r="AX58" s="480"/>
      <c r="AY58" s="479" t="str">
        <f>B91</f>
        <v>EQUIPO Q</v>
      </c>
      <c r="AZ58" s="479"/>
      <c r="BA58" s="480"/>
      <c r="BB58" s="478" t="str">
        <f>B93</f>
        <v>EQUIPO R</v>
      </c>
      <c r="BC58" s="479"/>
      <c r="BD58" s="480"/>
      <c r="BE58" s="478" t="str">
        <f>B95</f>
        <v>EQUIPO S</v>
      </c>
      <c r="BF58" s="479"/>
      <c r="BG58" s="479"/>
      <c r="BH58" s="478" t="str">
        <f>B97</f>
        <v>EQUIPO T</v>
      </c>
      <c r="BI58" s="479"/>
      <c r="BJ58" s="480"/>
      <c r="BK58" s="479" t="str">
        <f>B99</f>
        <v>EQUIPO U</v>
      </c>
      <c r="BL58" s="479"/>
      <c r="BM58" s="480"/>
      <c r="BN58" s="478" t="str">
        <f>B101</f>
        <v>EQUIPO V</v>
      </c>
      <c r="BO58" s="479"/>
      <c r="BP58" s="479"/>
      <c r="BQ58" s="478" t="str">
        <f>B103</f>
        <v>EQUIPO W</v>
      </c>
      <c r="BR58" s="479"/>
      <c r="BS58" s="479"/>
      <c r="BT58" s="478" t="str">
        <f>B105</f>
        <v>EQUIPO X</v>
      </c>
      <c r="BU58" s="479"/>
      <c r="BV58" s="479"/>
      <c r="BW58" s="113"/>
      <c r="BX58" s="84" t="s">
        <v>0</v>
      </c>
      <c r="BY58" s="87" t="s">
        <v>1</v>
      </c>
      <c r="BZ58" s="87" t="s">
        <v>2</v>
      </c>
      <c r="CA58" s="87" t="s">
        <v>3</v>
      </c>
      <c r="CB58" s="91" t="s">
        <v>36</v>
      </c>
      <c r="CC58" s="91" t="s">
        <v>35</v>
      </c>
      <c r="CD58" s="95" t="s">
        <v>4</v>
      </c>
      <c r="CE58" s="95" t="s">
        <v>5</v>
      </c>
      <c r="CF58" s="99" t="s">
        <v>17</v>
      </c>
      <c r="CG58" s="103" t="s">
        <v>6</v>
      </c>
      <c r="CH58" s="74"/>
      <c r="CI58" s="130" t="s">
        <v>57</v>
      </c>
      <c r="CJ58" s="130" t="s">
        <v>60</v>
      </c>
      <c r="CK58" s="74"/>
      <c r="CL58" s="466" t="s">
        <v>58</v>
      </c>
      <c r="CM58" s="467"/>
      <c r="CN58" s="467"/>
      <c r="CO58" s="467"/>
      <c r="CP58" s="468"/>
      <c r="CQ58" s="131"/>
      <c r="CR58" s="131"/>
      <c r="CS58" s="131"/>
      <c r="CT58" s="131"/>
      <c r="CU58" s="74"/>
      <c r="CV58" s="74"/>
      <c r="CW58" s="128" t="s">
        <v>59</v>
      </c>
      <c r="CX58" s="74"/>
      <c r="CY58" s="74"/>
      <c r="CZ58" s="74"/>
      <c r="DA58" s="74"/>
    </row>
    <row r="59" spans="2:105" ht="12" customHeight="1" x14ac:dyDescent="0.35">
      <c r="B59" s="448" t="str">
        <f>B8</f>
        <v>COCODRILOS</v>
      </c>
      <c r="C59" s="454"/>
      <c r="D59" s="446"/>
      <c r="E59" s="481"/>
      <c r="F59" s="471" t="str">
        <f>IF(ISNA(VLOOKUP(CONCATENATE($B59,F$58,"2"),'P&amp;R'!$N$8:$Q$1113,2,FALSE)), "", VLOOKUP(CONCATENATE($B59,F$58,"2"),'P&amp;R'!$N$8:$Q$1113,2,FALSE))</f>
        <v/>
      </c>
      <c r="G59" s="472"/>
      <c r="H59" s="473"/>
      <c r="I59" s="471" t="str">
        <f>IF(ISNA(VLOOKUP(CONCATENATE($B59,I$58,"2"),'P&amp;R'!$N$8:$Q$1113,2,FALSE)), "", VLOOKUP(CONCATENATE($B59,I$58,"2"),'P&amp;R'!$N$8:$Q$1113,2,FALSE))</f>
        <v/>
      </c>
      <c r="J59" s="472"/>
      <c r="K59" s="473"/>
      <c r="L59" s="471" t="str">
        <f>IF(ISNA(VLOOKUP(CONCATENATE($B59,L$58,"2"),'P&amp;R'!$N$8:$Q$1113,2,FALSE)), "", VLOOKUP(CONCATENATE($B59,L$58,"2"),'P&amp;R'!$N$8:$Q$1113,2,FALSE))</f>
        <v/>
      </c>
      <c r="M59" s="472"/>
      <c r="N59" s="473"/>
      <c r="O59" s="471" t="str">
        <f>IF(ISNA(VLOOKUP(CONCATENATE($B59,O$58,"2"),'P&amp;R'!$N$8:$Q$1113,2,FALSE)), "", VLOOKUP(CONCATENATE($B59,O$58,"2"),'P&amp;R'!$N$8:$Q$1113,2,FALSE))</f>
        <v/>
      </c>
      <c r="P59" s="472"/>
      <c r="Q59" s="473"/>
      <c r="R59" s="471" t="str">
        <f>IF(ISNA(VLOOKUP(CONCATENATE($B59,R$58,"2"),'P&amp;R'!$N$8:$Q$1113,2,FALSE)), "", VLOOKUP(CONCATENATE($B59,R$58,"2"),'P&amp;R'!$N$8:$Q$1113,2,FALSE))</f>
        <v/>
      </c>
      <c r="S59" s="472"/>
      <c r="T59" s="473"/>
      <c r="U59" s="471" t="str">
        <f>IF(ISNA(VLOOKUP(CONCATENATE($B59,U$58,"2"),'P&amp;R'!$N$8:$Q$1113,2,FALSE)), "", VLOOKUP(CONCATENATE($B59,U$58,"2"),'P&amp;R'!$N$8:$Q$1113,2,FALSE))</f>
        <v/>
      </c>
      <c r="V59" s="472"/>
      <c r="W59" s="473"/>
      <c r="X59" s="471" t="str">
        <f>IF(ISNA(VLOOKUP(CONCATENATE($B59,X$58,"2"),'P&amp;R'!$N$8:$Q$1113,2,FALSE)), "", VLOOKUP(CONCATENATE($B59,X$58,"2"),'P&amp;R'!$N$8:$Q$1113,2,FALSE))</f>
        <v/>
      </c>
      <c r="Y59" s="472"/>
      <c r="Z59" s="473"/>
      <c r="AA59" s="471" t="str">
        <f>IF(ISNA(VLOOKUP(CONCATENATE($B59,AA$58,"2"),'P&amp;R'!$N$8:$Q$1113,2,FALSE)), "", VLOOKUP(CONCATENATE($B59,AA$58,"2"),'P&amp;R'!$N$8:$Q$1113,2,FALSE))</f>
        <v/>
      </c>
      <c r="AB59" s="472"/>
      <c r="AC59" s="473"/>
      <c r="AD59" s="471" t="str">
        <f>IF(ISNA(VLOOKUP(CONCATENATE($B59,AD$58,"2"),'P&amp;R'!$N$8:$Q$1113,2,FALSE)), "", VLOOKUP(CONCATENATE($B59,AD$58,"2"),'P&amp;R'!$N$8:$Q$1113,2,FALSE))</f>
        <v/>
      </c>
      <c r="AE59" s="472"/>
      <c r="AF59" s="473"/>
      <c r="AG59" s="471" t="str">
        <f>IF(ISNA(VLOOKUP(CONCATENATE($B59,AG$58,"2"),'P&amp;R'!$N$8:$Q$1113,2,FALSE)), "", VLOOKUP(CONCATENATE($B59,AG$58,"2"),'P&amp;R'!$N$8:$Q$1113,2,FALSE))</f>
        <v/>
      </c>
      <c r="AH59" s="472"/>
      <c r="AI59" s="473"/>
      <c r="AJ59" s="471" t="str">
        <f>IF(ISNA(VLOOKUP(CONCATENATE($B59,AJ$58,"2"),'P&amp;R'!$N$8:$Q$1113,2,FALSE)), "", VLOOKUP(CONCATENATE($B59,AJ$58,"2"),'P&amp;R'!$N$8:$Q$1113,2,FALSE))</f>
        <v/>
      </c>
      <c r="AK59" s="472"/>
      <c r="AL59" s="473"/>
      <c r="AM59" s="471" t="str">
        <f>IF(ISNA(VLOOKUP(CONCATENATE($B59,AM$58,"2"),'P&amp;R'!$N$8:$Q$1113,2,FALSE)), "", VLOOKUP(CONCATENATE($B59,AM$58,"2"),'P&amp;R'!$N$8:$Q$1113,2,FALSE))</f>
        <v/>
      </c>
      <c r="AN59" s="472"/>
      <c r="AO59" s="473"/>
      <c r="AP59" s="471" t="str">
        <f>IF(ISNA(VLOOKUP(CONCATENATE($B59,AP$58,"2"),'P&amp;R'!$N$8:$Q$1113,2,FALSE)), "", VLOOKUP(CONCATENATE($B59,AP$58,"2"),'P&amp;R'!$N$8:$Q$1113,2,FALSE))</f>
        <v/>
      </c>
      <c r="AQ59" s="472"/>
      <c r="AR59" s="473"/>
      <c r="AS59" s="471" t="str">
        <f>IF(ISNA(VLOOKUP(CONCATENATE($B59,AS$58,"2"),'P&amp;R'!$N$8:$Q$1113,2,FALSE)), "", VLOOKUP(CONCATENATE($B59,AS$58,"2"),'P&amp;R'!$N$8:$Q$1113,2,FALSE))</f>
        <v/>
      </c>
      <c r="AT59" s="472"/>
      <c r="AU59" s="473"/>
      <c r="AV59" s="471" t="str">
        <f>IF(ISNA(VLOOKUP(CONCATENATE($B59,AV$58,"2"),'P&amp;R'!$N$8:$Q$1113,2,FALSE)), "", VLOOKUP(CONCATENATE($B59,AV$58,"2"),'P&amp;R'!$N$8:$Q$1113,2,FALSE))</f>
        <v/>
      </c>
      <c r="AW59" s="472"/>
      <c r="AX59" s="473"/>
      <c r="AY59" s="471" t="str">
        <f>IF(ISNA(VLOOKUP(CONCATENATE($B59,AY$58,"2"),'P&amp;R'!$N$8:$Q$1113,2,FALSE)), "", VLOOKUP(CONCATENATE($B59,AY$58,"2"),'P&amp;R'!$N$8:$Q$1113,2,FALSE))</f>
        <v/>
      </c>
      <c r="AZ59" s="472"/>
      <c r="BA59" s="473"/>
      <c r="BB59" s="471" t="str">
        <f>IF(ISNA(VLOOKUP(CONCATENATE($B59,BB$58,"2"),'P&amp;R'!$N$8:$Q$1113,2,FALSE)), "", VLOOKUP(CONCATENATE($B59,BB$58,"2"),'P&amp;R'!$N$8:$Q$1113,2,FALSE))</f>
        <v/>
      </c>
      <c r="BC59" s="472"/>
      <c r="BD59" s="473"/>
      <c r="BE59" s="471" t="str">
        <f>IF(ISNA(VLOOKUP(CONCATENATE($B59,BE$58,"2"),'P&amp;R'!$N$8:$Q$1113,2,FALSE)), "", VLOOKUP(CONCATENATE($B59,BE$58,"2"),'P&amp;R'!$N$8:$Q$1113,2,FALSE))</f>
        <v/>
      </c>
      <c r="BF59" s="472"/>
      <c r="BG59" s="473"/>
      <c r="BH59" s="471" t="str">
        <f>IF(ISNA(VLOOKUP(CONCATENATE($B59,BH$58,"2"),'P&amp;R'!$N$8:$Q$1113,2,FALSE)), "", VLOOKUP(CONCATENATE($B59,BH$58,"2"),'P&amp;R'!$N$8:$Q$1113,2,FALSE))</f>
        <v/>
      </c>
      <c r="BI59" s="472"/>
      <c r="BJ59" s="473"/>
      <c r="BK59" s="471" t="str">
        <f>IF(ISNA(VLOOKUP(CONCATENATE($B59,BK$58,"2"),'P&amp;R'!$N$8:$Q$1113,2,FALSE)), "", VLOOKUP(CONCATENATE($B59,BK$58,"2"),'P&amp;R'!$N$8:$Q$1113,2,FALSE))</f>
        <v/>
      </c>
      <c r="BL59" s="472"/>
      <c r="BM59" s="473"/>
      <c r="BN59" s="471" t="str">
        <f>IF(ISNA(VLOOKUP(CONCATENATE($B59,BN$58,"2"),'P&amp;R'!$N$8:$Q$1113,2,FALSE)), "", VLOOKUP(CONCATENATE($B59,BN$58,"2"),'P&amp;R'!$N$8:$Q$1113,2,FALSE))</f>
        <v/>
      </c>
      <c r="BO59" s="472"/>
      <c r="BP59" s="473"/>
      <c r="BQ59" s="471" t="str">
        <f>IF(ISNA(VLOOKUP(CONCATENATE($B59,BQ$58,"2"),'P&amp;R'!$N$8:$Q$1113,2,FALSE)), "", VLOOKUP(CONCATENATE($B59,BQ$58,"2"),'P&amp;R'!$N$8:$Q$1113,2,FALSE))</f>
        <v/>
      </c>
      <c r="BR59" s="472"/>
      <c r="BS59" s="473"/>
      <c r="BT59" s="471" t="str">
        <f>IF(ISNA(VLOOKUP(CONCATENATE($B59,BT$58,"2"),'P&amp;R'!$N$8:$Q$1113,2,FALSE)), "", VLOOKUP(CONCATENATE($B59,BT$58,"2"),'P&amp;R'!$N$8:$Q$1113,2,FALSE))</f>
        <v/>
      </c>
      <c r="BU59" s="472"/>
      <c r="BV59" s="473"/>
      <c r="BW59" s="162"/>
      <c r="BX59" s="85"/>
      <c r="BY59" s="88"/>
      <c r="BZ59" s="88"/>
      <c r="CA59" s="88"/>
      <c r="CB59" s="92"/>
      <c r="CC59" s="92"/>
      <c r="CD59" s="96"/>
      <c r="CE59" s="96"/>
      <c r="CF59" s="100"/>
      <c r="CG59" s="104"/>
      <c r="CH59" s="74"/>
      <c r="CI59" s="122"/>
      <c r="CJ59" s="122"/>
      <c r="CK59" s="74"/>
      <c r="CL59" s="137" t="s">
        <v>1</v>
      </c>
      <c r="CM59" s="138" t="s">
        <v>2</v>
      </c>
      <c r="CN59" s="138" t="s">
        <v>3</v>
      </c>
      <c r="CO59" s="138" t="s">
        <v>36</v>
      </c>
      <c r="CP59" s="139" t="s">
        <v>35</v>
      </c>
      <c r="CQ59" s="143" t="s">
        <v>1</v>
      </c>
      <c r="CR59" s="144" t="s">
        <v>2</v>
      </c>
      <c r="CS59" s="144" t="s">
        <v>3</v>
      </c>
      <c r="CT59" s="144" t="s">
        <v>36</v>
      </c>
      <c r="CU59" s="145" t="s">
        <v>35</v>
      </c>
      <c r="CV59" s="74"/>
      <c r="CW59" s="152" t="s">
        <v>4</v>
      </c>
      <c r="CX59" s="153" t="s">
        <v>5</v>
      </c>
      <c r="CY59" s="157" t="s">
        <v>4</v>
      </c>
      <c r="CZ59" s="158" t="s">
        <v>5</v>
      </c>
      <c r="DA59" s="74"/>
    </row>
    <row r="60" spans="2:105" ht="24.9" customHeight="1" x14ac:dyDescent="0.35">
      <c r="B60" s="449"/>
      <c r="C60" s="64"/>
      <c r="D60" s="63"/>
      <c r="E60" s="9"/>
      <c r="F60" s="316" t="str">
        <f>IF(ISNA(VLOOKUP(CONCATENATE($B59,F$58,"2"),'P&amp;R'!$N$8:$Q$1113,3,FALSE)), "", VLOOKUP(CONCATENATE($B59,F$58,"2"),'P&amp;R'!$N$8:$Q$1113,3,FALSE))</f>
        <v/>
      </c>
      <c r="G60" s="316" t="str">
        <f>IF(ISNA(VLOOKUP(CONCATENATE($B59,F$58,"2"),'P&amp;R'!$N$8:$Q$1113,4,FALSE)), "", VLOOKUP(CONCATENATE($B59,F$58,"2"),'P&amp;R'!$N$8:$Q$1113,4,FALSE))</f>
        <v>-</v>
      </c>
      <c r="H60" s="317" t="str">
        <f>IF(ISNA(VLOOKUP(CONCATENATE(F$58,$B59,"2"),'P&amp;R'!$N$8:$Q$1113,3,FALSE)), "", VLOOKUP(CONCATENATE(F$58,$B59,"2"),'P&amp;R'!$N$8:$Q$1113,3,FALSE))</f>
        <v/>
      </c>
      <c r="I60" s="316" t="str">
        <f>IF(ISNA(VLOOKUP(CONCATENATE($B59,I$58,"2"),'P&amp;R'!$N$8:$Q$1113,3,FALSE)), "", VLOOKUP(CONCATENATE($B59,I$58,"2"),'P&amp;R'!$N$8:$Q$1113,3,FALSE))</f>
        <v/>
      </c>
      <c r="J60" s="316" t="str">
        <f>IF(ISNA(VLOOKUP(CONCATENATE($B59,I$58,"2"),'P&amp;R'!$N$8:$Q$1113,4,FALSE)), "", VLOOKUP(CONCATENATE($B59,I$58,"2"),'P&amp;R'!$N$8:$Q$1113,4,FALSE))</f>
        <v>-</v>
      </c>
      <c r="K60" s="317" t="str">
        <f>IF(ISNA(VLOOKUP(CONCATENATE(I$58,$B59,"2"),'P&amp;R'!$N$8:$Q$1113,3,FALSE)), "", VLOOKUP(CONCATENATE(I$58,$B59,"2"),'P&amp;R'!$N$8:$Q$1113,3,FALSE))</f>
        <v/>
      </c>
      <c r="L60" s="316" t="str">
        <f>IF(ISNA(VLOOKUP(CONCATENATE($B59,L$58,"2"),'P&amp;R'!$N$8:$Q$1113,3,FALSE)), "", VLOOKUP(CONCATENATE($B59,L$58,"2"),'P&amp;R'!$N$8:$Q$1113,3,FALSE))</f>
        <v/>
      </c>
      <c r="M60" s="316" t="str">
        <f>IF(ISNA(VLOOKUP(CONCATENATE($B59,L$58,"2"),'P&amp;R'!$N$8:$Q$1113,4,FALSE)), "", VLOOKUP(CONCATENATE($B59,L$58,"2"),'P&amp;R'!$N$8:$Q$1113,4,FALSE))</f>
        <v>-</v>
      </c>
      <c r="N60" s="317" t="str">
        <f>IF(ISNA(VLOOKUP(CONCATENATE(L$58,$B59,"2"),'P&amp;R'!$N$8:$Q$1113,3,FALSE)), "", VLOOKUP(CONCATENATE(L$58,$B59,"2"),'P&amp;R'!$N$8:$Q$1113,3,FALSE))</f>
        <v/>
      </c>
      <c r="O60" s="316" t="str">
        <f>IF(ISNA(VLOOKUP(CONCATENATE($B59,O$58,"2"),'P&amp;R'!$N$8:$Q$1113,3,FALSE)), "", VLOOKUP(CONCATENATE($B59,O$58,"2"),'P&amp;R'!$N$8:$Q$1113,3,FALSE))</f>
        <v/>
      </c>
      <c r="P60" s="316" t="str">
        <f>IF(ISNA(VLOOKUP(CONCATENATE($B59,O$58,"2"),'P&amp;R'!$N$8:$Q$1113,4,FALSE)), "", VLOOKUP(CONCATENATE($B59,O$58,"2"),'P&amp;R'!$N$8:$Q$1113,4,FALSE))</f>
        <v>-</v>
      </c>
      <c r="Q60" s="317" t="str">
        <f>IF(ISNA(VLOOKUP(CONCATENATE(O$58,$B59,"2"),'P&amp;R'!$N$8:$Q$1113,3,FALSE)), "", VLOOKUP(CONCATENATE(O$58,$B59,"2"),'P&amp;R'!$N$8:$Q$1113,3,FALSE))</f>
        <v/>
      </c>
      <c r="R60" s="316" t="str">
        <f>IF(ISNA(VLOOKUP(CONCATENATE($B59,R$58,"2"),'P&amp;R'!$N$8:$Q$1113,3,FALSE)), "", VLOOKUP(CONCATENATE($B59,R$58,"2"),'P&amp;R'!$N$8:$Q$1113,3,FALSE))</f>
        <v/>
      </c>
      <c r="S60" s="316" t="str">
        <f>IF(ISNA(VLOOKUP(CONCATENATE($B59,R$58,"2"),'P&amp;R'!$N$8:$Q$1113,4,FALSE)), "", VLOOKUP(CONCATENATE($B59,R$58,"2"),'P&amp;R'!$N$8:$Q$1113,4,FALSE))</f>
        <v>-</v>
      </c>
      <c r="T60" s="317" t="str">
        <f>IF(ISNA(VLOOKUP(CONCATENATE(R$58,$B59,"2"),'P&amp;R'!$N$8:$Q$1113,3,FALSE)), "", VLOOKUP(CONCATENATE(R$58,$B59,"2"),'P&amp;R'!$N$8:$Q$1113,3,FALSE))</f>
        <v/>
      </c>
      <c r="U60" s="316" t="str">
        <f>IF(ISNA(VLOOKUP(CONCATENATE($B59,U$58,"2"),'P&amp;R'!$N$8:$Q$1113,3,FALSE)), "", VLOOKUP(CONCATENATE($B59,U$58,"2"),'P&amp;R'!$N$8:$Q$1113,3,FALSE))</f>
        <v/>
      </c>
      <c r="V60" s="316" t="str">
        <f>IF(ISNA(VLOOKUP(CONCATENATE($B59,U$58,"2"),'P&amp;R'!$N$8:$Q$1113,4,FALSE)), "", VLOOKUP(CONCATENATE($B59,U$58,"2"),'P&amp;R'!$N$8:$Q$1113,4,FALSE))</f>
        <v>-</v>
      </c>
      <c r="W60" s="317" t="str">
        <f>IF(ISNA(VLOOKUP(CONCATENATE(U$58,$B59,"2"),'P&amp;R'!$N$8:$Q$1113,3,FALSE)), "", VLOOKUP(CONCATENATE(U$58,$B59,"2"),'P&amp;R'!$N$8:$Q$1113,3,FALSE))</f>
        <v/>
      </c>
      <c r="X60" s="316" t="str">
        <f>IF(ISNA(VLOOKUP(CONCATENATE($B59,X$58,"2"),'P&amp;R'!$N$8:$Q$1113,3,FALSE)), "", VLOOKUP(CONCATENATE($B59,X$58,"2"),'P&amp;R'!$N$8:$Q$1113,3,FALSE))</f>
        <v/>
      </c>
      <c r="Y60" s="316" t="str">
        <f>IF(ISNA(VLOOKUP(CONCATENATE($B59,X$58,"2"),'P&amp;R'!$N$8:$Q$1113,4,FALSE)), "", VLOOKUP(CONCATENATE($B59,X$58,"2"),'P&amp;R'!$N$8:$Q$1113,4,FALSE))</f>
        <v/>
      </c>
      <c r="Z60" s="317" t="str">
        <f>IF(ISNA(VLOOKUP(CONCATENATE(X$58,$B59,"2"),'P&amp;R'!$N$8:$Q$1113,3,FALSE)), "", VLOOKUP(CONCATENATE(X$58,$B59,"2"),'P&amp;R'!$N$8:$Q$1113,3,FALSE))</f>
        <v/>
      </c>
      <c r="AA60" s="316" t="str">
        <f>IF(ISNA(VLOOKUP(CONCATENATE($B59,AA$58,"2"),'P&amp;R'!$N$8:$Q$1113,3,FALSE)), "", VLOOKUP(CONCATENATE($B59,AA$58,"2"),'P&amp;R'!$N$8:$Q$1113,3,FALSE))</f>
        <v/>
      </c>
      <c r="AB60" s="316" t="str">
        <f>IF(ISNA(VLOOKUP(CONCATENATE($B59,AA$58,"2"),'P&amp;R'!$N$8:$Q$1113,4,FALSE)), "", VLOOKUP(CONCATENATE($B59,AA$58,"2"),'P&amp;R'!$N$8:$Q$1113,4,FALSE))</f>
        <v/>
      </c>
      <c r="AC60" s="317" t="str">
        <f>IF(ISNA(VLOOKUP(CONCATENATE(AA$58,$B59,"2"),'P&amp;R'!$N$8:$Q$1113,3,FALSE)), "", VLOOKUP(CONCATENATE(AA$58,$B59,"2"),'P&amp;R'!$N$8:$Q$1113,3,FALSE))</f>
        <v/>
      </c>
      <c r="AD60" s="316" t="str">
        <f>IF(ISNA(VLOOKUP(CONCATENATE($B59,AD$58,"2"),'P&amp;R'!$N$8:$Q$1113,3,FALSE)), "", VLOOKUP(CONCATENATE($B59,AD$58,"2"),'P&amp;R'!$N$8:$Q$1113,3,FALSE))</f>
        <v/>
      </c>
      <c r="AE60" s="316" t="str">
        <f>IF(ISNA(VLOOKUP(CONCATENATE($B59,AD$58,"2"),'P&amp;R'!$N$8:$Q$1113,4,FALSE)), "", VLOOKUP(CONCATENATE($B59,AD$58,"2"),'P&amp;R'!$N$8:$Q$1113,4,FALSE))</f>
        <v/>
      </c>
      <c r="AF60" s="317" t="str">
        <f>IF(ISNA(VLOOKUP(CONCATENATE(AD$58,$B59,"2"),'P&amp;R'!$N$8:$Q$1113,3,FALSE)), "", VLOOKUP(CONCATENATE(AD$58,$B59,"2"),'P&amp;R'!$N$8:$Q$1113,3,FALSE))</f>
        <v/>
      </c>
      <c r="AG60" s="316" t="str">
        <f>IF(ISNA(VLOOKUP(CONCATENATE($B59,AG$58,"2"),'P&amp;R'!$N$8:$Q$1113,3,FALSE)), "", VLOOKUP(CONCATENATE($B59,AG$58,"2"),'P&amp;R'!$N$8:$Q$1113,3,FALSE))</f>
        <v/>
      </c>
      <c r="AH60" s="316" t="str">
        <f>IF(ISNA(VLOOKUP(CONCATENATE($B59,AG$58,"2"),'P&amp;R'!$N$8:$Q$1113,4,FALSE)), "", VLOOKUP(CONCATENATE($B59,AG$58,"2"),'P&amp;R'!$N$8:$Q$1113,4,FALSE))</f>
        <v/>
      </c>
      <c r="AI60" s="317" t="str">
        <f>IF(ISNA(VLOOKUP(CONCATENATE(AG$58,$B59,"2"),'P&amp;R'!$N$8:$Q$1113,3,FALSE)), "", VLOOKUP(CONCATENATE(AG$58,$B59,"2"),'P&amp;R'!$N$8:$Q$1113,3,FALSE))</f>
        <v/>
      </c>
      <c r="AJ60" s="316" t="str">
        <f>IF(ISNA(VLOOKUP(CONCATENATE($B59,AJ$58,"2"),'P&amp;R'!$N$8:$Q$1113,3,FALSE)), "", VLOOKUP(CONCATENATE($B59,AJ$58,"2"),'P&amp;R'!$N$8:$Q$1113,3,FALSE))</f>
        <v/>
      </c>
      <c r="AK60" s="316" t="str">
        <f>IF(ISNA(VLOOKUP(CONCATENATE($B59,AJ$58,"2"),'P&amp;R'!$N$8:$Q$1113,4,FALSE)), "", VLOOKUP(CONCATENATE($B59,AJ$58,"2"),'P&amp;R'!$N$8:$Q$1113,4,FALSE))</f>
        <v/>
      </c>
      <c r="AL60" s="317" t="str">
        <f>IF(ISNA(VLOOKUP(CONCATENATE(AJ$58,$B59,"2"),'P&amp;R'!$N$8:$Q$1113,3,FALSE)), "", VLOOKUP(CONCATENATE(AJ$58,$B59,"2"),'P&amp;R'!$N$8:$Q$1113,3,FALSE))</f>
        <v/>
      </c>
      <c r="AM60" s="316" t="str">
        <f>IF(ISNA(VLOOKUP(CONCATENATE($B59,AM$58,"2"),'P&amp;R'!$N$8:$Q$1113,3,FALSE)), "", VLOOKUP(CONCATENATE($B59,AM$58,"2"),'P&amp;R'!$N$8:$Q$1113,3,FALSE))</f>
        <v/>
      </c>
      <c r="AN60" s="316" t="str">
        <f>IF(ISNA(VLOOKUP(CONCATENATE($B59,AM$58,"2"),'P&amp;R'!$N$8:$Q$1113,4,FALSE)), "", VLOOKUP(CONCATENATE($B59,AM$58,"2"),'P&amp;R'!$N$8:$Q$1113,4,FALSE))</f>
        <v/>
      </c>
      <c r="AO60" s="317" t="str">
        <f>IF(ISNA(VLOOKUP(CONCATENATE(AM$58,$B59,"2"),'P&amp;R'!$N$8:$Q$1113,3,FALSE)), "", VLOOKUP(CONCATENATE(AM$58,$B59,"2"),'P&amp;R'!$N$8:$Q$1113,3,FALSE))</f>
        <v/>
      </c>
      <c r="AP60" s="316" t="str">
        <f>IF(ISNA(VLOOKUP(CONCATENATE($B59,AP$58,"2"),'P&amp;R'!$N$8:$Q$1113,3,FALSE)), "", VLOOKUP(CONCATENATE($B59,AP$58,"2"),'P&amp;R'!$N$8:$Q$1113,3,FALSE))</f>
        <v/>
      </c>
      <c r="AQ60" s="316" t="str">
        <f>IF(ISNA(VLOOKUP(CONCATENATE($B59,AP$58,"2"),'P&amp;R'!$N$8:$Q$1113,4,FALSE)), "", VLOOKUP(CONCATENATE($B59,AP$58,"2"),'P&amp;R'!$N$8:$Q$1113,4,FALSE))</f>
        <v/>
      </c>
      <c r="AR60" s="317" t="str">
        <f>IF(ISNA(VLOOKUP(CONCATENATE(AP$58,$B59,"2"),'P&amp;R'!$N$8:$Q$1113,3,FALSE)), "", VLOOKUP(CONCATENATE(AP$58,$B59,"2"),'P&amp;R'!$N$8:$Q$1113,3,FALSE))</f>
        <v/>
      </c>
      <c r="AS60" s="316" t="str">
        <f>IF(ISNA(VLOOKUP(CONCATENATE($B59,AS$58,"2"),'P&amp;R'!$N$8:$Q$1113,3,FALSE)), "", VLOOKUP(CONCATENATE($B59,AS$58,"2"),'P&amp;R'!$N$8:$Q$1113,3,FALSE))</f>
        <v/>
      </c>
      <c r="AT60" s="316" t="str">
        <f>IF(ISNA(VLOOKUP(CONCATENATE($B59,AS$58,"2"),'P&amp;R'!$N$8:$Q$1113,4,FALSE)), "", VLOOKUP(CONCATENATE($B59,AS$58,"2"),'P&amp;R'!$N$8:$Q$1113,4,FALSE))</f>
        <v/>
      </c>
      <c r="AU60" s="317" t="str">
        <f>IF(ISNA(VLOOKUP(CONCATENATE(AS$58,$B59,"2"),'P&amp;R'!$N$8:$Q$1113,3,FALSE)), "", VLOOKUP(CONCATENATE(AS$58,$B59,"2"),'P&amp;R'!$N$8:$Q$1113,3,FALSE))</f>
        <v/>
      </c>
      <c r="AV60" s="316" t="str">
        <f>IF(ISNA(VLOOKUP(CONCATENATE($B59,AV$58,"2"),'P&amp;R'!$N$8:$Q$1113,3,FALSE)), "", VLOOKUP(CONCATENATE($B59,AV$58,"2"),'P&amp;R'!$N$8:$Q$1113,3,FALSE))</f>
        <v/>
      </c>
      <c r="AW60" s="316" t="str">
        <f>IF(ISNA(VLOOKUP(CONCATENATE($B59,AV$58,"2"),'P&amp;R'!$N$8:$Q$1113,4,FALSE)), "", VLOOKUP(CONCATENATE($B59,AV$58,"2"),'P&amp;R'!$N$8:$Q$1113,4,FALSE))</f>
        <v/>
      </c>
      <c r="AX60" s="317" t="str">
        <f>IF(ISNA(VLOOKUP(CONCATENATE(AV$58,$B59,"2"),'P&amp;R'!$N$8:$Q$1113,3,FALSE)), "", VLOOKUP(CONCATENATE(AV$58,$B59,"2"),'P&amp;R'!$N$8:$Q$1113,3,FALSE))</f>
        <v/>
      </c>
      <c r="AY60" s="316" t="str">
        <f>IF(ISNA(VLOOKUP(CONCATENATE($B59,AY$58,"2"),'P&amp;R'!$N$8:$Q$1113,3,FALSE)), "", VLOOKUP(CONCATENATE($B59,AY$58,"2"),'P&amp;R'!$N$8:$Q$1113,3,FALSE))</f>
        <v/>
      </c>
      <c r="AZ60" s="316" t="str">
        <f>IF(ISNA(VLOOKUP(CONCATENATE($B59,AY$58,"2"),'P&amp;R'!$N$8:$Q$1113,4,FALSE)), "", VLOOKUP(CONCATENATE($B59,AY$58,"2"),'P&amp;R'!$N$8:$Q$1113,4,FALSE))</f>
        <v/>
      </c>
      <c r="BA60" s="317" t="str">
        <f>IF(ISNA(VLOOKUP(CONCATENATE(AY$58,$B59,"2"),'P&amp;R'!$N$8:$Q$1113,3,FALSE)), "", VLOOKUP(CONCATENATE(AY$58,$B59,"2"),'P&amp;R'!$N$8:$Q$1113,3,FALSE))</f>
        <v/>
      </c>
      <c r="BB60" s="316" t="str">
        <f>IF(ISNA(VLOOKUP(CONCATENATE($B59,BB$58,"2"),'P&amp;R'!$N$8:$Q$1113,3,FALSE)), "", VLOOKUP(CONCATENATE($B59,BB$58,"2"),'P&amp;R'!$N$8:$Q$1113,3,FALSE))</f>
        <v/>
      </c>
      <c r="BC60" s="316" t="str">
        <f>IF(ISNA(VLOOKUP(CONCATENATE($B59,BB$58,"2"),'P&amp;R'!$N$8:$Q$1113,4,FALSE)), "", VLOOKUP(CONCATENATE($B59,BB$58,"2"),'P&amp;R'!$N$8:$Q$1113,4,FALSE))</f>
        <v/>
      </c>
      <c r="BD60" s="317" t="str">
        <f>IF(ISNA(VLOOKUP(CONCATENATE(BB$58,$B59,"2"),'P&amp;R'!$N$8:$Q$1113,3,FALSE)), "", VLOOKUP(CONCATENATE(BB$58,$B59,"2"),'P&amp;R'!$N$8:$Q$1113,3,FALSE))</f>
        <v/>
      </c>
      <c r="BE60" s="316" t="str">
        <f>IF(ISNA(VLOOKUP(CONCATENATE($B59,BE$58,"2"),'P&amp;R'!$N$8:$Q$1113,3,FALSE)), "", VLOOKUP(CONCATENATE($B59,BE$58,"2"),'P&amp;R'!$N$8:$Q$1113,3,FALSE))</f>
        <v/>
      </c>
      <c r="BF60" s="316" t="str">
        <f>IF(ISNA(VLOOKUP(CONCATENATE($B59,BE$58,"2"),'P&amp;R'!$N$8:$Q$1113,4,FALSE)), "", VLOOKUP(CONCATENATE($B59,BE$58,"2"),'P&amp;R'!$N$8:$Q$1113,4,FALSE))</f>
        <v/>
      </c>
      <c r="BG60" s="317" t="str">
        <f>IF(ISNA(VLOOKUP(CONCATENATE(BE$58,$B59,"2"),'P&amp;R'!$N$8:$Q$1113,3,FALSE)), "", VLOOKUP(CONCATENATE(BE$58,$B59,"2"),'P&amp;R'!$N$8:$Q$1113,3,FALSE))</f>
        <v/>
      </c>
      <c r="BH60" s="316" t="str">
        <f>IF(ISNA(VLOOKUP(CONCATENATE($B59,BH$58,"2"),'P&amp;R'!$N$8:$Q$1113,3,FALSE)), "", VLOOKUP(CONCATENATE($B59,BH$58,"2"),'P&amp;R'!$N$8:$Q$1113,3,FALSE))</f>
        <v/>
      </c>
      <c r="BI60" s="316" t="str">
        <f>IF(ISNA(VLOOKUP(CONCATENATE($B59,BH$58,"2"),'P&amp;R'!$N$8:$Q$1113,4,FALSE)), "", VLOOKUP(CONCATENATE($B59,BH$58,"2"),'P&amp;R'!$N$8:$Q$1113,4,FALSE))</f>
        <v/>
      </c>
      <c r="BJ60" s="317" t="str">
        <f>IF(ISNA(VLOOKUP(CONCATENATE(BH$58,$B59,"2"),'P&amp;R'!$N$8:$Q$1113,3,FALSE)), "", VLOOKUP(CONCATENATE(BH$58,$B59,"2"),'P&amp;R'!$N$8:$Q$1113,3,FALSE))</f>
        <v/>
      </c>
      <c r="BK60" s="316" t="str">
        <f>IF(ISNA(VLOOKUP(CONCATENATE($B59,BK$58,"2"),'P&amp;R'!$N$8:$Q$1113,3,FALSE)), "", VLOOKUP(CONCATENATE($B59,BK$58,"2"),'P&amp;R'!$N$8:$Q$1113,3,FALSE))</f>
        <v/>
      </c>
      <c r="BL60" s="316" t="str">
        <f>IF(ISNA(VLOOKUP(CONCATENATE($B59,BK$58,"2"),'P&amp;R'!$N$8:$Q$1113,4,FALSE)), "", VLOOKUP(CONCATENATE($B59,BK$58,"2"),'P&amp;R'!$N$8:$Q$1113,4,FALSE))</f>
        <v/>
      </c>
      <c r="BM60" s="317" t="str">
        <f>IF(ISNA(VLOOKUP(CONCATENATE(BK$58,$B59,"2"),'P&amp;R'!$N$8:$Q$1113,3,FALSE)), "", VLOOKUP(CONCATENATE(BK$58,$B59,"2"),'P&amp;R'!$N$8:$Q$1113,3,FALSE))</f>
        <v/>
      </c>
      <c r="BN60" s="316" t="str">
        <f>IF(ISNA(VLOOKUP(CONCATENATE($B59,BN$58,"2"),'P&amp;R'!$N$8:$Q$1113,3,FALSE)), "", VLOOKUP(CONCATENATE($B59,BN$58,"2"),'P&amp;R'!$N$8:$Q$1113,3,FALSE))</f>
        <v/>
      </c>
      <c r="BO60" s="316" t="str">
        <f>IF(ISNA(VLOOKUP(CONCATENATE($B59,BN$58,"2"),'P&amp;R'!$N$8:$Q$1113,4,FALSE)), "", VLOOKUP(CONCATENATE($B59,BN$58,"2"),'P&amp;R'!$N$8:$Q$1113,4,FALSE))</f>
        <v/>
      </c>
      <c r="BP60" s="317" t="str">
        <f>IF(ISNA(VLOOKUP(CONCATENATE(BN$58,$B59,"2"),'P&amp;R'!$N$8:$Q$1113,3,FALSE)), "", VLOOKUP(CONCATENATE(BN$58,$B59,"2"),'P&amp;R'!$N$8:$Q$1113,3,FALSE))</f>
        <v/>
      </c>
      <c r="BQ60" s="316" t="str">
        <f>IF(ISNA(VLOOKUP(CONCATENATE($B59,BQ$58,"2"),'P&amp;R'!$N$8:$Q$1113,3,FALSE)), "", VLOOKUP(CONCATENATE($B59,BQ$58,"2"),'P&amp;R'!$N$8:$Q$1113,3,FALSE))</f>
        <v/>
      </c>
      <c r="BR60" s="316" t="str">
        <f>IF(ISNA(VLOOKUP(CONCATENATE($B59,BQ$58,"2"),'P&amp;R'!$N$8:$Q$1113,4,FALSE)), "", VLOOKUP(CONCATENATE($B59,BQ$58,"2"),'P&amp;R'!$N$8:$Q$1113,4,FALSE))</f>
        <v/>
      </c>
      <c r="BS60" s="317" t="str">
        <f>IF(ISNA(VLOOKUP(CONCATENATE(BQ$58,$B59,"2"),'P&amp;R'!$N$8:$Q$1113,3,FALSE)), "", VLOOKUP(CONCATENATE(BQ$58,$B59,"2"),'P&amp;R'!$N$8:$Q$1113,3,FALSE))</f>
        <v/>
      </c>
      <c r="BT60" s="316" t="str">
        <f>IF(ISNA(VLOOKUP(CONCATENATE($B59,BT$58,"2"),'P&amp;R'!$N$8:$Q$1113,3,FALSE)), "", VLOOKUP(CONCATENATE($B59,BT$58,"2"),'P&amp;R'!$N$8:$Q$1113,3,FALSE))</f>
        <v/>
      </c>
      <c r="BU60" s="316" t="str">
        <f>IF(ISNA(VLOOKUP(CONCATENATE($B59,BT$58,"2"),'P&amp;R'!$N$8:$Q$1113,4,FALSE)), "", VLOOKUP(CONCATENATE($B59,BT$58,"2"),'P&amp;R'!$N$8:$Q$1113,4,FALSE))</f>
        <v/>
      </c>
      <c r="BV60" s="317" t="str">
        <f>IF(ISNA(VLOOKUP(CONCATENATE(BT$58,$B59,"2"),'P&amp;R'!$N$8:$Q$1113,3,FALSE)), "", VLOOKUP(CONCATENATE(BT$58,$B59,"2"),'P&amp;R'!$N$8:$Q$1113,3,FALSE))</f>
        <v/>
      </c>
      <c r="BW60" s="163"/>
      <c r="BX60" s="86">
        <f>SUM(BY60:CC60)</f>
        <v>0</v>
      </c>
      <c r="BY60" s="89">
        <f>IF(AND(D60&lt;&gt;"DF",C60&gt;E60),1,0)+IF(AND(G60&lt;&gt;"DF",F60&gt;H60),1,0)+IF(AND(J60&lt;&gt;"DF",I60&gt;K60),1,0)+IF(AND(M60&lt;&gt;"DF",L60&gt;N60),1,0)+IF(AND(P60&lt;&gt;"DF",O60&gt;Q60),1,0)+IF(AND(S60&lt;&gt;"DF",R60&gt;T60),1,0)+IF(AND(V60&lt;&gt;"DF",U60&gt;W60),1,0)+IF(AND(Y60&lt;&gt;"DF",X60&gt;Z60),1,0)+IF(AND(AB60&lt;&gt;"DF",AA60&gt;AC60),1,0)+IF(AND(AE60&lt;&gt;"DF",AD60&gt;AF60),1,0)+IF(AND(AH60&lt;&gt;"DF",AG60&gt;AI60),1,0)+IF(AND(AK60&lt;&gt;"DF",AJ60&gt;AL60),1,0)+IF(AND(AN60&lt;&gt;"DF",AM60&gt;AO60),1,0)+IF(AND(AQ60&lt;&gt;"DF",AP60&gt;AR60),1,0)+IF(AND(AT60&lt;&gt;"DF",AS60&gt;AU60),1,0)+IF(AND(AW60&lt;&gt;"DF",AV60&gt;AX60),1,0)+IF(AND(AZ60&lt;&gt;"DF",AY60&gt;BA60),1,0)+IF(AND(BC60&lt;&gt;"DF",BB60&gt;BD60),1,0)+IF(AND(BF60&lt;&gt;"DF",BE60&gt;BG60),1,0)+IF(AND(BI60&lt;&gt;"DF",BH60&gt;BJ60),1,0)+IF(AND(BL60&lt;&gt;"DF",BK60&gt;BM60),1,0)+IF(AND(BO60&lt;&gt;"DF",BN60&gt;BP60),1,0)+IF(AND(BR60&lt;&gt;"DF",BQ60&gt;BS60),1,0)+IF(AND(BU60&lt;&gt;"DF",BT60&gt;BV60),1,0)+BY9</f>
        <v>0</v>
      </c>
      <c r="BZ60" s="89">
        <f>IF(AND(C60=E60,C60&lt;&gt;"",E60&lt;&gt;""),1,0)+IF(AND(F60=H60,F60&lt;&gt;"",H60&lt;&gt;""),1,0)+IF(AND(I60=K60,I60&lt;&gt;"",K60&lt;&gt;""),1,0)+IF(AND(L60=N60,L60&lt;&gt;"",N60&lt;&gt;""),1,0)+IF(AND(O60=Q60,O60&lt;&gt;"",Q60&lt;&gt;""),1,0)+IF(AND(R60=T60,R60&lt;&gt;"",T60&lt;&gt;""),1,0)+IF(AND(U60=W60,U60&lt;&gt;"",W60&lt;&gt;""),1,0)+IF(AND(X60=Z60,X60&lt;&gt;"",Z60&lt;&gt;""),1,0)+IF(AND(AA60=AC60,AA60&lt;&gt;"",AC60&lt;&gt;""),1,0)+IF(AND(AD60=AF60,AD60&lt;&gt;"",AF60&lt;&gt;""),1,0)+IF(AND(AG60=AI60,AG60&lt;&gt;"",AI60&lt;&gt;""),1,0)+IF(AND(AJ60=AL60,AJ60&lt;&gt;"",AL60&lt;&gt;""),1,0)+IF(AND(AM60=AO60,AM60&lt;&gt;"",AO60&lt;&gt;""),1,0)+IF(AND(AP60=AR60,AP60&lt;&gt;"",AR60&lt;&gt;""),1,0)+IF(AND(AS60=AU60,AS60&lt;&gt;"",AU60&lt;&gt;""),1,0)+IF(AND(AV60=AX60,AV60&lt;&gt;"",AX60&lt;&gt;""),1,0)+IF(AND(AY60=BA60,AY60&lt;&gt;"",BA60&lt;&gt;""),1,0)+IF(AND(BB60=BD60,BB60&lt;&gt;"",BD60&lt;&gt;""),1,0)+IF(AND(BE60=BG60,BE60&lt;&gt;"",BG60&lt;&gt;""),1,0)+IF(AND(BH60=BJ60,BH60&lt;&gt;"",BJ60&lt;&gt;""),1,0)+IF(AND(BK60=BM60,BK60&lt;&gt;"",BM60&lt;&gt;""),1,0)+IF(AND(BN60=BP60,BN60&lt;&gt;"",BP60&lt;&gt;""),1,0)+IF(AND(BQ60=BS60,BQ60&lt;&gt;"",BS60&lt;&gt;""),1,0)+IF(AND(BT60=BV60,BT60&lt;&gt;"",BV60&lt;&gt;""),1,0)+BZ9</f>
        <v>0</v>
      </c>
      <c r="CA60" s="89">
        <f>IF(AND(D60&lt;&gt;"DF",C60&lt;E60),1,0)+IF(AND(G60&lt;&gt;"DF",F60&lt;H60),1,0)+IF(AND(J60&lt;&gt;"DF",I60&lt;K60),1,0)+IF(AND(M60&lt;&gt;"DF",L60&lt;N60),1,0)+IF(AND(P60&lt;&gt;"DF",O60&lt;Q60),1,0)+IF(AND(S60&lt;&gt;"DF",R60&lt;T60),1,0)+IF(AND(V60&lt;&gt;"DF",U60&lt;W60),1,0)+IF(AND(Y60&lt;&gt;"DF",X60&lt;Z60),1,0)+IF(AND(AB60&lt;&gt;"DF",AA60&lt;AC60),1,0)+IF(AND(AE60&lt;&gt;"DF",AD60&lt;AF60),1,0)+IF(AND(AH60&lt;&gt;"DF",AG60&lt;AI60),1,0)+IF(AND(AK60&lt;&gt;"DF",AJ60&lt;AL60),1,0)+IF(AND(AN60&lt;&gt;"DF",AM60&lt;AO60),1,0)+IF(AND(AQ60&lt;&gt;"DF",AP60&lt;AR60),1,0)+IF(AND(AT60&lt;&gt;"DF",AS60&lt;AU60),1,0)+IF(AND(AW60&lt;&gt;"DF",AV60&lt;AX60),1,0)+IF(AND(AZ60&lt;&gt;"DF",AY60&lt;BA60),1,0)+IF(AND(BC60&lt;&gt;"DF",BB60&lt;BD60),1,0)+IF(AND(BF60&lt;&gt;"DF",BE60&lt;BG60),1,0)+IF(AND(BI60&lt;&gt;"DF",BH60&lt;BJ60),1,0)+IF(AND(BL60&lt;&gt;"DF",BK60&lt;BM60),1,0)+IF(AND(BO60&lt;&gt;"DF",BN60&lt;BP60),1,0)+IF(AND(BR60&lt;&gt;"DF",BQ60&lt;BS60),1,0)+IF(AND(BU60&lt;&gt;"DF",BT60&lt;BV60),1,0)+CA9</f>
        <v>0</v>
      </c>
      <c r="CB60" s="93">
        <f>IF(AND(D60="DF",C60&gt;E60),1,0)+IF(AND(G60="DF",F60&gt;H60),1,0)+IF(AND(J60="DF",I60&gt;K60),1,0)+IF(AND(M60="DF",L60&gt;N60),1,0)+IF(AND(P60="DF",O60&gt;Q60),1,0)+IF(AND(S60="DF",R60&gt;T60),1,0)+IF(AND(V60="DF",U60&gt;W60),1,0)+IF(AND(Y60="DF",X60&gt;Z60),1,0)+IF(AND(AB60="DF",AA60&gt;AC60),1,0)+IF(AND(AE60="DF",AD60&gt;AF60),1,0)+IF(AND(AH60="DF",AG60&gt;AI60),1,0)+IF(AND(AK60="DF",AJ60&gt;AL60),1,0)+IF(AND(AN60="DF",AM60&gt;AO60),1,0)+IF(AND(AQ60="DF",AP60&gt;AR60),1,0)+IF(AND(AT60="DF",AS60&gt;AU60),1,0)+IF(AND(AW60="DF",AV60&gt;AX60),1,0)+IF(AND(AZ60="DF",AY60&gt;BA60),1,0)+IF(AND(BC60="DF",BB60&gt;BD60),1,0)+IF(AND(BF60="DF",BE60&gt;BG60),1,0)+IF(AND(BI60="DF",BH60&gt;BJ60),1,0)+IF(AND(BL60="DF",BK60&gt;BM60),1,0)+IF(AND(BO60="DF",BN60&gt;BP60),1,0)+IF(AND(BR60="DF",BQ60&gt;BS60),1,0)+IF(AND(BU60="DF",BT60&gt;BV60),1,0)+CB9</f>
        <v>0</v>
      </c>
      <c r="CC60" s="93">
        <f>IF(AND(D60="DF",C60&lt;E60),1,0)+IF(AND(G60="DF",F60&lt;H60),1,0)+IF(AND(J60="DF",I60&lt;K60),1,0)+IF(AND(M60="DF",L60&lt;N60),1,0)+IF(AND(P60="DF",O60&lt;Q60),1,0)+IF(AND(S60="DF",R60&lt;T60),1,0)+IF(AND(V60="DF",U60&lt;W60),1,0)+IF(AND(Y60="DF",X60&lt;Z60),1,0)+IF(AND(AB60="DF",AA60&lt;AC60),1,0)+IF(AND(AE60="DF",AD60&lt;AF60),1,0)+IF(AND(AH60="DF",AG60&lt;AI60),1,0)+IF(AND(AK60="DF",AJ60&lt;AL60),1,0)+IF(AND(AN60="DF",AM60&lt;AO60),1,0)+IF(AND(AQ60="DF",AP60&lt;AR60),1,0)+IF(AND(AT60="DF",AS60&lt;AU60),1,0)+IF(AND(AW60="DF",AV60&lt;AX60),1,0)+IF(AND(AZ60="DF",AY60&lt;BA60),1,0)+IF(AND(BC60="DF",BB60&lt;BD60),1,0)+IF(AND(BF60="DF",BE60&lt;BG60),1,0)+IF(AND(BI60="DF",BH60&lt;BJ60),1,0)+IF(AND(BL60="DF",BK60&lt;BM60),1,0)+IF(AND(BO60="DF",BN60&lt;BP60),1,0)+IF(AND(BR60="DF",BQ60&lt;BS60),1,0)+IF(AND(BU60="DF",BT60&lt;BV60),1,0)+CC9</f>
        <v>0</v>
      </c>
      <c r="CD60" s="97">
        <f>SUM(C60)+SUM(F60)+SUM(I60)+SUM(L60)+SUM(O60)+SUM(R60)+SUM(U60)+SUM(X60)+SUM(AA60)+SUM(AD60)+SUM(AG60)+SUM(AJ60)+SUM(AM60)+SUM(AP60)+SUM(AS60)+SUM(AV60)+SUM(AY60)+SUM(BB60)+SUM(BE60)+SUM(BH60)+SUM(BK60)+SUM(BN60)+SUM(BQ60)+SUM(BT60)+CD9</f>
        <v>0</v>
      </c>
      <c r="CE60" s="97">
        <f>SUM(E60)+SUM(H60)+SUM(K60)+SUM(N60)+SUM(Q60)+SUM(T60)+SUM(W60)+SUM(Z60)+SUM(AC60)+SUM(AF60)+SUM(AI60)+SUM(AL60)+SUM(AO60)+SUM(AR60)+SUM(AU60)+SUM(AX60)+SUM(BA60)+SUM(BD60)+SUM(BG60)+SUM(BJ60)+SUM(BM60)+SUM(BP60)+SUM(BS60)+SUM(BV60)+CE9</f>
        <v>0</v>
      </c>
      <c r="CF60" s="101">
        <f>CD60-CE60</f>
        <v>0</v>
      </c>
      <c r="CG60" s="105">
        <f>SUM(BY60*$BY$5)+SUM(BZ60*$BZ$5)+SUM(CA60*$CA$5)+SUM(CB60*$CB$5)+SUM(CC60*$CC$5)</f>
        <v>0</v>
      </c>
      <c r="CH60" s="19"/>
      <c r="CI60" s="129">
        <f>SUM(CL60:CU60)</f>
        <v>0</v>
      </c>
      <c r="CJ60" s="129">
        <f>(CW60+CY60)-(CX60+CZ60)</f>
        <v>0</v>
      </c>
      <c r="CK60" s="19"/>
      <c r="CL60" s="140">
        <f>IF(AND(CG60=$CG$60,C60&gt;E60,D60="-"),$BY$5,0)+IF(AND(CG60=$CG$62,F60&gt;H60,G60="-"),$BY$5,0)+IF(AND(CG60=$CG$64,I60&gt;K60,J60="-"),$BY$5,0)+IF(AND(CG60=$CG$66,L60&gt;N60,M60="-"),$BY$5,0)+IF(AND(CG60=$CG$68,O60&gt;Q60,P60="-"),$BY$5,0)+IF(AND(CG60=$CG$70,R60&gt;T60,S60="-"),$BY$5,0)+IF(AND(CG60=$CG$72,U60&gt;W60,V60="-"),$BY$5,0)+IF(AND(CG60=$CG$74,X60&gt;Z60,Y60="-"),$BY$5,0)+IF(AND(CG60=$CG$76,AA60&gt;AC60,AB60="-"),$BY$5,0)+IF(AND(CG60=$CG$78,AD60&gt;AF60,AE60="-"),$BY$5,0)+IF(AND(CG60=$CG$80,AG60&gt;AI60,AH60="-"),$BY$5,0)+IF(AND(CG60=$CG$82,AJ60&gt;AL60,AK60="-"),$BY$5,0)+IF(AND(CG60=$CG$84,AM60&gt;AO60,AN60="-"),$BY$5,0)+IF(AND(CG60=$CG$86,AP60&gt;AR60,AQ60="-"),$BY$5,0)+IF(AND(CG60=$CG$88,AS60&gt;AU60,AT60="-"),$BY$5,0)+IF(AND(CG60=$CG$90,AV60&gt;AX60,AW60="-"),$BY$5,0)+IF(AND(CG60=$CG$92,AY60&gt;BA60,AZ60="-"),$BY$5,0)+IF(AND(CG60=$CG$94,BB60&gt;BD60,BC60="-"),$BY$5,0)+IF(AND(CG60=$CG$96,BE60&gt;BG60,BF60="-"),$BY$5,0)+IF(AND(CG60=$CG$98,BH60&gt;BJ60,BI60="-"),$BY$5,0)+IF(AND(CG60=$CG$100,BK60&gt;BM60,BL60="-"),$BY$5,0)+IF(AND(CG60=$CG$102,BN60&gt;BP60,BO60="-"),$BY$5,0)+IF(AND(CG60=$CG$104,BQ60&gt;BS60,BR60="-"),$BY$5,0)+IF(AND(CG60=$CG$106,BT60&gt;BV60,BU60="-"),$BY$5,0)</f>
        <v>0</v>
      </c>
      <c r="CM60" s="141">
        <f>IF(AND(CG60=$CG$60,C60=E60,E60&lt;&gt;"",D60="-"),$BZ$5,0)+IF(AND(CG60=$CG$62,F60=H60,H60&lt;&gt;"",G60="-"),$BZ$5,0)+IF(AND(CG60=$CG$64,I60=K60,K60&lt;&gt;"",J60="-"),$BZ$5,0)+IF(AND(CG60=$CG$66,L60=N60,N60&lt;&gt;"",M60="-"),$BZ$5,0)+IF(AND(CG60=$CG$68,O60=Q60,Q60&lt;&gt;"",P60="-"),$BZ$5,0)+IF(AND(CG60=$CG$70,R60=T60,T60&lt;&gt;"",S60="-"),$BZ$5,0)+IF(AND(CG60=$CG$72,U60=W60,W60&lt;&gt;"",V60="-"),$BZ$5,0)+IF(AND(CG60=$CG$74,X60=Z60,Z60&lt;&gt;"",Y60="-"),$BZ$5,0)+IF(AND(CG60=$CG$76,AA60=AC60,AC60&lt;&gt;"",AB60="-"),$BZ$5,0)+IF(AND(CG60=$CG$78,AD60=AF60,AF60&lt;&gt;"",AE60="-"),$BZ$5,0)+IF(AND(CG60=$CG$80,AG60=AI60,AI60&lt;&gt;"",AH60="-"),$BZ$5,0)+IF(AND(CG60=$CG$82,AJ60=AL60,AL60&lt;&gt;"",AK60="-"),$BZ$5,0)+IF(AND(CG60=$CG$84,AM60=AO60,AO60&lt;&gt;"",AN60="-"),$BZ$5,0)+IF(AND(CG60=$CG$86,AP60=AR60,AR60&lt;&gt;"",AQ60="-"),$BZ$5,0)+IF(AND(CG60=$CG$88,AS60=AU60,AU60&lt;&gt;"",AT60="-"),$BZ$5,0)+IF(AND(CG60=$CG$90,AV60=AX60,AX60&lt;&gt;"",AW60="-"),$BZ$5,0)+IF(AND(CG60=$CG$92,AY60=BA60,BA60&lt;&gt;"",AZ60="-"),$BZ$5,0)+IF(AND(CG60=$CG$94,BB60=BD60,BD60&lt;&gt;"",BC60="-"),$BZ$5,0)+IF(AND(CG60=$CG$96,BE60=BG60,BG60&lt;&gt;"",BF60="-"),$BZ$5,0)+IF(AND(CG60=$CG$98,BH60=BJ60,BJ60&lt;&gt;"",BI60="-"),$BZ$5,0)+IF(AND(CG60=$CG$100,BK60=BM60,BM60&lt;&gt;"",BL60="-"),$BZ$5,0)+IF(AND(CG60=$CG$102,BN60=BP60,BP60&lt;&gt;"",BO60="-"),$BZ$5,0)+IF(AND(CG60=$CG$104,BQ60=BS60,BS60&lt;&gt;"",BR60="-"),$BZ$5,0)+IF(AND(CG60=$CG$106,BT60=BV60,BV60&lt;&gt;"",BU60="-"),$BZ$5,0)</f>
        <v>0</v>
      </c>
      <c r="CN60" s="141">
        <f>IF(AND(CG60=$CG$60,C60&lt;E60,D60="-"),$CA$5,0)+IF(AND(CG60=$CG$62,F60&lt;H60,G60="-"),$CA$5,0)+IF(AND(CG60=$CG$64,I60&lt;K60,J60="-"),$CA$5,0)+IF(AND(CG60=$CG$66,L60&lt;N60,M60="-"),$CA$5,0)+IF(AND(CG60=$CG$68,O60&lt;Q60,P60="-"),$CA$5,0)+IF(AND(CG60=$CG$70,R60&lt;T60,S60="-"),$CA$5,0)+IF(AND(CG60=$CG$72,U60&lt;W60,V60="-"),$CA$5,0)+IF(AND(CG60=$CG$74,X60&lt;Z60,Y60="-"),$CA$5,0)+IF(AND(CG60=$CG$76,AA60&lt;AC60,AB60="-"),$CA$5,0)+IF(AND(CG60=$CG$78,AD60&lt;AF60,AE60="-"),$CA$5,0)+IF(AND(CG60=$CG$80,AG60&lt;AI60,AH60="-"),$CA$5,0)+IF(AND(CG60=$CG$82,AJ60&lt;AL60,AK60="-"),$CA$5,0)+IF(AND(CG60=$CG$84,AM60&lt;AO60,AN60="-"),$CA$5,0)+IF(AND(CG60=$CG$86,AP60&lt;AR60,AQ60="-"),$CA$5,0)+IF(AND(CG60=$CG$88,AS60&lt;AU60,AT60="-"),$CA$5,0)+IF(AND(CG60=$CG$90,AV60&lt;AX60,AW60="-"),$CA$5,0)+IF(AND(CG60=$CG$92,AY60&lt;BA60,AZ60="-"),$CA$5,0)+IF(AND(CG60=$CG$94,BB60&lt;BD60,BC60="-"),$CA$5,0)+IF(AND(CG60=$CG$96,BE60&lt;BG60,BF60="-"),$CA$5,0)+IF(AND(CG60=$CG$98,BH60&lt;BJ60,BI60="-"),$CA$5,0)+IF(AND(CG60=$CG$100,BK60&lt;BM60,BL60="-"),$CA$5,0)+IF(AND(CG60=$CG$102,BN60&lt;BP60,BO60="-"),$CA$5,0)+IF(AND(CG60=$CG$104,BQ60&lt;BS60,BR60="-"),$CA$5,0)+IF(AND(CG60=$CG$106,BT60&lt;BV60,BU60="-"),$CA$5,0)</f>
        <v>0</v>
      </c>
      <c r="CO60" s="141">
        <f>IF(AND(CG60=$CG$60,C60&gt;E60,D60="DF"),$CB$5,0)+IF(AND(CG60=$CG$62,F60&gt;H60,G60="DF"),$CB$5,0)+IF(AND(CG60=$CG$64,I60&gt;K60,J60="DF"),$CB$5,0)+IF(AND(CG60=$CG$66,L60&gt;N60,M60="DF"),$CB$5,0)+IF(AND(CG60=$CG$68,O60&gt;Q60,P60="DF"),$CB$5,0)+IF(AND(CG60=$CG$70,R60&gt;T60,S60="DF"),$CB$5,0)+IF(AND(CG60=$CG$72,U60&gt;W60,V60="DF"),$CB$5,0)+IF(AND(CG60=$CG$74,X60&gt;Z60,Y60="DF"),$CB$5,0)+IF(AND(CG60=$CG$76,AA60&gt;AC60,AB60="DF"),$CB$5,0)+IF(AND(CG60=$CG$78,AD60&gt;AF60,AE60="DF"),$CB$5,0)+IF(AND(CG60=$CG$80,AG60&gt;AI60,AH60="DF"),$CB$5,0)+IF(AND(CG60=$CG$82,AJ60&gt;AL60,AK60="DF"),$CB$5,0)+IF(AND(CG60=$CG$84,AM60&gt;AO60,AN60="DF"),$CB$5,0)+IF(AND(CG60=$CG$86,AP60&gt;AR60,AQ60="DF"),$CB$5,0)+IF(AND(CG60=$CG$88,AS60&gt;AU60,AT60="DF"),$CB$5,0)+IF(AND(CG60=$CG$90,AV60&gt;AX60,AW60="DF"),$CB$5,0)+IF(AND(CG60=$CG$92,AY60&gt;BA60,AZ60="DF"),$CB$5,0)+IF(AND(CG60=$CG$94,BB60&gt;BD60,BC60="DF"),$CB$5,0)+IF(AND(CG60=$CG$96,BE60&gt;BG60,BF60="DF"),$CB$5,0)+IF(AND(CG60=$CG$98,BH60&gt;BJ60,BI60="DF"),$CB$5,0)+IF(AND(CG60=$CG$100,BK60&gt;BM60,BL60="DF"),$CB$5,0)+IF(AND(CG60=$CG$102,BN60&gt;BP60,BO60="DF"),$CB$5,0)+IF(AND(CG60=$CG$104,BQ60&gt;BS60,BR60="DF"),$CB$5,0)+IF(AND(CG60=$CG$106,BT60&gt;BV60,BU60="DF"),$CB$5,0)</f>
        <v>0</v>
      </c>
      <c r="CP60" s="142">
        <f>IF(AND(CG60=$CG$60,C60&lt;E60,D60="DF"),$CC$5,0)+IF(AND(CG60=$CG$62,F60&lt;H60,G60="DF"),$CC$5,0)+IF(AND(CG60=$CG$64,I60&lt;K60,J60="DF"),$CC$5,0)+IF(AND(CG60=$CG$66,L60&lt;N60,M60="DF"),$CC$5,0)+IF(AND(CG60=$CG$68,O60&lt;Q60,P60="DF"),$CC$5,0)+IF(AND(CG60=$CG$70,R60&lt;T60,S60="DF"),$CC$5,0)+IF(AND(CG60=$CG$72,U60&lt;W60,V60="DF"),$CC$5,0)+IF(AND(CG60=$CG$74,X60&lt;Z60,Y60="DF"),$CC$5,0)+IF(AND(CG60=$CG$76,AA60&lt;AC60,AB60="DF"),$CC$5,0)+IF(AND(CG60=$CG$78,AD60&lt;AF60,AE60="DF"),$CC$5,0)+IF(AND(CG60=$CG$80,AG60&lt;AI60,AH60="DF"),$CC$5,0)+IF(AND(CG60=$CG$82,AJ60&lt;AL60,AK60="DF"),$CC$5,0)+IF(AND(CG60=$CG$84,AM60&lt;AO60,AN60="DF"),$CC$5,0)+IF(AND(CG60=$CG$86,AP60&lt;AR60,AQ60="DF"),$CC$5,0)+IF(AND(CG60=$CG$88,AS60&lt;AU60,AT60="DF"),$CC$5,0)+IF(AND(CG60=$CG$90,AV60&lt;AX60,AW60="DF"),$CC$5,0)+IF(AND(CG60=$CG$92,AY60&lt;BA60,AZ60="DF"),$CC$5,0)+IF(AND(CG60=$CG$94,BB60&lt;BD60,BC60="DF"),$CC$5,0)+IF(AND(CG60=$CG$96,BE60&lt;BG60,BF60="DF"),$CC$5,0)+IF(AND(CG60=$CG$98,BH60&lt;BJ60,BI60="DF"),$CC$5,0)+IF(AND(CG60=$CG$100,BK60&lt;BM60,BL60="DF"),$CC$5,0)+IF(AND(CG60=$CG$102,BN60&lt;BP60,BO60="DF"),$CC$5,0)+IF(AND(CG60=$CG$104,BQ60&lt;BS60,BR60="DF"),$CC$5,0)+IF(AND(CG60=$CG$106,BT60&lt;BV60,BU60="DF"),$CC$5,0)</f>
        <v>0</v>
      </c>
      <c r="CQ60" s="146">
        <f>IF(AND(CG60=$CG$60,C9&gt;E9,D9="-"),$BY$5,0)+IF(AND(CG60=$CG$62,F9&gt;H9,G9="-"),$BY$5,0)+IF(AND(CG60=$CG$64,I9&gt;K9,J9="-"),$BY$5,0)+IF(AND(CG60=$CG$66,L9&gt;N9,M9="-"),$BY$5,0)+IF(AND(CG60=$CG$68,O9&gt;Q9,P9="-"),$BY$5,0)+IF(AND(CG60=$CG$70,R9&gt;T9,S9="-"),$BY$5,0)+IF(AND(CG60=$CG$72,U9&gt;W9,V9="-"),$BY$5,0)+IF(AND(CG60=$CG$74,X9&gt;Z9,Y9="-"),$BY$5,0)+IF(AND(CG60=$CG$76,AA9&gt;AC9,AB9="-"),$BY$5,0)+IF(AND(CG60=$CG$78,AD9&gt;AF9,AE9="-"),$BY$5,0)+IF(AND(CG60=$CG$80,AG9&gt;AI9,AH9="-"),$BY$5,0)+IF(AND(CG60=$CG$82,AJ9&gt;AL9,AK9="-"),$BY$5,0)+IF(AND(CG60=$CG$84,AM9&gt;AO9,AN9="-"),$BY$5,0)+IF(AND(CG60=$CG$86,AP9&gt;AR9,AQ9="-"),$BY$5,0)+IF(AND(CG60=$CG$88,AS9&gt;AU9,AT9="-"),$BY$5,0)+IF(AND(CG60=$CG$90,AV9&gt;AX9,AW9="-"),$BY$5,0)+IF(AND(CG60=$CG$92,AY9&gt;BA9,AZ9="-"),$BY$5,0)+IF(AND(CG60=$CG$94,BB9&gt;BD9,BC9="-"),$BY$5,0)+IF(AND(CG60=$CG$96,BE9&gt;BG9,BF9="-"),$BY$5,0)+IF(AND(CG60=$CG$98,BH9&gt;BJ9,BI9="-"),$BY$5,0)+IF(AND(CG60=$CG$100,BK9&gt;BM9,BL9="-"),$BY$5,0)+IF(AND(CG60=$CG$102,BN9&gt;BP9,BO9="-"),$BY$5,0)+IF(AND(CG60=$CG$104,BQ9&gt;BS9,BR9="-"),$BY$5,0)+IF(AND(CG60=$CG$106,BT9&gt;BV9,BU9="-"),$BY$5,0)</f>
        <v>0</v>
      </c>
      <c r="CR60" s="147">
        <f>IF(AND(CG60=$CG$60,C9=E9,E9&lt;&gt;"",D9="-"),$BZ$5,0)+IF(AND(CG60=$CG$62,F9=H9,H9&lt;&gt;"",G9="-"),$BZ$5,0)+IF(AND(CG60=$CG$64,I9=K9,K9&lt;&gt;"",J9="-"),$BZ$5,0)+IF(AND(CG60=$CG$66,L9=N9,N9&lt;&gt;"",M9="-"),$BZ$5,0)+IF(AND(CG60=$CG$68,O9=Q9,Q9&lt;&gt;"",P9="-"),$BZ$5,0)+IF(AND(CG60=$CG$70,R9=T9,T9&lt;&gt;"",S9="-"),$BZ$5,0)+IF(AND(CG60=$CG$72,U9=W9,W9&lt;&gt;"",V9="-"),$BZ$5,0)+IF(AND(CG60=$CG$74,X9=Z9,Z9&lt;&gt;"",Y9="-"),$BZ$5,0)+IF(AND(CG60=$CG$76,AA9=AC9,AC9&lt;&gt;"",AB9="-"),$BZ$5,0)+IF(AND(CG60=$CG$78,AD9=AF9,AF9&lt;&gt;"",AE9="-"),$BZ$5,0)+IF(AND(CG60=$CG$80,AG9=AI9,AI9&lt;&gt;"",AH9="-"),$BZ$5,0)+IF(AND(CG60=$CG$82,AJ9=AL9,AL9&lt;&gt;"",AK9="-"),$BZ$5,0)+IF(AND(CG60=$CG$84,AM9=AO9,AO9&lt;&gt;"",AN9="-"),$BZ$5,0)+IF(AND(CG60=$CG$86,AP9=AR9,AR9&lt;&gt;"",AQ9="-"),$BZ$5,0)+IF(AND(CG60=$CG$88,AS9=AU9,AU9&lt;&gt;"",AT9="-"),$BZ$5,0)+IF(AND(CG60=$CG$90,AV9=AX9,AX9&lt;&gt;"",AW9="-"),$BZ$5,0)+IF(AND(CG60=$CG$92,AY9=BA9,BA9&lt;&gt;"",AZ9="-"),$BZ$5,0)+IF(AND(CG60=$CG$94,BB9=BD9,BD9&lt;&gt;"",BC9="-"),$BZ$5,0)+IF(AND(CG60=$CG$96,BE9=BG9,BG9&lt;&gt;"",BF9="-"),$BZ$5,0)+IF(AND(CG60=$CG$98,BH9=BJ9,BJ9&lt;&gt;"",BI9="-"),$BZ$5,0)+IF(AND(CG60=$CG$100,BK9=BM9,BM9&lt;&gt;"",BL9="-"),$BZ$5,0)+IF(AND(CG60=$CG$102,BN9=BP9,BP9&lt;&gt;"",BO9="-"),$BZ$5,0)+IF(AND(CG60=$CG$104,BQ9=BS9,BS9&lt;&gt;"",BR9="-"),$BZ$5,0)+IF(AND(CG60=$CG$106,BT9=BV9,BV9&lt;&gt;"",BU9="-"),$BZ$5,0)</f>
        <v>0</v>
      </c>
      <c r="CS60" s="147">
        <f>IF(AND(CG60=$CG$60,C9&lt;E9,D9="-"),$CA$5,0)+IF(AND(CG60=$CG$62,F9&lt;H9,G9="-"),$CA$5,0)+IF(AND(CG60=$CG$64,I9&lt;K9,J9="-"),$CA$5,0)+IF(AND(CG60=$CG$66,L9&lt;N9,M9="-"),$CA$5,0)+IF(AND(CG60=$CG$68,O9&lt;Q9,P9="-"),$CA$5,0)+IF(AND(CG60=$CG$70,R9&lt;T9,S9="-"),$CA$5,0)+IF(AND(CG60=$CG$72,U9&lt;W9,V9="-"),$CA$5,0)+IF(AND(CG60=$CG$74,X9&lt;Z9,Y9="-"),$CA$5,0)+IF(AND(CG60=$CG$76,AA9&lt;AC9,AB9="-"),$CA$5,0)+IF(AND(CG60=$CG$78,AD9&lt;AF9,AE9="-"),$CA$5,0)+IF(AND(CG60=$CG$80,AG9&lt;AI9,AH9="-"),$CA$5,0)+IF(AND(CG60=$CG$82,AJ9&lt;AL9,AK9="-"),$CA$5,0)+IF(AND(CG60=$CG$84,AM9&lt;AO9,AN9="-"),$CA$5,0)+IF(AND(CG60=$CG$86,AP9&lt;AR9,AQ9="-"),$CA$5,0)+IF(AND(CG60=$CG$88,AS9&lt;AU9,AT9="-"),$CA$5,0)+IF(AND(CG60=$CG$90,AV9&lt;AX9,AW9="-"),$CA$5,0)+IF(AND(CG60=$CG$92,AY9&lt;BA9,AZ9="-"),$CA$5,0)+IF(AND(CG60=$CG$94,BB9&lt;BD9,BC9="-"),$CA$5,0)+IF(AND(CG60=$CG$96,BE9&lt;BG9,BF9="-"),$CA$5,0)+IF(AND(CG60=$CG$98,BH9&lt;BJ9,BI9="-"),$CA$5,0)+IF(AND(CG60=$CG$100,BK9&lt;BM9,BL9="-"),$CA$5,0)+IF(AND(CG60=$CG$102,BN9&lt;BP9,BO9="-"),$CA$5,0)+IF(AND(CG60=$CG$104,BQ9&lt;BS9,BR9="-"),$CA$5,0)+IF(AND(CG60=$CG$106,BT9&lt;BV9,BU9="-"),$CA$5,0)</f>
        <v>0</v>
      </c>
      <c r="CT60" s="147">
        <f>IF(AND(CG60=$CG$60,C9&gt;E9,D9="DF"),$CB$5,0)+IF(AND(CG60=$CG$62,F9&gt;H9,G9="DF"),$CB$5,0)+IF(AND(CG60=$CG$64,I9&gt;K9,J9="DF"),$CB$5,0)+IF(AND(CG60=$CG$66,L9&gt;N9,M9="DF"),$CB$5,0)+IF(AND(CG60=$CG$68,O9&gt;Q9,P9="DF"),$CB$5,0)+IF(AND(CG60=$CG$70,R9&gt;T9,S9="DF"),$CB$5,0)+IF(AND(CG60=$CG$72,U9&gt;W9,V9="DF"),$CB$5,0)+IF(AND(CG60=$CG$74,X9&gt;Z9,Y9="DF"),$CB$5,0)+IF(AND(CG60=$CG$76,AA9&gt;AC9,AB9="DF"),$CB$5,0)+IF(AND(CG60=$CG$78,AD9&gt;AF9,AE9="DF"),$CB$5,0)+IF(AND(CG60=$CG$80,AG9&gt;AI9,AH9="DF"),$CB$5,0)+IF(AND(CG60=$CG$82,AJ9&gt;AL9,AK9="DF"),$CB$5,0)+IF(AND(CG60=$CG$84,AM9&gt;AO9,AN9="DF"),$CB$5,0)+IF(AND(CG60=$CG$86,AP9&gt;AR9,AQ9="DF"),$CB$5,0)+IF(AND(CG60=$CG$88,AS9&gt;AU9,AT9="DF"),$CB$5,0)+IF(AND(CG60=$CG$90,AV9&gt;AX9,AW9="DF"),$CB$5,0)+IF(AND(CG60=$CG$92,AY9&gt;BA9,AZ9="DF"),$CB$5,0)+IF(AND(CG60=$CG$94,BB9&gt;BD9,BC9="DF"),$CB$5,0)+IF(AND(CG60=$CG$96,BE9&gt;BG9,BF9="DF"),$CB$5,0)+IF(AND(CG60=$CG$98,BH9&gt;BJ9,BI9="DF"),$CB$5,0)+IF(AND(CG60=$CG$100,BK9&gt;BM9,BL9="DF"),$CB$5,0)+IF(AND(CG60=$CG$102,BN9&gt;BP9,BO9="DF"),$CB$5,0)+IF(AND(CG60=$CG$104,BQ9&gt;BS9,BR9="DF"),$CB$5,0)+IF(AND(CG60=$CG$106,BT9&gt;BV9,BU9="DF"),$CB$5,0)</f>
        <v>0</v>
      </c>
      <c r="CU60" s="148">
        <f>IF(AND(CG60=$CG$60,C9&lt;E9,D9="DF"),$CC$5,0)+IF(AND(CG60=$CG$62,F9&lt;H9,G9="DF"),$CC$5,0)+IF(AND(CG60=$CG$64,I9&lt;K9,J9="DF"),$CC$5,0)+IF(AND(CG60=$CG$66,L9&lt;N9,M9="DF"),$CC$5,0)+IF(AND(CG60=$CG$68,O9&lt;Q9,P9="DF"),$CC$5,0)+IF(AND(CG60=$CG$70,R9&lt;T9,S9="DF"),$CC$5,0)+IF(AND(CG60=$CG$72,U9&lt;W9,V9="DF"),$CC$5,0)+IF(AND(CG60=$CG$74,X9&lt;Z9,Y9="DF"),$CC$5,0)+IF(AND(CG60=$CG$76,AA9&lt;AC9,AB9="DF"),$CC$5,0)+IF(AND(CG60=$CG$78,AD9&lt;AF9,AE9="DF"),$CC$5,0)+IF(AND(CG60=$CG$80,AG9&lt;AI9,AH9="DF"),$CC$5,0)+IF(AND(CG60=$CG$82,AJ9&lt;AL9,AK9="DF"),$CC$5,0)+IF(AND(CG60=$CG$84,AM9&lt;AO9,AN9="DF"),$CC$5,0)+IF(AND(CG60=$CG$86,AP9&lt;AR9,AQ9="DF"),$CC$5,0)+IF(AND(CG60=$CG$88,AS9&lt;AU9,AT9="DF"),$CC$5,0)+IF(AND(CG60=$CG$90,AV9&lt;AX9,AW9="DF"),$CC$5,0)+IF(AND(CG60=$CG$92,AY9&lt;BA9,AZ9="DF"),$CC$5,0)+IF(AND(CG60=$CG$94,BB9&lt;BD9,BC9="DF"),$CC$5,0)+IF(AND(CG60=$CG$96,BE9&lt;BG9,BF9="DF"),$CC$5,0)+IF(AND(CG60=$CG$98,BH9&lt;BJ9,BI9="DF"),$CC$5,0)+IF(AND(CG60=$CG$100,BK9&lt;BM9,BL9="DF"),$CC$5,0)+IF(AND(CG60=$CG$102,BN9&lt;BP9,BO9="DF"),$CC$5,0)+IF(AND(CG60=$CG$104,BQ9&lt;BS9,BR9="DF"),$CC$5,0)+IF(AND(CG60=$CG$106,BT9&lt;BV9,BU9="DF"),$CC$5,0)</f>
        <v>0</v>
      </c>
      <c r="CV60" s="19"/>
      <c r="CW60" s="156">
        <f>IF(AND(CG60=$CG$60),SUM(C60),0)+IF(AND(CG60=$CG$62),SUM(F60),0)+IF(AND(CG60=$CG$64),SUM(I60),0)+IF(AND(CG60=$CG$66),SUM(L60),0)+IF(AND(CG60=$CG$68),SUM(O60),0)+IF(AND(CG60=$CG$70),SUM(R60),0)+IF(AND(CG60=$CG$72),SUM(U60),0)+IF(AND(CG60=$CG$74),SUM(X60),0)+IF(AND(CG60=$CG$76),SUM(AA60),0)+IF(AND(CG60=$CG$78),SUM(AD60),0)+IF(AND(CG60=$CG$80),SUM(AG60),0)+IF(AND(CG60=$CG$82),SUM(AJ60),0)+IF(AND(CG60=$CG$84),SUM(AM60),0)+IF(AND(CG60=$CG$86),SUM(AP60),0)+IF(AND(CG60=$CG$88),SUM(AS60),0)+IF(AND(CG60=$CG$90),SUM(AV60),0)+IF(AND(CG60=$CG$92),SUM(AY60),0)+IF(AND(CG60=$CG$94),SUM(BB60),0)+IF(AND(CG60=$CG$96),SUM(BE60),0)+IF(AND(CG60=$CG$98),SUM(BH60),0)+IF(AND(CG60=$CG$100),SUM(BK60),0)+IF(AND(CG60=$CG$102),SUM(BN60),0)+IF(AND(CG60=$CG$104),SUM(BQ60),0)+IF(AND(CG60=$CG$106),SUM(BT60),0)</f>
        <v>0</v>
      </c>
      <c r="CX60" s="136">
        <f>IF(AND(CG60=$CG$60),SUM(E60),0)+IF(AND(CG60=$CG$62),SUM(H60),0)+IF(AND(CG60=$CG$64),SUM(K60),0)+IF(AND(CG60=$CG$66),SUM(N60),0)+IF(AND(CG60=$CG$68),SUM(Q60),0)+IF(AND(CG60=$CG$70),SUM(T60),0)+IF(AND(CG60=$CG$72),SUM(W60),0)+IF(AND(CG60=$CG$74),SUM(Z60),0)+IF(AND(CG60=$CG$76),SUM(AC60),0)+IF(AND(CG60=$CG$78),SUM(AF60),0)+IF(AND(CG60=$CG$80),SUM(AI60),0)+IF(AND(CG60=$CG$82),SUM(AL60),0)+IF(AND(CG60=$CG$84),SUM(AO60),0)+IF(AND(CG60=$CG$86),SUM(AR60),0)+IF(AND(CG60=$CG$88),SUM(AU60),0)+IF(AND(CG60=$CG$90),SUM(AX60),0)+IF(AND(CG60=$CG$92),SUM(BA60),0)+IF(AND(CG60=$CG$94),SUM(BD60),0)+IF(AND(CG60=$CG$96),SUM(BG60),0)+IF(AND(CG60=$CG$98),SUM(BJ60),0)+IF(AND(CG60=$CG$100),SUM(BM60),0)+IF(AND(CG60=$CG$102),SUM(BP60),0)+IF(AND(CG60=$CG$104),SUM(BS60),0)+IF(AND(CG60=$CG$106),SUM(BV60),0)</f>
        <v>0</v>
      </c>
      <c r="CY60" s="159">
        <f>IF(AND(CG60=$CG$60),SUM(C9),0)+IF(AND(CG60=$CG$62),SUM(F9),0)+IF(AND(CG60=$CG$64),SUM(I9),0)+IF(AND(CG60=$CG$66),SUM(L9),0)+IF(AND(CG60=$CG$68),SUM(O9),0)+IF(AND(CG60=$CG$70),SUM(R9),0)+IF(AND(CG60=$CG$72),SUM(U9),0)+IF(AND(CG60=$CG$74),SUM(X9),0)+IF(AND(CG60=$CG$76),SUM(AA9),0)+IF(AND(CG60=$CG$78),SUM(AD9),0)+IF(AND(CG60=$CG$80),SUM(AG9),0)+IF(AND(CG60=$CG$82),SUM(AJ9),0)+IF(AND(CG60=$CG$84),SUM(AM9),0)+IF(AND(CG60=$CG$86),SUM(AP9),0)+IF(AND(CG60=$CG$88),SUM(AS9),0)+IF(AND(CG60=$CG$90),SUM(AV9),0)+IF(AND(CG60=$CG$92),SUM(AY9),0)+IF(AND(CG60=$CG$94),SUM(BB9),0)+IF(AND(CG60=$CG$96),SUM(BE9),0)+IF(AND(CG60=$CG$98),SUM(BH9),0)+IF(AND(CG60=$CG$100),SUM(BK9),0)+IF(AND(CG60=$CG$102),SUM(BN9),0)+IF(AND(CG60=$CG$104),SUM(BQ9),0)+IF(AND(CG60=$CG$106),SUM(BT9),0)</f>
        <v>0</v>
      </c>
      <c r="CZ60" s="148">
        <f>IF(AND(CG60=$CG$60),SUM(E9),0)+IF(AND(CG60=$CG$62),SUM(H9),0)+IF(AND(CG60=$CG$64),SUM(K9),0)+IF(AND(CG60=$CG$66),SUM(N9),0)+IF(AND(CG60=$CG$68),SUM(Q9),0)+IF(AND(CG60=$CG$70),SUM(T9),0)+IF(AND(CG60=$CG$72),SUM(W9),0)+IF(AND(CG60=$CG$74),SUM(Z9),0)+IF(AND(CG60=$CG$76),SUM(AC9),0)+IF(AND(CG60=$CG$78),SUM(AF9),0)+IF(AND(CG60=$CG$80),SUM(AI9),0)+IF(AND(CG60=$CG$82),SUM(AL9),0)+IF(AND(CG60=$CG$84),SUM(AO9),0)+IF(AND(CG60=$CG$86),SUM(AR9),0)+IF(AND(CG60=$CG$88),SUM(AU9),0)+IF(AND(CG60=$CG$90),SUM(AX9),0)+IF(AND(CG60=$CG$92),SUM(BA9),0)+IF(AND(CG60=$CG$94),SUM(BD9),0)+IF(AND(CG60=$CG$96),SUM(BG9),0)+IF(AND(CG60=$CG$98),SUM(BJ9),0)+IF(AND(CG60=$CG$100),SUM(BM9),0)+IF(AND(CG60=$CG$102),SUM(BP9),0)+IF(AND(CG60=$CG$104),SUM(BS9),0)+IF(AND(CG60=$CG$106),SUM(BV9),0)</f>
        <v>0</v>
      </c>
      <c r="DA60" s="19"/>
    </row>
    <row r="61" spans="2:105" ht="12" customHeight="1" x14ac:dyDescent="0.35">
      <c r="B61" s="448" t="str">
        <f>B10</f>
        <v>TALENTO HUMANO</v>
      </c>
      <c r="C61" s="482" t="str">
        <f>IF(F59&lt;&gt;"",F59,"")</f>
        <v/>
      </c>
      <c r="D61" s="435"/>
      <c r="E61" s="462"/>
      <c r="F61" s="445"/>
      <c r="G61" s="446"/>
      <c r="H61" s="481"/>
      <c r="I61" s="471" t="str">
        <f>IF(ISNA(VLOOKUP(CONCATENATE($B61,I$58,"2"),'P&amp;R'!$N$8:$Q$1113,2,FALSE)), "", VLOOKUP(CONCATENATE($B61,I$58,"2"),'P&amp;R'!$N$8:$Q$1113,2,FALSE))</f>
        <v/>
      </c>
      <c r="J61" s="472"/>
      <c r="K61" s="473"/>
      <c r="L61" s="471" t="str">
        <f>IF(ISNA(VLOOKUP(CONCATENATE($B61,L$58,"2"),'P&amp;R'!$N$8:$Q$1113,2,FALSE)), "", VLOOKUP(CONCATENATE($B61,L$58,"2"),'P&amp;R'!$N$8:$Q$1113,2,FALSE))</f>
        <v/>
      </c>
      <c r="M61" s="472"/>
      <c r="N61" s="473"/>
      <c r="O61" s="471" t="str">
        <f>IF(ISNA(VLOOKUP(CONCATENATE($B61,O$58,"2"),'P&amp;R'!$N$8:$Q$1113,2,FALSE)), "", VLOOKUP(CONCATENATE($B61,O$58,"2"),'P&amp;R'!$N$8:$Q$1113,2,FALSE))</f>
        <v/>
      </c>
      <c r="P61" s="472"/>
      <c r="Q61" s="473"/>
      <c r="R61" s="471" t="str">
        <f>IF(ISNA(VLOOKUP(CONCATENATE($B61,R$58,"2"),'P&amp;R'!$N$8:$Q$1113,2,FALSE)), "", VLOOKUP(CONCATENATE($B61,R$58,"2"),'P&amp;R'!$N$8:$Q$1113,2,FALSE))</f>
        <v/>
      </c>
      <c r="S61" s="472"/>
      <c r="T61" s="473"/>
      <c r="U61" s="471" t="str">
        <f>IF(ISNA(VLOOKUP(CONCATENATE($B61,U$58,"2"),'P&amp;R'!$N$8:$Q$1113,2,FALSE)), "", VLOOKUP(CONCATENATE($B61,U$58,"2"),'P&amp;R'!$N$8:$Q$1113,2,FALSE))</f>
        <v/>
      </c>
      <c r="V61" s="472"/>
      <c r="W61" s="473"/>
      <c r="X61" s="471" t="str">
        <f>IF(ISNA(VLOOKUP(CONCATENATE($B61,X$58,"2"),'P&amp;R'!$N$8:$Q$1113,2,FALSE)), "", VLOOKUP(CONCATENATE($B61,X$58,"2"),'P&amp;R'!$N$8:$Q$1113,2,FALSE))</f>
        <v/>
      </c>
      <c r="Y61" s="472"/>
      <c r="Z61" s="473"/>
      <c r="AA61" s="471" t="str">
        <f>IF(ISNA(VLOOKUP(CONCATENATE($B61,AA$58,"2"),'P&amp;R'!$N$8:$Q$1113,2,FALSE)), "", VLOOKUP(CONCATENATE($B61,AA$58,"2"),'P&amp;R'!$N$8:$Q$1113,2,FALSE))</f>
        <v/>
      </c>
      <c r="AB61" s="472"/>
      <c r="AC61" s="473"/>
      <c r="AD61" s="471" t="str">
        <f>IF(ISNA(VLOOKUP(CONCATENATE($B61,AD$58,"2"),'P&amp;R'!$N$8:$Q$1113,2,FALSE)), "", VLOOKUP(CONCATENATE($B61,AD$58,"2"),'P&amp;R'!$N$8:$Q$1113,2,FALSE))</f>
        <v/>
      </c>
      <c r="AE61" s="472"/>
      <c r="AF61" s="473"/>
      <c r="AG61" s="471" t="str">
        <f>IF(ISNA(VLOOKUP(CONCATENATE($B61,AG$58,"2"),'P&amp;R'!$N$8:$Q$1113,2,FALSE)), "", VLOOKUP(CONCATENATE($B61,AG$58,"2"),'P&amp;R'!$N$8:$Q$1113,2,FALSE))</f>
        <v/>
      </c>
      <c r="AH61" s="472"/>
      <c r="AI61" s="473"/>
      <c r="AJ61" s="471" t="str">
        <f>IF(ISNA(VLOOKUP(CONCATENATE($B61,AJ$58,"2"),'P&amp;R'!$N$8:$Q$1113,2,FALSE)), "", VLOOKUP(CONCATENATE($B61,AJ$58,"2"),'P&amp;R'!$N$8:$Q$1113,2,FALSE))</f>
        <v/>
      </c>
      <c r="AK61" s="472"/>
      <c r="AL61" s="473"/>
      <c r="AM61" s="471" t="str">
        <f>IF(ISNA(VLOOKUP(CONCATENATE($B61,AM$58,"2"),'P&amp;R'!$N$8:$Q$1113,2,FALSE)), "", VLOOKUP(CONCATENATE($B61,AM$58,"2"),'P&amp;R'!$N$8:$Q$1113,2,FALSE))</f>
        <v/>
      </c>
      <c r="AN61" s="472"/>
      <c r="AO61" s="473"/>
      <c r="AP61" s="471" t="str">
        <f>IF(ISNA(VLOOKUP(CONCATENATE($B61,AP$58,"2"),'P&amp;R'!$N$8:$Q$1113,2,FALSE)), "", VLOOKUP(CONCATENATE($B61,AP$58,"2"),'P&amp;R'!$N$8:$Q$1113,2,FALSE))</f>
        <v/>
      </c>
      <c r="AQ61" s="472"/>
      <c r="AR61" s="473"/>
      <c r="AS61" s="471" t="str">
        <f>IF(ISNA(VLOOKUP(CONCATENATE($B61,AS$58,"2"),'P&amp;R'!$N$8:$Q$1113,2,FALSE)), "", VLOOKUP(CONCATENATE($B61,AS$58,"2"),'P&amp;R'!$N$8:$Q$1113,2,FALSE))</f>
        <v/>
      </c>
      <c r="AT61" s="472"/>
      <c r="AU61" s="473"/>
      <c r="AV61" s="471" t="str">
        <f>IF(ISNA(VLOOKUP(CONCATENATE($B61,AV$58,"2"),'P&amp;R'!$N$8:$Q$1113,2,FALSE)), "", VLOOKUP(CONCATENATE($B61,AV$58,"2"),'P&amp;R'!$N$8:$Q$1113,2,FALSE))</f>
        <v/>
      </c>
      <c r="AW61" s="472"/>
      <c r="AX61" s="473"/>
      <c r="AY61" s="471" t="str">
        <f>IF(ISNA(VLOOKUP(CONCATENATE($B61,AY$58,"2"),'P&amp;R'!$N$8:$Q$1113,2,FALSE)), "", VLOOKUP(CONCATENATE($B61,AY$58,"2"),'P&amp;R'!$N$8:$Q$1113,2,FALSE))</f>
        <v/>
      </c>
      <c r="AZ61" s="472"/>
      <c r="BA61" s="473"/>
      <c r="BB61" s="471" t="str">
        <f>IF(ISNA(VLOOKUP(CONCATENATE($B61,BB$58,"2"),'P&amp;R'!$N$8:$Q$1113,2,FALSE)), "", VLOOKUP(CONCATENATE($B61,BB$58,"2"),'P&amp;R'!$N$8:$Q$1113,2,FALSE))</f>
        <v/>
      </c>
      <c r="BC61" s="472"/>
      <c r="BD61" s="473"/>
      <c r="BE61" s="471" t="str">
        <f>IF(ISNA(VLOOKUP(CONCATENATE($B61,BE$58,"2"),'P&amp;R'!$N$8:$Q$1113,2,FALSE)), "", VLOOKUP(CONCATENATE($B61,BE$58,"2"),'P&amp;R'!$N$8:$Q$1113,2,FALSE))</f>
        <v/>
      </c>
      <c r="BF61" s="472"/>
      <c r="BG61" s="473"/>
      <c r="BH61" s="471" t="str">
        <f>IF(ISNA(VLOOKUP(CONCATENATE($B61,BH$58,"2"),'P&amp;R'!$N$8:$Q$1113,2,FALSE)), "", VLOOKUP(CONCATENATE($B61,BH$58,"2"),'P&amp;R'!$N$8:$Q$1113,2,FALSE))</f>
        <v/>
      </c>
      <c r="BI61" s="472"/>
      <c r="BJ61" s="473"/>
      <c r="BK61" s="471" t="str">
        <f>IF(ISNA(VLOOKUP(CONCATENATE($B61,BK$58,"2"),'P&amp;R'!$N$8:$Q$1113,2,FALSE)), "", VLOOKUP(CONCATENATE($B61,BK$58,"2"),'P&amp;R'!$N$8:$Q$1113,2,FALSE))</f>
        <v/>
      </c>
      <c r="BL61" s="472"/>
      <c r="BM61" s="473"/>
      <c r="BN61" s="471" t="str">
        <f>IF(ISNA(VLOOKUP(CONCATENATE($B61,BN$58,"2"),'P&amp;R'!$N$8:$Q$1113,2,FALSE)), "", VLOOKUP(CONCATENATE($B61,BN$58,"2"),'P&amp;R'!$N$8:$Q$1113,2,FALSE))</f>
        <v/>
      </c>
      <c r="BO61" s="472"/>
      <c r="BP61" s="473"/>
      <c r="BQ61" s="471" t="str">
        <f>IF(ISNA(VLOOKUP(CONCATENATE($B61,BQ$58,"2"),'P&amp;R'!$N$8:$Q$1113,2,FALSE)), "", VLOOKUP(CONCATENATE($B61,BQ$58,"2"),'P&amp;R'!$N$8:$Q$1113,2,FALSE))</f>
        <v/>
      </c>
      <c r="BR61" s="472"/>
      <c r="BS61" s="473"/>
      <c r="BT61" s="471" t="str">
        <f>IF(ISNA(VLOOKUP(CONCATENATE($B61,BT$58,"2"),'P&amp;R'!$N$8:$Q$1113,2,FALSE)), "", VLOOKUP(CONCATENATE($B61,BT$58,"2"),'P&amp;R'!$N$8:$Q$1113,2,FALSE))</f>
        <v/>
      </c>
      <c r="BU61" s="472"/>
      <c r="BV61" s="473"/>
      <c r="BW61" s="162"/>
      <c r="BX61" s="85"/>
      <c r="BY61" s="88"/>
      <c r="BZ61" s="88"/>
      <c r="CA61" s="88"/>
      <c r="CB61" s="92"/>
      <c r="CC61" s="92"/>
      <c r="CD61" s="96"/>
      <c r="CE61" s="96"/>
      <c r="CF61" s="100"/>
      <c r="CG61" s="104"/>
      <c r="CH61" s="19"/>
      <c r="CI61" s="122"/>
      <c r="CJ61" s="122"/>
      <c r="CK61" s="19"/>
      <c r="CL61" s="137"/>
      <c r="CM61" s="138"/>
      <c r="CN61" s="138"/>
      <c r="CO61" s="138"/>
      <c r="CP61" s="139"/>
      <c r="CQ61" s="143"/>
      <c r="CR61" s="144"/>
      <c r="CS61" s="144"/>
      <c r="CT61" s="144"/>
      <c r="CU61" s="145"/>
      <c r="CV61" s="19"/>
      <c r="CW61" s="154"/>
      <c r="CX61" s="155"/>
      <c r="CY61" s="160"/>
      <c r="CZ61" s="161"/>
      <c r="DA61" s="19"/>
    </row>
    <row r="62" spans="2:105" ht="24.9" customHeight="1" x14ac:dyDescent="0.35">
      <c r="B62" s="449"/>
      <c r="C62" s="3" t="str">
        <f>IF(H60&lt;&gt;"",H60,"")</f>
        <v/>
      </c>
      <c r="D62" s="62" t="str">
        <f>IF(G60&lt;&gt;"",G60,"")</f>
        <v>-</v>
      </c>
      <c r="E62" s="7" t="str">
        <f>IF(F60&lt;&gt;"",F60,"")</f>
        <v/>
      </c>
      <c r="F62" s="63"/>
      <c r="G62" s="63"/>
      <c r="H62" s="9"/>
      <c r="I62" s="316" t="str">
        <f>IF(ISNA(VLOOKUP(CONCATENATE($B61,I$58,"2"),'P&amp;R'!$N$8:$Q$1113,3,FALSE)), "", VLOOKUP(CONCATENATE($B61,I$58,"2"),'P&amp;R'!$N$8:$Q$1113,3,FALSE))</f>
        <v/>
      </c>
      <c r="J62" s="316" t="str">
        <f>IF(ISNA(VLOOKUP(CONCATENATE($B61,I$58,"2"),'P&amp;R'!$N$8:$Q$1113,4,FALSE)), "", VLOOKUP(CONCATENATE($B61,I$58,"2"),'P&amp;R'!$N$8:$Q$1113,4,FALSE))</f>
        <v>-</v>
      </c>
      <c r="K62" s="317" t="str">
        <f>IF(ISNA(VLOOKUP(CONCATENATE(I$58,$B61,"2"),'P&amp;R'!$N$8:$Q$1113,3,FALSE)), "", VLOOKUP(CONCATENATE(I$58,$B61,"2"),'P&amp;R'!$N$8:$Q$1113,3,FALSE))</f>
        <v/>
      </c>
      <c r="L62" s="316" t="str">
        <f>IF(ISNA(VLOOKUP(CONCATENATE($B61,L$58,"2"),'P&amp;R'!$N$8:$Q$1113,3,FALSE)), "", VLOOKUP(CONCATENATE($B61,L$58,"2"),'P&amp;R'!$N$8:$Q$1113,3,FALSE))</f>
        <v/>
      </c>
      <c r="M62" s="316" t="str">
        <f>IF(ISNA(VLOOKUP(CONCATENATE($B61,L$58,"2"),'P&amp;R'!$N$8:$Q$1113,4,FALSE)), "", VLOOKUP(CONCATENATE($B61,L$58,"2"),'P&amp;R'!$N$8:$Q$1113,4,FALSE))</f>
        <v>-</v>
      </c>
      <c r="N62" s="317" t="str">
        <f>IF(ISNA(VLOOKUP(CONCATENATE(L$58,$B61,"2"),'P&amp;R'!$N$8:$Q$1113,3,FALSE)), "", VLOOKUP(CONCATENATE(L$58,$B61,"2"),'P&amp;R'!$N$8:$Q$1113,3,FALSE))</f>
        <v/>
      </c>
      <c r="O62" s="316" t="str">
        <f>IF(ISNA(VLOOKUP(CONCATENATE($B61,O$58,"2"),'P&amp;R'!$N$8:$Q$1113,3,FALSE)), "", VLOOKUP(CONCATENATE($B61,O$58,"2"),'P&amp;R'!$N$8:$Q$1113,3,FALSE))</f>
        <v/>
      </c>
      <c r="P62" s="316" t="str">
        <f>IF(ISNA(VLOOKUP(CONCATENATE($B61,O$58,"2"),'P&amp;R'!$N$8:$Q$1113,4,FALSE)), "", VLOOKUP(CONCATENATE($B61,O$58,"2"),'P&amp;R'!$N$8:$Q$1113,4,FALSE))</f>
        <v>-</v>
      </c>
      <c r="Q62" s="317" t="str">
        <f>IF(ISNA(VLOOKUP(CONCATENATE(O$58,$B61,"2"),'P&amp;R'!$N$8:$Q$1113,3,FALSE)), "", VLOOKUP(CONCATENATE(O$58,$B61,"2"),'P&amp;R'!$N$8:$Q$1113,3,FALSE))</f>
        <v/>
      </c>
      <c r="R62" s="316" t="str">
        <f>IF(ISNA(VLOOKUP(CONCATENATE($B61,R$58,"2"),'P&amp;R'!$N$8:$Q$1113,3,FALSE)), "", VLOOKUP(CONCATENATE($B61,R$58,"2"),'P&amp;R'!$N$8:$Q$1113,3,FALSE))</f>
        <v/>
      </c>
      <c r="S62" s="316" t="str">
        <f>IF(ISNA(VLOOKUP(CONCATENATE($B61,R$58,"2"),'P&amp;R'!$N$8:$Q$1113,4,FALSE)), "", VLOOKUP(CONCATENATE($B61,R$58,"2"),'P&amp;R'!$N$8:$Q$1113,4,FALSE))</f>
        <v>-</v>
      </c>
      <c r="T62" s="317" t="str">
        <f>IF(ISNA(VLOOKUP(CONCATENATE(R$58,$B61,"2"),'P&amp;R'!$N$8:$Q$1113,3,FALSE)), "", VLOOKUP(CONCATENATE(R$58,$B61,"2"),'P&amp;R'!$N$8:$Q$1113,3,FALSE))</f>
        <v/>
      </c>
      <c r="U62" s="316" t="str">
        <f>IF(ISNA(VLOOKUP(CONCATENATE($B61,U$58,"2"),'P&amp;R'!$N$8:$Q$1113,3,FALSE)), "", VLOOKUP(CONCATENATE($B61,U$58,"2"),'P&amp;R'!$N$8:$Q$1113,3,FALSE))</f>
        <v/>
      </c>
      <c r="V62" s="316" t="str">
        <f>IF(ISNA(VLOOKUP(CONCATENATE($B61,U$58,"2"),'P&amp;R'!$N$8:$Q$1113,4,FALSE)), "", VLOOKUP(CONCATENATE($B61,U$58,"2"),'P&amp;R'!$N$8:$Q$1113,4,FALSE))</f>
        <v/>
      </c>
      <c r="W62" s="317" t="str">
        <f>IF(ISNA(VLOOKUP(CONCATENATE(U$58,$B61,"2"),'P&amp;R'!$N$8:$Q$1113,3,FALSE)), "", VLOOKUP(CONCATENATE(U$58,$B61,"2"),'P&amp;R'!$N$8:$Q$1113,3,FALSE))</f>
        <v/>
      </c>
      <c r="X62" s="316" t="str">
        <f>IF(ISNA(VLOOKUP(CONCATENATE($B61,X$58,"2"),'P&amp;R'!$N$8:$Q$1113,3,FALSE)), "", VLOOKUP(CONCATENATE($B61,X$58,"2"),'P&amp;R'!$N$8:$Q$1113,3,FALSE))</f>
        <v/>
      </c>
      <c r="Y62" s="316" t="str">
        <f>IF(ISNA(VLOOKUP(CONCATENATE($B61,X$58,"2"),'P&amp;R'!$N$8:$Q$1113,4,FALSE)), "", VLOOKUP(CONCATENATE($B61,X$58,"2"),'P&amp;R'!$N$8:$Q$1113,4,FALSE))</f>
        <v/>
      </c>
      <c r="Z62" s="317" t="str">
        <f>IF(ISNA(VLOOKUP(CONCATENATE(X$58,$B61,"2"),'P&amp;R'!$N$8:$Q$1113,3,FALSE)), "", VLOOKUP(CONCATENATE(X$58,$B61,"2"),'P&amp;R'!$N$8:$Q$1113,3,FALSE))</f>
        <v/>
      </c>
      <c r="AA62" s="316" t="str">
        <f>IF(ISNA(VLOOKUP(CONCATENATE($B61,AA$58,"2"),'P&amp;R'!$N$8:$Q$1113,3,FALSE)), "", VLOOKUP(CONCATENATE($B61,AA$58,"2"),'P&amp;R'!$N$8:$Q$1113,3,FALSE))</f>
        <v/>
      </c>
      <c r="AB62" s="316" t="str">
        <f>IF(ISNA(VLOOKUP(CONCATENATE($B61,AA$58,"2"),'P&amp;R'!$N$8:$Q$1113,4,FALSE)), "", VLOOKUP(CONCATENATE($B61,AA$58,"2"),'P&amp;R'!$N$8:$Q$1113,4,FALSE))</f>
        <v>-</v>
      </c>
      <c r="AC62" s="317" t="str">
        <f>IF(ISNA(VLOOKUP(CONCATENATE(AA$58,$B61,"2"),'P&amp;R'!$N$8:$Q$1113,3,FALSE)), "", VLOOKUP(CONCATENATE(AA$58,$B61,"2"),'P&amp;R'!$N$8:$Q$1113,3,FALSE))</f>
        <v/>
      </c>
      <c r="AD62" s="316" t="str">
        <f>IF(ISNA(VLOOKUP(CONCATENATE($B61,AD$58,"2"),'P&amp;R'!$N$8:$Q$1113,3,FALSE)), "", VLOOKUP(CONCATENATE($B61,AD$58,"2"),'P&amp;R'!$N$8:$Q$1113,3,FALSE))</f>
        <v/>
      </c>
      <c r="AE62" s="316" t="str">
        <f>IF(ISNA(VLOOKUP(CONCATENATE($B61,AD$58,"2"),'P&amp;R'!$N$8:$Q$1113,4,FALSE)), "", VLOOKUP(CONCATENATE($B61,AD$58,"2"),'P&amp;R'!$N$8:$Q$1113,4,FALSE))</f>
        <v/>
      </c>
      <c r="AF62" s="317" t="str">
        <f>IF(ISNA(VLOOKUP(CONCATENATE(AD$58,$B61,"2"),'P&amp;R'!$N$8:$Q$1113,3,FALSE)), "", VLOOKUP(CONCATENATE(AD$58,$B61,"2"),'P&amp;R'!$N$8:$Q$1113,3,FALSE))</f>
        <v/>
      </c>
      <c r="AG62" s="316" t="str">
        <f>IF(ISNA(VLOOKUP(CONCATENATE($B61,AG$58,"2"),'P&amp;R'!$N$8:$Q$1113,3,FALSE)), "", VLOOKUP(CONCATENATE($B61,AG$58,"2"),'P&amp;R'!$N$8:$Q$1113,3,FALSE))</f>
        <v/>
      </c>
      <c r="AH62" s="316" t="str">
        <f>IF(ISNA(VLOOKUP(CONCATENATE($B61,AG$58,"2"),'P&amp;R'!$N$8:$Q$1113,4,FALSE)), "", VLOOKUP(CONCATENATE($B61,AG$58,"2"),'P&amp;R'!$N$8:$Q$1113,4,FALSE))</f>
        <v/>
      </c>
      <c r="AI62" s="317" t="str">
        <f>IF(ISNA(VLOOKUP(CONCATENATE(AG$58,$B61,"2"),'P&amp;R'!$N$8:$Q$1113,3,FALSE)), "", VLOOKUP(CONCATENATE(AG$58,$B61,"2"),'P&amp;R'!$N$8:$Q$1113,3,FALSE))</f>
        <v/>
      </c>
      <c r="AJ62" s="316" t="str">
        <f>IF(ISNA(VLOOKUP(CONCATENATE($B61,AJ$58,"2"),'P&amp;R'!$N$8:$Q$1113,3,FALSE)), "", VLOOKUP(CONCATENATE($B61,AJ$58,"2"),'P&amp;R'!$N$8:$Q$1113,3,FALSE))</f>
        <v/>
      </c>
      <c r="AK62" s="316" t="str">
        <f>IF(ISNA(VLOOKUP(CONCATENATE($B61,AJ$58,"2"),'P&amp;R'!$N$8:$Q$1113,4,FALSE)), "", VLOOKUP(CONCATENATE($B61,AJ$58,"2"),'P&amp;R'!$N$8:$Q$1113,4,FALSE))</f>
        <v/>
      </c>
      <c r="AL62" s="317" t="str">
        <f>IF(ISNA(VLOOKUP(CONCATENATE(AJ$58,$B61,"2"),'P&amp;R'!$N$8:$Q$1113,3,FALSE)), "", VLOOKUP(CONCATENATE(AJ$58,$B61,"2"),'P&amp;R'!$N$8:$Q$1113,3,FALSE))</f>
        <v/>
      </c>
      <c r="AM62" s="316" t="str">
        <f>IF(ISNA(VLOOKUP(CONCATENATE($B61,AM$58,"2"),'P&amp;R'!$N$8:$Q$1113,3,FALSE)), "", VLOOKUP(CONCATENATE($B61,AM$58,"2"),'P&amp;R'!$N$8:$Q$1113,3,FALSE))</f>
        <v/>
      </c>
      <c r="AN62" s="316" t="str">
        <f>IF(ISNA(VLOOKUP(CONCATENATE($B61,AM$58,"2"),'P&amp;R'!$N$8:$Q$1113,4,FALSE)), "", VLOOKUP(CONCATENATE($B61,AM$58,"2"),'P&amp;R'!$N$8:$Q$1113,4,FALSE))</f>
        <v/>
      </c>
      <c r="AO62" s="317" t="str">
        <f>IF(ISNA(VLOOKUP(CONCATENATE(AM$58,$B61,"2"),'P&amp;R'!$N$8:$Q$1113,3,FALSE)), "", VLOOKUP(CONCATENATE(AM$58,$B61,"2"),'P&amp;R'!$N$8:$Q$1113,3,FALSE))</f>
        <v/>
      </c>
      <c r="AP62" s="316" t="str">
        <f>IF(ISNA(VLOOKUP(CONCATENATE($B61,AP$58,"2"),'P&amp;R'!$N$8:$Q$1113,3,FALSE)), "", VLOOKUP(CONCATENATE($B61,AP$58,"2"),'P&amp;R'!$N$8:$Q$1113,3,FALSE))</f>
        <v/>
      </c>
      <c r="AQ62" s="316" t="str">
        <f>IF(ISNA(VLOOKUP(CONCATENATE($B61,AP$58,"2"),'P&amp;R'!$N$8:$Q$1113,4,FALSE)), "", VLOOKUP(CONCATENATE($B61,AP$58,"2"),'P&amp;R'!$N$8:$Q$1113,4,FALSE))</f>
        <v/>
      </c>
      <c r="AR62" s="317" t="str">
        <f>IF(ISNA(VLOOKUP(CONCATENATE(AP$58,$B61,"2"),'P&amp;R'!$N$8:$Q$1113,3,FALSE)), "", VLOOKUP(CONCATENATE(AP$58,$B61,"2"),'P&amp;R'!$N$8:$Q$1113,3,FALSE))</f>
        <v/>
      </c>
      <c r="AS62" s="316" t="str">
        <f>IF(ISNA(VLOOKUP(CONCATENATE($B61,AS$58,"2"),'P&amp;R'!$N$8:$Q$1113,3,FALSE)), "", VLOOKUP(CONCATENATE($B61,AS$58,"2"),'P&amp;R'!$N$8:$Q$1113,3,FALSE))</f>
        <v/>
      </c>
      <c r="AT62" s="316" t="str">
        <f>IF(ISNA(VLOOKUP(CONCATENATE($B61,AS$58,"2"),'P&amp;R'!$N$8:$Q$1113,4,FALSE)), "", VLOOKUP(CONCATENATE($B61,AS$58,"2"),'P&amp;R'!$N$8:$Q$1113,4,FALSE))</f>
        <v/>
      </c>
      <c r="AU62" s="317" t="str">
        <f>IF(ISNA(VLOOKUP(CONCATENATE(AS$58,$B61,"2"),'P&amp;R'!$N$8:$Q$1113,3,FALSE)), "", VLOOKUP(CONCATENATE(AS$58,$B61,"2"),'P&amp;R'!$N$8:$Q$1113,3,FALSE))</f>
        <v/>
      </c>
      <c r="AV62" s="316" t="str">
        <f>IF(ISNA(VLOOKUP(CONCATENATE($B61,AV$58,"2"),'P&amp;R'!$N$8:$Q$1113,3,FALSE)), "", VLOOKUP(CONCATENATE($B61,AV$58,"2"),'P&amp;R'!$N$8:$Q$1113,3,FALSE))</f>
        <v/>
      </c>
      <c r="AW62" s="316" t="str">
        <f>IF(ISNA(VLOOKUP(CONCATENATE($B61,AV$58,"2"),'P&amp;R'!$N$8:$Q$1113,4,FALSE)), "", VLOOKUP(CONCATENATE($B61,AV$58,"2"),'P&amp;R'!$N$8:$Q$1113,4,FALSE))</f>
        <v/>
      </c>
      <c r="AX62" s="317" t="str">
        <f>IF(ISNA(VLOOKUP(CONCATENATE(AV$58,$B61,"2"),'P&amp;R'!$N$8:$Q$1113,3,FALSE)), "", VLOOKUP(CONCATENATE(AV$58,$B61,"2"),'P&amp;R'!$N$8:$Q$1113,3,FALSE))</f>
        <v/>
      </c>
      <c r="AY62" s="316" t="str">
        <f>IF(ISNA(VLOOKUP(CONCATENATE($B61,AY$58,"2"),'P&amp;R'!$N$8:$Q$1113,3,FALSE)), "", VLOOKUP(CONCATENATE($B61,AY$58,"2"),'P&amp;R'!$N$8:$Q$1113,3,FALSE))</f>
        <v/>
      </c>
      <c r="AZ62" s="316" t="str">
        <f>IF(ISNA(VLOOKUP(CONCATENATE($B61,AY$58,"2"),'P&amp;R'!$N$8:$Q$1113,4,FALSE)), "", VLOOKUP(CONCATENATE($B61,AY$58,"2"),'P&amp;R'!$N$8:$Q$1113,4,FALSE))</f>
        <v/>
      </c>
      <c r="BA62" s="317" t="str">
        <f>IF(ISNA(VLOOKUP(CONCATENATE(AY$58,$B61,"2"),'P&amp;R'!$N$8:$Q$1113,3,FALSE)), "", VLOOKUP(CONCATENATE(AY$58,$B61,"2"),'P&amp;R'!$N$8:$Q$1113,3,FALSE))</f>
        <v/>
      </c>
      <c r="BB62" s="316" t="str">
        <f>IF(ISNA(VLOOKUP(CONCATENATE($B61,BB$58,"2"),'P&amp;R'!$N$8:$Q$1113,3,FALSE)), "", VLOOKUP(CONCATENATE($B61,BB$58,"2"),'P&amp;R'!$N$8:$Q$1113,3,FALSE))</f>
        <v/>
      </c>
      <c r="BC62" s="316" t="str">
        <f>IF(ISNA(VLOOKUP(CONCATENATE($B61,BB$58,"2"),'P&amp;R'!$N$8:$Q$1113,4,FALSE)), "", VLOOKUP(CONCATENATE($B61,BB$58,"2"),'P&amp;R'!$N$8:$Q$1113,4,FALSE))</f>
        <v/>
      </c>
      <c r="BD62" s="317" t="str">
        <f>IF(ISNA(VLOOKUP(CONCATENATE(BB$58,$B61,"2"),'P&amp;R'!$N$8:$Q$1113,3,FALSE)), "", VLOOKUP(CONCATENATE(BB$58,$B61,"2"),'P&amp;R'!$N$8:$Q$1113,3,FALSE))</f>
        <v/>
      </c>
      <c r="BE62" s="316" t="str">
        <f>IF(ISNA(VLOOKUP(CONCATENATE($B61,BE$58,"2"),'P&amp;R'!$N$8:$Q$1113,3,FALSE)), "", VLOOKUP(CONCATENATE($B61,BE$58,"2"),'P&amp;R'!$N$8:$Q$1113,3,FALSE))</f>
        <v/>
      </c>
      <c r="BF62" s="316" t="str">
        <f>IF(ISNA(VLOOKUP(CONCATENATE($B61,BE$58,"2"),'P&amp;R'!$N$8:$Q$1113,4,FALSE)), "", VLOOKUP(CONCATENATE($B61,BE$58,"2"),'P&amp;R'!$N$8:$Q$1113,4,FALSE))</f>
        <v/>
      </c>
      <c r="BG62" s="317" t="str">
        <f>IF(ISNA(VLOOKUP(CONCATENATE(BE$58,$B61,"2"),'P&amp;R'!$N$8:$Q$1113,3,FALSE)), "", VLOOKUP(CONCATENATE(BE$58,$B61,"2"),'P&amp;R'!$N$8:$Q$1113,3,FALSE))</f>
        <v/>
      </c>
      <c r="BH62" s="316" t="str">
        <f>IF(ISNA(VLOOKUP(CONCATENATE($B61,BH$58,"2"),'P&amp;R'!$N$8:$Q$1113,3,FALSE)), "", VLOOKUP(CONCATENATE($B61,BH$58,"2"),'P&amp;R'!$N$8:$Q$1113,3,FALSE))</f>
        <v/>
      </c>
      <c r="BI62" s="316" t="str">
        <f>IF(ISNA(VLOOKUP(CONCATENATE($B61,BH$58,"2"),'P&amp;R'!$N$8:$Q$1113,4,FALSE)), "", VLOOKUP(CONCATENATE($B61,BH$58,"2"),'P&amp;R'!$N$8:$Q$1113,4,FALSE))</f>
        <v/>
      </c>
      <c r="BJ62" s="317" t="str">
        <f>IF(ISNA(VLOOKUP(CONCATENATE(BH$58,$B61,"2"),'P&amp;R'!$N$8:$Q$1113,3,FALSE)), "", VLOOKUP(CONCATENATE(BH$58,$B61,"2"),'P&amp;R'!$N$8:$Q$1113,3,FALSE))</f>
        <v/>
      </c>
      <c r="BK62" s="316" t="str">
        <f>IF(ISNA(VLOOKUP(CONCATENATE($B61,BK$58,"2"),'P&amp;R'!$N$8:$Q$1113,3,FALSE)), "", VLOOKUP(CONCATENATE($B61,BK$58,"2"),'P&amp;R'!$N$8:$Q$1113,3,FALSE))</f>
        <v/>
      </c>
      <c r="BL62" s="316" t="str">
        <f>IF(ISNA(VLOOKUP(CONCATENATE($B61,BK$58,"2"),'P&amp;R'!$N$8:$Q$1113,4,FALSE)), "", VLOOKUP(CONCATENATE($B61,BK$58,"2"),'P&amp;R'!$N$8:$Q$1113,4,FALSE))</f>
        <v/>
      </c>
      <c r="BM62" s="317" t="str">
        <f>IF(ISNA(VLOOKUP(CONCATENATE(BK$58,$B61,"2"),'P&amp;R'!$N$8:$Q$1113,3,FALSE)), "", VLOOKUP(CONCATENATE(BK$58,$B61,"2"),'P&amp;R'!$N$8:$Q$1113,3,FALSE))</f>
        <v/>
      </c>
      <c r="BN62" s="316" t="str">
        <f>IF(ISNA(VLOOKUP(CONCATENATE($B61,BN$58,"2"),'P&amp;R'!$N$8:$Q$1113,3,FALSE)), "", VLOOKUP(CONCATENATE($B61,BN$58,"2"),'P&amp;R'!$N$8:$Q$1113,3,FALSE))</f>
        <v/>
      </c>
      <c r="BO62" s="316" t="str">
        <f>IF(ISNA(VLOOKUP(CONCATENATE($B61,BN$58,"2"),'P&amp;R'!$N$8:$Q$1113,4,FALSE)), "", VLOOKUP(CONCATENATE($B61,BN$58,"2"),'P&amp;R'!$N$8:$Q$1113,4,FALSE))</f>
        <v/>
      </c>
      <c r="BP62" s="317" t="str">
        <f>IF(ISNA(VLOOKUP(CONCATENATE(BN$58,$B61,"2"),'P&amp;R'!$N$8:$Q$1113,3,FALSE)), "", VLOOKUP(CONCATENATE(BN$58,$B61,"2"),'P&amp;R'!$N$8:$Q$1113,3,FALSE))</f>
        <v/>
      </c>
      <c r="BQ62" s="316" t="str">
        <f>IF(ISNA(VLOOKUP(CONCATENATE($B61,BQ$58,"2"),'P&amp;R'!$N$8:$Q$1113,3,FALSE)), "", VLOOKUP(CONCATENATE($B61,BQ$58,"2"),'P&amp;R'!$N$8:$Q$1113,3,FALSE))</f>
        <v/>
      </c>
      <c r="BR62" s="316" t="str">
        <f>IF(ISNA(VLOOKUP(CONCATENATE($B61,BQ$58,"2"),'P&amp;R'!$N$8:$Q$1113,4,FALSE)), "", VLOOKUP(CONCATENATE($B61,BQ$58,"2"),'P&amp;R'!$N$8:$Q$1113,4,FALSE))</f>
        <v/>
      </c>
      <c r="BS62" s="317" t="str">
        <f>IF(ISNA(VLOOKUP(CONCATENATE(BQ$58,$B61,"2"),'P&amp;R'!$N$8:$Q$1113,3,FALSE)), "", VLOOKUP(CONCATENATE(BQ$58,$B61,"2"),'P&amp;R'!$N$8:$Q$1113,3,FALSE))</f>
        <v/>
      </c>
      <c r="BT62" s="316" t="str">
        <f>IF(ISNA(VLOOKUP(CONCATENATE($B61,BT$58,"2"),'P&amp;R'!$N$8:$Q$1113,3,FALSE)), "", VLOOKUP(CONCATENATE($B61,BT$58,"2"),'P&amp;R'!$N$8:$Q$1113,3,FALSE))</f>
        <v/>
      </c>
      <c r="BU62" s="316" t="str">
        <f>IF(ISNA(VLOOKUP(CONCATENATE($B61,BT$58,"2"),'P&amp;R'!$N$8:$Q$1113,4,FALSE)), "", VLOOKUP(CONCATENATE($B61,BT$58,"2"),'P&amp;R'!$N$8:$Q$1113,4,FALSE))</f>
        <v/>
      </c>
      <c r="BV62" s="317" t="str">
        <f>IF(ISNA(VLOOKUP(CONCATENATE(BT$58,$B61,"2"),'P&amp;R'!$N$8:$Q$1113,3,FALSE)), "", VLOOKUP(CONCATENATE(BT$58,$B61,"2"),'P&amp;R'!$N$8:$Q$1113,3,FALSE))</f>
        <v/>
      </c>
      <c r="BW62" s="163"/>
      <c r="BX62" s="86">
        <f>SUM(BY62:CC62)</f>
        <v>0</v>
      </c>
      <c r="BY62" s="89">
        <f>IF(AND(D62&lt;&gt;"DF",C62&gt;E62),1,0)+IF(AND(G62&lt;&gt;"DF",F62&gt;H62),1,0)+IF(AND(J62&lt;&gt;"DF",I62&gt;K62),1,0)+IF(AND(M62&lt;&gt;"DF",L62&gt;N62),1,0)+IF(AND(P62&lt;&gt;"DF",O62&gt;Q62),1,0)+IF(AND(S62&lt;&gt;"DF",R62&gt;T62),1,0)+IF(AND(V62&lt;&gt;"DF",U62&gt;W62),1,0)+IF(AND(Y62&lt;&gt;"DF",X62&gt;Z62),1,0)+IF(AND(AB62&lt;&gt;"DF",AA62&gt;AC62),1,0)+IF(AND(AE62&lt;&gt;"DF",AD62&gt;AF62),1,0)+IF(AND(AH62&lt;&gt;"DF",AG62&gt;AI62),1,0)+IF(AND(AK62&lt;&gt;"DF",AJ62&gt;AL62),1,0)+IF(AND(AN62&lt;&gt;"DF",AM62&gt;AO62),1,0)+IF(AND(AQ62&lt;&gt;"DF",AP62&gt;AR62),1,0)+IF(AND(AT62&lt;&gt;"DF",AS62&gt;AU62),1,0)+IF(AND(AW62&lt;&gt;"DF",AV62&gt;AX62),1,0)+IF(AND(AZ62&lt;&gt;"DF",AY62&gt;BA62),1,0)+IF(AND(BC62&lt;&gt;"DF",BB62&gt;BD62),1,0)+IF(AND(BF62&lt;&gt;"DF",BE62&gt;BG62),1,0)+IF(AND(BI62&lt;&gt;"DF",BH62&gt;BJ62),1,0)+IF(AND(BL62&lt;&gt;"DF",BK62&gt;BM62),1,0)+IF(AND(BO62&lt;&gt;"DF",BN62&gt;BP62),1,0)+IF(AND(BR62&lt;&gt;"DF",BQ62&gt;BS62),1,0)+IF(AND(BU62&lt;&gt;"DF",BT62&gt;BV62),1,0)+BY11</f>
        <v>0</v>
      </c>
      <c r="BZ62" s="89">
        <f>IF(AND(C62=E62,C62&lt;&gt;"",E62&lt;&gt;""),1,0)+IF(AND(F62=H62,F62&lt;&gt;"",H62&lt;&gt;""),1,0)+IF(AND(I62=K62,I62&lt;&gt;"",K62&lt;&gt;""),1,0)+IF(AND(L62=N62,L62&lt;&gt;"",N62&lt;&gt;""),1,0)+IF(AND(O62=Q62,O62&lt;&gt;"",Q62&lt;&gt;""),1,0)+IF(AND(R62=T62,R62&lt;&gt;"",T62&lt;&gt;""),1,0)+IF(AND(U62=W62,U62&lt;&gt;"",W62&lt;&gt;""),1,0)+IF(AND(X62=Z62,X62&lt;&gt;"",Z62&lt;&gt;""),1,0)+IF(AND(AA62=AC62,AA62&lt;&gt;"",AC62&lt;&gt;""),1,0)+IF(AND(AD62=AF62,AD62&lt;&gt;"",AF62&lt;&gt;""),1,0)+IF(AND(AG62=AI62,AG62&lt;&gt;"",AI62&lt;&gt;""),1,0)+IF(AND(AJ62=AL62,AJ62&lt;&gt;"",AL62&lt;&gt;""),1,0)+IF(AND(AM62=AO62,AM62&lt;&gt;"",AO62&lt;&gt;""),1,0)+IF(AND(AP62=AR62,AP62&lt;&gt;"",AR62&lt;&gt;""),1,0)+IF(AND(AS62=AU62,AS62&lt;&gt;"",AU62&lt;&gt;""),1,0)+IF(AND(AV62=AX62,AV62&lt;&gt;"",AX62&lt;&gt;""),1,0)+IF(AND(AY62=BA62,AY62&lt;&gt;"",BA62&lt;&gt;""),1,0)+IF(AND(BB62=BD62,BB62&lt;&gt;"",BD62&lt;&gt;""),1,0)+IF(AND(BE62=BG62,BE62&lt;&gt;"",BG62&lt;&gt;""),1,0)+IF(AND(BH62=BJ62,BH62&lt;&gt;"",BJ62&lt;&gt;""),1,0)+IF(AND(BK62=BM62,BK62&lt;&gt;"",BM62&lt;&gt;""),1,0)+IF(AND(BN62=BP62,BN62&lt;&gt;"",BP62&lt;&gt;""),1,0)+IF(AND(BQ62=BS62,BQ62&lt;&gt;"",BS62&lt;&gt;""),1,0)+IF(AND(BT62=BV62,BT62&lt;&gt;"",BV62&lt;&gt;""),1,0)+BZ11</f>
        <v>0</v>
      </c>
      <c r="CA62" s="89">
        <f>IF(AND(D62&lt;&gt;"DF",C62&lt;E62),1,0)+IF(AND(G62&lt;&gt;"DF",F62&lt;H62),1,0)+IF(AND(J62&lt;&gt;"DF",I62&lt;K62),1,0)+IF(AND(M62&lt;&gt;"DF",L62&lt;N62),1,0)+IF(AND(P62&lt;&gt;"DF",O62&lt;Q62),1,0)+IF(AND(S62&lt;&gt;"DF",R62&lt;T62),1,0)+IF(AND(V62&lt;&gt;"DF",U62&lt;W62),1,0)+IF(AND(Y62&lt;&gt;"DF",X62&lt;Z62),1,0)+IF(AND(AB62&lt;&gt;"DF",AA62&lt;AC62),1,0)+IF(AND(AE62&lt;&gt;"DF",AD62&lt;AF62),1,0)+IF(AND(AH62&lt;&gt;"DF",AG62&lt;AI62),1,0)+IF(AND(AK62&lt;&gt;"DF",AJ62&lt;AL62),1,0)+IF(AND(AN62&lt;&gt;"DF",AM62&lt;AO62),1,0)+IF(AND(AQ62&lt;&gt;"DF",AP62&lt;AR62),1,0)+IF(AND(AT62&lt;&gt;"DF",AS62&lt;AU62),1,0)+IF(AND(AW62&lt;&gt;"DF",AV62&lt;AX62),1,0)+IF(AND(AZ62&lt;&gt;"DF",AY62&lt;BA62),1,0)+IF(AND(BC62&lt;&gt;"DF",BB62&lt;BD62),1,0)+IF(AND(BF62&lt;&gt;"DF",BE62&lt;BG62),1,0)+IF(AND(BI62&lt;&gt;"DF",BH62&lt;BJ62),1,0)+IF(AND(BL62&lt;&gt;"DF",BK62&lt;BM62),1,0)+IF(AND(BO62&lt;&gt;"DF",BN62&lt;BP62),1,0)+IF(AND(BR62&lt;&gt;"DF",BQ62&lt;BS62),1,0)+IF(AND(BU62&lt;&gt;"DF",BT62&lt;BV62),1,0)+CA11</f>
        <v>0</v>
      </c>
      <c r="CB62" s="93">
        <f>IF(AND(D62="DF",C62&gt;E62),1,0)+IF(AND(G62="DF",F62&gt;H62),1,0)+IF(AND(J62="DF",I62&gt;K62),1,0)+IF(AND(M62="DF",L62&gt;N62),1,0)+IF(AND(P62="DF",O62&gt;Q62),1,0)+IF(AND(S62="DF",R62&gt;T62),1,0)+IF(AND(V62="DF",U62&gt;W62),1,0)+IF(AND(Y62="DF",X62&gt;Z62),1,0)+IF(AND(AB62="DF",AA62&gt;AC62),1,0)+IF(AND(AE62="DF",AD62&gt;AF62),1,0)+IF(AND(AH62="DF",AG62&gt;AI62),1,0)+IF(AND(AK62="DF",AJ62&gt;AL62),1,0)+IF(AND(AN62="DF",AM62&gt;AO62),1,0)+IF(AND(AQ62="DF",AP62&gt;AR62),1,0)+IF(AND(AT62="DF",AS62&gt;AU62),1,0)+IF(AND(AW62="DF",AV62&gt;AX62),1,0)+IF(AND(AZ62="DF",AY62&gt;BA62),1,0)+IF(AND(BC62="DF",BB62&gt;BD62),1,0)+IF(AND(BF62="DF",BE62&gt;BG62),1,0)+IF(AND(BI62="DF",BH62&gt;BJ62),1,0)+IF(AND(BL62="DF",BK62&gt;BM62),1,0)+IF(AND(BO62="DF",BN62&gt;BP62),1,0)+IF(AND(BR62="DF",BQ62&gt;BS62),1,0)+IF(AND(BU62="DF",BT62&gt;BV62),1,0)+CB11</f>
        <v>0</v>
      </c>
      <c r="CC62" s="93">
        <f>IF(AND(D62="DF",C62&lt;E62),1,0)+IF(AND(G62="DF",F62&lt;H62),1,0)+IF(AND(J62="DF",I62&lt;K62),1,0)+IF(AND(M62="DF",L62&lt;N62),1,0)+IF(AND(P62="DF",O62&lt;Q62),1,0)+IF(AND(S62="DF",R62&lt;T62),1,0)+IF(AND(V62="DF",U62&lt;W62),1,0)+IF(AND(Y62="DF",X62&lt;Z62),1,0)+IF(AND(AB62="DF",AA62&lt;AC62),1,0)+IF(AND(AE62="DF",AD62&lt;AF62),1,0)+IF(AND(AH62="DF",AG62&lt;AI62),1,0)+IF(AND(AK62="DF",AJ62&lt;AL62),1,0)+IF(AND(AN62="DF",AM62&lt;AO62),1,0)+IF(AND(AQ62="DF",AP62&lt;AR62),1,0)+IF(AND(AT62="DF",AS62&lt;AU62),1,0)+IF(AND(AW62="DF",AV62&lt;AX62),1,0)+IF(AND(AZ62="DF",AY62&lt;BA62),1,0)+IF(AND(BC62="DF",BB62&lt;BD62),1,0)+IF(AND(BF62="DF",BE62&lt;BG62),1,0)+IF(AND(BI62="DF",BH62&lt;BJ62),1,0)+IF(AND(BL62="DF",BK62&lt;BM62),1,0)+IF(AND(BO62="DF",BN62&lt;BP62),1,0)+IF(AND(BR62="DF",BQ62&lt;BS62),1,0)+IF(AND(BU62="DF",BT62&lt;BV62),1,0)+CC11</f>
        <v>0</v>
      </c>
      <c r="CD62" s="97">
        <f>SUM(C62)+SUM(F62)+SUM(I62)+SUM(L62)+SUM(O62)+SUM(R62)+SUM(U62)+SUM(X62)+SUM(AA62)+SUM(AD62)+SUM(AG62)+SUM(AJ62)+SUM(AM62)+SUM(AP62)+SUM(AS62)+SUM(AV62)+SUM(AY62)+SUM(BB62)+SUM(BE62)+SUM(BH62)+SUM(BK62)+SUM(BN62)+SUM(BQ62)+SUM(BT62)+CD11</f>
        <v>0</v>
      </c>
      <c r="CE62" s="97">
        <f>SUM(E62)+SUM(H62)+SUM(K62)+SUM(N62)+SUM(Q62)+SUM(T62)+SUM(W62)+SUM(Z62)+SUM(AC62)+SUM(AF62)+SUM(AI62)+SUM(AL62)+SUM(AO62)+SUM(AR62)+SUM(AU62)+SUM(AX62)+SUM(BA62)+SUM(BD62)+SUM(BG62)+SUM(BJ62)+SUM(BM62)+SUM(BP62)+SUM(BS62)+SUM(BV62)+CE11</f>
        <v>0</v>
      </c>
      <c r="CF62" s="101">
        <f>CD62-CE62</f>
        <v>0</v>
      </c>
      <c r="CG62" s="105">
        <f>SUM(BY62*$BY$5)+SUM(BZ62*$BZ$5)+SUM(CA62*$CA$5)+SUM(CB62*$CB$5)+SUM(CC62*$CC$5)</f>
        <v>0</v>
      </c>
      <c r="CH62" s="19"/>
      <c r="CI62" s="129">
        <f>SUM(CL62:CU62)</f>
        <v>0</v>
      </c>
      <c r="CJ62" s="129">
        <f>(CW62+CY62)-(CX62+CZ62)</f>
        <v>0</v>
      </c>
      <c r="CK62" s="19"/>
      <c r="CL62" s="140">
        <f>IF(AND(CG62=$CG$60,C62&gt;E62,D62="-"),$BY$5,0)+IF(AND(CG62=$CG$62,F62&gt;H62,G62="-"),$BY$5,0)+IF(AND(CG62=$CG$64,I62&gt;K62,J62="-"),$BY$5,0)+IF(AND(CG62=$CG$66,L62&gt;N62,M62="-"),$BY$5,0)+IF(AND(CG62=$CG$68,O62&gt;Q62,P62="-"),$BY$5,0)+IF(AND(CG62=$CG$70,R62&gt;T62,S62="-"),$BY$5,0)+IF(AND(CG62=$CG$72,U62&gt;W62,V62="-"),$BY$5,0)+IF(AND(CG62=$CG$74,X62&gt;Z62,Y62="-"),$BY$5,0)+IF(AND(CG62=$CG$76,AA62&gt;AC62,AB62="-"),$BY$5,0)+IF(AND(CG62=$CG$78,AD62&gt;AF62,AE62="-"),$BY$5,0)+IF(AND(CG62=$CG$80,AG62&gt;AI62,AH62="-"),$BY$5,0)+IF(AND(CG62=$CG$82,AJ62&gt;AL62,AK62="-"),$BY$5,0)+IF(AND(CG62=$CG$84,AM62&gt;AO62,AN62="-"),$BY$5,0)+IF(AND(CG62=$CG$86,AP62&gt;AR62,AQ62="-"),$BY$5,0)+IF(AND(CG62=$CG$88,AS62&gt;AU62,AT62="-"),$BY$5,0)+IF(AND(CG62=$CG$90,AV62&gt;AX62,AW62="-"),$BY$5,0)+IF(AND(CG62=$CG$92,AY62&gt;BA62,AZ62="-"),$BY$5,0)+IF(AND(CG62=$CG$94,BB62&gt;BD62,BC62="-"),$BY$5,0)+IF(AND(CG62=$CG$96,BE62&gt;BG62,BF62="-"),$BY$5,0)+IF(AND(CG62=$CG$98,BH62&gt;BJ62,BI62="-"),$BY$5,0)+IF(AND(CG62=$CG$100,BK62&gt;BM62,BL62="-"),$BY$5,0)+IF(AND(CG62=$CG$102,BN62&gt;BP62,BO62="-"),$BY$5,0)+IF(AND(CG62=$CG$104,BQ62&gt;BS62,BR62="-"),$BY$5,0)+IF(AND(CG62=$CG$106,BT62&gt;BV62,BU62="-"),$BY$5,0)</f>
        <v>0</v>
      </c>
      <c r="CM62" s="141">
        <f>IF(AND(CG62=$CG$60,C62=E62,E62&lt;&gt;"",D62="-"),$BZ$5,0)+IF(AND(CG62=$CG$62,F62=H62,H62&lt;&gt;"",G62="-"),$BZ$5,0)+IF(AND(CG62=$CG$64,I62=K62,K62&lt;&gt;"",J62="-"),$BZ$5,0)+IF(AND(CG62=$CG$66,L62=N62,N62&lt;&gt;"",M62="-"),$BZ$5,0)+IF(AND(CG62=$CG$68,O62=Q62,Q62&lt;&gt;"",P62="-"),$BZ$5,0)+IF(AND(CG62=$CG$70,R62=T62,T62&lt;&gt;"",S62="-"),$BZ$5,0)+IF(AND(CG62=$CG$72,U62=W62,W62&lt;&gt;"",V62="-"),$BZ$5,0)+IF(AND(CG62=$CG$74,X62=Z62,Z62&lt;&gt;"",Y62="-"),$BZ$5,0)+IF(AND(CG62=$CG$76,AA62=AC62,AC62&lt;&gt;"",AB62="-"),$BZ$5,0)+IF(AND(CG62=$CG$78,AD62=AF62,AF62&lt;&gt;"",AE62="-"),$BZ$5,0)+IF(AND(CG62=$CG$80,AG62=AI62,AI62&lt;&gt;"",AH62="-"),$BZ$5,0)+IF(AND(CG62=$CG$82,AJ62=AL62,AL62&lt;&gt;"",AK62="-"),$BZ$5,0)+IF(AND(CG62=$CG$84,AM62=AO62,AO62&lt;&gt;"",AN62="-"),$BZ$5,0)+IF(AND(CG62=$CG$86,AP62=AR62,AR62&lt;&gt;"",AQ62="-"),$BZ$5,0)+IF(AND(CG62=$CG$88,AS62=AU62,AU62&lt;&gt;"",AT62="-"),$BZ$5,0)+IF(AND(CG62=$CG$90,AV62=AX62,AX62&lt;&gt;"",AW62="-"),$BZ$5,0)+IF(AND(CG62=$CG$92,AY62=BA62,BA62&lt;&gt;"",AZ62="-"),$BZ$5,0)+IF(AND(CG62=$CG$94,BB62=BD62,BD62&lt;&gt;"",BC62="-"),$BZ$5,0)+IF(AND(CG62=$CG$96,BE62=BG62,BG62&lt;&gt;"",BF62="-"),$BZ$5,0)+IF(AND(CG62=$CG$98,BH62=BJ62,BJ62&lt;&gt;"",BI62="-"),$BZ$5,0)+IF(AND(CG62=$CG$100,BK62=BM62,BM62&lt;&gt;"",BL62="-"),$BZ$5,0)+IF(AND(CG62=$CG$102,BN62=BP62,BP62&lt;&gt;"",BO62="-"),$BZ$5,0)+IF(AND(CG62=$CG$104,BQ62=BS62,BS62&lt;&gt;"",BR62="-"),$BZ$5,0)+IF(AND(CG62=$CG$106,BT62=BV62,BV62&lt;&gt;"",BU62="-"),$BZ$5,0)</f>
        <v>0</v>
      </c>
      <c r="CN62" s="141">
        <f>IF(AND(CG62=$CG$60,C62&lt;E62,D62="-"),$CA$5,0)+IF(AND(CG62=$CG$62,F62&lt;H62,G62="-"),$CA$5,0)+IF(AND(CG62=$CG$64,I62&lt;K62,J62="-"),$CA$5,0)+IF(AND(CG62=$CG$66,L62&lt;N62,M62="-"),$CA$5,0)+IF(AND(CG62=$CG$68,O62&lt;Q62,P62="-"),$CA$5,0)+IF(AND(CG62=$CG$70,R62&lt;T62,S62="-"),$CA$5,0)+IF(AND(CG62=$CG$72,U62&lt;W62,V62="-"),$CA$5,0)+IF(AND(CG62=$CG$74,X62&lt;Z62,Y62="-"),$CA$5,0)+IF(AND(CG62=$CG$76,AA62&lt;AC62,AB62="-"),$CA$5,0)+IF(AND(CG62=$CG$78,AD62&lt;AF62,AE62="-"),$CA$5,0)+IF(AND(CG62=$CG$80,AG62&lt;AI62,AH62="-"),$CA$5,0)+IF(AND(CG62=$CG$82,AJ62&lt;AL62,AK62="-"),$CA$5,0)+IF(AND(CG62=$CG$84,AM62&lt;AO62,AN62="-"),$CA$5,0)+IF(AND(CG62=$CG$86,AP62&lt;AR62,AQ62="-"),$CA$5,0)+IF(AND(CG62=$CG$88,AS62&lt;AU62,AT62="-"),$CA$5,0)+IF(AND(CG62=$CG$90,AV62&lt;AX62,AW62="-"),$CA$5,0)+IF(AND(CG62=$CG$92,AY62&lt;BA62,AZ62="-"),$CA$5,0)+IF(AND(CG62=$CG$94,BB62&lt;BD62,BC62="-"),$CA$5,0)+IF(AND(CG62=$CG$96,BE62&lt;BG62,BF62="-"),$CA$5,0)+IF(AND(CG62=$CG$98,BH62&lt;BJ62,BI62="-"),$CA$5,0)+IF(AND(CG62=$CG$100,BK62&lt;BM62,BL62="-"),$CA$5,0)+IF(AND(CG62=$CG$102,BN62&lt;BP62,BO62="-"),$CA$5,0)+IF(AND(CG62=$CG$104,BQ62&lt;BS62,BR62="-"),$CA$5,0)+IF(AND(CG62=$CG$106,BT62&lt;BV62,BU62="-"),$CA$5,0)</f>
        <v>0</v>
      </c>
      <c r="CO62" s="141">
        <f>IF(AND(CG62=$CG$60,C62&gt;E62,D62="DF"),$CB$5,0)+IF(AND(CG62=$CG$62,F62&gt;H62,G62="DF"),$CB$5,0)+IF(AND(CG62=$CG$64,I62&gt;K62,J62="DF"),$CB$5,0)+IF(AND(CG62=$CG$66,L62&gt;N62,M62="DF"),$CB$5,0)+IF(AND(CG62=$CG$68,O62&gt;Q62,P62="DF"),$CB$5,0)+IF(AND(CG62=$CG$70,R62&gt;T62,S62="DF"),$CB$5,0)+IF(AND(CG62=$CG$72,U62&gt;W62,V62="DF"),$CB$5,0)+IF(AND(CG62=$CG$74,X62&gt;Z62,Y62="DF"),$CB$5,0)+IF(AND(CG62=$CG$76,AA62&gt;AC62,AB62="DF"),$CB$5,0)+IF(AND(CG62=$CG$78,AD62&gt;AF62,AE62="DF"),$CB$5,0)+IF(AND(CG62=$CG$80,AG62&gt;AI62,AH62="DF"),$CB$5,0)+IF(AND(CG62=$CG$82,AJ62&gt;AL62,AK62="DF"),$CB$5,0)+IF(AND(CG62=$CG$84,AM62&gt;AO62,AN62="DF"),$CB$5,0)+IF(AND(CG62=$CG$86,AP62&gt;AR62,AQ62="DF"),$CB$5,0)+IF(AND(CG62=$CG$88,AS62&gt;AU62,AT62="DF"),$CB$5,0)+IF(AND(CG62=$CG$90,AV62&gt;AX62,AW62="DF"),$CB$5,0)+IF(AND(CG62=$CG$92,AY62&gt;BA62,AZ62="DF"),$CB$5,0)+IF(AND(CG62=$CG$94,BB62&gt;BD62,BC62="DF"),$CB$5,0)+IF(AND(CG62=$CG$96,BE62&gt;BG62,BF62="DF"),$CB$5,0)+IF(AND(CG62=$CG$98,BH62&gt;BJ62,BI62="DF"),$CB$5,0)+IF(AND(CG62=$CG$100,BK62&gt;BM62,BL62="DF"),$CB$5,0)+IF(AND(CG62=$CG$102,BN62&gt;BP62,BO62="DF"),$CB$5,0)+IF(AND(CG62=$CG$104,BQ62&gt;BS62,BR62="DF"),$CB$5,0)+IF(AND(CG62=$CG$106,BT62&gt;BV62,BU62="DF"),$CB$5,0)</f>
        <v>0</v>
      </c>
      <c r="CP62" s="142">
        <f>IF(AND(CG62=$CG$60,C62&lt;E62,D62="DF"),$CC$5,0)+IF(AND(CG62=$CG$62,F62&lt;H62,G62="DF"),$CC$5,0)+IF(AND(CG62=$CG$64,I62&lt;K62,J62="DF"),$CC$5,0)+IF(AND(CG62=$CG$66,L62&lt;N62,M62="DF"),$CC$5,0)+IF(AND(CG62=$CG$68,O62&lt;Q62,P62="DF"),$CC$5,0)+IF(AND(CG62=$CG$70,R62&lt;T62,S62="DF"),$CC$5,0)+IF(AND(CG62=$CG$72,U62&lt;W62,V62="DF"),$CC$5,0)+IF(AND(CG62=$CG$74,X62&lt;Z62,Y62="DF"),$CC$5,0)+IF(AND(CG62=$CG$76,AA62&lt;AC62,AB62="DF"),$CC$5,0)+IF(AND(CG62=$CG$78,AD62&lt;AF62,AE62="DF"),$CC$5,0)+IF(AND(CG62=$CG$80,AG62&lt;AI62,AH62="DF"),$CC$5,0)+IF(AND(CG62=$CG$82,AJ62&lt;AL62,AK62="DF"),$CC$5,0)+IF(AND(CG62=$CG$84,AM62&lt;AO62,AN62="DF"),$CC$5,0)+IF(AND(CG62=$CG$86,AP62&lt;AR62,AQ62="DF"),$CC$5,0)+IF(AND(CG62=$CG$88,AS62&lt;AU62,AT62="DF"),$CC$5,0)+IF(AND(CG62=$CG$90,AV62&lt;AX62,AW62="DF"),$CC$5,0)+IF(AND(CG62=$CG$92,AY62&lt;BA62,AZ62="DF"),$CC$5,0)+IF(AND(CG62=$CG$94,BB62&lt;BD62,BC62="DF"),$CC$5,0)+IF(AND(CG62=$CG$96,BE62&lt;BG62,BF62="DF"),$CC$5,0)+IF(AND(CG62=$CG$98,BH62&lt;BJ62,BI62="DF"),$CC$5,0)+IF(AND(CG62=$CG$100,BK62&lt;BM62,BL62="DF"),$CC$5,0)+IF(AND(CG62=$CG$102,BN62&lt;BP62,BO62="DF"),$CC$5,0)+IF(AND(CG62=$CG$104,BQ62&lt;BS62,BR62="DF"),$CC$5,0)+IF(AND(CG62=$CG$106,BT62&lt;BV62,BU62="DF"),$CC$5,0)</f>
        <v>0</v>
      </c>
      <c r="CQ62" s="146">
        <f>IF(AND(CG62=$CG$60,C11&gt;E11,D11="-"),$BY$5,0)+IF(AND(CG62=$CG$62,F11&gt;H11,G11="-"),$BY$5,0)+IF(AND(CG62=$CG$64,I11&gt;K11,J11="-"),$BY$5,0)+IF(AND(CG62=$CG$66,L11&gt;N11,M11="-"),$BY$5,0)+IF(AND(CG62=$CG$68,O11&gt;Q11,P11="-"),$BY$5,0)+IF(AND(CG62=$CG$70,R11&gt;T11,S11="-"),$BY$5,0)+IF(AND(CG62=$CG$72,U11&gt;W11,V11="-"),$BY$5,0)+IF(AND(CG62=$CG$74,X11&gt;Z11,Y11="-"),$BY$5,0)+IF(AND(CG62=$CG$76,AA11&gt;AC11,AB11="-"),$BY$5,0)+IF(AND(CG62=$CG$78,AD11&gt;AF11,AE11="-"),$BY$5,0)+IF(AND(CG62=$CG$80,AG11&gt;AI11,AH11="-"),$BY$5,0)+IF(AND(CG62=$CG$82,AJ11&gt;AL11,AK11="-"),$BY$5,0)+IF(AND(CG62=$CG$84,AM11&gt;AO11,AN11="-"),$BY$5,0)+IF(AND(CG62=$CG$86,AP11&gt;AR11,AQ11="-"),$BY$5,0)+IF(AND(CG62=$CG$88,AS11&gt;AU11,AT11="-"),$BY$5,0)+IF(AND(CG62=$CG$90,AV11&gt;AX11,AW11="-"),$BY$5,0)+IF(AND(CG62=$CG$92,AY11&gt;BA11,AZ11="-"),$BY$5,0)+IF(AND(CG62=$CG$94,BB11&gt;BD11,BC11="-"),$BY$5,0)+IF(AND(CG62=$CG$96,BE11&gt;BG11,BF11="-"),$BY$5,0)+IF(AND(CG62=$CG$98,BH11&gt;BJ11,BI11="-"),$BY$5,0)+IF(AND(CG62=$CG$100,BK11&gt;BM11,BL11="-"),$BY$5,0)+IF(AND(CG62=$CG$102,BN11&gt;BP11,BO11="-"),$BY$5,0)+IF(AND(CG62=$CG$104,BQ11&gt;BS11,BR11="-"),$BY$5,0)+IF(AND(CG62=$CG$106,BT11&gt;BV11,BU11="-"),$BY$5,0)</f>
        <v>0</v>
      </c>
      <c r="CR62" s="147">
        <f>IF(AND(CG62=$CG$60,C11=E11,E11&lt;&gt;"",D11="-"),$BZ$5,0)+IF(AND(CG62=$CG$62,F11=H11,H11&lt;&gt;"",G11="-"),$BZ$5,0)+IF(AND(CG62=$CG$64,I11=K11,K11&lt;&gt;"",J11="-"),$BZ$5,0)+IF(AND(CG62=$CG$66,L11=N11,N11&lt;&gt;"",M11="-"),$BZ$5,0)+IF(AND(CG62=$CG$68,O11=Q11,Q11&lt;&gt;"",P11="-"),$BZ$5,0)+IF(AND(CG62=$CG$70,R11=T11,T11&lt;&gt;"",S11="-"),$BZ$5,0)+IF(AND(CG62=$CG$72,U11=W11,W11&lt;&gt;"",V11="-"),$BZ$5,0)+IF(AND(CG62=$CG$74,X11=Z11,Z11&lt;&gt;"",Y11="-"),$BZ$5,0)+IF(AND(CG62=$CG$76,AA11=AC11,AC11&lt;&gt;"",AB11="-"),$BZ$5,0)+IF(AND(CG62=$CG$78,AD11=AF11,AF11&lt;&gt;"",AE11="-"),$BZ$5,0)+IF(AND(CG62=$CG$80,AG11=AI11,AI11&lt;&gt;"",AH11="-"),$BZ$5,0)+IF(AND(CG62=$CG$82,AJ11=AL11,AL11&lt;&gt;"",AK11="-"),$BZ$5,0)+IF(AND(CG62=$CG$84,AM11=AO11,AO11&lt;&gt;"",AN11="-"),$BZ$5,0)+IF(AND(CG62=$CG$86,AP11=AR11,AR11&lt;&gt;"",AQ11="-"),$BZ$5,0)+IF(AND(CG62=$CG$88,AS11=AU11,AU11&lt;&gt;"",AT11="-"),$BZ$5,0)+IF(AND(CG62=$CG$90,AV11=AX11,AX11&lt;&gt;"",AW11="-"),$BZ$5,0)+IF(AND(CG62=$CG$92,AY11=BA11,BA11&lt;&gt;"",AZ11="-"),$BZ$5,0)+IF(AND(CG62=$CG$94,BB11=BD11,BD11&lt;&gt;"",BC11="-"),$BZ$5,0)+IF(AND(CG62=$CG$96,BE11=BG11,BG11&lt;&gt;"",BF11="-"),$BZ$5,0)+IF(AND(CG62=$CG$98,BH11=BJ11,BJ11&lt;&gt;"",BI11="-"),$BZ$5,0)+IF(AND(CG62=$CG$100,BK11=BM11,BM11&lt;&gt;"",BL11="-"),$BZ$5,0)+IF(AND(CG62=$CG$102,BN11=BP11,BP11&lt;&gt;"",BO11="-"),$BZ$5,0)+IF(AND(CG62=$CG$104,BQ11=BS11,BS11&lt;&gt;"",BR11="-"),$BZ$5,0)+IF(AND(CG62=$CG$106,BT11=BV11,BV11&lt;&gt;"",BU11="-"),$BZ$5,0)</f>
        <v>0</v>
      </c>
      <c r="CS62" s="147">
        <f>IF(AND(CG62=$CG$60,C11&lt;E11,D11="-"),$CA$5,0)+IF(AND(CG62=$CG$62,F11&lt;H11,G11="-"),$CA$5,0)+IF(AND(CG62=$CG$64,I11&lt;K11,J11="-"),$CA$5,0)+IF(AND(CG62=$CG$66,L11&lt;N11,M11="-"),$CA$5,0)+IF(AND(CG62=$CG$68,O11&lt;Q11,P11="-"),$CA$5,0)+IF(AND(CG62=$CG$70,R11&lt;T11,S11="-"),$CA$5,0)+IF(AND(CG62=$CG$72,U11&lt;W11,V11="-"),$CA$5,0)+IF(AND(CG62=$CG$74,X11&lt;Z11,Y11="-"),$CA$5,0)+IF(AND(CG62=$CG$76,AA11&lt;AC11,AB11="-"),$CA$5,0)+IF(AND(CG62=$CG$78,AD11&lt;AF11,AE11="-"),$CA$5,0)+IF(AND(CG62=$CG$80,AG11&lt;AI11,AH11="-"),$CA$5,0)+IF(AND(CG62=$CG$82,AJ11&lt;AL11,AK11="-"),$CA$5,0)+IF(AND(CG62=$CG$84,AM11&lt;AO11,AN11="-"),$CA$5,0)+IF(AND(CG62=$CG$86,AP11&lt;AR11,AQ11="-"),$CA$5,0)+IF(AND(CG62=$CG$88,AS11&lt;AU11,AT11="-"),$CA$5,0)+IF(AND(CG62=$CG$90,AV11&lt;AX11,AW11="-"),$CA$5,0)+IF(AND(CG62=$CG$92,AY11&lt;BA11,AZ11="-"),$CA$5,0)+IF(AND(CG62=$CG$94,BB11&lt;BD11,BC11="-"),$CA$5,0)+IF(AND(CG62=$CG$96,BE11&lt;BG11,BF11="-"),$CA$5,0)+IF(AND(CG62=$CG$98,BH11&lt;BJ11,BI11="-"),$CA$5,0)+IF(AND(CG62=$CG$100,BK11&lt;BM11,BL11="-"),$CA$5,0)+IF(AND(CG62=$CG$102,BN11&lt;BP11,BO11="-"),$CA$5,0)+IF(AND(CG62=$CG$104,BQ11&lt;BS11,BR11="-"),$CA$5,0)+IF(AND(CG62=$CG$106,BT11&lt;BV11,BU11="-"),$CA$5,0)</f>
        <v>0</v>
      </c>
      <c r="CT62" s="147">
        <f>IF(AND(CG62=$CG$60,C11&gt;E11,D11="DF"),$CB$5,0)+IF(AND(CG62=$CG$62,F11&gt;H11,G11="DF"),$CB$5,0)+IF(AND(CG62=$CG$64,I11&gt;K11,J11="DF"),$CB$5,0)+IF(AND(CG62=$CG$66,L11&gt;N11,M11="DF"),$CB$5,0)+IF(AND(CG62=$CG$68,O11&gt;Q11,P11="DF"),$CB$5,0)+IF(AND(CG62=$CG$70,R11&gt;T11,S11="DF"),$CB$5,0)+IF(AND(CG62=$CG$72,U11&gt;W11,V11="DF"),$CB$5,0)+IF(AND(CG62=$CG$74,X11&gt;Z11,Y11="DF"),$CB$5,0)+IF(AND(CG62=$CG$76,AA11&gt;AC11,AB11="DF"),$CB$5,0)+IF(AND(CG62=$CG$78,AD11&gt;AF11,AE11="DF"),$CB$5,0)+IF(AND(CG62=$CG$80,AG11&gt;AI11,AH11="DF"),$CB$5,0)+IF(AND(CG62=$CG$82,AJ11&gt;AL11,AK11="DF"),$CB$5,0)+IF(AND(CG62=$CG$84,AM11&gt;AO11,AN11="DF"),$CB$5,0)+IF(AND(CG62=$CG$86,AP11&gt;AR11,AQ11="DF"),$CB$5,0)+IF(AND(CG62=$CG$88,AS11&gt;AU11,AT11="DF"),$CB$5,0)+IF(AND(CG62=$CG$90,AV11&gt;AX11,AW11="DF"),$CB$5,0)+IF(AND(CG62=$CG$92,AY11&gt;BA11,AZ11="DF"),$CB$5,0)+IF(AND(CG62=$CG$94,BB11&gt;BD11,BC11="DF"),$CB$5,0)+IF(AND(CG62=$CG$96,BE11&gt;BG11,BF11="DF"),$CB$5,0)+IF(AND(CG62=$CG$98,BH11&gt;BJ11,BI11="DF"),$CB$5,0)+IF(AND(CG62=$CG$100,BK11&gt;BM11,BL11="DF"),$CB$5,0)+IF(AND(CG62=$CG$102,BN11&gt;BP11,BO11="DF"),$CB$5,0)+IF(AND(CG62=$CG$104,BQ11&gt;BS11,BR11="DF"),$CB$5,0)+IF(AND(CG62=$CG$106,BT11&gt;BV11,BU11="DF"),$CB$5,0)</f>
        <v>0</v>
      </c>
      <c r="CU62" s="148">
        <f>IF(AND(CG62=$CG$60,C11&lt;E11,D11="DF"),$CC$5,0)+IF(AND(CG62=$CG$62,F11&lt;H11,G11="DF"),$CC$5,0)+IF(AND(CG62=$CG$64,I11&lt;K11,J11="DF"),$CC$5,0)+IF(AND(CG62=$CG$66,L11&lt;N11,M11="DF"),$CC$5,0)+IF(AND(CG62=$CG$68,O11&lt;Q11,P11="DF"),$CC$5,0)+IF(AND(CG62=$CG$70,R11&lt;T11,S11="DF"),$CC$5,0)+IF(AND(CG62=$CG$72,U11&lt;W11,V11="DF"),$CC$5,0)+IF(AND(CG62=$CG$74,X11&lt;Z11,Y11="DF"),$CC$5,0)+IF(AND(CG62=$CG$76,AA11&lt;AC11,AB11="DF"),$CC$5,0)+IF(AND(CG62=$CG$78,AD11&lt;AF11,AE11="DF"),$CC$5,0)+IF(AND(CG62=$CG$80,AG11&lt;AI11,AH11="DF"),$CC$5,0)+IF(AND(CG62=$CG$82,AJ11&lt;AL11,AK11="DF"),$CC$5,0)+IF(AND(CG62=$CG$84,AM11&lt;AO11,AN11="DF"),$CC$5,0)+IF(AND(CG62=$CG$86,AP11&lt;AR11,AQ11="DF"),$CC$5,0)+IF(AND(CG62=$CG$88,AS11&lt;AU11,AT11="DF"),$CC$5,0)+IF(AND(CG62=$CG$90,AV11&lt;AX11,AW11="DF"),$CC$5,0)+IF(AND(CG62=$CG$92,AY11&lt;BA11,AZ11="DF"),$CC$5,0)+IF(AND(CG62=$CG$94,BB11&lt;BD11,BC11="DF"),$CC$5,0)+IF(AND(CG62=$CG$96,BE11&lt;BG11,BF11="DF"),$CC$5,0)+IF(AND(CG62=$CG$98,BH11&lt;BJ11,BI11="DF"),$CC$5,0)+IF(AND(CG62=$CG$100,BK11&lt;BM11,BL11="DF"),$CC$5,0)+IF(AND(CG62=$CG$102,BN11&lt;BP11,BO11="DF"),$CC$5,0)+IF(AND(CG62=$CG$104,BQ11&lt;BS11,BR11="DF"),$CC$5,0)+IF(AND(CG62=$CG$106,BT11&lt;BV11,BU11="DF"),$CC$5,0)</f>
        <v>0</v>
      </c>
      <c r="CV62" s="19"/>
      <c r="CW62" s="156">
        <f>IF(AND(CG62=$CG$60),SUM(C62),0)+IF(AND(CG62=$CG$62),SUM(F62),0)+IF(AND(CG62=$CG$64),SUM(I62),0)+IF(AND(CG62=$CG$66),SUM(L62),0)+IF(AND(CG62=$CG$68),SUM(O62),0)+IF(AND(CG62=$CG$70),SUM(R62),0)+IF(AND(CG62=$CG$72),SUM(U62),0)+IF(AND(CG62=$CG$74),SUM(X62),0)+IF(AND(CG62=$CG$76),SUM(AA62),0)+IF(AND(CG62=$CG$78),SUM(AD62),0)+IF(AND(CG62=$CG$80),SUM(AG62),0)+IF(AND(CG62=$CG$82),SUM(AJ62),0)+IF(AND(CG62=$CG$84),SUM(AM62),0)+IF(AND(CG62=$CG$86),SUM(AP62),0)+IF(AND(CG62=$CG$88),SUM(AS62),0)+IF(AND(CG62=$CG$90),SUM(AV62),0)+IF(AND(CG62=$CG$92),SUM(AY62),0)+IF(AND(CG62=$CG$94),SUM(BB62),0)+IF(AND(CG62=$CG$96),SUM(BE62),0)+IF(AND(CG62=$CG$98),SUM(BH62),0)+IF(AND(CG62=$CG$100),SUM(BK62),0)+IF(AND(CG62=$CG$102),SUM(BN62),0)+IF(AND(CG62=$CG$104),SUM(BQ62),0)+IF(AND(CG62=$CG$106),SUM(BT62),0)</f>
        <v>0</v>
      </c>
      <c r="CX62" s="136">
        <f>IF(AND(CG62=$CG$60),SUM(E62),0)+IF(AND(CG62=$CG$62),SUM(H62),0)+IF(AND(CG62=$CG$64),SUM(K62),0)+IF(AND(CG62=$CG$66),SUM(N62),0)+IF(AND(CG62=$CG$68),SUM(Q62),0)+IF(AND(CG62=$CG$70),SUM(T62),0)+IF(AND(CG62=$CG$72),SUM(W62),0)+IF(AND(CG62=$CG$74),SUM(Z62),0)+IF(AND(CG62=$CG$76),SUM(AC62),0)+IF(AND(CG62=$CG$78),SUM(AF62),0)+IF(AND(CG62=$CG$80),SUM(AI62),0)+IF(AND(CG62=$CG$82),SUM(AL62),0)+IF(AND(CG62=$CG$84),SUM(AO62),0)+IF(AND(CG62=$CG$86),SUM(AR62),0)+IF(AND(CG62=$CG$88),SUM(AU62),0)+IF(AND(CG62=$CG$90),SUM(AX62),0)+IF(AND(CG62=$CG$92),SUM(BA62),0)+IF(AND(CG62=$CG$94),SUM(BD62),0)+IF(AND(CG62=$CG$96),SUM(BG62),0)+IF(AND(CG62=$CG$98),SUM(BJ62),0)+IF(AND(CG62=$CG$100),SUM(BM62),0)+IF(AND(CG62=$CG$102),SUM(BP62),0)+IF(AND(CG62=$CG$104),SUM(BS62),0)+IF(AND(CG62=$CG$106),SUM(BV62),0)</f>
        <v>0</v>
      </c>
      <c r="CY62" s="159">
        <f>IF(AND(CG62=$CG$60),SUM(C11),0)+IF(AND(CG62=$CG$62),SUM(F11),0)+IF(AND(CG62=$CG$64),SUM(I11),0)+IF(AND(CG62=$CG$66),SUM(L11),0)+IF(AND(CG62=$CG$68),SUM(O11),0)+IF(AND(CG62=$CG$70),SUM(R11),0)+IF(AND(CG62=$CG$72),SUM(U11),0)+IF(AND(CG62=$CG$74),SUM(X11),0)+IF(AND(CG62=$CG$76),SUM(AA11),0)+IF(AND(CG62=$CG$78),SUM(AD11),0)+IF(AND(CG62=$CG$80),SUM(AG11),0)+IF(AND(CG62=$CG$82),SUM(AJ11),0)+IF(AND(CG62=$CG$84),SUM(AM11),0)+IF(AND(CG62=$CG$86),SUM(AP11),0)+IF(AND(CG62=$CG$88),SUM(AS11),0)+IF(AND(CG62=$CG$90),SUM(AV11),0)+IF(AND(CG62=$CG$92),SUM(AY11),0)+IF(AND(CG62=$CG$94),SUM(BB11),0)+IF(AND(CG62=$CG$96),SUM(BE11),0)+IF(AND(CG62=$CG$98),SUM(BH11),0)+IF(AND(CG62=$CG$100),SUM(BK11),0)+IF(AND(CG62=$CG$102),SUM(BN11),0)+IF(AND(CG62=$CG$104),SUM(BQ11),0)+IF(AND(CG62=$CG$106),SUM(BT11),0)</f>
        <v>0</v>
      </c>
      <c r="CZ62" s="148">
        <f>IF(AND(CG62=$CG$60),SUM(E11),0)+IF(AND(CG62=$CG$62),SUM(H11),0)+IF(AND(CG62=$CG$64),SUM(K11),0)+IF(AND(CG62=$CG$66),SUM(N11),0)+IF(AND(CG62=$CG$68),SUM(Q11),0)+IF(AND(CG62=$CG$70),SUM(T11),0)+IF(AND(CG62=$CG$72),SUM(W11),0)+IF(AND(CG62=$CG$74),SUM(Z11),0)+IF(AND(CG62=$CG$76),SUM(AC11),0)+IF(AND(CG62=$CG$78),SUM(AF11),0)+IF(AND(CG62=$CG$80),SUM(AI11),0)+IF(AND(CG62=$CG$82),SUM(AL11),0)+IF(AND(CG62=$CG$84),SUM(AO11),0)+IF(AND(CG62=$CG$86),SUM(AR11),0)+IF(AND(CG62=$CG$88),SUM(AU11),0)+IF(AND(CG62=$CG$90),SUM(AX11),0)+IF(AND(CG62=$CG$92),SUM(BA11),0)+IF(AND(CG62=$CG$94),SUM(BD11),0)+IF(AND(CG62=$CG$96),SUM(BG11),0)+IF(AND(CG62=$CG$98),SUM(BJ11),0)+IF(AND(CG62=$CG$100),SUM(BM11),0)+IF(AND(CG62=$CG$102),SUM(BP11),0)+IF(AND(CG62=$CG$104),SUM(BS11),0)+IF(AND(CG62=$CG$106),SUM(BV11),0)</f>
        <v>0</v>
      </c>
      <c r="DA62" s="19"/>
    </row>
    <row r="63" spans="2:105" ht="12" customHeight="1" x14ac:dyDescent="0.35">
      <c r="B63" s="452" t="str">
        <f>B12</f>
        <v>DDTI</v>
      </c>
      <c r="C63" s="482" t="str">
        <f>IF(I59&lt;&gt;"",I59,"")</f>
        <v/>
      </c>
      <c r="D63" s="435"/>
      <c r="E63" s="462"/>
      <c r="F63" s="434" t="str">
        <f>IF(I61&lt;&gt;"",I61,"")</f>
        <v/>
      </c>
      <c r="G63" s="435"/>
      <c r="H63" s="462"/>
      <c r="I63" s="445"/>
      <c r="J63" s="446"/>
      <c r="K63" s="481"/>
      <c r="L63" s="471" t="str">
        <f>IF(ISNA(VLOOKUP(CONCATENATE($B63,L$58,"2"),'P&amp;R'!$N$8:$Q$1113,2,FALSE)), "", VLOOKUP(CONCATENATE($B63,L$58,"2"),'P&amp;R'!$N$8:$Q$1113,2,FALSE))</f>
        <v/>
      </c>
      <c r="M63" s="472"/>
      <c r="N63" s="473"/>
      <c r="O63" s="471" t="str">
        <f>IF(ISNA(VLOOKUP(CONCATENATE($B63,O$58,"2"),'P&amp;R'!$N$8:$Q$1113,2,FALSE)), "", VLOOKUP(CONCATENATE($B63,O$58,"2"),'P&amp;R'!$N$8:$Q$1113,2,FALSE))</f>
        <v/>
      </c>
      <c r="P63" s="472"/>
      <c r="Q63" s="473"/>
      <c r="R63" s="471" t="str">
        <f>IF(ISNA(VLOOKUP(CONCATENATE($B63,R$58,"2"),'P&amp;R'!$N$8:$Q$1113,2,FALSE)), "", VLOOKUP(CONCATENATE($B63,R$58,"2"),'P&amp;R'!$N$8:$Q$1113,2,FALSE))</f>
        <v/>
      </c>
      <c r="S63" s="472"/>
      <c r="T63" s="473"/>
      <c r="U63" s="471" t="str">
        <f>IF(ISNA(VLOOKUP(CONCATENATE($B63,U$58,"2"),'P&amp;R'!$N$8:$Q$1113,2,FALSE)), "", VLOOKUP(CONCATENATE($B63,U$58,"2"),'P&amp;R'!$N$8:$Q$1113,2,FALSE))</f>
        <v/>
      </c>
      <c r="V63" s="472"/>
      <c r="W63" s="473"/>
      <c r="X63" s="471" t="str">
        <f>IF(ISNA(VLOOKUP(CONCATENATE($B63,X$58,"2"),'P&amp;R'!$N$8:$Q$1113,2,FALSE)), "", VLOOKUP(CONCATENATE($B63,X$58,"2"),'P&amp;R'!$N$8:$Q$1113,2,FALSE))</f>
        <v/>
      </c>
      <c r="Y63" s="472"/>
      <c r="Z63" s="473"/>
      <c r="AA63" s="471" t="str">
        <f>IF(ISNA(VLOOKUP(CONCATENATE($B63,AA$58,"2"),'P&amp;R'!$N$8:$Q$1113,2,FALSE)), "", VLOOKUP(CONCATENATE($B63,AA$58,"2"),'P&amp;R'!$N$8:$Q$1113,2,FALSE))</f>
        <v/>
      </c>
      <c r="AB63" s="472"/>
      <c r="AC63" s="473"/>
      <c r="AD63" s="471" t="str">
        <f>IF(ISNA(VLOOKUP(CONCATENATE($B63,AD$58,"2"),'P&amp;R'!$N$8:$Q$1113,2,FALSE)), "", VLOOKUP(CONCATENATE($B63,AD$58,"2"),'P&amp;R'!$N$8:$Q$1113,2,FALSE))</f>
        <v/>
      </c>
      <c r="AE63" s="472"/>
      <c r="AF63" s="473"/>
      <c r="AG63" s="471" t="str">
        <f>IF(ISNA(VLOOKUP(CONCATENATE($B63,AG$58,"2"),'P&amp;R'!$N$8:$Q$1113,2,FALSE)), "", VLOOKUP(CONCATENATE($B63,AG$58,"2"),'P&amp;R'!$N$8:$Q$1113,2,FALSE))</f>
        <v/>
      </c>
      <c r="AH63" s="472"/>
      <c r="AI63" s="473"/>
      <c r="AJ63" s="471" t="str">
        <f>IF(ISNA(VLOOKUP(CONCATENATE($B63,AJ$58,"2"),'P&amp;R'!$N$8:$Q$1113,2,FALSE)), "", VLOOKUP(CONCATENATE($B63,AJ$58,"2"),'P&amp;R'!$N$8:$Q$1113,2,FALSE))</f>
        <v/>
      </c>
      <c r="AK63" s="472"/>
      <c r="AL63" s="473"/>
      <c r="AM63" s="471" t="str">
        <f>IF(ISNA(VLOOKUP(CONCATENATE($B63,AM$58,"2"),'P&amp;R'!$N$8:$Q$1113,2,FALSE)), "", VLOOKUP(CONCATENATE($B63,AM$58,"2"),'P&amp;R'!$N$8:$Q$1113,2,FALSE))</f>
        <v/>
      </c>
      <c r="AN63" s="472"/>
      <c r="AO63" s="473"/>
      <c r="AP63" s="471" t="str">
        <f>IF(ISNA(VLOOKUP(CONCATENATE($B63,AP$58,"2"),'P&amp;R'!$N$8:$Q$1113,2,FALSE)), "", VLOOKUP(CONCATENATE($B63,AP$58,"2"),'P&amp;R'!$N$8:$Q$1113,2,FALSE))</f>
        <v/>
      </c>
      <c r="AQ63" s="472"/>
      <c r="AR63" s="473"/>
      <c r="AS63" s="471" t="str">
        <f>IF(ISNA(VLOOKUP(CONCATENATE($B63,AS$58,"2"),'P&amp;R'!$N$8:$Q$1113,2,FALSE)), "", VLOOKUP(CONCATENATE($B63,AS$58,"2"),'P&amp;R'!$N$8:$Q$1113,2,FALSE))</f>
        <v/>
      </c>
      <c r="AT63" s="472"/>
      <c r="AU63" s="473"/>
      <c r="AV63" s="471" t="str">
        <f>IF(ISNA(VLOOKUP(CONCATENATE($B63,AV$58,"2"),'P&amp;R'!$N$8:$Q$1113,2,FALSE)), "", VLOOKUP(CONCATENATE($B63,AV$58,"2"),'P&amp;R'!$N$8:$Q$1113,2,FALSE))</f>
        <v/>
      </c>
      <c r="AW63" s="472"/>
      <c r="AX63" s="473"/>
      <c r="AY63" s="471" t="str">
        <f>IF(ISNA(VLOOKUP(CONCATENATE($B63,AY$58,"2"),'P&amp;R'!$N$8:$Q$1113,2,FALSE)), "", VLOOKUP(CONCATENATE($B63,AY$58,"2"),'P&amp;R'!$N$8:$Q$1113,2,FALSE))</f>
        <v/>
      </c>
      <c r="AZ63" s="472"/>
      <c r="BA63" s="473"/>
      <c r="BB63" s="471" t="str">
        <f>IF(ISNA(VLOOKUP(CONCATENATE($B63,BB$58,"2"),'P&amp;R'!$N$8:$Q$1113,2,FALSE)), "", VLOOKUP(CONCATENATE($B63,BB$58,"2"),'P&amp;R'!$N$8:$Q$1113,2,FALSE))</f>
        <v/>
      </c>
      <c r="BC63" s="472"/>
      <c r="BD63" s="473"/>
      <c r="BE63" s="471" t="str">
        <f>IF(ISNA(VLOOKUP(CONCATENATE($B63,BE$58,"2"),'P&amp;R'!$N$8:$Q$1113,2,FALSE)), "", VLOOKUP(CONCATENATE($B63,BE$58,"2"),'P&amp;R'!$N$8:$Q$1113,2,FALSE))</f>
        <v/>
      </c>
      <c r="BF63" s="472"/>
      <c r="BG63" s="473"/>
      <c r="BH63" s="471" t="str">
        <f>IF(ISNA(VLOOKUP(CONCATENATE($B63,BH$58,"2"),'P&amp;R'!$N$8:$Q$1113,2,FALSE)), "", VLOOKUP(CONCATENATE($B63,BH$58,"2"),'P&amp;R'!$N$8:$Q$1113,2,FALSE))</f>
        <v/>
      </c>
      <c r="BI63" s="472"/>
      <c r="BJ63" s="473"/>
      <c r="BK63" s="471" t="str">
        <f>IF(ISNA(VLOOKUP(CONCATENATE($B63,BK$58,"2"),'P&amp;R'!$N$8:$Q$1113,2,FALSE)), "", VLOOKUP(CONCATENATE($B63,BK$58,"2"),'P&amp;R'!$N$8:$Q$1113,2,FALSE))</f>
        <v/>
      </c>
      <c r="BL63" s="472"/>
      <c r="BM63" s="473"/>
      <c r="BN63" s="471" t="str">
        <f>IF(ISNA(VLOOKUP(CONCATENATE($B63,BN$58,"2"),'P&amp;R'!$N$8:$Q$1113,2,FALSE)), "", VLOOKUP(CONCATENATE($B63,BN$58,"2"),'P&amp;R'!$N$8:$Q$1113,2,FALSE))</f>
        <v/>
      </c>
      <c r="BO63" s="472"/>
      <c r="BP63" s="473"/>
      <c r="BQ63" s="471" t="str">
        <f>IF(ISNA(VLOOKUP(CONCATENATE($B63,BQ$58,"2"),'P&amp;R'!$N$8:$Q$1113,2,FALSE)), "", VLOOKUP(CONCATENATE($B63,BQ$58,"2"),'P&amp;R'!$N$8:$Q$1113,2,FALSE))</f>
        <v/>
      </c>
      <c r="BR63" s="472"/>
      <c r="BS63" s="473"/>
      <c r="BT63" s="471" t="str">
        <f>IF(ISNA(VLOOKUP(CONCATENATE($B63,BT$58,"2"),'P&amp;R'!$N$8:$Q$1113,2,FALSE)), "", VLOOKUP(CONCATENATE($B63,BT$58,"2"),'P&amp;R'!$N$8:$Q$1113,2,FALSE))</f>
        <v/>
      </c>
      <c r="BU63" s="472"/>
      <c r="BV63" s="473"/>
      <c r="BW63" s="164"/>
      <c r="BX63" s="85"/>
      <c r="BY63" s="88"/>
      <c r="BZ63" s="88"/>
      <c r="CA63" s="88"/>
      <c r="CB63" s="92"/>
      <c r="CC63" s="92"/>
      <c r="CD63" s="96"/>
      <c r="CE63" s="96"/>
      <c r="CF63" s="100"/>
      <c r="CG63" s="104"/>
      <c r="CH63" s="19"/>
      <c r="CI63" s="122"/>
      <c r="CJ63" s="122"/>
      <c r="CK63" s="19"/>
      <c r="CL63" s="137"/>
      <c r="CM63" s="138"/>
      <c r="CN63" s="138"/>
      <c r="CO63" s="138"/>
      <c r="CP63" s="139"/>
      <c r="CQ63" s="143"/>
      <c r="CR63" s="144"/>
      <c r="CS63" s="144"/>
      <c r="CT63" s="144"/>
      <c r="CU63" s="145"/>
      <c r="CV63" s="19"/>
      <c r="CW63" s="154"/>
      <c r="CX63" s="155"/>
      <c r="CY63" s="160"/>
      <c r="CZ63" s="161"/>
      <c r="DA63" s="19"/>
    </row>
    <row r="64" spans="2:105" ht="24.9" customHeight="1" x14ac:dyDescent="0.35">
      <c r="B64" s="449"/>
      <c r="C64" s="3" t="str">
        <f>IF(K60&lt;&gt;"",K60,"")</f>
        <v/>
      </c>
      <c r="D64" s="62" t="str">
        <f>IF(J60&lt;&gt;"",J60,"")</f>
        <v>-</v>
      </c>
      <c r="E64" s="7" t="str">
        <f>IF(I60&lt;&gt;"",I60,"")</f>
        <v/>
      </c>
      <c r="F64" s="62" t="str">
        <f>IF(K62&lt;&gt;"",K62,"")</f>
        <v/>
      </c>
      <c r="G64" s="62" t="str">
        <f>IF(J62&lt;&gt;"",J62,"")</f>
        <v>-</v>
      </c>
      <c r="H64" s="7" t="str">
        <f>IF(I62&lt;&gt;"",I62,"")</f>
        <v/>
      </c>
      <c r="I64" s="63"/>
      <c r="J64" s="63"/>
      <c r="K64" s="9"/>
      <c r="L64" s="316" t="str">
        <f>IF(ISNA(VLOOKUP(CONCATENATE($B63,L$58,"2"),'P&amp;R'!$N$8:$Q$1113,3,FALSE)), "", VLOOKUP(CONCATENATE($B63,L$58,"2"),'P&amp;R'!$N$8:$Q$1113,3,FALSE))</f>
        <v/>
      </c>
      <c r="M64" s="316" t="str">
        <f>IF(ISNA(VLOOKUP(CONCATENATE($B63,L$58,"2"),'P&amp;R'!$N$8:$Q$1113,4,FALSE)), "", VLOOKUP(CONCATENATE($B63,L$58,"2"),'P&amp;R'!$N$8:$Q$1113,4,FALSE))</f>
        <v>-</v>
      </c>
      <c r="N64" s="317" t="str">
        <f>IF(ISNA(VLOOKUP(CONCATENATE(L$58,$B63,"2"),'P&amp;R'!$N$8:$Q$1113,3,FALSE)), "", VLOOKUP(CONCATENATE(L$58,$B63,"2"),'P&amp;R'!$N$8:$Q$1113,3,FALSE))</f>
        <v/>
      </c>
      <c r="O64" s="316" t="str">
        <f>IF(ISNA(VLOOKUP(CONCATENATE($B63,O$58,"2"),'P&amp;R'!$N$8:$Q$1113,3,FALSE)), "", VLOOKUP(CONCATENATE($B63,O$58,"2"),'P&amp;R'!$N$8:$Q$1113,3,FALSE))</f>
        <v/>
      </c>
      <c r="P64" s="316" t="str">
        <f>IF(ISNA(VLOOKUP(CONCATENATE($B63,O$58,"2"),'P&amp;R'!$N$8:$Q$1113,4,FALSE)), "", VLOOKUP(CONCATENATE($B63,O$58,"2"),'P&amp;R'!$N$8:$Q$1113,4,FALSE))</f>
        <v>-</v>
      </c>
      <c r="Q64" s="317" t="str">
        <f>IF(ISNA(VLOOKUP(CONCATENATE(O$58,$B63,"2"),'P&amp;R'!$N$8:$Q$1113,3,FALSE)), "", VLOOKUP(CONCATENATE(O$58,$B63,"2"),'P&amp;R'!$N$8:$Q$1113,3,FALSE))</f>
        <v/>
      </c>
      <c r="R64" s="316" t="str">
        <f>IF(ISNA(VLOOKUP(CONCATENATE($B63,R$58,"2"),'P&amp;R'!$N$8:$Q$1113,3,FALSE)), "", VLOOKUP(CONCATENATE($B63,R$58,"2"),'P&amp;R'!$N$8:$Q$1113,3,FALSE))</f>
        <v/>
      </c>
      <c r="S64" s="316" t="str">
        <f>IF(ISNA(VLOOKUP(CONCATENATE($B63,R$58,"2"),'P&amp;R'!$N$8:$Q$1113,4,FALSE)), "", VLOOKUP(CONCATENATE($B63,R$58,"2"),'P&amp;R'!$N$8:$Q$1113,4,FALSE))</f>
        <v>-</v>
      </c>
      <c r="T64" s="317" t="str">
        <f>IF(ISNA(VLOOKUP(CONCATENATE(R$58,$B63,"2"),'P&amp;R'!$N$8:$Q$1113,3,FALSE)), "", VLOOKUP(CONCATENATE(R$58,$B63,"2"),'P&amp;R'!$N$8:$Q$1113,3,FALSE))</f>
        <v/>
      </c>
      <c r="U64" s="316" t="str">
        <f>IF(ISNA(VLOOKUP(CONCATENATE($B63,U$58,"2"),'P&amp;R'!$N$8:$Q$1113,3,FALSE)), "", VLOOKUP(CONCATENATE($B63,U$58,"2"),'P&amp;R'!$N$8:$Q$1113,3,FALSE))</f>
        <v/>
      </c>
      <c r="V64" s="316" t="str">
        <f>IF(ISNA(VLOOKUP(CONCATENATE($B63,U$58,"2"),'P&amp;R'!$N$8:$Q$1113,4,FALSE)), "", VLOOKUP(CONCATENATE($B63,U$58,"2"),'P&amp;R'!$N$8:$Q$1113,4,FALSE))</f>
        <v>-</v>
      </c>
      <c r="W64" s="317" t="str">
        <f>IF(ISNA(VLOOKUP(CONCATENATE(U$58,$B63,"2"),'P&amp;R'!$N$8:$Q$1113,3,FALSE)), "", VLOOKUP(CONCATENATE(U$58,$B63,"2"),'P&amp;R'!$N$8:$Q$1113,3,FALSE))</f>
        <v/>
      </c>
      <c r="X64" s="316" t="str">
        <f>IF(ISNA(VLOOKUP(CONCATENATE($B63,X$58,"2"),'P&amp;R'!$N$8:$Q$1113,3,FALSE)), "", VLOOKUP(CONCATENATE($B63,X$58,"2"),'P&amp;R'!$N$8:$Q$1113,3,FALSE))</f>
        <v/>
      </c>
      <c r="Y64" s="316" t="str">
        <f>IF(ISNA(VLOOKUP(CONCATENATE($B63,X$58,"2"),'P&amp;R'!$N$8:$Q$1113,4,FALSE)), "", VLOOKUP(CONCATENATE($B63,X$58,"2"),'P&amp;R'!$N$8:$Q$1113,4,FALSE))</f>
        <v/>
      </c>
      <c r="Z64" s="317" t="str">
        <f>IF(ISNA(VLOOKUP(CONCATENATE(X$58,$B63,"2"),'P&amp;R'!$N$8:$Q$1113,3,FALSE)), "", VLOOKUP(CONCATENATE(X$58,$B63,"2"),'P&amp;R'!$N$8:$Q$1113,3,FALSE))</f>
        <v/>
      </c>
      <c r="AA64" s="316" t="str">
        <f>IF(ISNA(VLOOKUP(CONCATENATE($B63,AA$58,"2"),'P&amp;R'!$N$8:$Q$1113,3,FALSE)), "", VLOOKUP(CONCATENATE($B63,AA$58,"2"),'P&amp;R'!$N$8:$Q$1113,3,FALSE))</f>
        <v/>
      </c>
      <c r="AB64" s="316" t="str">
        <f>IF(ISNA(VLOOKUP(CONCATENATE($B63,AA$58,"2"),'P&amp;R'!$N$8:$Q$1113,4,FALSE)), "", VLOOKUP(CONCATENATE($B63,AA$58,"2"),'P&amp;R'!$N$8:$Q$1113,4,FALSE))</f>
        <v>-</v>
      </c>
      <c r="AC64" s="317" t="str">
        <f>IF(ISNA(VLOOKUP(CONCATENATE(AA$58,$B63,"2"),'P&amp;R'!$N$8:$Q$1113,3,FALSE)), "", VLOOKUP(CONCATENATE(AA$58,$B63,"2"),'P&amp;R'!$N$8:$Q$1113,3,FALSE))</f>
        <v/>
      </c>
      <c r="AD64" s="316" t="str">
        <f>IF(ISNA(VLOOKUP(CONCATENATE($B63,AD$58,"2"),'P&amp;R'!$N$8:$Q$1113,3,FALSE)), "", VLOOKUP(CONCATENATE($B63,AD$58,"2"),'P&amp;R'!$N$8:$Q$1113,3,FALSE))</f>
        <v/>
      </c>
      <c r="AE64" s="316" t="str">
        <f>IF(ISNA(VLOOKUP(CONCATENATE($B63,AD$58,"2"),'P&amp;R'!$N$8:$Q$1113,4,FALSE)), "", VLOOKUP(CONCATENATE($B63,AD$58,"2"),'P&amp;R'!$N$8:$Q$1113,4,FALSE))</f>
        <v/>
      </c>
      <c r="AF64" s="317" t="str">
        <f>IF(ISNA(VLOOKUP(CONCATENATE(AD$58,$B63,"2"),'P&amp;R'!$N$8:$Q$1113,3,FALSE)), "", VLOOKUP(CONCATENATE(AD$58,$B63,"2"),'P&amp;R'!$N$8:$Q$1113,3,FALSE))</f>
        <v/>
      </c>
      <c r="AG64" s="316" t="str">
        <f>IF(ISNA(VLOOKUP(CONCATENATE($B63,AG$58,"2"),'P&amp;R'!$N$8:$Q$1113,3,FALSE)), "", VLOOKUP(CONCATENATE($B63,AG$58,"2"),'P&amp;R'!$N$8:$Q$1113,3,FALSE))</f>
        <v/>
      </c>
      <c r="AH64" s="316" t="str">
        <f>IF(ISNA(VLOOKUP(CONCATENATE($B63,AG$58,"2"),'P&amp;R'!$N$8:$Q$1113,4,FALSE)), "", VLOOKUP(CONCATENATE($B63,AG$58,"2"),'P&amp;R'!$N$8:$Q$1113,4,FALSE))</f>
        <v/>
      </c>
      <c r="AI64" s="317" t="str">
        <f>IF(ISNA(VLOOKUP(CONCATENATE(AG$58,$B63,"2"),'P&amp;R'!$N$8:$Q$1113,3,FALSE)), "", VLOOKUP(CONCATENATE(AG$58,$B63,"2"),'P&amp;R'!$N$8:$Q$1113,3,FALSE))</f>
        <v/>
      </c>
      <c r="AJ64" s="316" t="str">
        <f>IF(ISNA(VLOOKUP(CONCATENATE($B63,AJ$58,"2"),'P&amp;R'!$N$8:$Q$1113,3,FALSE)), "", VLOOKUP(CONCATENATE($B63,AJ$58,"2"),'P&amp;R'!$N$8:$Q$1113,3,FALSE))</f>
        <v/>
      </c>
      <c r="AK64" s="316" t="str">
        <f>IF(ISNA(VLOOKUP(CONCATENATE($B63,AJ$58,"2"),'P&amp;R'!$N$8:$Q$1113,4,FALSE)), "", VLOOKUP(CONCATENATE($B63,AJ$58,"2"),'P&amp;R'!$N$8:$Q$1113,4,FALSE))</f>
        <v/>
      </c>
      <c r="AL64" s="317" t="str">
        <f>IF(ISNA(VLOOKUP(CONCATENATE(AJ$58,$B63,"2"),'P&amp;R'!$N$8:$Q$1113,3,FALSE)), "", VLOOKUP(CONCATENATE(AJ$58,$B63,"2"),'P&amp;R'!$N$8:$Q$1113,3,FALSE))</f>
        <v/>
      </c>
      <c r="AM64" s="316" t="str">
        <f>IF(ISNA(VLOOKUP(CONCATENATE($B63,AM$58,"2"),'P&amp;R'!$N$8:$Q$1113,3,FALSE)), "", VLOOKUP(CONCATENATE($B63,AM$58,"2"),'P&amp;R'!$N$8:$Q$1113,3,FALSE))</f>
        <v/>
      </c>
      <c r="AN64" s="316" t="str">
        <f>IF(ISNA(VLOOKUP(CONCATENATE($B63,AM$58,"2"),'P&amp;R'!$N$8:$Q$1113,4,FALSE)), "", VLOOKUP(CONCATENATE($B63,AM$58,"2"),'P&amp;R'!$N$8:$Q$1113,4,FALSE))</f>
        <v/>
      </c>
      <c r="AO64" s="317" t="str">
        <f>IF(ISNA(VLOOKUP(CONCATENATE(AM$58,$B63,"2"),'P&amp;R'!$N$8:$Q$1113,3,FALSE)), "", VLOOKUP(CONCATENATE(AM$58,$B63,"2"),'P&amp;R'!$N$8:$Q$1113,3,FALSE))</f>
        <v/>
      </c>
      <c r="AP64" s="316" t="str">
        <f>IF(ISNA(VLOOKUP(CONCATENATE($B63,AP$58,"2"),'P&amp;R'!$N$8:$Q$1113,3,FALSE)), "", VLOOKUP(CONCATENATE($B63,AP$58,"2"),'P&amp;R'!$N$8:$Q$1113,3,FALSE))</f>
        <v/>
      </c>
      <c r="AQ64" s="316" t="str">
        <f>IF(ISNA(VLOOKUP(CONCATENATE($B63,AP$58,"2"),'P&amp;R'!$N$8:$Q$1113,4,FALSE)), "", VLOOKUP(CONCATENATE($B63,AP$58,"2"),'P&amp;R'!$N$8:$Q$1113,4,FALSE))</f>
        <v/>
      </c>
      <c r="AR64" s="317" t="str">
        <f>IF(ISNA(VLOOKUP(CONCATENATE(AP$58,$B63,"2"),'P&amp;R'!$N$8:$Q$1113,3,FALSE)), "", VLOOKUP(CONCATENATE(AP$58,$B63,"2"),'P&amp;R'!$N$8:$Q$1113,3,FALSE))</f>
        <v/>
      </c>
      <c r="AS64" s="316" t="str">
        <f>IF(ISNA(VLOOKUP(CONCATENATE($B63,AS$58,"2"),'P&amp;R'!$N$8:$Q$1113,3,FALSE)), "", VLOOKUP(CONCATENATE($B63,AS$58,"2"),'P&amp;R'!$N$8:$Q$1113,3,FALSE))</f>
        <v/>
      </c>
      <c r="AT64" s="316" t="str">
        <f>IF(ISNA(VLOOKUP(CONCATENATE($B63,AS$58,"2"),'P&amp;R'!$N$8:$Q$1113,4,FALSE)), "", VLOOKUP(CONCATENATE($B63,AS$58,"2"),'P&amp;R'!$N$8:$Q$1113,4,FALSE))</f>
        <v/>
      </c>
      <c r="AU64" s="317" t="str">
        <f>IF(ISNA(VLOOKUP(CONCATENATE(AS$58,$B63,"2"),'P&amp;R'!$N$8:$Q$1113,3,FALSE)), "", VLOOKUP(CONCATENATE(AS$58,$B63,"2"),'P&amp;R'!$N$8:$Q$1113,3,FALSE))</f>
        <v/>
      </c>
      <c r="AV64" s="316" t="str">
        <f>IF(ISNA(VLOOKUP(CONCATENATE($B63,AV$58,"2"),'P&amp;R'!$N$8:$Q$1113,3,FALSE)), "", VLOOKUP(CONCATENATE($B63,AV$58,"2"),'P&amp;R'!$N$8:$Q$1113,3,FALSE))</f>
        <v/>
      </c>
      <c r="AW64" s="316" t="str">
        <f>IF(ISNA(VLOOKUP(CONCATENATE($B63,AV$58,"2"),'P&amp;R'!$N$8:$Q$1113,4,FALSE)), "", VLOOKUP(CONCATENATE($B63,AV$58,"2"),'P&amp;R'!$N$8:$Q$1113,4,FALSE))</f>
        <v/>
      </c>
      <c r="AX64" s="317" t="str">
        <f>IF(ISNA(VLOOKUP(CONCATENATE(AV$58,$B63,"2"),'P&amp;R'!$N$8:$Q$1113,3,FALSE)), "", VLOOKUP(CONCATENATE(AV$58,$B63,"2"),'P&amp;R'!$N$8:$Q$1113,3,FALSE))</f>
        <v/>
      </c>
      <c r="AY64" s="316" t="str">
        <f>IF(ISNA(VLOOKUP(CONCATENATE($B63,AY$58,"2"),'P&amp;R'!$N$8:$Q$1113,3,FALSE)), "", VLOOKUP(CONCATENATE($B63,AY$58,"2"),'P&amp;R'!$N$8:$Q$1113,3,FALSE))</f>
        <v/>
      </c>
      <c r="AZ64" s="316" t="str">
        <f>IF(ISNA(VLOOKUP(CONCATENATE($B63,AY$58,"2"),'P&amp;R'!$N$8:$Q$1113,4,FALSE)), "", VLOOKUP(CONCATENATE($B63,AY$58,"2"),'P&amp;R'!$N$8:$Q$1113,4,FALSE))</f>
        <v/>
      </c>
      <c r="BA64" s="317" t="str">
        <f>IF(ISNA(VLOOKUP(CONCATENATE(AY$58,$B63,"2"),'P&amp;R'!$N$8:$Q$1113,3,FALSE)), "", VLOOKUP(CONCATENATE(AY$58,$B63,"2"),'P&amp;R'!$N$8:$Q$1113,3,FALSE))</f>
        <v/>
      </c>
      <c r="BB64" s="316" t="str">
        <f>IF(ISNA(VLOOKUP(CONCATENATE($B63,BB$58,"2"),'P&amp;R'!$N$8:$Q$1113,3,FALSE)), "", VLOOKUP(CONCATENATE($B63,BB$58,"2"),'P&amp;R'!$N$8:$Q$1113,3,FALSE))</f>
        <v/>
      </c>
      <c r="BC64" s="316" t="str">
        <f>IF(ISNA(VLOOKUP(CONCATENATE($B63,BB$58,"2"),'P&amp;R'!$N$8:$Q$1113,4,FALSE)), "", VLOOKUP(CONCATENATE($B63,BB$58,"2"),'P&amp;R'!$N$8:$Q$1113,4,FALSE))</f>
        <v/>
      </c>
      <c r="BD64" s="317" t="str">
        <f>IF(ISNA(VLOOKUP(CONCATENATE(BB$58,$B63,"2"),'P&amp;R'!$N$8:$Q$1113,3,FALSE)), "", VLOOKUP(CONCATENATE(BB$58,$B63,"2"),'P&amp;R'!$N$8:$Q$1113,3,FALSE))</f>
        <v/>
      </c>
      <c r="BE64" s="316" t="str">
        <f>IF(ISNA(VLOOKUP(CONCATENATE($B63,BE$58,"2"),'P&amp;R'!$N$8:$Q$1113,3,FALSE)), "", VLOOKUP(CONCATENATE($B63,BE$58,"2"),'P&amp;R'!$N$8:$Q$1113,3,FALSE))</f>
        <v/>
      </c>
      <c r="BF64" s="316" t="str">
        <f>IF(ISNA(VLOOKUP(CONCATENATE($B63,BE$58,"2"),'P&amp;R'!$N$8:$Q$1113,4,FALSE)), "", VLOOKUP(CONCATENATE($B63,BE$58,"2"),'P&amp;R'!$N$8:$Q$1113,4,FALSE))</f>
        <v/>
      </c>
      <c r="BG64" s="317" t="str">
        <f>IF(ISNA(VLOOKUP(CONCATENATE(BE$58,$B63,"2"),'P&amp;R'!$N$8:$Q$1113,3,FALSE)), "", VLOOKUP(CONCATENATE(BE$58,$B63,"2"),'P&amp;R'!$N$8:$Q$1113,3,FALSE))</f>
        <v/>
      </c>
      <c r="BH64" s="316" t="str">
        <f>IF(ISNA(VLOOKUP(CONCATENATE($B63,BH$58,"2"),'P&amp;R'!$N$8:$Q$1113,3,FALSE)), "", VLOOKUP(CONCATENATE($B63,BH$58,"2"),'P&amp;R'!$N$8:$Q$1113,3,FALSE))</f>
        <v/>
      </c>
      <c r="BI64" s="316" t="str">
        <f>IF(ISNA(VLOOKUP(CONCATENATE($B63,BH$58,"2"),'P&amp;R'!$N$8:$Q$1113,4,FALSE)), "", VLOOKUP(CONCATENATE($B63,BH$58,"2"),'P&amp;R'!$N$8:$Q$1113,4,FALSE))</f>
        <v/>
      </c>
      <c r="BJ64" s="317" t="str">
        <f>IF(ISNA(VLOOKUP(CONCATENATE(BH$58,$B63,"2"),'P&amp;R'!$N$8:$Q$1113,3,FALSE)), "", VLOOKUP(CONCATENATE(BH$58,$B63,"2"),'P&amp;R'!$N$8:$Q$1113,3,FALSE))</f>
        <v/>
      </c>
      <c r="BK64" s="316" t="str">
        <f>IF(ISNA(VLOOKUP(CONCATENATE($B63,BK$58,"2"),'P&amp;R'!$N$8:$Q$1113,3,FALSE)), "", VLOOKUP(CONCATENATE($B63,BK$58,"2"),'P&amp;R'!$N$8:$Q$1113,3,FALSE))</f>
        <v/>
      </c>
      <c r="BL64" s="316" t="str">
        <f>IF(ISNA(VLOOKUP(CONCATENATE($B63,BK$58,"2"),'P&amp;R'!$N$8:$Q$1113,4,FALSE)), "", VLOOKUP(CONCATENATE($B63,BK$58,"2"),'P&amp;R'!$N$8:$Q$1113,4,FALSE))</f>
        <v/>
      </c>
      <c r="BM64" s="317" t="str">
        <f>IF(ISNA(VLOOKUP(CONCATENATE(BK$58,$B63,"2"),'P&amp;R'!$N$8:$Q$1113,3,FALSE)), "", VLOOKUP(CONCATENATE(BK$58,$B63,"2"),'P&amp;R'!$N$8:$Q$1113,3,FALSE))</f>
        <v/>
      </c>
      <c r="BN64" s="316" t="str">
        <f>IF(ISNA(VLOOKUP(CONCATENATE($B63,BN$58,"2"),'P&amp;R'!$N$8:$Q$1113,3,FALSE)), "", VLOOKUP(CONCATENATE($B63,BN$58,"2"),'P&amp;R'!$N$8:$Q$1113,3,FALSE))</f>
        <v/>
      </c>
      <c r="BO64" s="316" t="str">
        <f>IF(ISNA(VLOOKUP(CONCATENATE($B63,BN$58,"2"),'P&amp;R'!$N$8:$Q$1113,4,FALSE)), "", VLOOKUP(CONCATENATE($B63,BN$58,"2"),'P&amp;R'!$N$8:$Q$1113,4,FALSE))</f>
        <v/>
      </c>
      <c r="BP64" s="317" t="str">
        <f>IF(ISNA(VLOOKUP(CONCATENATE(BN$58,$B63,"2"),'P&amp;R'!$N$8:$Q$1113,3,FALSE)), "", VLOOKUP(CONCATENATE(BN$58,$B63,"2"),'P&amp;R'!$N$8:$Q$1113,3,FALSE))</f>
        <v/>
      </c>
      <c r="BQ64" s="316" t="str">
        <f>IF(ISNA(VLOOKUP(CONCATENATE($B63,BQ$58,"2"),'P&amp;R'!$N$8:$Q$1113,3,FALSE)), "", VLOOKUP(CONCATENATE($B63,BQ$58,"2"),'P&amp;R'!$N$8:$Q$1113,3,FALSE))</f>
        <v/>
      </c>
      <c r="BR64" s="316" t="str">
        <f>IF(ISNA(VLOOKUP(CONCATENATE($B63,BQ$58,"2"),'P&amp;R'!$N$8:$Q$1113,4,FALSE)), "", VLOOKUP(CONCATENATE($B63,BQ$58,"2"),'P&amp;R'!$N$8:$Q$1113,4,FALSE))</f>
        <v/>
      </c>
      <c r="BS64" s="317" t="str">
        <f>IF(ISNA(VLOOKUP(CONCATENATE(BQ$58,$B63,"2"),'P&amp;R'!$N$8:$Q$1113,3,FALSE)), "", VLOOKUP(CONCATENATE(BQ$58,$B63,"2"),'P&amp;R'!$N$8:$Q$1113,3,FALSE))</f>
        <v/>
      </c>
      <c r="BT64" s="316" t="str">
        <f>IF(ISNA(VLOOKUP(CONCATENATE($B63,BT$58,"2"),'P&amp;R'!$N$8:$Q$1113,3,FALSE)), "", VLOOKUP(CONCATENATE($B63,BT$58,"2"),'P&amp;R'!$N$8:$Q$1113,3,FALSE))</f>
        <v/>
      </c>
      <c r="BU64" s="316" t="str">
        <f>IF(ISNA(VLOOKUP(CONCATENATE($B63,BT$58,"2"),'P&amp;R'!$N$8:$Q$1113,4,FALSE)), "", VLOOKUP(CONCATENATE($B63,BT$58,"2"),'P&amp;R'!$N$8:$Q$1113,4,FALSE))</f>
        <v/>
      </c>
      <c r="BV64" s="317" t="str">
        <f>IF(ISNA(VLOOKUP(CONCATENATE(BT$58,$B63,"2"),'P&amp;R'!$N$8:$Q$1113,3,FALSE)), "", VLOOKUP(CONCATENATE(BT$58,$B63,"2"),'P&amp;R'!$N$8:$Q$1113,3,FALSE))</f>
        <v/>
      </c>
      <c r="BW64" s="163"/>
      <c r="BX64" s="86">
        <f>SUM(BY64:CC64)</f>
        <v>0</v>
      </c>
      <c r="BY64" s="89">
        <f>IF(AND(D64&lt;&gt;"DF",C64&gt;E64),1,0)+IF(AND(G64&lt;&gt;"DF",F64&gt;H64),1,0)+IF(AND(J64&lt;&gt;"DF",I64&gt;K64),1,0)+IF(AND(M64&lt;&gt;"DF",L64&gt;N64),1,0)+IF(AND(P64&lt;&gt;"DF",O64&gt;Q64),1,0)+IF(AND(S64&lt;&gt;"DF",R64&gt;T64),1,0)+IF(AND(V64&lt;&gt;"DF",U64&gt;W64),1,0)+IF(AND(Y64&lt;&gt;"DF",X64&gt;Z64),1,0)+IF(AND(AB64&lt;&gt;"DF",AA64&gt;AC64),1,0)+IF(AND(AE64&lt;&gt;"DF",AD64&gt;AF64),1,0)+IF(AND(AH64&lt;&gt;"DF",AG64&gt;AI64),1,0)+IF(AND(AK64&lt;&gt;"DF",AJ64&gt;AL64),1,0)+IF(AND(AN64&lt;&gt;"DF",AM64&gt;AO64),1,0)+IF(AND(AQ64&lt;&gt;"DF",AP64&gt;AR64),1,0)+IF(AND(AT64&lt;&gt;"DF",AS64&gt;AU64),1,0)+IF(AND(AW64&lt;&gt;"DF",AV64&gt;AX64),1,0)+IF(AND(AZ64&lt;&gt;"DF",AY64&gt;BA64),1,0)+IF(AND(BC64&lt;&gt;"DF",BB64&gt;BD64),1,0)+IF(AND(BF64&lt;&gt;"DF",BE64&gt;BG64),1,0)+IF(AND(BI64&lt;&gt;"DF",BH64&gt;BJ64),1,0)+IF(AND(BL64&lt;&gt;"DF",BK64&gt;BM64),1,0)+IF(AND(BO64&lt;&gt;"DF",BN64&gt;BP64),1,0)+IF(AND(BR64&lt;&gt;"DF",BQ64&gt;BS64),1,0)+IF(AND(BU64&lt;&gt;"DF",BT64&gt;BV64),1,0)+BY13</f>
        <v>0</v>
      </c>
      <c r="BZ64" s="89">
        <f>IF(AND(C64=E64,C64&lt;&gt;"",E64&lt;&gt;""),1,0)+IF(AND(F64=H64,F64&lt;&gt;"",H64&lt;&gt;""),1,0)+IF(AND(I64=K64,I64&lt;&gt;"",K64&lt;&gt;""),1,0)+IF(AND(L64=N64,L64&lt;&gt;"",N64&lt;&gt;""),1,0)+IF(AND(O64=Q64,O64&lt;&gt;"",Q64&lt;&gt;""),1,0)+IF(AND(R64=T64,R64&lt;&gt;"",T64&lt;&gt;""),1,0)+IF(AND(U64=W64,U64&lt;&gt;"",W64&lt;&gt;""),1,0)+IF(AND(X64=Z64,X64&lt;&gt;"",Z64&lt;&gt;""),1,0)+IF(AND(AA64=AC64,AA64&lt;&gt;"",AC64&lt;&gt;""),1,0)+IF(AND(AD64=AF64,AD64&lt;&gt;"",AF64&lt;&gt;""),1,0)+IF(AND(AG64=AI64,AG64&lt;&gt;"",AI64&lt;&gt;""),1,0)+IF(AND(AJ64=AL64,AJ64&lt;&gt;"",AL64&lt;&gt;""),1,0)+IF(AND(AM64=AO64,AM64&lt;&gt;"",AO64&lt;&gt;""),1,0)+IF(AND(AP64=AR64,AP64&lt;&gt;"",AR64&lt;&gt;""),1,0)+IF(AND(AS64=AU64,AS64&lt;&gt;"",AU64&lt;&gt;""),1,0)+IF(AND(AV64=AX64,AV64&lt;&gt;"",AX64&lt;&gt;""),1,0)+IF(AND(AY64=BA64,AY64&lt;&gt;"",BA64&lt;&gt;""),1,0)+IF(AND(BB64=BD64,BB64&lt;&gt;"",BD64&lt;&gt;""),1,0)+IF(AND(BE64=BG64,BE64&lt;&gt;"",BG64&lt;&gt;""),1,0)+IF(AND(BH64=BJ64,BH64&lt;&gt;"",BJ64&lt;&gt;""),1,0)+IF(AND(BK64=BM64,BK64&lt;&gt;"",BM64&lt;&gt;""),1,0)+IF(AND(BN64=BP64,BN64&lt;&gt;"",BP64&lt;&gt;""),1,0)+IF(AND(BQ64=BS64,BQ64&lt;&gt;"",BS64&lt;&gt;""),1,0)+IF(AND(BT64=BV64,BT64&lt;&gt;"",BV64&lt;&gt;""),1,0)+BZ13</f>
        <v>0</v>
      </c>
      <c r="CA64" s="89">
        <f>IF(AND(D64&lt;&gt;"DF",C64&lt;E64),1,0)+IF(AND(G64&lt;&gt;"DF",F64&lt;H64),1,0)+IF(AND(J64&lt;&gt;"DF",I64&lt;K64),1,0)+IF(AND(M64&lt;&gt;"DF",L64&lt;N64),1,0)+IF(AND(P64&lt;&gt;"DF",O64&lt;Q64),1,0)+IF(AND(S64&lt;&gt;"DF",R64&lt;T64),1,0)+IF(AND(V64&lt;&gt;"DF",U64&lt;W64),1,0)+IF(AND(Y64&lt;&gt;"DF",X64&lt;Z64),1,0)+IF(AND(AB64&lt;&gt;"DF",AA64&lt;AC64),1,0)+IF(AND(AE64&lt;&gt;"DF",AD64&lt;AF64),1,0)+IF(AND(AH64&lt;&gt;"DF",AG64&lt;AI64),1,0)+IF(AND(AK64&lt;&gt;"DF",AJ64&lt;AL64),1,0)+IF(AND(AN64&lt;&gt;"DF",AM64&lt;AO64),1,0)+IF(AND(AQ64&lt;&gt;"DF",AP64&lt;AR64),1,0)+IF(AND(AT64&lt;&gt;"DF",AS64&lt;AU64),1,0)+IF(AND(AW64&lt;&gt;"DF",AV64&lt;AX64),1,0)+IF(AND(AZ64&lt;&gt;"DF",AY64&lt;BA64),1,0)+IF(AND(BC64&lt;&gt;"DF",BB64&lt;BD64),1,0)+IF(AND(BF64&lt;&gt;"DF",BE64&lt;BG64),1,0)+IF(AND(BI64&lt;&gt;"DF",BH64&lt;BJ64),1,0)+IF(AND(BL64&lt;&gt;"DF",BK64&lt;BM64),1,0)+IF(AND(BO64&lt;&gt;"DF",BN64&lt;BP64),1,0)+IF(AND(BR64&lt;&gt;"DF",BQ64&lt;BS64),1,0)+IF(AND(BU64&lt;&gt;"DF",BT64&lt;BV64),1,0)+CA13</f>
        <v>0</v>
      </c>
      <c r="CB64" s="93">
        <f>IF(AND(D64="DF",C64&gt;E64),1,0)+IF(AND(G64="DF",F64&gt;H64),1,0)+IF(AND(J64="DF",I64&gt;K64),1,0)+IF(AND(M64="DF",L64&gt;N64),1,0)+IF(AND(P64="DF",O64&gt;Q64),1,0)+IF(AND(S64="DF",R64&gt;T64),1,0)+IF(AND(V64="DF",U64&gt;W64),1,0)+IF(AND(Y64="DF",X64&gt;Z64),1,0)+IF(AND(AB64="DF",AA64&gt;AC64),1,0)+IF(AND(AE64="DF",AD64&gt;AF64),1,0)+IF(AND(AH64="DF",AG64&gt;AI64),1,0)+IF(AND(AK64="DF",AJ64&gt;AL64),1,0)+IF(AND(AN64="DF",AM64&gt;AO64),1,0)+IF(AND(AQ64="DF",AP64&gt;AR64),1,0)+IF(AND(AT64="DF",AS64&gt;AU64),1,0)+IF(AND(AW64="DF",AV64&gt;AX64),1,0)+IF(AND(AZ64="DF",AY64&gt;BA64),1,0)+IF(AND(BC64="DF",BB64&gt;BD64),1,0)+IF(AND(BF64="DF",BE64&gt;BG64),1,0)+IF(AND(BI64="DF",BH64&gt;BJ64),1,0)+IF(AND(BL64="DF",BK64&gt;BM64),1,0)+IF(AND(BO64="DF",BN64&gt;BP64),1,0)+IF(AND(BR64="DF",BQ64&gt;BS64),1,0)+IF(AND(BU64="DF",BT64&gt;BV64),1,0)+CB13</f>
        <v>0</v>
      </c>
      <c r="CC64" s="93">
        <f>IF(AND(D64="DF",C64&lt;E64),1,0)+IF(AND(G64="DF",F64&lt;H64),1,0)+IF(AND(J64="DF",I64&lt;K64),1,0)+IF(AND(M64="DF",L64&lt;N64),1,0)+IF(AND(P64="DF",O64&lt;Q64),1,0)+IF(AND(S64="DF",R64&lt;T64),1,0)+IF(AND(V64="DF",U64&lt;W64),1,0)+IF(AND(Y64="DF",X64&lt;Z64),1,0)+IF(AND(AB64="DF",AA64&lt;AC64),1,0)+IF(AND(AE64="DF",AD64&lt;AF64),1,0)+IF(AND(AH64="DF",AG64&lt;AI64),1,0)+IF(AND(AK64="DF",AJ64&lt;AL64),1,0)+IF(AND(AN64="DF",AM64&lt;AO64),1,0)+IF(AND(AQ64="DF",AP64&lt;AR64),1,0)+IF(AND(AT64="DF",AS64&lt;AU64),1,0)+IF(AND(AW64="DF",AV64&lt;AX64),1,0)+IF(AND(AZ64="DF",AY64&lt;BA64),1,0)+IF(AND(BC64="DF",BB64&lt;BD64),1,0)+IF(AND(BF64="DF",BE64&lt;BG64),1,0)+IF(AND(BI64="DF",BH64&lt;BJ64),1,0)+IF(AND(BL64="DF",BK64&lt;BM64),1,0)+IF(AND(BO64="DF",BN64&lt;BP64),1,0)+IF(AND(BR64="DF",BQ64&lt;BS64),1,0)+IF(AND(BU64="DF",BT64&lt;BV64),1,0)+CC13</f>
        <v>0</v>
      </c>
      <c r="CD64" s="97">
        <f>SUM(C64)+SUM(F64)+SUM(I64)+SUM(L64)+SUM(O64)+SUM(R64)+SUM(U64)+SUM(X64)+SUM(AA64)+SUM(AD64)+SUM(AG64)+SUM(AJ64)+SUM(AM64)+SUM(AP64)+SUM(AS64)+SUM(AV64)+SUM(AY64)+SUM(BB64)+SUM(BE64)+SUM(BH64)+SUM(BK64)+SUM(BN64)+SUM(BQ64)+SUM(BT64)+CD13</f>
        <v>0</v>
      </c>
      <c r="CE64" s="97">
        <f>SUM(E64)+SUM(H64)+SUM(K64)+SUM(N64)+SUM(Q64)+SUM(T64)+SUM(W64)+SUM(Z64)+SUM(AC64)+SUM(AF64)+SUM(AI64)+SUM(AL64)+SUM(AO64)+SUM(AR64)+SUM(AU64)+SUM(AX64)+SUM(BA64)+SUM(BD64)+SUM(BG64)+SUM(BJ64)+SUM(BM64)+SUM(BP64)+SUM(BS64)+SUM(BV64)+CE13</f>
        <v>0</v>
      </c>
      <c r="CF64" s="101">
        <f>CD64-CE64</f>
        <v>0</v>
      </c>
      <c r="CG64" s="105">
        <f>SUM(BY64*$BY$5)+SUM(BZ64*$BZ$5)+SUM(CA64*$CA$5)+SUM(CB64*$CB$5)+SUM(CC64*$CC$5)</f>
        <v>0</v>
      </c>
      <c r="CH64" s="19"/>
      <c r="CI64" s="129">
        <f>SUM(CL64:CU64)</f>
        <v>0</v>
      </c>
      <c r="CJ64" s="129">
        <f>(CW64+CY64)-(CX64+CZ64)</f>
        <v>0</v>
      </c>
      <c r="CK64" s="19"/>
      <c r="CL64" s="140">
        <f>IF(AND(CG64=$CG$60,C64&gt;E64,D64="-"),$BY$5,0)+IF(AND(CG64=$CG$62,F64&gt;H64,G64="-"),$BY$5,0)+IF(AND(CG64=$CG$64,I64&gt;K64,J64="-"),$BY$5,0)+IF(AND(CG64=$CG$66,L64&gt;N64,M64="-"),$BY$5,0)+IF(AND(CG64=$CG$68,O64&gt;Q64,P64="-"),$BY$5,0)+IF(AND(CG64=$CG$70,R64&gt;T64,S64="-"),$BY$5,0)+IF(AND(CG64=$CG$72,U64&gt;W64,V64="-"),$BY$5,0)+IF(AND(CG64=$CG$74,X64&gt;Z64,Y64="-"),$BY$5,0)+IF(AND(CG64=$CG$76,AA64&gt;AC64,AB64="-"),$BY$5,0)+IF(AND(CG64=$CG$78,AD64&gt;AF64,AE64="-"),$BY$5,0)+IF(AND(CG64=$CG$80,AG64&gt;AI64,AH64="-"),$BY$5,0)+IF(AND(CG64=$CG$82,AJ64&gt;AL64,AK64="-"),$BY$5,0)+IF(AND(CG64=$CG$84,AM64&gt;AO64,AN64="-"),$BY$5,0)+IF(AND(CG64=$CG$86,AP64&gt;AR64,AQ64="-"),$BY$5,0)+IF(AND(CG64=$CG$88,AS64&gt;AU64,AT64="-"),$BY$5,0)+IF(AND(CG64=$CG$90,AV64&gt;AX64,AW64="-"),$BY$5,0)+IF(AND(CG64=$CG$92,AY64&gt;BA64,AZ64="-"),$BY$5,0)+IF(AND(CG64=$CG$94,BB64&gt;BD64,BC64="-"),$BY$5,0)+IF(AND(CG64=$CG$96,BE64&gt;BG64,BF64="-"),$BY$5,0)+IF(AND(CG64=$CG$98,BH64&gt;BJ64,BI64="-"),$BY$5,0)+IF(AND(CG64=$CG$100,BK64&gt;BM64,BL64="-"),$BY$5,0)+IF(AND(CG64=$CG$102,BN64&gt;BP64,BO64="-"),$BY$5,0)+IF(AND(CG64=$CG$104,BQ64&gt;BS64,BR64="-"),$BY$5,0)+IF(AND(CG64=$CG$106,BT64&gt;BV64,BU64="-"),$BY$5,0)</f>
        <v>0</v>
      </c>
      <c r="CM64" s="141">
        <f>IF(AND(CG64=$CG$60,C64=E64,E64&lt;&gt;"",D64="-"),$BZ$5,0)+IF(AND(CG64=$CG$62,F64=H64,H64&lt;&gt;"",G64="-"),$BZ$5,0)+IF(AND(CG64=$CG$64,I64=K64,K64&lt;&gt;"",J64="-"),$BZ$5,0)+IF(AND(CG64=$CG$66,L64=N64,N64&lt;&gt;"",M64="-"),$BZ$5,0)+IF(AND(CG64=$CG$68,O64=Q64,Q64&lt;&gt;"",P64="-"),$BZ$5,0)+IF(AND(CG64=$CG$70,R64=T64,T64&lt;&gt;"",S64="-"),$BZ$5,0)+IF(AND(CG64=$CG$72,U64=W64,W64&lt;&gt;"",V64="-"),$BZ$5,0)+IF(AND(CG64=$CG$74,X64=Z64,Z64&lt;&gt;"",Y64="-"),$BZ$5,0)+IF(AND(CG64=$CG$76,AA64=AC64,AC64&lt;&gt;"",AB64="-"),$BZ$5,0)+IF(AND(CG64=$CG$78,AD64=AF64,AF64&lt;&gt;"",AE64="-"),$BZ$5,0)+IF(AND(CG64=$CG$80,AG64=AI64,AI64&lt;&gt;"",AH64="-"),$BZ$5,0)+IF(AND(CG64=$CG$82,AJ64=AL64,AL64&lt;&gt;"",AK64="-"),$BZ$5,0)+IF(AND(CG64=$CG$84,AM64=AO64,AO64&lt;&gt;"",AN64="-"),$BZ$5,0)+IF(AND(CG64=$CG$86,AP64=AR64,AR64&lt;&gt;"",AQ64="-"),$BZ$5,0)+IF(AND(CG64=$CG$88,AS64=AU64,AU64&lt;&gt;"",AT64="-"),$BZ$5,0)+IF(AND(CG64=$CG$90,AV64=AX64,AX64&lt;&gt;"",AW64="-"),$BZ$5,0)+IF(AND(CG64=$CG$92,AY64=BA64,BA64&lt;&gt;"",AZ64="-"),$BZ$5,0)+IF(AND(CG64=$CG$94,BB64=BD64,BD64&lt;&gt;"",BC64="-"),$BZ$5,0)+IF(AND(CG64=$CG$96,BE64=BG64,BG64&lt;&gt;"",BF64="-"),$BZ$5,0)+IF(AND(CG64=$CG$98,BH64=BJ64,BJ64&lt;&gt;"",BI64="-"),$BZ$5,0)+IF(AND(CG64=$CG$100,BK64=BM64,BM64&lt;&gt;"",BL64="-"),$BZ$5,0)+IF(AND(CG64=$CG$102,BN64=BP64,BP64&lt;&gt;"",BO64="-"),$BZ$5,0)+IF(AND(CG64=$CG$104,BQ64=BS64,BS64&lt;&gt;"",BR64="-"),$BZ$5,0)+IF(AND(CG64=$CG$106,BT64=BV64,BV64&lt;&gt;"",BU64="-"),$BZ$5,0)</f>
        <v>0</v>
      </c>
      <c r="CN64" s="141">
        <f>IF(AND(CG64=$CG$60,C64&lt;E64,D64="-"),$CA$5,0)+IF(AND(CG64=$CG$62,F64&lt;H64,G64="-"),$CA$5,0)+IF(AND(CG64=$CG$64,I64&lt;K64,J64="-"),$CA$5,0)+IF(AND(CG64=$CG$66,L64&lt;N64,M64="-"),$CA$5,0)+IF(AND(CG64=$CG$68,O64&lt;Q64,P64="-"),$CA$5,0)+IF(AND(CG64=$CG$70,R64&lt;T64,S64="-"),$CA$5,0)+IF(AND(CG64=$CG$72,U64&lt;W64,V64="-"),$CA$5,0)+IF(AND(CG64=$CG$74,X64&lt;Z64,Y64="-"),$CA$5,0)+IF(AND(CG64=$CG$76,AA64&lt;AC64,AB64="-"),$CA$5,0)+IF(AND(CG64=$CG$78,AD64&lt;AF64,AE64="-"),$CA$5,0)+IF(AND(CG64=$CG$80,AG64&lt;AI64,AH64="-"),$CA$5,0)+IF(AND(CG64=$CG$82,AJ64&lt;AL64,AK64="-"),$CA$5,0)+IF(AND(CG64=$CG$84,AM64&lt;AO64,AN64="-"),$CA$5,0)+IF(AND(CG64=$CG$86,AP64&lt;AR64,AQ64="-"),$CA$5,0)+IF(AND(CG64=$CG$88,AS64&lt;AU64,AT64="-"),$CA$5,0)+IF(AND(CG64=$CG$90,AV64&lt;AX64,AW64="-"),$CA$5,0)+IF(AND(CG64=$CG$92,AY64&lt;BA64,AZ64="-"),$CA$5,0)+IF(AND(CG64=$CG$94,BB64&lt;BD64,BC64="-"),$CA$5,0)+IF(AND(CG64=$CG$96,BE64&lt;BG64,BF64="-"),$CA$5,0)+IF(AND(CG64=$CG$98,BH64&lt;BJ64,BI64="-"),$CA$5,0)+IF(AND(CG64=$CG$100,BK64&lt;BM64,BL64="-"),$CA$5,0)+IF(AND(CG64=$CG$102,BN64&lt;BP64,BO64="-"),$CA$5,0)+IF(AND(CG64=$CG$104,BQ64&lt;BS64,BR64="-"),$CA$5,0)+IF(AND(CG64=$CG$106,BT64&lt;BV64,BU64="-"),$CA$5,0)</f>
        <v>0</v>
      </c>
      <c r="CO64" s="141">
        <f>IF(AND(CG64=$CG$60,C64&gt;E64,D64="DF"),$CB$5,0)+IF(AND(CG64=$CG$62,F64&gt;H64,G64="DF"),$CB$5,0)+IF(AND(CG64=$CG$64,I64&gt;K64,J64="DF"),$CB$5,0)+IF(AND(CG64=$CG$66,L64&gt;N64,M64="DF"),$CB$5,0)+IF(AND(CG64=$CG$68,O64&gt;Q64,P64="DF"),$CB$5,0)+IF(AND(CG64=$CG$70,R64&gt;T64,S64="DF"),$CB$5,0)+IF(AND(CG64=$CG$72,U64&gt;W64,V64="DF"),$CB$5,0)+IF(AND(CG64=$CG$74,X64&gt;Z64,Y64="DF"),$CB$5,0)+IF(AND(CG64=$CG$76,AA64&gt;AC64,AB64="DF"),$CB$5,0)+IF(AND(CG64=$CG$78,AD64&gt;AF64,AE64="DF"),$CB$5,0)+IF(AND(CG64=$CG$80,AG64&gt;AI64,AH64="DF"),$CB$5,0)+IF(AND(CG64=$CG$82,AJ64&gt;AL64,AK64="DF"),$CB$5,0)+IF(AND(CG64=$CG$84,AM64&gt;AO64,AN64="DF"),$CB$5,0)+IF(AND(CG64=$CG$86,AP64&gt;AR64,AQ64="DF"),$CB$5,0)+IF(AND(CG64=$CG$88,AS64&gt;AU64,AT64="DF"),$CB$5,0)+IF(AND(CG64=$CG$90,AV64&gt;AX64,AW64="DF"),$CB$5,0)+IF(AND(CG64=$CG$92,AY64&gt;BA64,AZ64="DF"),$CB$5,0)+IF(AND(CG64=$CG$94,BB64&gt;BD64,BC64="DF"),$CB$5,0)+IF(AND(CG64=$CG$96,BE64&gt;BG64,BF64="DF"),$CB$5,0)+IF(AND(CG64=$CG$98,BH64&gt;BJ64,BI64="DF"),$CB$5,0)+IF(AND(CG64=$CG$100,BK64&gt;BM64,BL64="DF"),$CB$5,0)+IF(AND(CG64=$CG$102,BN64&gt;BP64,BO64="DF"),$CB$5,0)+IF(AND(CG64=$CG$104,BQ64&gt;BS64,BR64="DF"),$CB$5,0)+IF(AND(CG64=$CG$106,BT64&gt;BV64,BU64="DF"),$CB$5,0)</f>
        <v>0</v>
      </c>
      <c r="CP64" s="142">
        <f>IF(AND(CG64=$CG$60,C64&lt;E64,D64="DF"),$CC$5,0)+IF(AND(CG64=$CG$62,F64&lt;H64,G64="DF"),$CC$5,0)+IF(AND(CG64=$CG$64,I64&lt;K64,J64="DF"),$CC$5,0)+IF(AND(CG64=$CG$66,L64&lt;N64,M64="DF"),$CC$5,0)+IF(AND(CG64=$CG$68,O64&lt;Q64,P64="DF"),$CC$5,0)+IF(AND(CG64=$CG$70,R64&lt;T64,S64="DF"),$CC$5,0)+IF(AND(CG64=$CG$72,U64&lt;W64,V64="DF"),$CC$5,0)+IF(AND(CG64=$CG$74,X64&lt;Z64,Y64="DF"),$CC$5,0)+IF(AND(CG64=$CG$76,AA64&lt;AC64,AB64="DF"),$CC$5,0)+IF(AND(CG64=$CG$78,AD64&lt;AF64,AE64="DF"),$CC$5,0)+IF(AND(CG64=$CG$80,AG64&lt;AI64,AH64="DF"),$CC$5,0)+IF(AND(CG64=$CG$82,AJ64&lt;AL64,AK64="DF"),$CC$5,0)+IF(AND(CG64=$CG$84,AM64&lt;AO64,AN64="DF"),$CC$5,0)+IF(AND(CG64=$CG$86,AP64&lt;AR64,AQ64="DF"),$CC$5,0)+IF(AND(CG64=$CG$88,AS64&lt;AU64,AT64="DF"),$CC$5,0)+IF(AND(CG64=$CG$90,AV64&lt;AX64,AW64="DF"),$CC$5,0)+IF(AND(CG64=$CG$92,AY64&lt;BA64,AZ64="DF"),$CC$5,0)+IF(AND(CG64=$CG$94,BB64&lt;BD64,BC64="DF"),$CC$5,0)+IF(AND(CG64=$CG$96,BE64&lt;BG64,BF64="DF"),$CC$5,0)+IF(AND(CG64=$CG$98,BH64&lt;BJ64,BI64="DF"),$CC$5,0)+IF(AND(CG64=$CG$100,BK64&lt;BM64,BL64="DF"),$CC$5,0)+IF(AND(CG64=$CG$102,BN64&lt;BP64,BO64="DF"),$CC$5,0)+IF(AND(CG64=$CG$104,BQ64&lt;BS64,BR64="DF"),$CC$5,0)+IF(AND(CG64=$CG$106,BT64&lt;BV64,BU64="DF"),$CC$5,0)</f>
        <v>0</v>
      </c>
      <c r="CQ64" s="146">
        <f>IF(AND(CG64=$CG$60,C13&gt;E13,D13="-"),$BY$5,0)+IF(AND(CG64=$CG$62,F13&gt;H13,G13="-"),$BY$5,0)+IF(AND(CG64=$CG$64,I13&gt;K13,J13="-"),$BY$5,0)+IF(AND(CG64=$CG$66,L13&gt;N13,M13="-"),$BY$5,0)+IF(AND(CG64=$CG$68,O13&gt;Q13,P13="-"),$BY$5,0)+IF(AND(CG64=$CG$70,R13&gt;T13,S13="-"),$BY$5,0)+IF(AND(CG64=$CG$72,U13&gt;W13,V13="-"),$BY$5,0)+IF(AND(CG64=$CG$74,X13&gt;Z13,Y13="-"),$BY$5,0)+IF(AND(CG64=$CG$76,AA13&gt;AC13,AB13="-"),$BY$5,0)+IF(AND(CG64=$CG$78,AD13&gt;AF13,AE13="-"),$BY$5,0)+IF(AND(CG64=$CG$80,AG13&gt;AI13,AH13="-"),$BY$5,0)+IF(AND(CG64=$CG$82,AJ13&gt;AL13,AK13="-"),$BY$5,0)+IF(AND(CG64=$CG$84,AM13&gt;AO13,AN13="-"),$BY$5,0)+IF(AND(CG64=$CG$86,AP13&gt;AR13,AQ13="-"),$BY$5,0)+IF(AND(CG64=$CG$88,AS13&gt;AU13,AT13="-"),$BY$5,0)+IF(AND(CG64=$CG$90,AV13&gt;AX13,AW13="-"),$BY$5,0)+IF(AND(CG64=$CG$92,AY13&gt;BA13,AZ13="-"),$BY$5,0)+IF(AND(CG64=$CG$94,BB13&gt;BD13,BC13="-"),$BY$5,0)+IF(AND(CG64=$CG$96,BE13&gt;BG13,BF13="-"),$BY$5,0)+IF(AND(CG64=$CG$98,BH13&gt;BJ13,BI13="-"),$BY$5,0)+IF(AND(CG64=$CG$100,BK13&gt;BM13,BL13="-"),$BY$5,0)+IF(AND(CG64=$CG$102,BN13&gt;BP13,BO13="-"),$BY$5,0)+IF(AND(CG64=$CG$104,BQ13&gt;BS13,BR13="-"),$BY$5,0)+IF(AND(CG64=$CG$106,BT13&gt;BV13,BU13="-"),$BY$5,0)</f>
        <v>0</v>
      </c>
      <c r="CR64" s="147">
        <f>IF(AND(CG64=$CG$60,C13=E13,E13&lt;&gt;"",D13="-"),$BZ$5,0)+IF(AND(CG64=$CG$62,F13=H13,H13&lt;&gt;"",G13="-"),$BZ$5,0)+IF(AND(CG64=$CG$64,I13=K13,K13&lt;&gt;"",J13="-"),$BZ$5,0)+IF(AND(CG64=$CG$66,L13=N13,N13&lt;&gt;"",M13="-"),$BZ$5,0)+IF(AND(CG64=$CG$68,O13=Q13,Q13&lt;&gt;"",P13="-"),$BZ$5,0)+IF(AND(CG64=$CG$70,R13=T13,T13&lt;&gt;"",S13="-"),$BZ$5,0)+IF(AND(CG64=$CG$72,U13=W13,W13&lt;&gt;"",V13="-"),$BZ$5,0)+IF(AND(CG64=$CG$74,X13=Z13,Z13&lt;&gt;"",Y13="-"),$BZ$5,0)+IF(AND(CG64=$CG$76,AA13=AC13,AC13&lt;&gt;"",AB13="-"),$BZ$5,0)+IF(AND(CG64=$CG$78,AD13=AF13,AF13&lt;&gt;"",AE13="-"),$BZ$5,0)+IF(AND(CG64=$CG$80,AG13=AI13,AI13&lt;&gt;"",AH13="-"),$BZ$5,0)+IF(AND(CG64=$CG$82,AJ13=AL13,AL13&lt;&gt;"",AK13="-"),$BZ$5,0)+IF(AND(CG64=$CG$84,AM13=AO13,AO13&lt;&gt;"",AN13="-"),$BZ$5,0)+IF(AND(CG64=$CG$86,AP13=AR13,AR13&lt;&gt;"",AQ13="-"),$BZ$5,0)+IF(AND(CG64=$CG$88,AS13=AU13,AU13&lt;&gt;"",AT13="-"),$BZ$5,0)+IF(AND(CG64=$CG$90,AV13=AX13,AX13&lt;&gt;"",AW13="-"),$BZ$5,0)+IF(AND(CG64=$CG$92,AY13=BA13,BA13&lt;&gt;"",AZ13="-"),$BZ$5,0)+IF(AND(CG64=$CG$94,BB13=BD13,BD13&lt;&gt;"",BC13="-"),$BZ$5,0)+IF(AND(CG64=$CG$96,BE13=BG13,BG13&lt;&gt;"",BF13="-"),$BZ$5,0)+IF(AND(CG64=$CG$98,BH13=BJ13,BJ13&lt;&gt;"",BI13="-"),$BZ$5,0)+IF(AND(CG64=$CG$100,BK13=BM13,BM13&lt;&gt;"",BL13="-"),$BZ$5,0)+IF(AND(CG64=$CG$102,BN13=BP13,BP13&lt;&gt;"",BO13="-"),$BZ$5,0)+IF(AND(CG64=$CG$104,BQ13=BS13,BS13&lt;&gt;"",BR13="-"),$BZ$5,0)+IF(AND(CG64=$CG$106,BT13=BV13,BV13&lt;&gt;"",BU13="-"),$BZ$5,0)</f>
        <v>0</v>
      </c>
      <c r="CS64" s="147">
        <f>IF(AND(CG64=$CG$60,C13&lt;E13,D13="-"),$CA$5,0)+IF(AND(CG64=$CG$62,F13&lt;H13,G13="-"),$CA$5,0)+IF(AND(CG64=$CG$64,I13&lt;K13,J13="-"),$CA$5,0)+IF(AND(CG64=$CG$66,L13&lt;N13,M13="-"),$CA$5,0)+IF(AND(CG64=$CG$68,O13&lt;Q13,P13="-"),$CA$5,0)+IF(AND(CG64=$CG$70,R13&lt;T13,S13="-"),$CA$5,0)+IF(AND(CG64=$CG$72,U13&lt;W13,V13="-"),$CA$5,0)+IF(AND(CG64=$CG$74,X13&lt;Z13,Y13="-"),$CA$5,0)+IF(AND(CG64=$CG$76,AA13&lt;AC13,AB13="-"),$CA$5,0)+IF(AND(CG64=$CG$78,AD13&lt;AF13,AE13="-"),$CA$5,0)+IF(AND(CG64=$CG$80,AG13&lt;AI13,AH13="-"),$CA$5,0)+IF(AND(CG64=$CG$82,AJ13&lt;AL13,AK13="-"),$CA$5,0)+IF(AND(CG64=$CG$84,AM13&lt;AO13,AN13="-"),$CA$5,0)+IF(AND(CG64=$CG$86,AP13&lt;AR13,AQ13="-"),$CA$5,0)+IF(AND(CG64=$CG$88,AS13&lt;AU13,AT13="-"),$CA$5,0)+IF(AND(CG64=$CG$90,AV13&lt;AX13,AW13="-"),$CA$5,0)+IF(AND(CG64=$CG$92,AY13&lt;BA13,AZ13="-"),$CA$5,0)+IF(AND(CG64=$CG$94,BB13&lt;BD13,BC13="-"),$CA$5,0)+IF(AND(CG64=$CG$96,BE13&lt;BG13,BF13="-"),$CA$5,0)+IF(AND(CG64=$CG$98,BH13&lt;BJ13,BI13="-"),$CA$5,0)+IF(AND(CG64=$CG$100,BK13&lt;BM13,BL13="-"),$CA$5,0)+IF(AND(CG64=$CG$102,BN13&lt;BP13,BO13="-"),$CA$5,0)+IF(AND(CG64=$CG$104,BQ13&lt;BS13,BR13="-"),$CA$5,0)+IF(AND(CG64=$CG$106,BT13&lt;BV13,BU13="-"),$CA$5,0)</f>
        <v>0</v>
      </c>
      <c r="CT64" s="147">
        <f>IF(AND(CG64=$CG$60,C13&gt;E13,D13="DF"),$CB$5,0)+IF(AND(CG64=$CG$62,F13&gt;H13,G13="DF"),$CB$5,0)+IF(AND(CG64=$CG$64,I13&gt;K13,J13="DF"),$CB$5,0)+IF(AND(CG64=$CG$66,L13&gt;N13,M13="DF"),$CB$5,0)+IF(AND(CG64=$CG$68,O13&gt;Q13,P13="DF"),$CB$5,0)+IF(AND(CG64=$CG$70,R13&gt;T13,S13="DF"),$CB$5,0)+IF(AND(CG64=$CG$72,U13&gt;W13,V13="DF"),$CB$5,0)+IF(AND(CG64=$CG$74,X13&gt;Z13,Y13="DF"),$CB$5,0)+IF(AND(CG64=$CG$76,AA13&gt;AC13,AB13="DF"),$CB$5,0)+IF(AND(CG64=$CG$78,AD13&gt;AF13,AE13="DF"),$CB$5,0)+IF(AND(CG64=$CG$80,AG13&gt;AI13,AH13="DF"),$CB$5,0)+IF(AND(CG64=$CG$82,AJ13&gt;AL13,AK13="DF"),$CB$5,0)+IF(AND(CG64=$CG$84,AM13&gt;AO13,AN13="DF"),$CB$5,0)+IF(AND(CG64=$CG$86,AP13&gt;AR13,AQ13="DF"),$CB$5,0)+IF(AND(CG64=$CG$88,AS13&gt;AU13,AT13="DF"),$CB$5,0)+IF(AND(CG64=$CG$90,AV13&gt;AX13,AW13="DF"),$CB$5,0)+IF(AND(CG64=$CG$92,AY13&gt;BA13,AZ13="DF"),$CB$5,0)+IF(AND(CG64=$CG$94,BB13&gt;BD13,BC13="DF"),$CB$5,0)+IF(AND(CG64=$CG$96,BE13&gt;BG13,BF13="DF"),$CB$5,0)+IF(AND(CG64=$CG$98,BH13&gt;BJ13,BI13="DF"),$CB$5,0)+IF(AND(CG64=$CG$100,BK13&gt;BM13,BL13="DF"),$CB$5,0)+IF(AND(CG64=$CG$102,BN13&gt;BP13,BO13="DF"),$CB$5,0)+IF(AND(CG64=$CG$104,BQ13&gt;BS13,BR13="DF"),$CB$5,0)+IF(AND(CG64=$CG$106,BT13&gt;BV13,BU13="DF"),$CB$5,0)</f>
        <v>0</v>
      </c>
      <c r="CU64" s="148">
        <f>IF(AND(CG64=$CG$60,C13&lt;E13,D13="DF"),$CC$5,0)+IF(AND(CG64=$CG$62,F13&lt;H13,G13="DF"),$CC$5,0)+IF(AND(CG64=$CG$64,I13&lt;K13,J13="DF"),$CC$5,0)+IF(AND(CG64=$CG$66,L13&lt;N13,M13="DF"),$CC$5,0)+IF(AND(CG64=$CG$68,O13&lt;Q13,P13="DF"),$CC$5,0)+IF(AND(CG64=$CG$70,R13&lt;T13,S13="DF"),$CC$5,0)+IF(AND(CG64=$CG$72,U13&lt;W13,V13="DF"),$CC$5,0)+IF(AND(CG64=$CG$74,X13&lt;Z13,Y13="DF"),$CC$5,0)+IF(AND(CG64=$CG$76,AA13&lt;AC13,AB13="DF"),$CC$5,0)+IF(AND(CG64=$CG$78,AD13&lt;AF13,AE13="DF"),$CC$5,0)+IF(AND(CG64=$CG$80,AG13&lt;AI13,AH13="DF"),$CC$5,0)+IF(AND(CG64=$CG$82,AJ13&lt;AL13,AK13="DF"),$CC$5,0)+IF(AND(CG64=$CG$84,AM13&lt;AO13,AN13="DF"),$CC$5,0)+IF(AND(CG64=$CG$86,AP13&lt;AR13,AQ13="DF"),$CC$5,0)+IF(AND(CG64=$CG$88,AS13&lt;AU13,AT13="DF"),$CC$5,0)+IF(AND(CG64=$CG$90,AV13&lt;AX13,AW13="DF"),$CC$5,0)+IF(AND(CG64=$CG$92,AY13&lt;BA13,AZ13="DF"),$CC$5,0)+IF(AND(CG64=$CG$94,BB13&lt;BD13,BC13="DF"),$CC$5,0)+IF(AND(CG64=$CG$96,BE13&lt;BG13,BF13="DF"),$CC$5,0)+IF(AND(CG64=$CG$98,BH13&lt;BJ13,BI13="DF"),$CC$5,0)+IF(AND(CG64=$CG$100,BK13&lt;BM13,BL13="DF"),$CC$5,0)+IF(AND(CG64=$CG$102,BN13&lt;BP13,BO13="DF"),$CC$5,0)+IF(AND(CG64=$CG$104,BQ13&lt;BS13,BR13="DF"),$CC$5,0)+IF(AND(CG64=$CG$106,BT13&lt;BV13,BU13="DF"),$CC$5,0)</f>
        <v>0</v>
      </c>
      <c r="CV64" s="19"/>
      <c r="CW64" s="156">
        <f>IF(AND(CG64=$CG$60),SUM(C64),0)+IF(AND(CG64=$CG$62),SUM(F64),0)+IF(AND(CG64=$CG$64),SUM(I64),0)+IF(AND(CG64=$CG$66),SUM(L64),0)+IF(AND(CG64=$CG$68),SUM(O64),0)+IF(AND(CG64=$CG$70),SUM(R64),0)+IF(AND(CG64=$CG$72),SUM(U64),0)+IF(AND(CG64=$CG$74),SUM(X64),0)+IF(AND(CG64=$CG$76),SUM(AA64),0)+IF(AND(CG64=$CG$78),SUM(AD64),0)+IF(AND(CG64=$CG$80),SUM(AG64),0)+IF(AND(CG64=$CG$82),SUM(AJ64),0)+IF(AND(CG64=$CG$84),SUM(AM64),0)+IF(AND(CG64=$CG$86),SUM(AP64),0)+IF(AND(CG64=$CG$88),SUM(AS64),0)+IF(AND(CG64=$CG$90),SUM(AV64),0)+IF(AND(CG64=$CG$92),SUM(AY64),0)+IF(AND(CG64=$CG$94),SUM(BB64),0)+IF(AND(CG64=$CG$96),SUM(BE64),0)+IF(AND(CG64=$CG$98),SUM(BH64),0)+IF(AND(CG64=$CG$100),SUM(BK64),0)+IF(AND(CG64=$CG$102),SUM(BN64),0)+IF(AND(CG64=$CG$104),SUM(BQ64),0)+IF(AND(CG64=$CG$106),SUM(BT64),0)</f>
        <v>0</v>
      </c>
      <c r="CX64" s="136">
        <f>IF(AND(CG64=$CG$60),SUM(E64),0)+IF(AND(CG64=$CG$62),SUM(H64),0)+IF(AND(CG64=$CG$64),SUM(K64),0)+IF(AND(CG64=$CG$66),SUM(N64),0)+IF(AND(CG64=$CG$68),SUM(Q64),0)+IF(AND(CG64=$CG$70),SUM(T64),0)+IF(AND(CG64=$CG$72),SUM(W64),0)+IF(AND(CG64=$CG$74),SUM(Z64),0)+IF(AND(CG64=$CG$76),SUM(AC64),0)+IF(AND(CG64=$CG$78),SUM(AF64),0)+IF(AND(CG64=$CG$80),SUM(AI64),0)+IF(AND(CG64=$CG$82),SUM(AL64),0)+IF(AND(CG64=$CG$84),SUM(AO64),0)+IF(AND(CG64=$CG$86),SUM(AR64),0)+IF(AND(CG64=$CG$88),SUM(AU64),0)+IF(AND(CG64=$CG$90),SUM(AX64),0)+IF(AND(CG64=$CG$92),SUM(BA64),0)+IF(AND(CG64=$CG$94),SUM(BD64),0)+IF(AND(CG64=$CG$96),SUM(BG64),0)+IF(AND(CG64=$CG$98),SUM(BJ64),0)+IF(AND(CG64=$CG$100),SUM(BM64),0)+IF(AND(CG64=$CG$102),SUM(BP64),0)+IF(AND(CG64=$CG$104),SUM(BS64),0)+IF(AND(CG64=$CG$106),SUM(BV64),0)</f>
        <v>0</v>
      </c>
      <c r="CY64" s="159">
        <f>IF(AND(CG64=$CG$60),SUM(C13),0)+IF(AND(CG64=$CG$62),SUM(F13),0)+IF(AND(CG64=$CG$64),SUM(I13),0)+IF(AND(CG64=$CG$66),SUM(L13),0)+IF(AND(CG64=$CG$68),SUM(O13),0)+IF(AND(CG64=$CG$70),SUM(R13),0)+IF(AND(CG64=$CG$72),SUM(U13),0)+IF(AND(CG64=$CG$74),SUM(X13),0)+IF(AND(CG64=$CG$76),SUM(AA13),0)+IF(AND(CG64=$CG$78),SUM(AD13),0)+IF(AND(CG64=$CG$80),SUM(AG13),0)+IF(AND(CG64=$CG$82),SUM(AJ13),0)+IF(AND(CG64=$CG$84),SUM(AM13),0)+IF(AND(CG64=$CG$86),SUM(AP13),0)+IF(AND(CG64=$CG$88),SUM(AS13),0)+IF(AND(CG64=$CG$90),SUM(AV13),0)+IF(AND(CG64=$CG$92),SUM(AY13),0)+IF(AND(CG64=$CG$94),SUM(BB13),0)+IF(AND(CG64=$CG$96),SUM(BE13),0)+IF(AND(CG64=$CG$98),SUM(BH13),0)+IF(AND(CG64=$CG$100),SUM(BK13),0)+IF(AND(CG64=$CG$102),SUM(BN13),0)+IF(AND(CG64=$CG$104),SUM(BQ13),0)+IF(AND(CG64=$CG$106),SUM(BT13),0)</f>
        <v>0</v>
      </c>
      <c r="CZ64" s="148">
        <f>IF(AND(CG64=$CG$60),SUM(E13),0)+IF(AND(CG64=$CG$62),SUM(H13),0)+IF(AND(CG64=$CG$64),SUM(K13),0)+IF(AND(CG64=$CG$66),SUM(N13),0)+IF(AND(CG64=$CG$68),SUM(Q13),0)+IF(AND(CG64=$CG$70),SUM(T13),0)+IF(AND(CG64=$CG$72),SUM(W13),0)+IF(AND(CG64=$CG$74),SUM(Z13),0)+IF(AND(CG64=$CG$76),SUM(AC13),0)+IF(AND(CG64=$CG$78),SUM(AF13),0)+IF(AND(CG64=$CG$80),SUM(AI13),0)+IF(AND(CG64=$CG$82),SUM(AL13),0)+IF(AND(CG64=$CG$84),SUM(AO13),0)+IF(AND(CG64=$CG$86),SUM(AR13),0)+IF(AND(CG64=$CG$88),SUM(AU13),0)+IF(AND(CG64=$CG$90),SUM(AX13),0)+IF(AND(CG64=$CG$92),SUM(BA13),0)+IF(AND(CG64=$CG$94),SUM(BD13),0)+IF(AND(CG64=$CG$96),SUM(BG13),0)+IF(AND(CG64=$CG$98),SUM(BJ13),0)+IF(AND(CG64=$CG$100),SUM(BM13),0)+IF(AND(CG64=$CG$102),SUM(BP13),0)+IF(AND(CG64=$CG$104),SUM(BS13),0)+IF(AND(CG64=$CG$106),SUM(BV13),0)</f>
        <v>0</v>
      </c>
      <c r="DA64" s="19"/>
    </row>
    <row r="65" spans="2:105" ht="12" customHeight="1" x14ac:dyDescent="0.35">
      <c r="B65" s="448" t="str">
        <f>B14</f>
        <v>MVP</v>
      </c>
      <c r="C65" s="482" t="str">
        <f>IF(L59&lt;&gt;"",L59,"")</f>
        <v/>
      </c>
      <c r="D65" s="435"/>
      <c r="E65" s="462"/>
      <c r="F65" s="434" t="str">
        <f>IF(L61&lt;&gt;"",L61,"")</f>
        <v/>
      </c>
      <c r="G65" s="435"/>
      <c r="H65" s="462"/>
      <c r="I65" s="434" t="str">
        <f>IF(L63&lt;&gt;"",L63,"")</f>
        <v/>
      </c>
      <c r="J65" s="435"/>
      <c r="K65" s="462"/>
      <c r="L65" s="445"/>
      <c r="M65" s="446"/>
      <c r="N65" s="481"/>
      <c r="O65" s="471" t="str">
        <f>IF(ISNA(VLOOKUP(CONCATENATE($B65,O$58,"2"),'P&amp;R'!$N$8:$Q$1113,2,FALSE)), "", VLOOKUP(CONCATENATE($B65,O$58,"2"),'P&amp;R'!$N$8:$Q$1113,2,FALSE))</f>
        <v/>
      </c>
      <c r="P65" s="472"/>
      <c r="Q65" s="473"/>
      <c r="R65" s="471" t="str">
        <f>IF(ISNA(VLOOKUP(CONCATENATE($B65,R$58,"2"),'P&amp;R'!$N$8:$Q$1113,2,FALSE)), "", VLOOKUP(CONCATENATE($B65,R$58,"2"),'P&amp;R'!$N$8:$Q$1113,2,FALSE))</f>
        <v/>
      </c>
      <c r="S65" s="472"/>
      <c r="T65" s="473"/>
      <c r="U65" s="471" t="str">
        <f>IF(ISNA(VLOOKUP(CONCATENATE($B65,U$58,"2"),'P&amp;R'!$N$8:$Q$1113,2,FALSE)), "", VLOOKUP(CONCATENATE($B65,U$58,"2"),'P&amp;R'!$N$8:$Q$1113,2,FALSE))</f>
        <v/>
      </c>
      <c r="V65" s="472"/>
      <c r="W65" s="473"/>
      <c r="X65" s="471" t="str">
        <f>IF(ISNA(VLOOKUP(CONCATENATE($B65,X$58,"2"),'P&amp;R'!$N$8:$Q$1113,2,FALSE)), "", VLOOKUP(CONCATENATE($B65,X$58,"2"),'P&amp;R'!$N$8:$Q$1113,2,FALSE))</f>
        <v/>
      </c>
      <c r="Y65" s="472"/>
      <c r="Z65" s="473"/>
      <c r="AA65" s="471" t="str">
        <f>IF(ISNA(VLOOKUP(CONCATENATE($B65,AA$58,"2"),'P&amp;R'!$N$8:$Q$1113,2,FALSE)), "", VLOOKUP(CONCATENATE($B65,AA$58,"2"),'P&amp;R'!$N$8:$Q$1113,2,FALSE))</f>
        <v/>
      </c>
      <c r="AB65" s="472"/>
      <c r="AC65" s="473"/>
      <c r="AD65" s="471" t="str">
        <f>IF(ISNA(VLOOKUP(CONCATENATE($B65,AD$58,"2"),'P&amp;R'!$N$8:$Q$1113,2,FALSE)), "", VLOOKUP(CONCATENATE($B65,AD$58,"2"),'P&amp;R'!$N$8:$Q$1113,2,FALSE))</f>
        <v/>
      </c>
      <c r="AE65" s="472"/>
      <c r="AF65" s="473"/>
      <c r="AG65" s="471" t="str">
        <f>IF(ISNA(VLOOKUP(CONCATENATE($B65,AG$58,"2"),'P&amp;R'!$N$8:$Q$1113,2,FALSE)), "", VLOOKUP(CONCATENATE($B65,AG$58,"2"),'P&amp;R'!$N$8:$Q$1113,2,FALSE))</f>
        <v/>
      </c>
      <c r="AH65" s="472"/>
      <c r="AI65" s="473"/>
      <c r="AJ65" s="471" t="str">
        <f>IF(ISNA(VLOOKUP(CONCATENATE($B65,AJ$58,"2"),'P&amp;R'!$N$8:$Q$1113,2,FALSE)), "", VLOOKUP(CONCATENATE($B65,AJ$58,"2"),'P&amp;R'!$N$8:$Q$1113,2,FALSE))</f>
        <v/>
      </c>
      <c r="AK65" s="472"/>
      <c r="AL65" s="473"/>
      <c r="AM65" s="471" t="str">
        <f>IF(ISNA(VLOOKUP(CONCATENATE($B65,AM$58,"2"),'P&amp;R'!$N$8:$Q$1113,2,FALSE)), "", VLOOKUP(CONCATENATE($B65,AM$58,"2"),'P&amp;R'!$N$8:$Q$1113,2,FALSE))</f>
        <v/>
      </c>
      <c r="AN65" s="472"/>
      <c r="AO65" s="473"/>
      <c r="AP65" s="471" t="str">
        <f>IF(ISNA(VLOOKUP(CONCATENATE($B65,AP$58,"2"),'P&amp;R'!$N$8:$Q$1113,2,FALSE)), "", VLOOKUP(CONCATENATE($B65,AP$58,"2"),'P&amp;R'!$N$8:$Q$1113,2,FALSE))</f>
        <v/>
      </c>
      <c r="AQ65" s="472"/>
      <c r="AR65" s="473"/>
      <c r="AS65" s="471" t="str">
        <f>IF(ISNA(VLOOKUP(CONCATENATE($B65,AS$58,"2"),'P&amp;R'!$N$8:$Q$1113,2,FALSE)), "", VLOOKUP(CONCATENATE($B65,AS$58,"2"),'P&amp;R'!$N$8:$Q$1113,2,FALSE))</f>
        <v/>
      </c>
      <c r="AT65" s="472"/>
      <c r="AU65" s="473"/>
      <c r="AV65" s="471" t="str">
        <f>IF(ISNA(VLOOKUP(CONCATENATE($B65,AV$58,"2"),'P&amp;R'!$N$8:$Q$1113,2,FALSE)), "", VLOOKUP(CONCATENATE($B65,AV$58,"2"),'P&amp;R'!$N$8:$Q$1113,2,FALSE))</f>
        <v/>
      </c>
      <c r="AW65" s="472"/>
      <c r="AX65" s="473"/>
      <c r="AY65" s="471" t="str">
        <f>IF(ISNA(VLOOKUP(CONCATENATE($B65,AY$58,"2"),'P&amp;R'!$N$8:$Q$1113,2,FALSE)), "", VLOOKUP(CONCATENATE($B65,AY$58,"2"),'P&amp;R'!$N$8:$Q$1113,2,FALSE))</f>
        <v/>
      </c>
      <c r="AZ65" s="472"/>
      <c r="BA65" s="473"/>
      <c r="BB65" s="471" t="str">
        <f>IF(ISNA(VLOOKUP(CONCATENATE($B65,BB$58,"2"),'P&amp;R'!$N$8:$Q$1113,2,FALSE)), "", VLOOKUP(CONCATENATE($B65,BB$58,"2"),'P&amp;R'!$N$8:$Q$1113,2,FALSE))</f>
        <v/>
      </c>
      <c r="BC65" s="472"/>
      <c r="BD65" s="473"/>
      <c r="BE65" s="471" t="str">
        <f>IF(ISNA(VLOOKUP(CONCATENATE($B65,BE$58,"2"),'P&amp;R'!$N$8:$Q$1113,2,FALSE)), "", VLOOKUP(CONCATENATE($B65,BE$58,"2"),'P&amp;R'!$N$8:$Q$1113,2,FALSE))</f>
        <v/>
      </c>
      <c r="BF65" s="472"/>
      <c r="BG65" s="473"/>
      <c r="BH65" s="471" t="str">
        <f>IF(ISNA(VLOOKUP(CONCATENATE($B65,BH$58,"2"),'P&amp;R'!$N$8:$Q$1113,2,FALSE)), "", VLOOKUP(CONCATENATE($B65,BH$58,"2"),'P&amp;R'!$N$8:$Q$1113,2,FALSE))</f>
        <v/>
      </c>
      <c r="BI65" s="472"/>
      <c r="BJ65" s="473"/>
      <c r="BK65" s="471" t="str">
        <f>IF(ISNA(VLOOKUP(CONCATENATE($B65,BK$58,"2"),'P&amp;R'!$N$8:$Q$1113,2,FALSE)), "", VLOOKUP(CONCATENATE($B65,BK$58,"2"),'P&amp;R'!$N$8:$Q$1113,2,FALSE))</f>
        <v/>
      </c>
      <c r="BL65" s="472"/>
      <c r="BM65" s="473"/>
      <c r="BN65" s="471" t="str">
        <f>IF(ISNA(VLOOKUP(CONCATENATE($B65,BN$58,"2"),'P&amp;R'!$N$8:$Q$1113,2,FALSE)), "", VLOOKUP(CONCATENATE($B65,BN$58,"2"),'P&amp;R'!$N$8:$Q$1113,2,FALSE))</f>
        <v/>
      </c>
      <c r="BO65" s="472"/>
      <c r="BP65" s="473"/>
      <c r="BQ65" s="471" t="str">
        <f>IF(ISNA(VLOOKUP(CONCATENATE($B65,BQ$58,"2"),'P&amp;R'!$N$8:$Q$1113,2,FALSE)), "", VLOOKUP(CONCATENATE($B65,BQ$58,"2"),'P&amp;R'!$N$8:$Q$1113,2,FALSE))</f>
        <v/>
      </c>
      <c r="BR65" s="472"/>
      <c r="BS65" s="473"/>
      <c r="BT65" s="471" t="str">
        <f>IF(ISNA(VLOOKUP(CONCATENATE($B65,BT$58,"2"),'P&amp;R'!$N$8:$Q$1113,2,FALSE)), "", VLOOKUP(CONCATENATE($B65,BT$58,"2"),'P&amp;R'!$N$8:$Q$1113,2,FALSE))</f>
        <v/>
      </c>
      <c r="BU65" s="472"/>
      <c r="BV65" s="473"/>
      <c r="BW65" s="162"/>
      <c r="BX65" s="85"/>
      <c r="BY65" s="88"/>
      <c r="BZ65" s="88"/>
      <c r="CA65" s="88"/>
      <c r="CB65" s="92"/>
      <c r="CC65" s="92"/>
      <c r="CD65" s="96"/>
      <c r="CE65" s="96"/>
      <c r="CF65" s="100"/>
      <c r="CG65" s="104"/>
      <c r="CH65" s="19"/>
      <c r="CI65" s="122"/>
      <c r="CJ65" s="122"/>
      <c r="CK65" s="19"/>
      <c r="CL65" s="137"/>
      <c r="CM65" s="138"/>
      <c r="CN65" s="138"/>
      <c r="CO65" s="138"/>
      <c r="CP65" s="139"/>
      <c r="CQ65" s="143"/>
      <c r="CR65" s="144"/>
      <c r="CS65" s="144"/>
      <c r="CT65" s="144"/>
      <c r="CU65" s="145"/>
      <c r="CV65" s="19"/>
      <c r="CW65" s="154"/>
      <c r="CX65" s="155"/>
      <c r="CY65" s="160"/>
      <c r="CZ65" s="161"/>
      <c r="DA65" s="19"/>
    </row>
    <row r="66" spans="2:105" ht="24.9" customHeight="1" x14ac:dyDescent="0.35">
      <c r="B66" s="449"/>
      <c r="C66" s="3" t="str">
        <f>IF(N60&lt;&gt;"",N60,"")</f>
        <v/>
      </c>
      <c r="D66" s="62" t="str">
        <f>IF(M60&lt;&gt;"",M60,"")</f>
        <v>-</v>
      </c>
      <c r="E66" s="7" t="str">
        <f>IF(L60&lt;&gt;"",L60,"")</f>
        <v/>
      </c>
      <c r="F66" s="62" t="str">
        <f>IF(N62&lt;&gt;"",N62,"")</f>
        <v/>
      </c>
      <c r="G66" s="62" t="str">
        <f>IF(M62&lt;&gt;"",M62,"")</f>
        <v>-</v>
      </c>
      <c r="H66" s="7" t="str">
        <f>IF(L62&lt;&gt;"",L62,"")</f>
        <v/>
      </c>
      <c r="I66" s="62" t="str">
        <f>IF(N64&lt;&gt;"",N64,"")</f>
        <v/>
      </c>
      <c r="J66" s="62" t="str">
        <f>IF(M64&lt;&gt;"",M64,"")</f>
        <v>-</v>
      </c>
      <c r="K66" s="7" t="str">
        <f>IF(L64&lt;&gt;"",L64,"")</f>
        <v/>
      </c>
      <c r="L66" s="63"/>
      <c r="M66" s="63"/>
      <c r="N66" s="9"/>
      <c r="O66" s="316" t="str">
        <f>IF(ISNA(VLOOKUP(CONCATENATE($B65,O$58,"2"),'P&amp;R'!$N$8:$Q$1113,3,FALSE)), "", VLOOKUP(CONCATENATE($B65,O$58,"2"),'P&amp;R'!$N$8:$Q$1113,3,FALSE))</f>
        <v/>
      </c>
      <c r="P66" s="316" t="str">
        <f>IF(ISNA(VLOOKUP(CONCATENATE($B65,O$58,"2"),'P&amp;R'!$N$8:$Q$1113,4,FALSE)), "", VLOOKUP(CONCATENATE($B65,O$58,"2"),'P&amp;R'!$N$8:$Q$1113,4,FALSE))</f>
        <v>-</v>
      </c>
      <c r="Q66" s="317" t="str">
        <f>IF(ISNA(VLOOKUP(CONCATENATE(O$58,$B65,"2"),'P&amp;R'!$N$8:$Q$1113,3,FALSE)), "", VLOOKUP(CONCATENATE(O$58,$B65,"2"),'P&amp;R'!$N$8:$Q$1113,3,FALSE))</f>
        <v/>
      </c>
      <c r="R66" s="316" t="str">
        <f>IF(ISNA(VLOOKUP(CONCATENATE($B65,R$58,"2"),'P&amp;R'!$N$8:$Q$1113,3,FALSE)), "", VLOOKUP(CONCATENATE($B65,R$58,"2"),'P&amp;R'!$N$8:$Q$1113,3,FALSE))</f>
        <v/>
      </c>
      <c r="S66" s="316" t="str">
        <f>IF(ISNA(VLOOKUP(CONCATENATE($B65,R$58,"2"),'P&amp;R'!$N$8:$Q$1113,4,FALSE)), "", VLOOKUP(CONCATENATE($B65,R$58,"2"),'P&amp;R'!$N$8:$Q$1113,4,FALSE))</f>
        <v>-</v>
      </c>
      <c r="T66" s="317" t="str">
        <f>IF(ISNA(VLOOKUP(CONCATENATE(R$58,$B65,"2"),'P&amp;R'!$N$8:$Q$1113,3,FALSE)), "", VLOOKUP(CONCATENATE(R$58,$B65,"2"),'P&amp;R'!$N$8:$Q$1113,3,FALSE))</f>
        <v/>
      </c>
      <c r="U66" s="316" t="str">
        <f>IF(ISNA(VLOOKUP(CONCATENATE($B65,U$58,"2"),'P&amp;R'!$N$8:$Q$1113,3,FALSE)), "", VLOOKUP(CONCATENATE($B65,U$58,"2"),'P&amp;R'!$N$8:$Q$1113,3,FALSE))</f>
        <v/>
      </c>
      <c r="V66" s="316" t="str">
        <f>IF(ISNA(VLOOKUP(CONCATENATE($B65,U$58,"2"),'P&amp;R'!$N$8:$Q$1113,4,FALSE)), "", VLOOKUP(CONCATENATE($B65,U$58,"2"),'P&amp;R'!$N$8:$Q$1113,4,FALSE))</f>
        <v>-</v>
      </c>
      <c r="W66" s="317" t="str">
        <f>IF(ISNA(VLOOKUP(CONCATENATE(U$58,$B65,"2"),'P&amp;R'!$N$8:$Q$1113,3,FALSE)), "", VLOOKUP(CONCATENATE(U$58,$B65,"2"),'P&amp;R'!$N$8:$Q$1113,3,FALSE))</f>
        <v/>
      </c>
      <c r="X66" s="316" t="str">
        <f>IF(ISNA(VLOOKUP(CONCATENATE($B65,X$58,"2"),'P&amp;R'!$N$8:$Q$1113,3,FALSE)), "", VLOOKUP(CONCATENATE($B65,X$58,"2"),'P&amp;R'!$N$8:$Q$1113,3,FALSE))</f>
        <v/>
      </c>
      <c r="Y66" s="316" t="str">
        <f>IF(ISNA(VLOOKUP(CONCATENATE($B65,X$58,"2"),'P&amp;R'!$N$8:$Q$1113,4,FALSE)), "", VLOOKUP(CONCATENATE($B65,X$58,"2"),'P&amp;R'!$N$8:$Q$1113,4,FALSE))</f>
        <v/>
      </c>
      <c r="Z66" s="317" t="str">
        <f>IF(ISNA(VLOOKUP(CONCATENATE(X$58,$B65,"2"),'P&amp;R'!$N$8:$Q$1113,3,FALSE)), "", VLOOKUP(CONCATENATE(X$58,$B65,"2"),'P&amp;R'!$N$8:$Q$1113,3,FALSE))</f>
        <v/>
      </c>
      <c r="AA66" s="316" t="str">
        <f>IF(ISNA(VLOOKUP(CONCATENATE($B65,AA$58,"2"),'P&amp;R'!$N$8:$Q$1113,3,FALSE)), "", VLOOKUP(CONCATENATE($B65,AA$58,"2"),'P&amp;R'!$N$8:$Q$1113,3,FALSE))</f>
        <v/>
      </c>
      <c r="AB66" s="316" t="str">
        <f>IF(ISNA(VLOOKUP(CONCATENATE($B65,AA$58,"2"),'P&amp;R'!$N$8:$Q$1113,4,FALSE)), "", VLOOKUP(CONCATENATE($B65,AA$58,"2"),'P&amp;R'!$N$8:$Q$1113,4,FALSE))</f>
        <v>-</v>
      </c>
      <c r="AC66" s="317" t="str">
        <f>IF(ISNA(VLOOKUP(CONCATENATE(AA$58,$B65,"2"),'P&amp;R'!$N$8:$Q$1113,3,FALSE)), "", VLOOKUP(CONCATENATE(AA$58,$B65,"2"),'P&amp;R'!$N$8:$Q$1113,3,FALSE))</f>
        <v/>
      </c>
      <c r="AD66" s="316" t="str">
        <f>IF(ISNA(VLOOKUP(CONCATENATE($B65,AD$58,"2"),'P&amp;R'!$N$8:$Q$1113,3,FALSE)), "", VLOOKUP(CONCATENATE($B65,AD$58,"2"),'P&amp;R'!$N$8:$Q$1113,3,FALSE))</f>
        <v/>
      </c>
      <c r="AE66" s="316" t="str">
        <f>IF(ISNA(VLOOKUP(CONCATENATE($B65,AD$58,"2"),'P&amp;R'!$N$8:$Q$1113,4,FALSE)), "", VLOOKUP(CONCATENATE($B65,AD$58,"2"),'P&amp;R'!$N$8:$Q$1113,4,FALSE))</f>
        <v/>
      </c>
      <c r="AF66" s="317" t="str">
        <f>IF(ISNA(VLOOKUP(CONCATENATE(AD$58,$B65,"2"),'P&amp;R'!$N$8:$Q$1113,3,FALSE)), "", VLOOKUP(CONCATENATE(AD$58,$B65,"2"),'P&amp;R'!$N$8:$Q$1113,3,FALSE))</f>
        <v/>
      </c>
      <c r="AG66" s="316" t="str">
        <f>IF(ISNA(VLOOKUP(CONCATENATE($B65,AG$58,"2"),'P&amp;R'!$N$8:$Q$1113,3,FALSE)), "", VLOOKUP(CONCATENATE($B65,AG$58,"2"),'P&amp;R'!$N$8:$Q$1113,3,FALSE))</f>
        <v/>
      </c>
      <c r="AH66" s="316" t="str">
        <f>IF(ISNA(VLOOKUP(CONCATENATE($B65,AG$58,"2"),'P&amp;R'!$N$8:$Q$1113,4,FALSE)), "", VLOOKUP(CONCATENATE($B65,AG$58,"2"),'P&amp;R'!$N$8:$Q$1113,4,FALSE))</f>
        <v/>
      </c>
      <c r="AI66" s="317" t="str">
        <f>IF(ISNA(VLOOKUP(CONCATENATE(AG$58,$B65,"2"),'P&amp;R'!$N$8:$Q$1113,3,FALSE)), "", VLOOKUP(CONCATENATE(AG$58,$B65,"2"),'P&amp;R'!$N$8:$Q$1113,3,FALSE))</f>
        <v/>
      </c>
      <c r="AJ66" s="316" t="str">
        <f>IF(ISNA(VLOOKUP(CONCATENATE($B65,AJ$58,"2"),'P&amp;R'!$N$8:$Q$1113,3,FALSE)), "", VLOOKUP(CONCATENATE($B65,AJ$58,"2"),'P&amp;R'!$N$8:$Q$1113,3,FALSE))</f>
        <v/>
      </c>
      <c r="AK66" s="316" t="str">
        <f>IF(ISNA(VLOOKUP(CONCATENATE($B65,AJ$58,"2"),'P&amp;R'!$N$8:$Q$1113,4,FALSE)), "", VLOOKUP(CONCATENATE($B65,AJ$58,"2"),'P&amp;R'!$N$8:$Q$1113,4,FALSE))</f>
        <v/>
      </c>
      <c r="AL66" s="317" t="str">
        <f>IF(ISNA(VLOOKUP(CONCATENATE(AJ$58,$B65,"2"),'P&amp;R'!$N$8:$Q$1113,3,FALSE)), "", VLOOKUP(CONCATENATE(AJ$58,$B65,"2"),'P&amp;R'!$N$8:$Q$1113,3,FALSE))</f>
        <v/>
      </c>
      <c r="AM66" s="316" t="str">
        <f>IF(ISNA(VLOOKUP(CONCATENATE($B65,AM$58,"2"),'P&amp;R'!$N$8:$Q$1113,3,FALSE)), "", VLOOKUP(CONCATENATE($B65,AM$58,"2"),'P&amp;R'!$N$8:$Q$1113,3,FALSE))</f>
        <v/>
      </c>
      <c r="AN66" s="316" t="str">
        <f>IF(ISNA(VLOOKUP(CONCATENATE($B65,AM$58,"2"),'P&amp;R'!$N$8:$Q$1113,4,FALSE)), "", VLOOKUP(CONCATENATE($B65,AM$58,"2"),'P&amp;R'!$N$8:$Q$1113,4,FALSE))</f>
        <v/>
      </c>
      <c r="AO66" s="317" t="str">
        <f>IF(ISNA(VLOOKUP(CONCATENATE(AM$58,$B65,"2"),'P&amp;R'!$N$8:$Q$1113,3,FALSE)), "", VLOOKUP(CONCATENATE(AM$58,$B65,"2"),'P&amp;R'!$N$8:$Q$1113,3,FALSE))</f>
        <v/>
      </c>
      <c r="AP66" s="316" t="str">
        <f>IF(ISNA(VLOOKUP(CONCATENATE($B65,AP$58,"2"),'P&amp;R'!$N$8:$Q$1113,3,FALSE)), "", VLOOKUP(CONCATENATE($B65,AP$58,"2"),'P&amp;R'!$N$8:$Q$1113,3,FALSE))</f>
        <v/>
      </c>
      <c r="AQ66" s="316" t="str">
        <f>IF(ISNA(VLOOKUP(CONCATENATE($B65,AP$58,"2"),'P&amp;R'!$N$8:$Q$1113,4,FALSE)), "", VLOOKUP(CONCATENATE($B65,AP$58,"2"),'P&amp;R'!$N$8:$Q$1113,4,FALSE))</f>
        <v/>
      </c>
      <c r="AR66" s="317" t="str">
        <f>IF(ISNA(VLOOKUP(CONCATENATE(AP$58,$B65,"2"),'P&amp;R'!$N$8:$Q$1113,3,FALSE)), "", VLOOKUP(CONCATENATE(AP$58,$B65,"2"),'P&amp;R'!$N$8:$Q$1113,3,FALSE))</f>
        <v/>
      </c>
      <c r="AS66" s="316" t="str">
        <f>IF(ISNA(VLOOKUP(CONCATENATE($B65,AS$58,"2"),'P&amp;R'!$N$8:$Q$1113,3,FALSE)), "", VLOOKUP(CONCATENATE($B65,AS$58,"2"),'P&amp;R'!$N$8:$Q$1113,3,FALSE))</f>
        <v/>
      </c>
      <c r="AT66" s="316" t="str">
        <f>IF(ISNA(VLOOKUP(CONCATENATE($B65,AS$58,"2"),'P&amp;R'!$N$8:$Q$1113,4,FALSE)), "", VLOOKUP(CONCATENATE($B65,AS$58,"2"),'P&amp;R'!$N$8:$Q$1113,4,FALSE))</f>
        <v/>
      </c>
      <c r="AU66" s="317" t="str">
        <f>IF(ISNA(VLOOKUP(CONCATENATE(AS$58,$B65,"2"),'P&amp;R'!$N$8:$Q$1113,3,FALSE)), "", VLOOKUP(CONCATENATE(AS$58,$B65,"2"),'P&amp;R'!$N$8:$Q$1113,3,FALSE))</f>
        <v/>
      </c>
      <c r="AV66" s="316" t="str">
        <f>IF(ISNA(VLOOKUP(CONCATENATE($B65,AV$58,"2"),'P&amp;R'!$N$8:$Q$1113,3,FALSE)), "", VLOOKUP(CONCATENATE($B65,AV$58,"2"),'P&amp;R'!$N$8:$Q$1113,3,FALSE))</f>
        <v/>
      </c>
      <c r="AW66" s="316" t="str">
        <f>IF(ISNA(VLOOKUP(CONCATENATE($B65,AV$58,"2"),'P&amp;R'!$N$8:$Q$1113,4,FALSE)), "", VLOOKUP(CONCATENATE($B65,AV$58,"2"),'P&amp;R'!$N$8:$Q$1113,4,FALSE))</f>
        <v/>
      </c>
      <c r="AX66" s="317" t="str">
        <f>IF(ISNA(VLOOKUP(CONCATENATE(AV$58,$B65,"2"),'P&amp;R'!$N$8:$Q$1113,3,FALSE)), "", VLOOKUP(CONCATENATE(AV$58,$B65,"2"),'P&amp;R'!$N$8:$Q$1113,3,FALSE))</f>
        <v/>
      </c>
      <c r="AY66" s="316" t="str">
        <f>IF(ISNA(VLOOKUP(CONCATENATE($B65,AY$58,"2"),'P&amp;R'!$N$8:$Q$1113,3,FALSE)), "", VLOOKUP(CONCATENATE($B65,AY$58,"2"),'P&amp;R'!$N$8:$Q$1113,3,FALSE))</f>
        <v/>
      </c>
      <c r="AZ66" s="316" t="str">
        <f>IF(ISNA(VLOOKUP(CONCATENATE($B65,AY$58,"2"),'P&amp;R'!$N$8:$Q$1113,4,FALSE)), "", VLOOKUP(CONCATENATE($B65,AY$58,"2"),'P&amp;R'!$N$8:$Q$1113,4,FALSE))</f>
        <v/>
      </c>
      <c r="BA66" s="317" t="str">
        <f>IF(ISNA(VLOOKUP(CONCATENATE(AY$58,$B65,"2"),'P&amp;R'!$N$8:$Q$1113,3,FALSE)), "", VLOOKUP(CONCATENATE(AY$58,$B65,"2"),'P&amp;R'!$N$8:$Q$1113,3,FALSE))</f>
        <v/>
      </c>
      <c r="BB66" s="316" t="str">
        <f>IF(ISNA(VLOOKUP(CONCATENATE($B65,BB$58,"2"),'P&amp;R'!$N$8:$Q$1113,3,FALSE)), "", VLOOKUP(CONCATENATE($B65,BB$58,"2"),'P&amp;R'!$N$8:$Q$1113,3,FALSE))</f>
        <v/>
      </c>
      <c r="BC66" s="316" t="str">
        <f>IF(ISNA(VLOOKUP(CONCATENATE($B65,BB$58,"2"),'P&amp;R'!$N$8:$Q$1113,4,FALSE)), "", VLOOKUP(CONCATENATE($B65,BB$58,"2"),'P&amp;R'!$N$8:$Q$1113,4,FALSE))</f>
        <v/>
      </c>
      <c r="BD66" s="317" t="str">
        <f>IF(ISNA(VLOOKUP(CONCATENATE(BB$58,$B65,"2"),'P&amp;R'!$N$8:$Q$1113,3,FALSE)), "", VLOOKUP(CONCATENATE(BB$58,$B65,"2"),'P&amp;R'!$N$8:$Q$1113,3,FALSE))</f>
        <v/>
      </c>
      <c r="BE66" s="316" t="str">
        <f>IF(ISNA(VLOOKUP(CONCATENATE($B65,BE$58,"2"),'P&amp;R'!$N$8:$Q$1113,3,FALSE)), "", VLOOKUP(CONCATENATE($B65,BE$58,"2"),'P&amp;R'!$N$8:$Q$1113,3,FALSE))</f>
        <v/>
      </c>
      <c r="BF66" s="316" t="str">
        <f>IF(ISNA(VLOOKUP(CONCATENATE($B65,BE$58,"2"),'P&amp;R'!$N$8:$Q$1113,4,FALSE)), "", VLOOKUP(CONCATENATE($B65,BE$58,"2"),'P&amp;R'!$N$8:$Q$1113,4,FALSE))</f>
        <v/>
      </c>
      <c r="BG66" s="317" t="str">
        <f>IF(ISNA(VLOOKUP(CONCATENATE(BE$58,$B65,"2"),'P&amp;R'!$N$8:$Q$1113,3,FALSE)), "", VLOOKUP(CONCATENATE(BE$58,$B65,"2"),'P&amp;R'!$N$8:$Q$1113,3,FALSE))</f>
        <v/>
      </c>
      <c r="BH66" s="316" t="str">
        <f>IF(ISNA(VLOOKUP(CONCATENATE($B65,BH$58,"2"),'P&amp;R'!$N$8:$Q$1113,3,FALSE)), "", VLOOKUP(CONCATENATE($B65,BH$58,"2"),'P&amp;R'!$N$8:$Q$1113,3,FALSE))</f>
        <v/>
      </c>
      <c r="BI66" s="316" t="str">
        <f>IF(ISNA(VLOOKUP(CONCATENATE($B65,BH$58,"2"),'P&amp;R'!$N$8:$Q$1113,4,FALSE)), "", VLOOKUP(CONCATENATE($B65,BH$58,"2"),'P&amp;R'!$N$8:$Q$1113,4,FALSE))</f>
        <v/>
      </c>
      <c r="BJ66" s="317" t="str">
        <f>IF(ISNA(VLOOKUP(CONCATENATE(BH$58,$B65,"2"),'P&amp;R'!$N$8:$Q$1113,3,FALSE)), "", VLOOKUP(CONCATENATE(BH$58,$B65,"2"),'P&amp;R'!$N$8:$Q$1113,3,FALSE))</f>
        <v/>
      </c>
      <c r="BK66" s="316" t="str">
        <f>IF(ISNA(VLOOKUP(CONCATENATE($B65,BK$58,"2"),'P&amp;R'!$N$8:$Q$1113,3,FALSE)), "", VLOOKUP(CONCATENATE($B65,BK$58,"2"),'P&amp;R'!$N$8:$Q$1113,3,FALSE))</f>
        <v/>
      </c>
      <c r="BL66" s="316" t="str">
        <f>IF(ISNA(VLOOKUP(CONCATENATE($B65,BK$58,"2"),'P&amp;R'!$N$8:$Q$1113,4,FALSE)), "", VLOOKUP(CONCATENATE($B65,BK$58,"2"),'P&amp;R'!$N$8:$Q$1113,4,FALSE))</f>
        <v/>
      </c>
      <c r="BM66" s="317" t="str">
        <f>IF(ISNA(VLOOKUP(CONCATENATE(BK$58,$B65,"2"),'P&amp;R'!$N$8:$Q$1113,3,FALSE)), "", VLOOKUP(CONCATENATE(BK$58,$B65,"2"),'P&amp;R'!$N$8:$Q$1113,3,FALSE))</f>
        <v/>
      </c>
      <c r="BN66" s="316" t="str">
        <f>IF(ISNA(VLOOKUP(CONCATENATE($B65,BN$58,"2"),'P&amp;R'!$N$8:$Q$1113,3,FALSE)), "", VLOOKUP(CONCATENATE($B65,BN$58,"2"),'P&amp;R'!$N$8:$Q$1113,3,FALSE))</f>
        <v/>
      </c>
      <c r="BO66" s="316" t="str">
        <f>IF(ISNA(VLOOKUP(CONCATENATE($B65,BN$58,"2"),'P&amp;R'!$N$8:$Q$1113,4,FALSE)), "", VLOOKUP(CONCATENATE($B65,BN$58,"2"),'P&amp;R'!$N$8:$Q$1113,4,FALSE))</f>
        <v/>
      </c>
      <c r="BP66" s="317" t="str">
        <f>IF(ISNA(VLOOKUP(CONCATENATE(BN$58,$B65,"2"),'P&amp;R'!$N$8:$Q$1113,3,FALSE)), "", VLOOKUP(CONCATENATE(BN$58,$B65,"2"),'P&amp;R'!$N$8:$Q$1113,3,FALSE))</f>
        <v/>
      </c>
      <c r="BQ66" s="316" t="str">
        <f>IF(ISNA(VLOOKUP(CONCATENATE($B65,BQ$58,"2"),'P&amp;R'!$N$8:$Q$1113,3,FALSE)), "", VLOOKUP(CONCATENATE($B65,BQ$58,"2"),'P&amp;R'!$N$8:$Q$1113,3,FALSE))</f>
        <v/>
      </c>
      <c r="BR66" s="316" t="str">
        <f>IF(ISNA(VLOOKUP(CONCATENATE($B65,BQ$58,"2"),'P&amp;R'!$N$8:$Q$1113,4,FALSE)), "", VLOOKUP(CONCATENATE($B65,BQ$58,"2"),'P&amp;R'!$N$8:$Q$1113,4,FALSE))</f>
        <v/>
      </c>
      <c r="BS66" s="317" t="str">
        <f>IF(ISNA(VLOOKUP(CONCATENATE(BQ$58,$B65,"2"),'P&amp;R'!$N$8:$Q$1113,3,FALSE)), "", VLOOKUP(CONCATENATE(BQ$58,$B65,"2"),'P&amp;R'!$N$8:$Q$1113,3,FALSE))</f>
        <v/>
      </c>
      <c r="BT66" s="316" t="str">
        <f>IF(ISNA(VLOOKUP(CONCATENATE($B65,BT$58,"2"),'P&amp;R'!$N$8:$Q$1113,3,FALSE)), "", VLOOKUP(CONCATENATE($B65,BT$58,"2"),'P&amp;R'!$N$8:$Q$1113,3,FALSE))</f>
        <v/>
      </c>
      <c r="BU66" s="316" t="str">
        <f>IF(ISNA(VLOOKUP(CONCATENATE($B65,BT$58,"2"),'P&amp;R'!$N$8:$Q$1113,4,FALSE)), "", VLOOKUP(CONCATENATE($B65,BT$58,"2"),'P&amp;R'!$N$8:$Q$1113,4,FALSE))</f>
        <v/>
      </c>
      <c r="BV66" s="317" t="str">
        <f>IF(ISNA(VLOOKUP(CONCATENATE(BT$58,$B65,"2"),'P&amp;R'!$N$8:$Q$1113,3,FALSE)), "", VLOOKUP(CONCATENATE(BT$58,$B65,"2"),'P&amp;R'!$N$8:$Q$1113,3,FALSE))</f>
        <v/>
      </c>
      <c r="BW66" s="163"/>
      <c r="BX66" s="86">
        <f>SUM(BY66:CC66)</f>
        <v>0</v>
      </c>
      <c r="BY66" s="89">
        <f>IF(AND(D66&lt;&gt;"DF",C66&gt;E66),1,0)+IF(AND(G66&lt;&gt;"DF",F66&gt;H66),1,0)+IF(AND(J66&lt;&gt;"DF",I66&gt;K66),1,0)+IF(AND(M66&lt;&gt;"DF",L66&gt;N66),1,0)+IF(AND(P66&lt;&gt;"DF",O66&gt;Q66),1,0)+IF(AND(S66&lt;&gt;"DF",R66&gt;T66),1,0)+IF(AND(V66&lt;&gt;"DF",U66&gt;W66),1,0)+IF(AND(Y66&lt;&gt;"DF",X66&gt;Z66),1,0)+IF(AND(AB66&lt;&gt;"DF",AA66&gt;AC66),1,0)+IF(AND(AE66&lt;&gt;"DF",AD66&gt;AF66),1,0)+IF(AND(AH66&lt;&gt;"DF",AG66&gt;AI66),1,0)+IF(AND(AK66&lt;&gt;"DF",AJ66&gt;AL66),1,0)+IF(AND(AN66&lt;&gt;"DF",AM66&gt;AO66),1,0)+IF(AND(AQ66&lt;&gt;"DF",AP66&gt;AR66),1,0)+IF(AND(AT66&lt;&gt;"DF",AS66&gt;AU66),1,0)+IF(AND(AW66&lt;&gt;"DF",AV66&gt;AX66),1,0)+IF(AND(AZ66&lt;&gt;"DF",AY66&gt;BA66),1,0)+IF(AND(BC66&lt;&gt;"DF",BB66&gt;BD66),1,0)+IF(AND(BF66&lt;&gt;"DF",BE66&gt;BG66),1,0)+IF(AND(BI66&lt;&gt;"DF",BH66&gt;BJ66),1,0)+IF(AND(BL66&lt;&gt;"DF",BK66&gt;BM66),1,0)+IF(AND(BO66&lt;&gt;"DF",BN66&gt;BP66),1,0)+IF(AND(BR66&lt;&gt;"DF",BQ66&gt;BS66),1,0)+IF(AND(BU66&lt;&gt;"DF",BT66&gt;BV66),1,0)+BY15</f>
        <v>0</v>
      </c>
      <c r="BZ66" s="89">
        <f>IF(AND(C66=E66,C66&lt;&gt;"",E66&lt;&gt;""),1,0)+IF(AND(F66=H66,F66&lt;&gt;"",H66&lt;&gt;""),1,0)+IF(AND(I66=K66,I66&lt;&gt;"",K66&lt;&gt;""),1,0)+IF(AND(L66=N66,L66&lt;&gt;"",N66&lt;&gt;""),1,0)+IF(AND(O66=Q66,O66&lt;&gt;"",Q66&lt;&gt;""),1,0)+IF(AND(R66=T66,R66&lt;&gt;"",T66&lt;&gt;""),1,0)+IF(AND(U66=W66,U66&lt;&gt;"",W66&lt;&gt;""),1,0)+IF(AND(X66=Z66,X66&lt;&gt;"",Z66&lt;&gt;""),1,0)+IF(AND(AA66=AC66,AA66&lt;&gt;"",AC66&lt;&gt;""),1,0)+IF(AND(AD66=AF66,AD66&lt;&gt;"",AF66&lt;&gt;""),1,0)+IF(AND(AG66=AI66,AG66&lt;&gt;"",AI66&lt;&gt;""),1,0)+IF(AND(AJ66=AL66,AJ66&lt;&gt;"",AL66&lt;&gt;""),1,0)+IF(AND(AM66=AO66,AM66&lt;&gt;"",AO66&lt;&gt;""),1,0)+IF(AND(AP66=AR66,AP66&lt;&gt;"",AR66&lt;&gt;""),1,0)+IF(AND(AS66=AU66,AS66&lt;&gt;"",AU66&lt;&gt;""),1,0)+IF(AND(AV66=AX66,AV66&lt;&gt;"",AX66&lt;&gt;""),1,0)+IF(AND(AY66=BA66,AY66&lt;&gt;"",BA66&lt;&gt;""),1,0)+IF(AND(BB66=BD66,BB66&lt;&gt;"",BD66&lt;&gt;""),1,0)+IF(AND(BE66=BG66,BE66&lt;&gt;"",BG66&lt;&gt;""),1,0)+IF(AND(BH66=BJ66,BH66&lt;&gt;"",BJ66&lt;&gt;""),1,0)+IF(AND(BK66=BM66,BK66&lt;&gt;"",BM66&lt;&gt;""),1,0)+IF(AND(BN66=BP66,BN66&lt;&gt;"",BP66&lt;&gt;""),1,0)+IF(AND(BQ66=BS66,BQ66&lt;&gt;"",BS66&lt;&gt;""),1,0)+IF(AND(BT66=BV66,BT66&lt;&gt;"",BV66&lt;&gt;""),1,0)+BZ15</f>
        <v>0</v>
      </c>
      <c r="CA66" s="89">
        <f>IF(AND(D66&lt;&gt;"DF",C66&lt;E66),1,0)+IF(AND(G66&lt;&gt;"DF",F66&lt;H66),1,0)+IF(AND(J66&lt;&gt;"DF",I66&lt;K66),1,0)+IF(AND(M66&lt;&gt;"DF",L66&lt;N66),1,0)+IF(AND(P66&lt;&gt;"DF",O66&lt;Q66),1,0)+IF(AND(S66&lt;&gt;"DF",R66&lt;T66),1,0)+IF(AND(V66&lt;&gt;"DF",U66&lt;W66),1,0)+IF(AND(Y66&lt;&gt;"DF",X66&lt;Z66),1,0)+IF(AND(AB66&lt;&gt;"DF",AA66&lt;AC66),1,0)+IF(AND(AE66&lt;&gt;"DF",AD66&lt;AF66),1,0)+IF(AND(AH66&lt;&gt;"DF",AG66&lt;AI66),1,0)+IF(AND(AK66&lt;&gt;"DF",AJ66&lt;AL66),1,0)+IF(AND(AN66&lt;&gt;"DF",AM66&lt;AO66),1,0)+IF(AND(AQ66&lt;&gt;"DF",AP66&lt;AR66),1,0)+IF(AND(AT66&lt;&gt;"DF",AS66&lt;AU66),1,0)+IF(AND(AW66&lt;&gt;"DF",AV66&lt;AX66),1,0)+IF(AND(AZ66&lt;&gt;"DF",AY66&lt;BA66),1,0)+IF(AND(BC66&lt;&gt;"DF",BB66&lt;BD66),1,0)+IF(AND(BF66&lt;&gt;"DF",BE66&lt;BG66),1,0)+IF(AND(BI66&lt;&gt;"DF",BH66&lt;BJ66),1,0)+IF(AND(BL66&lt;&gt;"DF",BK66&lt;BM66),1,0)+IF(AND(BO66&lt;&gt;"DF",BN66&lt;BP66),1,0)+IF(AND(BR66&lt;&gt;"DF",BQ66&lt;BS66),1,0)+IF(AND(BU66&lt;&gt;"DF",BT66&lt;BV66),1,0)+CA15</f>
        <v>0</v>
      </c>
      <c r="CB66" s="93">
        <f>IF(AND(D66="DF",C66&gt;E66),1,0)+IF(AND(G66="DF",F66&gt;H66),1,0)+IF(AND(J66="DF",I66&gt;K66),1,0)+IF(AND(M66="DF",L66&gt;N66),1,0)+IF(AND(P66="DF",O66&gt;Q66),1,0)+IF(AND(S66="DF",R66&gt;T66),1,0)+IF(AND(V66="DF",U66&gt;W66),1,0)+IF(AND(Y66="DF",X66&gt;Z66),1,0)+IF(AND(AB66="DF",AA66&gt;AC66),1,0)+IF(AND(AE66="DF",AD66&gt;AF66),1,0)+IF(AND(AH66="DF",AG66&gt;AI66),1,0)+IF(AND(AK66="DF",AJ66&gt;AL66),1,0)+IF(AND(AN66="DF",AM66&gt;AO66),1,0)+IF(AND(AQ66="DF",AP66&gt;AR66),1,0)+IF(AND(AT66="DF",AS66&gt;AU66),1,0)+IF(AND(AW66="DF",AV66&gt;AX66),1,0)+IF(AND(AZ66="DF",AY66&gt;BA66),1,0)+IF(AND(BC66="DF",BB66&gt;BD66),1,0)+IF(AND(BF66="DF",BE66&gt;BG66),1,0)+IF(AND(BI66="DF",BH66&gt;BJ66),1,0)+IF(AND(BL66="DF",BK66&gt;BM66),1,0)+IF(AND(BO66="DF",BN66&gt;BP66),1,0)+IF(AND(BR66="DF",BQ66&gt;BS66),1,0)+IF(AND(BU66="DF",BT66&gt;BV66),1,0)+CB15</f>
        <v>0</v>
      </c>
      <c r="CC66" s="93">
        <f>IF(AND(D66="DF",C66&lt;E66),1,0)+IF(AND(G66="DF",F66&lt;H66),1,0)+IF(AND(J66="DF",I66&lt;K66),1,0)+IF(AND(M66="DF",L66&lt;N66),1,0)+IF(AND(P66="DF",O66&lt;Q66),1,0)+IF(AND(S66="DF",R66&lt;T66),1,0)+IF(AND(V66="DF",U66&lt;W66),1,0)+IF(AND(Y66="DF",X66&lt;Z66),1,0)+IF(AND(AB66="DF",AA66&lt;AC66),1,0)+IF(AND(AE66="DF",AD66&lt;AF66),1,0)+IF(AND(AH66="DF",AG66&lt;AI66),1,0)+IF(AND(AK66="DF",AJ66&lt;AL66),1,0)+IF(AND(AN66="DF",AM66&lt;AO66),1,0)+IF(AND(AQ66="DF",AP66&lt;AR66),1,0)+IF(AND(AT66="DF",AS66&lt;AU66),1,0)+IF(AND(AW66="DF",AV66&lt;AX66),1,0)+IF(AND(AZ66="DF",AY66&lt;BA66),1,0)+IF(AND(BC66="DF",BB66&lt;BD66),1,0)+IF(AND(BF66="DF",BE66&lt;BG66),1,0)+IF(AND(BI66="DF",BH66&lt;BJ66),1,0)+IF(AND(BL66="DF",BK66&lt;BM66),1,0)+IF(AND(BO66="DF",BN66&lt;BP66),1,0)+IF(AND(BR66="DF",BQ66&lt;BS66),1,0)+IF(AND(BU66="DF",BT66&lt;BV66),1,0)+CC15</f>
        <v>0</v>
      </c>
      <c r="CD66" s="97">
        <f>SUM(C66)+SUM(F66)+SUM(I66)+SUM(L66)+SUM(O66)+SUM(R66)+SUM(U66)+SUM(X66)+SUM(AA66)+SUM(AD66)+SUM(AG66)+SUM(AJ66)+SUM(AM66)+SUM(AP66)+SUM(AS66)+SUM(AV66)+SUM(AY66)+SUM(BB66)+SUM(BE66)+SUM(BH66)+SUM(BK66)+SUM(BN66)+SUM(BQ66)+SUM(BT66)+CD15</f>
        <v>0</v>
      </c>
      <c r="CE66" s="97">
        <f>SUM(E66)+SUM(H66)+SUM(K66)+SUM(N66)+SUM(Q66)+SUM(T66)+SUM(W66)+SUM(Z66)+SUM(AC66)+SUM(AF66)+SUM(AI66)+SUM(AL66)+SUM(AO66)+SUM(AR66)+SUM(AU66)+SUM(AX66)+SUM(BA66)+SUM(BD66)+SUM(BG66)+SUM(BJ66)+SUM(BM66)+SUM(BP66)+SUM(BS66)+SUM(BV66)+CE15</f>
        <v>0</v>
      </c>
      <c r="CF66" s="101">
        <f>CD66-CE66</f>
        <v>0</v>
      </c>
      <c r="CG66" s="105">
        <f>SUM(BY66*$BY$5)+SUM(BZ66*$BZ$5)+SUM(CA66*$CA$5)+SUM(CB66*$CB$5)+SUM(CC66*$CC$5)</f>
        <v>0</v>
      </c>
      <c r="CH66" s="19"/>
      <c r="CI66" s="129">
        <f>SUM(CL66:CU66)</f>
        <v>0</v>
      </c>
      <c r="CJ66" s="129">
        <f>(CW66+CY66)-(CX66+CZ66)</f>
        <v>0</v>
      </c>
      <c r="CK66" s="19"/>
      <c r="CL66" s="140">
        <f>IF(AND(CG66=$CG$60,C66&gt;E66,D66="-"),$BY$5,0)+IF(AND(CG66=$CG$62,F66&gt;H66,G66="-"),$BY$5,0)+IF(AND(CG66=$CG$64,I66&gt;K66,J66="-"),$BY$5,0)+IF(AND(CG66=$CG$66,L66&gt;N66,M66="-"),$BY$5,0)+IF(AND(CG66=$CG$68,O66&gt;Q66,P66="-"),$BY$5,0)+IF(AND(CG66=$CG$70,R66&gt;T66,S66="-"),$BY$5,0)+IF(AND(CG66=$CG$72,U66&gt;W66,V66="-"),$BY$5,0)+IF(AND(CG66=$CG$74,X66&gt;Z66,Y66="-"),$BY$5,0)+IF(AND(CG66=$CG$76,AA66&gt;AC66,AB66="-"),$BY$5,0)+IF(AND(CG66=$CG$78,AD66&gt;AF66,AE66="-"),$BY$5,0)+IF(AND(CG66=$CG$80,AG66&gt;AI66,AH66="-"),$BY$5,0)+IF(AND(CG66=$CG$82,AJ66&gt;AL66,AK66="-"),$BY$5,0)+IF(AND(CG66=$CG$84,AM66&gt;AO66,AN66="-"),$BY$5,0)+IF(AND(CG66=$CG$86,AP66&gt;AR66,AQ66="-"),$BY$5,0)+IF(AND(CG66=$CG$88,AS66&gt;AU66,AT66="-"),$BY$5,0)+IF(AND(CG66=$CG$90,AV66&gt;AX66,AW66="-"),$BY$5,0)+IF(AND(CG66=$CG$92,AY66&gt;BA66,AZ66="-"),$BY$5,0)+IF(AND(CG66=$CG$94,BB66&gt;BD66,BC66="-"),$BY$5,0)+IF(AND(CG66=$CG$96,BE66&gt;BG66,BF66="-"),$BY$5,0)+IF(AND(CG66=$CG$98,BH66&gt;BJ66,BI66="-"),$BY$5,0)+IF(AND(CG66=$CG$100,BK66&gt;BM66,BL66="-"),$BY$5,0)+IF(AND(CG66=$CG$102,BN66&gt;BP66,BO66="-"),$BY$5,0)+IF(AND(CG66=$CG$104,BQ66&gt;BS66,BR66="-"),$BY$5,0)+IF(AND(CG66=$CG$106,BT66&gt;BV66,BU66="-"),$BY$5,0)</f>
        <v>0</v>
      </c>
      <c r="CM66" s="141">
        <f>IF(AND(CG66=$CG$60,C66=E66,E66&lt;&gt;"",D66="-"),$BZ$5,0)+IF(AND(CG66=$CG$62,F66=H66,H66&lt;&gt;"",G66="-"),$BZ$5,0)+IF(AND(CG66=$CG$64,I66=K66,K66&lt;&gt;"",J66="-"),$BZ$5,0)+IF(AND(CG66=$CG$66,L66=N66,N66&lt;&gt;"",M66="-"),$BZ$5,0)+IF(AND(CG66=$CG$68,O66=Q66,Q66&lt;&gt;"",P66="-"),$BZ$5,0)+IF(AND(CG66=$CG$70,R66=T66,T66&lt;&gt;"",S66="-"),$BZ$5,0)+IF(AND(CG66=$CG$72,U66=W66,W66&lt;&gt;"",V66="-"),$BZ$5,0)+IF(AND(CG66=$CG$74,X66=Z66,Z66&lt;&gt;"",Y66="-"),$BZ$5,0)+IF(AND(CG66=$CG$76,AA66=AC66,AC66&lt;&gt;"",AB66="-"),$BZ$5,0)+IF(AND(CG66=$CG$78,AD66=AF66,AF66&lt;&gt;"",AE66="-"),$BZ$5,0)+IF(AND(CG66=$CG$80,AG66=AI66,AI66&lt;&gt;"",AH66="-"),$BZ$5,0)+IF(AND(CG66=$CG$82,AJ66=AL66,AL66&lt;&gt;"",AK66="-"),$BZ$5,0)+IF(AND(CG66=$CG$84,AM66=AO66,AO66&lt;&gt;"",AN66="-"),$BZ$5,0)+IF(AND(CG66=$CG$86,AP66=AR66,AR66&lt;&gt;"",AQ66="-"),$BZ$5,0)+IF(AND(CG66=$CG$88,AS66=AU66,AU66&lt;&gt;"",AT66="-"),$BZ$5,0)+IF(AND(CG66=$CG$90,AV66=AX66,AX66&lt;&gt;"",AW66="-"),$BZ$5,0)+IF(AND(CG66=$CG$92,AY66=BA66,BA66&lt;&gt;"",AZ66="-"),$BZ$5,0)+IF(AND(CG66=$CG$94,BB66=BD66,BD66&lt;&gt;"",BC66="-"),$BZ$5,0)+IF(AND(CG66=$CG$96,BE66=BG66,BG66&lt;&gt;"",BF66="-"),$BZ$5,0)+IF(AND(CG66=$CG$98,BH66=BJ66,BJ66&lt;&gt;"",BI66="-"),$BZ$5,0)+IF(AND(CG66=$CG$100,BK66=BM66,BM66&lt;&gt;"",BL66="-"),$BZ$5,0)+IF(AND(CG66=$CG$102,BN66=BP66,BP66&lt;&gt;"",BO66="-"),$BZ$5,0)+IF(AND(CG66=$CG$104,BQ66=BS66,BS66&lt;&gt;"",BR66="-"),$BZ$5,0)+IF(AND(CG66=$CG$106,BT66=BV66,BV66&lt;&gt;"",BU66="-"),$BZ$5,0)</f>
        <v>0</v>
      </c>
      <c r="CN66" s="141">
        <f>IF(AND(CG66=$CG$60,C66&lt;E66,D66="-"),$CA$5,0)+IF(AND(CG66=$CG$62,F66&lt;H66,G66="-"),$CA$5,0)+IF(AND(CG66=$CG$64,I66&lt;K66,J66="-"),$CA$5,0)+IF(AND(CG66=$CG$66,L66&lt;N66,M66="-"),$CA$5,0)+IF(AND(CG66=$CG$68,O66&lt;Q66,P66="-"),$CA$5,0)+IF(AND(CG66=$CG$70,R66&lt;T66,S66="-"),$CA$5,0)+IF(AND(CG66=$CG$72,U66&lt;W66,V66="-"),$CA$5,0)+IF(AND(CG66=$CG$74,X66&lt;Z66,Y66="-"),$CA$5,0)+IF(AND(CG66=$CG$76,AA66&lt;AC66,AB66="-"),$CA$5,0)+IF(AND(CG66=$CG$78,AD66&lt;AF66,AE66="-"),$CA$5,0)+IF(AND(CG66=$CG$80,AG66&lt;AI66,AH66="-"),$CA$5,0)+IF(AND(CG66=$CG$82,AJ66&lt;AL66,AK66="-"),$CA$5,0)+IF(AND(CG66=$CG$84,AM66&lt;AO66,AN66="-"),$CA$5,0)+IF(AND(CG66=$CG$86,AP66&lt;AR66,AQ66="-"),$CA$5,0)+IF(AND(CG66=$CG$88,AS66&lt;AU66,AT66="-"),$CA$5,0)+IF(AND(CG66=$CG$90,AV66&lt;AX66,AW66="-"),$CA$5,0)+IF(AND(CG66=$CG$92,AY66&lt;BA66,AZ66="-"),$CA$5,0)+IF(AND(CG66=$CG$94,BB66&lt;BD66,BC66="-"),$CA$5,0)+IF(AND(CG66=$CG$96,BE66&lt;BG66,BF66="-"),$CA$5,0)+IF(AND(CG66=$CG$98,BH66&lt;BJ66,BI66="-"),$CA$5,0)+IF(AND(CG66=$CG$100,BK66&lt;BM66,BL66="-"),$CA$5,0)+IF(AND(CG66=$CG$102,BN66&lt;BP66,BO66="-"),$CA$5,0)+IF(AND(CG66=$CG$104,BQ66&lt;BS66,BR66="-"),$CA$5,0)+IF(AND(CG66=$CG$106,BT66&lt;BV66,BU66="-"),$CA$5,0)</f>
        <v>0</v>
      </c>
      <c r="CO66" s="141">
        <f>IF(AND(CG66=$CG$60,C66&gt;E66,D66="DF"),$CB$5,0)+IF(AND(CG66=$CG$62,F66&gt;H66,G66="DF"),$CB$5,0)+IF(AND(CG66=$CG$64,I66&gt;K66,J66="DF"),$CB$5,0)+IF(AND(CG66=$CG$66,L66&gt;N66,M66="DF"),$CB$5,0)+IF(AND(CG66=$CG$68,O66&gt;Q66,P66="DF"),$CB$5,0)+IF(AND(CG66=$CG$70,R66&gt;T66,S66="DF"),$CB$5,0)+IF(AND(CG66=$CG$72,U66&gt;W66,V66="DF"),$CB$5,0)+IF(AND(CG66=$CG$74,X66&gt;Z66,Y66="DF"),$CB$5,0)+IF(AND(CG66=$CG$76,AA66&gt;AC66,AB66="DF"),$CB$5,0)+IF(AND(CG66=$CG$78,AD66&gt;AF66,AE66="DF"),$CB$5,0)+IF(AND(CG66=$CG$80,AG66&gt;AI66,AH66="DF"),$CB$5,0)+IF(AND(CG66=$CG$82,AJ66&gt;AL66,AK66="DF"),$CB$5,0)+IF(AND(CG66=$CG$84,AM66&gt;AO66,AN66="DF"),$CB$5,0)+IF(AND(CG66=$CG$86,AP66&gt;AR66,AQ66="DF"),$CB$5,0)+IF(AND(CG66=$CG$88,AS66&gt;AU66,AT66="DF"),$CB$5,0)+IF(AND(CG66=$CG$90,AV66&gt;AX66,AW66="DF"),$CB$5,0)+IF(AND(CG66=$CG$92,AY66&gt;BA66,AZ66="DF"),$CB$5,0)+IF(AND(CG66=$CG$94,BB66&gt;BD66,BC66="DF"),$CB$5,0)+IF(AND(CG66=$CG$96,BE66&gt;BG66,BF66="DF"),$CB$5,0)+IF(AND(CG66=$CG$98,BH66&gt;BJ66,BI66="DF"),$CB$5,0)+IF(AND(CG66=$CG$100,BK66&gt;BM66,BL66="DF"),$CB$5,0)+IF(AND(CG66=$CG$102,BN66&gt;BP66,BO66="DF"),$CB$5,0)+IF(AND(CG66=$CG$104,BQ66&gt;BS66,BR66="DF"),$CB$5,0)+IF(AND(CG66=$CG$106,BT66&gt;BV66,BU66="DF"),$CB$5,0)</f>
        <v>0</v>
      </c>
      <c r="CP66" s="142">
        <f>IF(AND(CG66=$CG$60,C66&lt;E66,D66="DF"),$CC$5,0)+IF(AND(CG66=$CG$62,F66&lt;H66,G66="DF"),$CC$5,0)+IF(AND(CG66=$CG$64,I66&lt;K66,J66="DF"),$CC$5,0)+IF(AND(CG66=$CG$66,L66&lt;N66,M66="DF"),$CC$5,0)+IF(AND(CG66=$CG$68,O66&lt;Q66,P66="DF"),$CC$5,0)+IF(AND(CG66=$CG$70,R66&lt;T66,S66="DF"),$CC$5,0)+IF(AND(CG66=$CG$72,U66&lt;W66,V66="DF"),$CC$5,0)+IF(AND(CG66=$CG$74,X66&lt;Z66,Y66="DF"),$CC$5,0)+IF(AND(CG66=$CG$76,AA66&lt;AC66,AB66="DF"),$CC$5,0)+IF(AND(CG66=$CG$78,AD66&lt;AF66,AE66="DF"),$CC$5,0)+IF(AND(CG66=$CG$80,AG66&lt;AI66,AH66="DF"),$CC$5,0)+IF(AND(CG66=$CG$82,AJ66&lt;AL66,AK66="DF"),$CC$5,0)+IF(AND(CG66=$CG$84,AM66&lt;AO66,AN66="DF"),$CC$5,0)+IF(AND(CG66=$CG$86,AP66&lt;AR66,AQ66="DF"),$CC$5,0)+IF(AND(CG66=$CG$88,AS66&lt;AU66,AT66="DF"),$CC$5,0)+IF(AND(CG66=$CG$90,AV66&lt;AX66,AW66="DF"),$CC$5,0)+IF(AND(CG66=$CG$92,AY66&lt;BA66,AZ66="DF"),$CC$5,0)+IF(AND(CG66=$CG$94,BB66&lt;BD66,BC66="DF"),$CC$5,0)+IF(AND(CG66=$CG$96,BE66&lt;BG66,BF66="DF"),$CC$5,0)+IF(AND(CG66=$CG$98,BH66&lt;BJ66,BI66="DF"),$CC$5,0)+IF(AND(CG66=$CG$100,BK66&lt;BM66,BL66="DF"),$CC$5,0)+IF(AND(CG66=$CG$102,BN66&lt;BP66,BO66="DF"),$CC$5,0)+IF(AND(CG66=$CG$104,BQ66&lt;BS66,BR66="DF"),$CC$5,0)+IF(AND(CG66=$CG$106,BT66&lt;BV66,BU66="DF"),$CC$5,0)</f>
        <v>0</v>
      </c>
      <c r="CQ66" s="146">
        <f>IF(AND(CG66=$CG$60,C15&gt;E15,D15="-"),$BY$5,0)+IF(AND(CG66=$CG$62,F15&gt;H15,G15="-"),$BY$5,0)+IF(AND(CG66=$CG$64,I15&gt;K15,J15="-"),$BY$5,0)+IF(AND(CG66=$CG$66,L15&gt;N15,M15="-"),$BY$5,0)+IF(AND(CG66=$CG$68,O15&gt;Q15,P15="-"),$BY$5,0)+IF(AND(CG66=$CG$70,R15&gt;T15,S15="-"),$BY$5,0)+IF(AND(CG66=$CG$72,U15&gt;W15,V15="-"),$BY$5,0)+IF(AND(CG66=$CG$74,X15&gt;Z15,Y15="-"),$BY$5,0)+IF(AND(CG66=$CG$76,AA15&gt;AC15,AB15="-"),$BY$5,0)+IF(AND(CG66=$CG$78,AD15&gt;AF15,AE15="-"),$BY$5,0)+IF(AND(CG66=$CG$80,AG15&gt;AI15,AH15="-"),$BY$5,0)+IF(AND(CG66=$CG$82,AJ15&gt;AL15,AK15="-"),$BY$5,0)+IF(AND(CG66=$CG$84,AM15&gt;AO15,AN15="-"),$BY$5,0)+IF(AND(CG66=$CG$86,AP15&gt;AR15,AQ15="-"),$BY$5,0)+IF(AND(CG66=$CG$88,AS15&gt;AU15,AT15="-"),$BY$5,0)+IF(AND(CG66=$CG$90,AV15&gt;AX15,AW15="-"),$BY$5,0)+IF(AND(CG66=$CG$92,AY15&gt;BA15,AZ15="-"),$BY$5,0)+IF(AND(CG66=$CG$94,BB15&gt;BD15,BC15="-"),$BY$5,0)+IF(AND(CG66=$CG$96,BE15&gt;BG15,BF15="-"),$BY$5,0)+IF(AND(CG66=$CG$98,BH15&gt;BJ15,BI15="-"),$BY$5,0)+IF(AND(CG66=$CG$100,BK15&gt;BM15,BL15="-"),$BY$5,0)+IF(AND(CG66=$CG$102,BN15&gt;BP15,BO15="-"),$BY$5,0)+IF(AND(CG66=$CG$104,BQ15&gt;BS15,BR15="-"),$BY$5,0)+IF(AND(CG66=$CG$106,BT15&gt;BV15,BU15="-"),$BY$5,0)</f>
        <v>0</v>
      </c>
      <c r="CR66" s="147">
        <f>IF(AND(CG66=$CG$60,C15=E15,E15&lt;&gt;"",D15="-"),$BZ$5,0)+IF(AND(CG66=$CG$62,F15=H15,H15&lt;&gt;"",G15="-"),$BZ$5,0)+IF(AND(CG66=$CG$64,I15=K15,K15&lt;&gt;"",J15="-"),$BZ$5,0)+IF(AND(CG66=$CG$66,L15=N15,N15&lt;&gt;"",M15="-"),$BZ$5,0)+IF(AND(CG66=$CG$68,O15=Q15,Q15&lt;&gt;"",P15="-"),$BZ$5,0)+IF(AND(CG66=$CG$70,R15=T15,T15&lt;&gt;"",S15="-"),$BZ$5,0)+IF(AND(CG66=$CG$72,U15=W15,W15&lt;&gt;"",V15="-"),$BZ$5,0)+IF(AND(CG66=$CG$74,X15=Z15,Z15&lt;&gt;"",Y15="-"),$BZ$5,0)+IF(AND(CG66=$CG$76,AA15=AC15,AC15&lt;&gt;"",AB15="-"),$BZ$5,0)+IF(AND(CG66=$CG$78,AD15=AF15,AF15&lt;&gt;"",AE15="-"),$BZ$5,0)+IF(AND(CG66=$CG$80,AG15=AI15,AI15&lt;&gt;"",AH15="-"),$BZ$5,0)+IF(AND(CG66=$CG$82,AJ15=AL15,AL15&lt;&gt;"",AK15="-"),$BZ$5,0)+IF(AND(CG66=$CG$84,AM15=AO15,AO15&lt;&gt;"",AN15="-"),$BZ$5,0)+IF(AND(CG66=$CG$86,AP15=AR15,AR15&lt;&gt;"",AQ15="-"),$BZ$5,0)+IF(AND(CG66=$CG$88,AS15=AU15,AU15&lt;&gt;"",AT15="-"),$BZ$5,0)+IF(AND(CG66=$CG$90,AV15=AX15,AX15&lt;&gt;"",AW15="-"),$BZ$5,0)+IF(AND(CG66=$CG$92,AY15=BA15,BA15&lt;&gt;"",AZ15="-"),$BZ$5,0)+IF(AND(CG66=$CG$94,BB15=BD15,BD15&lt;&gt;"",BC15="-"),$BZ$5,0)+IF(AND(CG66=$CG$96,BE15=BG15,BG15&lt;&gt;"",BF15="-"),$BZ$5,0)+IF(AND(CG66=$CG$98,BH15=BJ15,BJ15&lt;&gt;"",BI15="-"),$BZ$5,0)+IF(AND(CG66=$CG$100,BK15=BM15,BM15&lt;&gt;"",BL15="-"),$BZ$5,0)+IF(AND(CG66=$CG$102,BN15=BP15,BP15&lt;&gt;"",BO15="-"),$BZ$5,0)+IF(AND(CG66=$CG$104,BQ15=BS15,BS15&lt;&gt;"",BR15="-"),$BZ$5,0)+IF(AND(CG66=$CG$106,BT15=BV15,BV15&lt;&gt;"",BU15="-"),$BZ$5,0)</f>
        <v>0</v>
      </c>
      <c r="CS66" s="147">
        <f>IF(AND(CG66=$CG$60,C15&lt;E15,D15="-"),$CA$5,0)+IF(AND(CG66=$CG$62,F15&lt;H15,G15="-"),$CA$5,0)+IF(AND(CG66=$CG$64,I15&lt;K15,J15="-"),$CA$5,0)+IF(AND(CG66=$CG$66,L15&lt;N15,M15="-"),$CA$5,0)+IF(AND(CG66=$CG$68,O15&lt;Q15,P15="-"),$CA$5,0)+IF(AND(CG66=$CG$70,R15&lt;T15,S15="-"),$CA$5,0)+IF(AND(CG66=$CG$72,U15&lt;W15,V15="-"),$CA$5,0)+IF(AND(CG66=$CG$74,X15&lt;Z15,Y15="-"),$CA$5,0)+IF(AND(CG66=$CG$76,AA15&lt;AC15,AB15="-"),$CA$5,0)+IF(AND(CG66=$CG$78,AD15&lt;AF15,AE15="-"),$CA$5,0)+IF(AND(CG66=$CG$80,AG15&lt;AI15,AH15="-"),$CA$5,0)+IF(AND(CG66=$CG$82,AJ15&lt;AL15,AK15="-"),$CA$5,0)+IF(AND(CG66=$CG$84,AM15&lt;AO15,AN15="-"),$CA$5,0)+IF(AND(CG66=$CG$86,AP15&lt;AR15,AQ15="-"),$CA$5,0)+IF(AND(CG66=$CG$88,AS15&lt;AU15,AT15="-"),$CA$5,0)+IF(AND(CG66=$CG$90,AV15&lt;AX15,AW15="-"),$CA$5,0)+IF(AND(CG66=$CG$92,AY15&lt;BA15,AZ15="-"),$CA$5,0)+IF(AND(CG66=$CG$94,BB15&lt;BD15,BC15="-"),$CA$5,0)+IF(AND(CG66=$CG$96,BE15&lt;BG15,BF15="-"),$CA$5,0)+IF(AND(CG66=$CG$98,BH15&lt;BJ15,BI15="-"),$CA$5,0)+IF(AND(CG66=$CG$100,BK15&lt;BM15,BL15="-"),$CA$5,0)+IF(AND(CG66=$CG$102,BN15&lt;BP15,BO15="-"),$CA$5,0)+IF(AND(CG66=$CG$104,BQ15&lt;BS15,BR15="-"),$CA$5,0)+IF(AND(CG66=$CG$106,BT15&lt;BV15,BU15="-"),$CA$5,0)</f>
        <v>0</v>
      </c>
      <c r="CT66" s="147">
        <f>IF(AND(CG66=$CG$60,C15&gt;E15,D15="DF"),$CB$5,0)+IF(AND(CG66=$CG$62,F15&gt;H15,G15="DF"),$CB$5,0)+IF(AND(CG66=$CG$64,I15&gt;K15,J15="DF"),$CB$5,0)+IF(AND(CG66=$CG$66,L15&gt;N15,M15="DF"),$CB$5,0)+IF(AND(CG66=$CG$68,O15&gt;Q15,P15="DF"),$CB$5,0)+IF(AND(CG66=$CG$70,R15&gt;T15,S15="DF"),$CB$5,0)+IF(AND(CG66=$CG$72,U15&gt;W15,V15="DF"),$CB$5,0)+IF(AND(CG66=$CG$74,X15&gt;Z15,Y15="DF"),$CB$5,0)+IF(AND(CG66=$CG$76,AA15&gt;AC15,AB15="DF"),$CB$5,0)+IF(AND(CG66=$CG$78,AD15&gt;AF15,AE15="DF"),$CB$5,0)+IF(AND(CG66=$CG$80,AG15&gt;AI15,AH15="DF"),$CB$5,0)+IF(AND(CG66=$CG$82,AJ15&gt;AL15,AK15="DF"),$CB$5,0)+IF(AND(CG66=$CG$84,AM15&gt;AO15,AN15="DF"),$CB$5,0)+IF(AND(CG66=$CG$86,AP15&gt;AR15,AQ15="DF"),$CB$5,0)+IF(AND(CG66=$CG$88,AS15&gt;AU15,AT15="DF"),$CB$5,0)+IF(AND(CG66=$CG$90,AV15&gt;AX15,AW15="DF"),$CB$5,0)+IF(AND(CG66=$CG$92,AY15&gt;BA15,AZ15="DF"),$CB$5,0)+IF(AND(CG66=$CG$94,BB15&gt;BD15,BC15="DF"),$CB$5,0)+IF(AND(CG66=$CG$96,BE15&gt;BG15,BF15="DF"),$CB$5,0)+IF(AND(CG66=$CG$98,BH15&gt;BJ15,BI15="DF"),$CB$5,0)+IF(AND(CG66=$CG$100,BK15&gt;BM15,BL15="DF"),$CB$5,0)+IF(AND(CG66=$CG$102,BN15&gt;BP15,BO15="DF"),$CB$5,0)+IF(AND(CG66=$CG$104,BQ15&gt;BS15,BR15="DF"),$CB$5,0)+IF(AND(CG66=$CG$106,BT15&gt;BV15,BU15="DF"),$CB$5,0)</f>
        <v>0</v>
      </c>
      <c r="CU66" s="148">
        <f>IF(AND(CG66=$CG$60,C15&lt;E15,D15="DF"),$CC$5,0)+IF(AND(CG66=$CG$62,F15&lt;H15,G15="DF"),$CC$5,0)+IF(AND(CG66=$CG$64,I15&lt;K15,J15="DF"),$CC$5,0)+IF(AND(CG66=$CG$66,L15&lt;N15,M15="DF"),$CC$5,0)+IF(AND(CG66=$CG$68,O15&lt;Q15,P15="DF"),$CC$5,0)+IF(AND(CG66=$CG$70,R15&lt;T15,S15="DF"),$CC$5,0)+IF(AND(CG66=$CG$72,U15&lt;W15,V15="DF"),$CC$5,0)+IF(AND(CG66=$CG$74,X15&lt;Z15,Y15="DF"),$CC$5,0)+IF(AND(CG66=$CG$76,AA15&lt;AC15,AB15="DF"),$CC$5,0)+IF(AND(CG66=$CG$78,AD15&lt;AF15,AE15="DF"),$CC$5,0)+IF(AND(CG66=$CG$80,AG15&lt;AI15,AH15="DF"),$CC$5,0)+IF(AND(CG66=$CG$82,AJ15&lt;AL15,AK15="DF"),$CC$5,0)+IF(AND(CG66=$CG$84,AM15&lt;AO15,AN15="DF"),$CC$5,0)+IF(AND(CG66=$CG$86,AP15&lt;AR15,AQ15="DF"),$CC$5,0)+IF(AND(CG66=$CG$88,AS15&lt;AU15,AT15="DF"),$CC$5,0)+IF(AND(CG66=$CG$90,AV15&lt;AX15,AW15="DF"),$CC$5,0)+IF(AND(CG66=$CG$92,AY15&lt;BA15,AZ15="DF"),$CC$5,0)+IF(AND(CG66=$CG$94,BB15&lt;BD15,BC15="DF"),$CC$5,0)+IF(AND(CG66=$CG$96,BE15&lt;BG15,BF15="DF"),$CC$5,0)+IF(AND(CG66=$CG$98,BH15&lt;BJ15,BI15="DF"),$CC$5,0)+IF(AND(CG66=$CG$100,BK15&lt;BM15,BL15="DF"),$CC$5,0)+IF(AND(CG66=$CG$102,BN15&lt;BP15,BO15="DF"),$CC$5,0)+IF(AND(CG66=$CG$104,BQ15&lt;BS15,BR15="DF"),$CC$5,0)+IF(AND(CG66=$CG$106,BT15&lt;BV15,BU15="DF"),$CC$5,0)</f>
        <v>0</v>
      </c>
      <c r="CV66" s="19"/>
      <c r="CW66" s="156">
        <f>IF(AND(CG66=$CG$60),SUM(C66),0)+IF(AND(CG66=$CG$62),SUM(F66),0)+IF(AND(CG66=$CG$64),SUM(I66),0)+IF(AND(CG66=$CG$66),SUM(L66),0)+IF(AND(CG66=$CG$68),SUM(O66),0)+IF(AND(CG66=$CG$70),SUM(R66),0)+IF(AND(CG66=$CG$72),SUM(U66),0)+IF(AND(CG66=$CG$74),SUM(X66),0)+IF(AND(CG66=$CG$76),SUM(AA66),0)+IF(AND(CG66=$CG$78),SUM(AD66),0)+IF(AND(CG66=$CG$80),SUM(AG66),0)+IF(AND(CG66=$CG$82),SUM(AJ66),0)+IF(AND(CG66=$CG$84),SUM(AM66),0)+IF(AND(CG66=$CG$86),SUM(AP66),0)+IF(AND(CG66=$CG$88),SUM(AS66),0)+IF(AND(CG66=$CG$90),SUM(AV66),0)+IF(AND(CG66=$CG$92),SUM(AY66),0)+IF(AND(CG66=$CG$94),SUM(BB66),0)+IF(AND(CG66=$CG$96),SUM(BE66),0)+IF(AND(CG66=$CG$98),SUM(BH66),0)+IF(AND(CG66=$CG$100),SUM(BK66),0)+IF(AND(CG66=$CG$102),SUM(BN66),0)+IF(AND(CG66=$CG$104),SUM(BQ66),0)+IF(AND(CG66=$CG$106),SUM(BT66),0)</f>
        <v>0</v>
      </c>
      <c r="CX66" s="136">
        <f>IF(AND(CG66=$CG$60),SUM(E66),0)+IF(AND(CG66=$CG$62),SUM(H66),0)+IF(AND(CG66=$CG$64),SUM(K66),0)+IF(AND(CG66=$CG$66),SUM(N66),0)+IF(AND(CG66=$CG$68),SUM(Q66),0)+IF(AND(CG66=$CG$70),SUM(T66),0)+IF(AND(CG66=$CG$72),SUM(W66),0)+IF(AND(CG66=$CG$74),SUM(Z66),0)+IF(AND(CG66=$CG$76),SUM(AC66),0)+IF(AND(CG66=$CG$78),SUM(AF66),0)+IF(AND(CG66=$CG$80),SUM(AI66),0)+IF(AND(CG66=$CG$82),SUM(AL66),0)+IF(AND(CG66=$CG$84),SUM(AO66),0)+IF(AND(CG66=$CG$86),SUM(AR66),0)+IF(AND(CG66=$CG$88),SUM(AU66),0)+IF(AND(CG66=$CG$90),SUM(AX66),0)+IF(AND(CG66=$CG$92),SUM(BA66),0)+IF(AND(CG66=$CG$94),SUM(BD66),0)+IF(AND(CG66=$CG$96),SUM(BG66),0)+IF(AND(CG66=$CG$98),SUM(BJ66),0)+IF(AND(CG66=$CG$100),SUM(BM66),0)+IF(AND(CG66=$CG$102),SUM(BP66),0)+IF(AND(CG66=$CG$104),SUM(BS66),0)+IF(AND(CG66=$CG$106),SUM(BV66),0)</f>
        <v>0</v>
      </c>
      <c r="CY66" s="159">
        <f>IF(AND(CG66=$CG$60),SUM(C15),0)+IF(AND(CG66=$CG$62),SUM(F15),0)+IF(AND(CG66=$CG$64),SUM(I15),0)+IF(AND(CG66=$CG$66),SUM(L15),0)+IF(AND(CG66=$CG$68),SUM(O15),0)+IF(AND(CG66=$CG$70),SUM(R15),0)+IF(AND(CG66=$CG$72),SUM(U15),0)+IF(AND(CG66=$CG$74),SUM(X15),0)+IF(AND(CG66=$CG$76),SUM(AA15),0)+IF(AND(CG66=$CG$78),SUM(AD15),0)+IF(AND(CG66=$CG$80),SUM(AG15),0)+IF(AND(CG66=$CG$82),SUM(AJ15),0)+IF(AND(CG66=$CG$84),SUM(AM15),0)+IF(AND(CG66=$CG$86),SUM(AP15),0)+IF(AND(CG66=$CG$88),SUM(AS15),0)+IF(AND(CG66=$CG$90),SUM(AV15),0)+IF(AND(CG66=$CG$92),SUM(AY15),0)+IF(AND(CG66=$CG$94),SUM(BB15),0)+IF(AND(CG66=$CG$96),SUM(BE15),0)+IF(AND(CG66=$CG$98),SUM(BH15),0)+IF(AND(CG66=$CG$100),SUM(BK15),0)+IF(AND(CG66=$CG$102),SUM(BN15),0)+IF(AND(CG66=$CG$104),SUM(BQ15),0)+IF(AND(CG66=$CG$106),SUM(BT15),0)</f>
        <v>0</v>
      </c>
      <c r="CZ66" s="148">
        <f>IF(AND(CG66=$CG$60),SUM(E15),0)+IF(AND(CG66=$CG$62),SUM(H15),0)+IF(AND(CG66=$CG$64),SUM(K15),0)+IF(AND(CG66=$CG$66),SUM(N15),0)+IF(AND(CG66=$CG$68),SUM(Q15),0)+IF(AND(CG66=$CG$70),SUM(T15),0)+IF(AND(CG66=$CG$72),SUM(W15),0)+IF(AND(CG66=$CG$74),SUM(Z15),0)+IF(AND(CG66=$CG$76),SUM(AC15),0)+IF(AND(CG66=$CG$78),SUM(AF15),0)+IF(AND(CG66=$CG$80),SUM(AI15),0)+IF(AND(CG66=$CG$82),SUM(AL15),0)+IF(AND(CG66=$CG$84),SUM(AO15),0)+IF(AND(CG66=$CG$86),SUM(AR15),0)+IF(AND(CG66=$CG$88),SUM(AU15),0)+IF(AND(CG66=$CG$90),SUM(AX15),0)+IF(AND(CG66=$CG$92),SUM(BA15),0)+IF(AND(CG66=$CG$94),SUM(BD15),0)+IF(AND(CG66=$CG$96),SUM(BG15),0)+IF(AND(CG66=$CG$98),SUM(BJ15),0)+IF(AND(CG66=$CG$100),SUM(BM15),0)+IF(AND(CG66=$CG$102),SUM(BP15),0)+IF(AND(CG66=$CG$104),SUM(BS15),0)+IF(AND(CG66=$CG$106),SUM(BV15),0)</f>
        <v>0</v>
      </c>
      <c r="DA66" s="19"/>
    </row>
    <row r="67" spans="2:105" ht="12" customHeight="1" x14ac:dyDescent="0.35">
      <c r="B67" s="448" t="str">
        <f>B16</f>
        <v>CIVIL Y MERCANTIL</v>
      </c>
      <c r="C67" s="482" t="str">
        <f>IF(O59&lt;&gt;"",O59,"")</f>
        <v/>
      </c>
      <c r="D67" s="435"/>
      <c r="E67" s="462"/>
      <c r="F67" s="434" t="str">
        <f>IF(O61&lt;&gt;"",O61,"")</f>
        <v/>
      </c>
      <c r="G67" s="435"/>
      <c r="H67" s="462"/>
      <c r="I67" s="434" t="str">
        <f>IF(O63&lt;&gt;"",O63,"")</f>
        <v/>
      </c>
      <c r="J67" s="435"/>
      <c r="K67" s="462"/>
      <c r="L67" s="434" t="str">
        <f>IF(O65&lt;&gt;"",O65,"")</f>
        <v/>
      </c>
      <c r="M67" s="435"/>
      <c r="N67" s="462"/>
      <c r="O67" s="445"/>
      <c r="P67" s="446"/>
      <c r="Q67" s="481"/>
      <c r="R67" s="471" t="str">
        <f>IF(ISNA(VLOOKUP(CONCATENATE($B67,R$58,"2"),'P&amp;R'!$N$8:$Q$1113,2,FALSE)), "", VLOOKUP(CONCATENATE($B67,R$58,"2"),'P&amp;R'!$N$8:$Q$1113,2,FALSE))</f>
        <v/>
      </c>
      <c r="S67" s="472"/>
      <c r="T67" s="473"/>
      <c r="U67" s="471" t="str">
        <f>IF(ISNA(VLOOKUP(CONCATENATE($B67,U$58,"2"),'P&amp;R'!$N$8:$Q$1113,2,FALSE)), "", VLOOKUP(CONCATENATE($B67,U$58,"2"),'P&amp;R'!$N$8:$Q$1113,2,FALSE))</f>
        <v/>
      </c>
      <c r="V67" s="472"/>
      <c r="W67" s="473"/>
      <c r="X67" s="471" t="str">
        <f>IF(ISNA(VLOOKUP(CONCATENATE($B67,X$58,"2"),'P&amp;R'!$N$8:$Q$1113,2,FALSE)), "", VLOOKUP(CONCATENATE($B67,X$58,"2"),'P&amp;R'!$N$8:$Q$1113,2,FALSE))</f>
        <v/>
      </c>
      <c r="Y67" s="472"/>
      <c r="Z67" s="473"/>
      <c r="AA67" s="471" t="str">
        <f>IF(ISNA(VLOOKUP(CONCATENATE($B67,AA$58,"2"),'P&amp;R'!$N$8:$Q$1113,2,FALSE)), "", VLOOKUP(CONCATENATE($B67,AA$58,"2"),'P&amp;R'!$N$8:$Q$1113,2,FALSE))</f>
        <v/>
      </c>
      <c r="AB67" s="472"/>
      <c r="AC67" s="473"/>
      <c r="AD67" s="471" t="str">
        <f>IF(ISNA(VLOOKUP(CONCATENATE($B67,AD$58,"2"),'P&amp;R'!$N$8:$Q$1113,2,FALSE)), "", VLOOKUP(CONCATENATE($B67,AD$58,"2"),'P&amp;R'!$N$8:$Q$1113,2,FALSE))</f>
        <v/>
      </c>
      <c r="AE67" s="472"/>
      <c r="AF67" s="473"/>
      <c r="AG67" s="471" t="str">
        <f>IF(ISNA(VLOOKUP(CONCATENATE($B67,AG$58,"2"),'P&amp;R'!$N$8:$Q$1113,2,FALSE)), "", VLOOKUP(CONCATENATE($B67,AG$58,"2"),'P&amp;R'!$N$8:$Q$1113,2,FALSE))</f>
        <v/>
      </c>
      <c r="AH67" s="472"/>
      <c r="AI67" s="473"/>
      <c r="AJ67" s="471" t="str">
        <f>IF(ISNA(VLOOKUP(CONCATENATE($B67,AJ$58,"2"),'P&amp;R'!$N$8:$Q$1113,2,FALSE)), "", VLOOKUP(CONCATENATE($B67,AJ$58,"2"),'P&amp;R'!$N$8:$Q$1113,2,FALSE))</f>
        <v/>
      </c>
      <c r="AK67" s="472"/>
      <c r="AL67" s="473"/>
      <c r="AM67" s="471" t="str">
        <f>IF(ISNA(VLOOKUP(CONCATENATE($B67,AM$58,"2"),'P&amp;R'!$N$8:$Q$1113,2,FALSE)), "", VLOOKUP(CONCATENATE($B67,AM$58,"2"),'P&amp;R'!$N$8:$Q$1113,2,FALSE))</f>
        <v/>
      </c>
      <c r="AN67" s="472"/>
      <c r="AO67" s="473"/>
      <c r="AP67" s="471" t="str">
        <f>IF(ISNA(VLOOKUP(CONCATENATE($B67,AP$58,"2"),'P&amp;R'!$N$8:$Q$1113,2,FALSE)), "", VLOOKUP(CONCATENATE($B67,AP$58,"2"),'P&amp;R'!$N$8:$Q$1113,2,FALSE))</f>
        <v/>
      </c>
      <c r="AQ67" s="472"/>
      <c r="AR67" s="473"/>
      <c r="AS67" s="471" t="str">
        <f>IF(ISNA(VLOOKUP(CONCATENATE($B67,AS$58,"2"),'P&amp;R'!$N$8:$Q$1113,2,FALSE)), "", VLOOKUP(CONCATENATE($B67,AS$58,"2"),'P&amp;R'!$N$8:$Q$1113,2,FALSE))</f>
        <v/>
      </c>
      <c r="AT67" s="472"/>
      <c r="AU67" s="473"/>
      <c r="AV67" s="471" t="str">
        <f>IF(ISNA(VLOOKUP(CONCATENATE($B67,AV$58,"2"),'P&amp;R'!$N$8:$Q$1113,2,FALSE)), "", VLOOKUP(CONCATENATE($B67,AV$58,"2"),'P&amp;R'!$N$8:$Q$1113,2,FALSE))</f>
        <v/>
      </c>
      <c r="AW67" s="472"/>
      <c r="AX67" s="473"/>
      <c r="AY67" s="471" t="str">
        <f>IF(ISNA(VLOOKUP(CONCATENATE($B67,AY$58,"2"),'P&amp;R'!$N$8:$Q$1113,2,FALSE)), "", VLOOKUP(CONCATENATE($B67,AY$58,"2"),'P&amp;R'!$N$8:$Q$1113,2,FALSE))</f>
        <v/>
      </c>
      <c r="AZ67" s="472"/>
      <c r="BA67" s="473"/>
      <c r="BB67" s="471" t="str">
        <f>IF(ISNA(VLOOKUP(CONCATENATE($B67,BB$58,"2"),'P&amp;R'!$N$8:$Q$1113,2,FALSE)), "", VLOOKUP(CONCATENATE($B67,BB$58,"2"),'P&amp;R'!$N$8:$Q$1113,2,FALSE))</f>
        <v/>
      </c>
      <c r="BC67" s="472"/>
      <c r="BD67" s="473"/>
      <c r="BE67" s="471" t="str">
        <f>IF(ISNA(VLOOKUP(CONCATENATE($B67,BE$58,"2"),'P&amp;R'!$N$8:$Q$1113,2,FALSE)), "", VLOOKUP(CONCATENATE($B67,BE$58,"2"),'P&amp;R'!$N$8:$Q$1113,2,FALSE))</f>
        <v/>
      </c>
      <c r="BF67" s="472"/>
      <c r="BG67" s="473"/>
      <c r="BH67" s="471" t="str">
        <f>IF(ISNA(VLOOKUP(CONCATENATE($B67,BH$58,"2"),'P&amp;R'!$N$8:$Q$1113,2,FALSE)), "", VLOOKUP(CONCATENATE($B67,BH$58,"2"),'P&amp;R'!$N$8:$Q$1113,2,FALSE))</f>
        <v/>
      </c>
      <c r="BI67" s="472"/>
      <c r="BJ67" s="473"/>
      <c r="BK67" s="471" t="str">
        <f>IF(ISNA(VLOOKUP(CONCATENATE($B67,BK$58,"2"),'P&amp;R'!$N$8:$Q$1113,2,FALSE)), "", VLOOKUP(CONCATENATE($B67,BK$58,"2"),'P&amp;R'!$N$8:$Q$1113,2,FALSE))</f>
        <v/>
      </c>
      <c r="BL67" s="472"/>
      <c r="BM67" s="473"/>
      <c r="BN67" s="471" t="str">
        <f>IF(ISNA(VLOOKUP(CONCATENATE($B67,BN$58,"2"),'P&amp;R'!$N$8:$Q$1113,2,FALSE)), "", VLOOKUP(CONCATENATE($B67,BN$58,"2"),'P&amp;R'!$N$8:$Q$1113,2,FALSE))</f>
        <v/>
      </c>
      <c r="BO67" s="472"/>
      <c r="BP67" s="473"/>
      <c r="BQ67" s="471" t="str">
        <f>IF(ISNA(VLOOKUP(CONCATENATE($B67,BQ$58,"2"),'P&amp;R'!$N$8:$Q$1113,2,FALSE)), "", VLOOKUP(CONCATENATE($B67,BQ$58,"2"),'P&amp;R'!$N$8:$Q$1113,2,FALSE))</f>
        <v/>
      </c>
      <c r="BR67" s="472"/>
      <c r="BS67" s="473"/>
      <c r="BT67" s="471" t="str">
        <f>IF(ISNA(VLOOKUP(CONCATENATE($B67,BT$58,"2"),'P&amp;R'!$N$8:$Q$1113,2,FALSE)), "", VLOOKUP(CONCATENATE($B67,BT$58,"2"),'P&amp;R'!$N$8:$Q$1113,2,FALSE))</f>
        <v/>
      </c>
      <c r="BU67" s="472"/>
      <c r="BV67" s="473"/>
      <c r="BW67" s="162"/>
      <c r="BX67" s="85"/>
      <c r="BY67" s="88"/>
      <c r="BZ67" s="88"/>
      <c r="CA67" s="88"/>
      <c r="CB67" s="92"/>
      <c r="CC67" s="92"/>
      <c r="CD67" s="96"/>
      <c r="CE67" s="96"/>
      <c r="CF67" s="100"/>
      <c r="CG67" s="104"/>
      <c r="CH67" s="19"/>
      <c r="CI67" s="122"/>
      <c r="CJ67" s="122"/>
      <c r="CK67" s="19"/>
      <c r="CL67" s="137"/>
      <c r="CM67" s="138"/>
      <c r="CN67" s="138"/>
      <c r="CO67" s="138"/>
      <c r="CP67" s="139"/>
      <c r="CQ67" s="143"/>
      <c r="CR67" s="144"/>
      <c r="CS67" s="144"/>
      <c r="CT67" s="144"/>
      <c r="CU67" s="145"/>
      <c r="CV67" s="19"/>
      <c r="CW67" s="154"/>
      <c r="CX67" s="155"/>
      <c r="CY67" s="160"/>
      <c r="CZ67" s="161"/>
      <c r="DA67" s="19"/>
    </row>
    <row r="68" spans="2:105" ht="24.9" customHeight="1" x14ac:dyDescent="0.35">
      <c r="B68" s="449"/>
      <c r="C68" s="3" t="str">
        <f>IF(Q60&lt;&gt;"",Q60,"")</f>
        <v/>
      </c>
      <c r="D68" s="62" t="str">
        <f>IF(P60&lt;&gt;"",P60,"")</f>
        <v>-</v>
      </c>
      <c r="E68" s="7" t="str">
        <f>IF(O60&lt;&gt;"",O60,"")</f>
        <v/>
      </c>
      <c r="F68" s="62" t="str">
        <f>IF(Q62&lt;&gt;"",Q62,"")</f>
        <v/>
      </c>
      <c r="G68" s="62" t="str">
        <f>IF(P62&lt;&gt;"",P62,"")</f>
        <v>-</v>
      </c>
      <c r="H68" s="7" t="str">
        <f>IF(O62&lt;&gt;"",O62,"")</f>
        <v/>
      </c>
      <c r="I68" s="62" t="str">
        <f>IF(Q64&lt;&gt;"",Q64,"")</f>
        <v/>
      </c>
      <c r="J68" s="62" t="str">
        <f>IF(P64&lt;&gt;"",P64,"")</f>
        <v>-</v>
      </c>
      <c r="K68" s="7" t="str">
        <f>IF(O64&lt;&gt;"",O64,"")</f>
        <v/>
      </c>
      <c r="L68" s="62" t="str">
        <f>IF(Q66&lt;&gt;"",Q66,"")</f>
        <v/>
      </c>
      <c r="M68" s="62" t="str">
        <f>IF(P66&lt;&gt;"",P66,"")</f>
        <v>-</v>
      </c>
      <c r="N68" s="7" t="str">
        <f>IF(O66&lt;&gt;"",O66,"")</f>
        <v/>
      </c>
      <c r="O68" s="63"/>
      <c r="P68" s="63"/>
      <c r="Q68" s="9"/>
      <c r="R68" s="316" t="str">
        <f>IF(ISNA(VLOOKUP(CONCATENATE($B67,R$58,"2"),'P&amp;R'!$N$8:$Q$1113,3,FALSE)), "", VLOOKUP(CONCATENATE($B67,R$58,"2"),'P&amp;R'!$N$8:$Q$1113,3,FALSE))</f>
        <v/>
      </c>
      <c r="S68" s="316" t="str">
        <f>IF(ISNA(VLOOKUP(CONCATENATE($B67,R$58,"2"),'P&amp;R'!$N$8:$Q$1113,4,FALSE)), "", VLOOKUP(CONCATENATE($B67,R$58,"2"),'P&amp;R'!$N$8:$Q$1113,4,FALSE))</f>
        <v>-</v>
      </c>
      <c r="T68" s="317" t="str">
        <f>IF(ISNA(VLOOKUP(CONCATENATE(R$58,$B67,"2"),'P&amp;R'!$N$8:$Q$1113,3,FALSE)), "", VLOOKUP(CONCATENATE(R$58,$B67,"2"),'P&amp;R'!$N$8:$Q$1113,3,FALSE))</f>
        <v/>
      </c>
      <c r="U68" s="316" t="str">
        <f>IF(ISNA(VLOOKUP(CONCATENATE($B67,U$58,"2"),'P&amp;R'!$N$8:$Q$1113,3,FALSE)), "", VLOOKUP(CONCATENATE($B67,U$58,"2"),'P&amp;R'!$N$8:$Q$1113,3,FALSE))</f>
        <v/>
      </c>
      <c r="V68" s="316" t="str">
        <f>IF(ISNA(VLOOKUP(CONCATENATE($B67,U$58,"2"),'P&amp;R'!$N$8:$Q$1113,4,FALSE)), "", VLOOKUP(CONCATENATE($B67,U$58,"2"),'P&amp;R'!$N$8:$Q$1113,4,FALSE))</f>
        <v>-</v>
      </c>
      <c r="W68" s="317" t="str">
        <f>IF(ISNA(VLOOKUP(CONCATENATE(U$58,$B67,"2"),'P&amp;R'!$N$8:$Q$1113,3,FALSE)), "", VLOOKUP(CONCATENATE(U$58,$B67,"2"),'P&amp;R'!$N$8:$Q$1113,3,FALSE))</f>
        <v/>
      </c>
      <c r="X68" s="316" t="str">
        <f>IF(ISNA(VLOOKUP(CONCATENATE($B67,X$58,"2"),'P&amp;R'!$N$8:$Q$1113,3,FALSE)), "", VLOOKUP(CONCATENATE($B67,X$58,"2"),'P&amp;R'!$N$8:$Q$1113,3,FALSE))</f>
        <v/>
      </c>
      <c r="Y68" s="316" t="str">
        <f>IF(ISNA(VLOOKUP(CONCATENATE($B67,X$58,"2"),'P&amp;R'!$N$8:$Q$1113,4,FALSE)), "", VLOOKUP(CONCATENATE($B67,X$58,"2"),'P&amp;R'!$N$8:$Q$1113,4,FALSE))</f>
        <v/>
      </c>
      <c r="Z68" s="317" t="str">
        <f>IF(ISNA(VLOOKUP(CONCATENATE(X$58,$B67,"2"),'P&amp;R'!$N$8:$Q$1113,3,FALSE)), "", VLOOKUP(CONCATENATE(X$58,$B67,"2"),'P&amp;R'!$N$8:$Q$1113,3,FALSE))</f>
        <v/>
      </c>
      <c r="AA68" s="316" t="str">
        <f>IF(ISNA(VLOOKUP(CONCATENATE($B67,AA$58,"2"),'P&amp;R'!$N$8:$Q$1113,3,FALSE)), "", VLOOKUP(CONCATENATE($B67,AA$58,"2"),'P&amp;R'!$N$8:$Q$1113,3,FALSE))</f>
        <v/>
      </c>
      <c r="AB68" s="316" t="str">
        <f>IF(ISNA(VLOOKUP(CONCATENATE($B67,AA$58,"2"),'P&amp;R'!$N$8:$Q$1113,4,FALSE)), "", VLOOKUP(CONCATENATE($B67,AA$58,"2"),'P&amp;R'!$N$8:$Q$1113,4,FALSE))</f>
        <v>-</v>
      </c>
      <c r="AC68" s="317" t="str">
        <f>IF(ISNA(VLOOKUP(CONCATENATE(AA$58,$B67,"2"),'P&amp;R'!$N$8:$Q$1113,3,FALSE)), "", VLOOKUP(CONCATENATE(AA$58,$B67,"2"),'P&amp;R'!$N$8:$Q$1113,3,FALSE))</f>
        <v/>
      </c>
      <c r="AD68" s="316" t="str">
        <f>IF(ISNA(VLOOKUP(CONCATENATE($B67,AD$58,"2"),'P&amp;R'!$N$8:$Q$1113,3,FALSE)), "", VLOOKUP(CONCATENATE($B67,AD$58,"2"),'P&amp;R'!$N$8:$Q$1113,3,FALSE))</f>
        <v/>
      </c>
      <c r="AE68" s="316" t="str">
        <f>IF(ISNA(VLOOKUP(CONCATENATE($B67,AD$58,"2"),'P&amp;R'!$N$8:$Q$1113,4,FALSE)), "", VLOOKUP(CONCATENATE($B67,AD$58,"2"),'P&amp;R'!$N$8:$Q$1113,4,FALSE))</f>
        <v/>
      </c>
      <c r="AF68" s="317" t="str">
        <f>IF(ISNA(VLOOKUP(CONCATENATE(AD$58,$B67,"2"),'P&amp;R'!$N$8:$Q$1113,3,FALSE)), "", VLOOKUP(CONCATENATE(AD$58,$B67,"2"),'P&amp;R'!$N$8:$Q$1113,3,FALSE))</f>
        <v/>
      </c>
      <c r="AG68" s="316" t="str">
        <f>IF(ISNA(VLOOKUP(CONCATENATE($B67,AG$58,"2"),'P&amp;R'!$N$8:$Q$1113,3,FALSE)), "", VLOOKUP(CONCATENATE($B67,AG$58,"2"),'P&amp;R'!$N$8:$Q$1113,3,FALSE))</f>
        <v/>
      </c>
      <c r="AH68" s="316" t="str">
        <f>IF(ISNA(VLOOKUP(CONCATENATE($B67,AG$58,"2"),'P&amp;R'!$N$8:$Q$1113,4,FALSE)), "", VLOOKUP(CONCATENATE($B67,AG$58,"2"),'P&amp;R'!$N$8:$Q$1113,4,FALSE))</f>
        <v/>
      </c>
      <c r="AI68" s="317" t="str">
        <f>IF(ISNA(VLOOKUP(CONCATENATE(AG$58,$B67,"2"),'P&amp;R'!$N$8:$Q$1113,3,FALSE)), "", VLOOKUP(CONCATENATE(AG$58,$B67,"2"),'P&amp;R'!$N$8:$Q$1113,3,FALSE))</f>
        <v/>
      </c>
      <c r="AJ68" s="316" t="str">
        <f>IF(ISNA(VLOOKUP(CONCATENATE($B67,AJ$58,"2"),'P&amp;R'!$N$8:$Q$1113,3,FALSE)), "", VLOOKUP(CONCATENATE($B67,AJ$58,"2"),'P&amp;R'!$N$8:$Q$1113,3,FALSE))</f>
        <v/>
      </c>
      <c r="AK68" s="316" t="str">
        <f>IF(ISNA(VLOOKUP(CONCATENATE($B67,AJ$58,"2"),'P&amp;R'!$N$8:$Q$1113,4,FALSE)), "", VLOOKUP(CONCATENATE($B67,AJ$58,"2"),'P&amp;R'!$N$8:$Q$1113,4,FALSE))</f>
        <v/>
      </c>
      <c r="AL68" s="317" t="str">
        <f>IF(ISNA(VLOOKUP(CONCATENATE(AJ$58,$B67,"2"),'P&amp;R'!$N$8:$Q$1113,3,FALSE)), "", VLOOKUP(CONCATENATE(AJ$58,$B67,"2"),'P&amp;R'!$N$8:$Q$1113,3,FALSE))</f>
        <v/>
      </c>
      <c r="AM68" s="316" t="str">
        <f>IF(ISNA(VLOOKUP(CONCATENATE($B67,AM$58,"2"),'P&amp;R'!$N$8:$Q$1113,3,FALSE)), "", VLOOKUP(CONCATENATE($B67,AM$58,"2"),'P&amp;R'!$N$8:$Q$1113,3,FALSE))</f>
        <v/>
      </c>
      <c r="AN68" s="316" t="str">
        <f>IF(ISNA(VLOOKUP(CONCATENATE($B67,AM$58,"2"),'P&amp;R'!$N$8:$Q$1113,4,FALSE)), "", VLOOKUP(CONCATENATE($B67,AM$58,"2"),'P&amp;R'!$N$8:$Q$1113,4,FALSE))</f>
        <v/>
      </c>
      <c r="AO68" s="317" t="str">
        <f>IF(ISNA(VLOOKUP(CONCATENATE(AM$58,$B67,"2"),'P&amp;R'!$N$8:$Q$1113,3,FALSE)), "", VLOOKUP(CONCATENATE(AM$58,$B67,"2"),'P&amp;R'!$N$8:$Q$1113,3,FALSE))</f>
        <v/>
      </c>
      <c r="AP68" s="316" t="str">
        <f>IF(ISNA(VLOOKUP(CONCATENATE($B67,AP$58,"2"),'P&amp;R'!$N$8:$Q$1113,3,FALSE)), "", VLOOKUP(CONCATENATE($B67,AP$58,"2"),'P&amp;R'!$N$8:$Q$1113,3,FALSE))</f>
        <v/>
      </c>
      <c r="AQ68" s="316" t="str">
        <f>IF(ISNA(VLOOKUP(CONCATENATE($B67,AP$58,"2"),'P&amp;R'!$N$8:$Q$1113,4,FALSE)), "", VLOOKUP(CONCATENATE($B67,AP$58,"2"),'P&amp;R'!$N$8:$Q$1113,4,FALSE))</f>
        <v/>
      </c>
      <c r="AR68" s="317" t="str">
        <f>IF(ISNA(VLOOKUP(CONCATENATE(AP$58,$B67,"2"),'P&amp;R'!$N$8:$Q$1113,3,FALSE)), "", VLOOKUP(CONCATENATE(AP$58,$B67,"2"),'P&amp;R'!$N$8:$Q$1113,3,FALSE))</f>
        <v/>
      </c>
      <c r="AS68" s="316" t="str">
        <f>IF(ISNA(VLOOKUP(CONCATENATE($B67,AS$58,"2"),'P&amp;R'!$N$8:$Q$1113,3,FALSE)), "", VLOOKUP(CONCATENATE($B67,AS$58,"2"),'P&amp;R'!$N$8:$Q$1113,3,FALSE))</f>
        <v/>
      </c>
      <c r="AT68" s="316" t="str">
        <f>IF(ISNA(VLOOKUP(CONCATENATE($B67,AS$58,"2"),'P&amp;R'!$N$8:$Q$1113,4,FALSE)), "", VLOOKUP(CONCATENATE($B67,AS$58,"2"),'P&amp;R'!$N$8:$Q$1113,4,FALSE))</f>
        <v/>
      </c>
      <c r="AU68" s="317" t="str">
        <f>IF(ISNA(VLOOKUP(CONCATENATE(AS$58,$B67,"2"),'P&amp;R'!$N$8:$Q$1113,3,FALSE)), "", VLOOKUP(CONCATENATE(AS$58,$B67,"2"),'P&amp;R'!$N$8:$Q$1113,3,FALSE))</f>
        <v/>
      </c>
      <c r="AV68" s="316" t="str">
        <f>IF(ISNA(VLOOKUP(CONCATENATE($B67,AV$58,"2"),'P&amp;R'!$N$8:$Q$1113,3,FALSE)), "", VLOOKUP(CONCATENATE($B67,AV$58,"2"),'P&amp;R'!$N$8:$Q$1113,3,FALSE))</f>
        <v/>
      </c>
      <c r="AW68" s="316" t="str">
        <f>IF(ISNA(VLOOKUP(CONCATENATE($B67,AV$58,"2"),'P&amp;R'!$N$8:$Q$1113,4,FALSE)), "", VLOOKUP(CONCATENATE($B67,AV$58,"2"),'P&amp;R'!$N$8:$Q$1113,4,FALSE))</f>
        <v/>
      </c>
      <c r="AX68" s="317" t="str">
        <f>IF(ISNA(VLOOKUP(CONCATENATE(AV$58,$B67,"2"),'P&amp;R'!$N$8:$Q$1113,3,FALSE)), "", VLOOKUP(CONCATENATE(AV$58,$B67,"2"),'P&amp;R'!$N$8:$Q$1113,3,FALSE))</f>
        <v/>
      </c>
      <c r="AY68" s="316" t="str">
        <f>IF(ISNA(VLOOKUP(CONCATENATE($B67,AY$58,"2"),'P&amp;R'!$N$8:$Q$1113,3,FALSE)), "", VLOOKUP(CONCATENATE($B67,AY$58,"2"),'P&amp;R'!$N$8:$Q$1113,3,FALSE))</f>
        <v/>
      </c>
      <c r="AZ68" s="316" t="str">
        <f>IF(ISNA(VLOOKUP(CONCATENATE($B67,AY$58,"2"),'P&amp;R'!$N$8:$Q$1113,4,FALSE)), "", VLOOKUP(CONCATENATE($B67,AY$58,"2"),'P&amp;R'!$N$8:$Q$1113,4,FALSE))</f>
        <v/>
      </c>
      <c r="BA68" s="317" t="str">
        <f>IF(ISNA(VLOOKUP(CONCATENATE(AY$58,$B67,"2"),'P&amp;R'!$N$8:$Q$1113,3,FALSE)), "", VLOOKUP(CONCATENATE(AY$58,$B67,"2"),'P&amp;R'!$N$8:$Q$1113,3,FALSE))</f>
        <v/>
      </c>
      <c r="BB68" s="316" t="str">
        <f>IF(ISNA(VLOOKUP(CONCATENATE($B67,BB$58,"2"),'P&amp;R'!$N$8:$Q$1113,3,FALSE)), "", VLOOKUP(CONCATENATE($B67,BB$58,"2"),'P&amp;R'!$N$8:$Q$1113,3,FALSE))</f>
        <v/>
      </c>
      <c r="BC68" s="316" t="str">
        <f>IF(ISNA(VLOOKUP(CONCATENATE($B67,BB$58,"2"),'P&amp;R'!$N$8:$Q$1113,4,FALSE)), "", VLOOKUP(CONCATENATE($B67,BB$58,"2"),'P&amp;R'!$N$8:$Q$1113,4,FALSE))</f>
        <v/>
      </c>
      <c r="BD68" s="317" t="str">
        <f>IF(ISNA(VLOOKUP(CONCATENATE(BB$58,$B67,"2"),'P&amp;R'!$N$8:$Q$1113,3,FALSE)), "", VLOOKUP(CONCATENATE(BB$58,$B67,"2"),'P&amp;R'!$N$8:$Q$1113,3,FALSE))</f>
        <v/>
      </c>
      <c r="BE68" s="316" t="str">
        <f>IF(ISNA(VLOOKUP(CONCATENATE($B67,BE$58,"2"),'P&amp;R'!$N$8:$Q$1113,3,FALSE)), "", VLOOKUP(CONCATENATE($B67,BE$58,"2"),'P&amp;R'!$N$8:$Q$1113,3,FALSE))</f>
        <v/>
      </c>
      <c r="BF68" s="316" t="str">
        <f>IF(ISNA(VLOOKUP(CONCATENATE($B67,BE$58,"2"),'P&amp;R'!$N$8:$Q$1113,4,FALSE)), "", VLOOKUP(CONCATENATE($B67,BE$58,"2"),'P&amp;R'!$N$8:$Q$1113,4,FALSE))</f>
        <v/>
      </c>
      <c r="BG68" s="317" t="str">
        <f>IF(ISNA(VLOOKUP(CONCATENATE(BE$58,$B67,"2"),'P&amp;R'!$N$8:$Q$1113,3,FALSE)), "", VLOOKUP(CONCATENATE(BE$58,$B67,"2"),'P&amp;R'!$N$8:$Q$1113,3,FALSE))</f>
        <v/>
      </c>
      <c r="BH68" s="316" t="str">
        <f>IF(ISNA(VLOOKUP(CONCATENATE($B67,BH$58,"2"),'P&amp;R'!$N$8:$Q$1113,3,FALSE)), "", VLOOKUP(CONCATENATE($B67,BH$58,"2"),'P&amp;R'!$N$8:$Q$1113,3,FALSE))</f>
        <v/>
      </c>
      <c r="BI68" s="316" t="str">
        <f>IF(ISNA(VLOOKUP(CONCATENATE($B67,BH$58,"2"),'P&amp;R'!$N$8:$Q$1113,4,FALSE)), "", VLOOKUP(CONCATENATE($B67,BH$58,"2"),'P&amp;R'!$N$8:$Q$1113,4,FALSE))</f>
        <v/>
      </c>
      <c r="BJ68" s="317" t="str">
        <f>IF(ISNA(VLOOKUP(CONCATENATE(BH$58,$B67,"2"),'P&amp;R'!$N$8:$Q$1113,3,FALSE)), "", VLOOKUP(CONCATENATE(BH$58,$B67,"2"),'P&amp;R'!$N$8:$Q$1113,3,FALSE))</f>
        <v/>
      </c>
      <c r="BK68" s="316" t="str">
        <f>IF(ISNA(VLOOKUP(CONCATENATE($B67,BK$58,"2"),'P&amp;R'!$N$8:$Q$1113,3,FALSE)), "", VLOOKUP(CONCATENATE($B67,BK$58,"2"),'P&amp;R'!$N$8:$Q$1113,3,FALSE))</f>
        <v/>
      </c>
      <c r="BL68" s="316" t="str">
        <f>IF(ISNA(VLOOKUP(CONCATENATE($B67,BK$58,"2"),'P&amp;R'!$N$8:$Q$1113,4,FALSE)), "", VLOOKUP(CONCATENATE($B67,BK$58,"2"),'P&amp;R'!$N$8:$Q$1113,4,FALSE))</f>
        <v/>
      </c>
      <c r="BM68" s="317" t="str">
        <f>IF(ISNA(VLOOKUP(CONCATENATE(BK$58,$B67,"2"),'P&amp;R'!$N$8:$Q$1113,3,FALSE)), "", VLOOKUP(CONCATENATE(BK$58,$B67,"2"),'P&amp;R'!$N$8:$Q$1113,3,FALSE))</f>
        <v/>
      </c>
      <c r="BN68" s="316" t="str">
        <f>IF(ISNA(VLOOKUP(CONCATENATE($B67,BN$58,"2"),'P&amp;R'!$N$8:$Q$1113,3,FALSE)), "", VLOOKUP(CONCATENATE($B67,BN$58,"2"),'P&amp;R'!$N$8:$Q$1113,3,FALSE))</f>
        <v/>
      </c>
      <c r="BO68" s="316" t="str">
        <f>IF(ISNA(VLOOKUP(CONCATENATE($B67,BN$58,"2"),'P&amp;R'!$N$8:$Q$1113,4,FALSE)), "", VLOOKUP(CONCATENATE($B67,BN$58,"2"),'P&amp;R'!$N$8:$Q$1113,4,FALSE))</f>
        <v/>
      </c>
      <c r="BP68" s="317" t="str">
        <f>IF(ISNA(VLOOKUP(CONCATENATE(BN$58,$B67,"2"),'P&amp;R'!$N$8:$Q$1113,3,FALSE)), "", VLOOKUP(CONCATENATE(BN$58,$B67,"2"),'P&amp;R'!$N$8:$Q$1113,3,FALSE))</f>
        <v/>
      </c>
      <c r="BQ68" s="316" t="str">
        <f>IF(ISNA(VLOOKUP(CONCATENATE($B67,BQ$58,"2"),'P&amp;R'!$N$8:$Q$1113,3,FALSE)), "", VLOOKUP(CONCATENATE($B67,BQ$58,"2"),'P&amp;R'!$N$8:$Q$1113,3,FALSE))</f>
        <v/>
      </c>
      <c r="BR68" s="316" t="str">
        <f>IF(ISNA(VLOOKUP(CONCATENATE($B67,BQ$58,"2"),'P&amp;R'!$N$8:$Q$1113,4,FALSE)), "", VLOOKUP(CONCATENATE($B67,BQ$58,"2"),'P&amp;R'!$N$8:$Q$1113,4,FALSE))</f>
        <v/>
      </c>
      <c r="BS68" s="317" t="str">
        <f>IF(ISNA(VLOOKUP(CONCATENATE(BQ$58,$B67,"2"),'P&amp;R'!$N$8:$Q$1113,3,FALSE)), "", VLOOKUP(CONCATENATE(BQ$58,$B67,"2"),'P&amp;R'!$N$8:$Q$1113,3,FALSE))</f>
        <v/>
      </c>
      <c r="BT68" s="316" t="str">
        <f>IF(ISNA(VLOOKUP(CONCATENATE($B67,BT$58,"2"),'P&amp;R'!$N$8:$Q$1113,3,FALSE)), "", VLOOKUP(CONCATENATE($B67,BT$58,"2"),'P&amp;R'!$N$8:$Q$1113,3,FALSE))</f>
        <v/>
      </c>
      <c r="BU68" s="316" t="str">
        <f>IF(ISNA(VLOOKUP(CONCATENATE($B67,BT$58,"2"),'P&amp;R'!$N$8:$Q$1113,4,FALSE)), "", VLOOKUP(CONCATENATE($B67,BT$58,"2"),'P&amp;R'!$N$8:$Q$1113,4,FALSE))</f>
        <v/>
      </c>
      <c r="BV68" s="317" t="str">
        <f>IF(ISNA(VLOOKUP(CONCATENATE(BT$58,$B67,"2"),'P&amp;R'!$N$8:$Q$1113,3,FALSE)), "", VLOOKUP(CONCATENATE(BT$58,$B67,"2"),'P&amp;R'!$N$8:$Q$1113,3,FALSE))</f>
        <v/>
      </c>
      <c r="BW68" s="163"/>
      <c r="BX68" s="86">
        <f>SUM(BY68:CC68)</f>
        <v>0</v>
      </c>
      <c r="BY68" s="89">
        <f>IF(AND(D68&lt;&gt;"DF",C68&gt;E68),1,0)+IF(AND(G68&lt;&gt;"DF",F68&gt;H68),1,0)+IF(AND(J68&lt;&gt;"DF",I68&gt;K68),1,0)+IF(AND(M68&lt;&gt;"DF",L68&gt;N68),1,0)+IF(AND(P68&lt;&gt;"DF",O68&gt;Q68),1,0)+IF(AND(S68&lt;&gt;"DF",R68&gt;T68),1,0)+IF(AND(V68&lt;&gt;"DF",U68&gt;W68),1,0)+IF(AND(Y68&lt;&gt;"DF",X68&gt;Z68),1,0)+IF(AND(AB68&lt;&gt;"DF",AA68&gt;AC68),1,0)+IF(AND(AE68&lt;&gt;"DF",AD68&gt;AF68),1,0)+IF(AND(AH68&lt;&gt;"DF",AG68&gt;AI68),1,0)+IF(AND(AK68&lt;&gt;"DF",AJ68&gt;AL68),1,0)+IF(AND(AN68&lt;&gt;"DF",AM68&gt;AO68),1,0)+IF(AND(AQ68&lt;&gt;"DF",AP68&gt;AR68),1,0)+IF(AND(AT68&lt;&gt;"DF",AS68&gt;AU68),1,0)+IF(AND(AW68&lt;&gt;"DF",AV68&gt;AX68),1,0)+IF(AND(AZ68&lt;&gt;"DF",AY68&gt;BA68),1,0)+IF(AND(BC68&lt;&gt;"DF",BB68&gt;BD68),1,0)+IF(AND(BF68&lt;&gt;"DF",BE68&gt;BG68),1,0)+IF(AND(BI68&lt;&gt;"DF",BH68&gt;BJ68),1,0)+IF(AND(BL68&lt;&gt;"DF",BK68&gt;BM68),1,0)+IF(AND(BO68&lt;&gt;"DF",BN68&gt;BP68),1,0)+IF(AND(BR68&lt;&gt;"DF",BQ68&gt;BS68),1,0)+IF(AND(BU68&lt;&gt;"DF",BT68&gt;BV68),1,0)+BY17</f>
        <v>0</v>
      </c>
      <c r="BZ68" s="89">
        <f>IF(AND(C68=E68,C68&lt;&gt;"",E68&lt;&gt;""),1,0)+IF(AND(F68=H68,F68&lt;&gt;"",H68&lt;&gt;""),1,0)+IF(AND(I68=K68,I68&lt;&gt;"",K68&lt;&gt;""),1,0)+IF(AND(L68=N68,L68&lt;&gt;"",N68&lt;&gt;""),1,0)+IF(AND(O68=Q68,O68&lt;&gt;"",Q68&lt;&gt;""),1,0)+IF(AND(R68=T68,R68&lt;&gt;"",T68&lt;&gt;""),1,0)+IF(AND(U68=W68,U68&lt;&gt;"",W68&lt;&gt;""),1,0)+IF(AND(X68=Z68,X68&lt;&gt;"",Z68&lt;&gt;""),1,0)+IF(AND(AA68=AC68,AA68&lt;&gt;"",AC68&lt;&gt;""),1,0)+IF(AND(AD68=AF68,AD68&lt;&gt;"",AF68&lt;&gt;""),1,0)+IF(AND(AG68=AI68,AG68&lt;&gt;"",AI68&lt;&gt;""),1,0)+IF(AND(AJ68=AL68,AJ68&lt;&gt;"",AL68&lt;&gt;""),1,0)+IF(AND(AM68=AO68,AM68&lt;&gt;"",AO68&lt;&gt;""),1,0)+IF(AND(AP68=AR68,AP68&lt;&gt;"",AR68&lt;&gt;""),1,0)+IF(AND(AS68=AU68,AS68&lt;&gt;"",AU68&lt;&gt;""),1,0)+IF(AND(AV68=AX68,AV68&lt;&gt;"",AX68&lt;&gt;""),1,0)+IF(AND(AY68=BA68,AY68&lt;&gt;"",BA68&lt;&gt;""),1,0)+IF(AND(BB68=BD68,BB68&lt;&gt;"",BD68&lt;&gt;""),1,0)+IF(AND(BE68=BG68,BE68&lt;&gt;"",BG68&lt;&gt;""),1,0)+IF(AND(BH68=BJ68,BH68&lt;&gt;"",BJ68&lt;&gt;""),1,0)+IF(AND(BK68=BM68,BK68&lt;&gt;"",BM68&lt;&gt;""),1,0)+IF(AND(BN68=BP68,BN68&lt;&gt;"",BP68&lt;&gt;""),1,0)+IF(AND(BQ68=BS68,BQ68&lt;&gt;"",BS68&lt;&gt;""),1,0)+IF(AND(BT68=BV68,BT68&lt;&gt;"",BV68&lt;&gt;""),1,0)+BZ17</f>
        <v>0</v>
      </c>
      <c r="CA68" s="89">
        <f>IF(AND(D68&lt;&gt;"DF",C68&lt;E68),1,0)+IF(AND(G68&lt;&gt;"DF",F68&lt;H68),1,0)+IF(AND(J68&lt;&gt;"DF",I68&lt;K68),1,0)+IF(AND(M68&lt;&gt;"DF",L68&lt;N68),1,0)+IF(AND(P68&lt;&gt;"DF",O68&lt;Q68),1,0)+IF(AND(S68&lt;&gt;"DF",R68&lt;T68),1,0)+IF(AND(V68&lt;&gt;"DF",U68&lt;W68),1,0)+IF(AND(Y68&lt;&gt;"DF",X68&lt;Z68),1,0)+IF(AND(AB68&lt;&gt;"DF",AA68&lt;AC68),1,0)+IF(AND(AE68&lt;&gt;"DF",AD68&lt;AF68),1,0)+IF(AND(AH68&lt;&gt;"DF",AG68&lt;AI68),1,0)+IF(AND(AK68&lt;&gt;"DF",AJ68&lt;AL68),1,0)+IF(AND(AN68&lt;&gt;"DF",AM68&lt;AO68),1,0)+IF(AND(AQ68&lt;&gt;"DF",AP68&lt;AR68),1,0)+IF(AND(AT68&lt;&gt;"DF",AS68&lt;AU68),1,0)+IF(AND(AW68&lt;&gt;"DF",AV68&lt;AX68),1,0)+IF(AND(AZ68&lt;&gt;"DF",AY68&lt;BA68),1,0)+IF(AND(BC68&lt;&gt;"DF",BB68&lt;BD68),1,0)+IF(AND(BF68&lt;&gt;"DF",BE68&lt;BG68),1,0)+IF(AND(BI68&lt;&gt;"DF",BH68&lt;BJ68),1,0)+IF(AND(BL68&lt;&gt;"DF",BK68&lt;BM68),1,0)+IF(AND(BO68&lt;&gt;"DF",BN68&lt;BP68),1,0)+IF(AND(BR68&lt;&gt;"DF",BQ68&lt;BS68),1,0)+IF(AND(BU68&lt;&gt;"DF",BT68&lt;BV68),1,0)+CA17</f>
        <v>0</v>
      </c>
      <c r="CB68" s="93">
        <f>IF(AND(D68="DF",C68&gt;E68),1,0)+IF(AND(G68="DF",F68&gt;H68),1,0)+IF(AND(J68="DF",I68&gt;K68),1,0)+IF(AND(M68="DF",L68&gt;N68),1,0)+IF(AND(P68="DF",O68&gt;Q68),1,0)+IF(AND(S68="DF",R68&gt;T68),1,0)+IF(AND(V68="DF",U68&gt;W68),1,0)+IF(AND(Y68="DF",X68&gt;Z68),1,0)+IF(AND(AB68="DF",AA68&gt;AC68),1,0)+IF(AND(AE68="DF",AD68&gt;AF68),1,0)+IF(AND(AH68="DF",AG68&gt;AI68),1,0)+IF(AND(AK68="DF",AJ68&gt;AL68),1,0)+IF(AND(AN68="DF",AM68&gt;AO68),1,0)+IF(AND(AQ68="DF",AP68&gt;AR68),1,0)+IF(AND(AT68="DF",AS68&gt;AU68),1,0)+IF(AND(AW68="DF",AV68&gt;AX68),1,0)+IF(AND(AZ68="DF",AY68&gt;BA68),1,0)+IF(AND(BC68="DF",BB68&gt;BD68),1,0)+IF(AND(BF68="DF",BE68&gt;BG68),1,0)+IF(AND(BI68="DF",BH68&gt;BJ68),1,0)+IF(AND(BL68="DF",BK68&gt;BM68),1,0)+IF(AND(BO68="DF",BN68&gt;BP68),1,0)+IF(AND(BR68="DF",BQ68&gt;BS68),1,0)+IF(AND(BU68="DF",BT68&gt;BV68),1,0)+CB17</f>
        <v>0</v>
      </c>
      <c r="CC68" s="93">
        <f>IF(AND(D68="DF",C68&lt;E68),1,0)+IF(AND(G68="DF",F68&lt;H68),1,0)+IF(AND(J68="DF",I68&lt;K68),1,0)+IF(AND(M68="DF",L68&lt;N68),1,0)+IF(AND(P68="DF",O68&lt;Q68),1,0)+IF(AND(S68="DF",R68&lt;T68),1,0)+IF(AND(V68="DF",U68&lt;W68),1,0)+IF(AND(Y68="DF",X68&lt;Z68),1,0)+IF(AND(AB68="DF",AA68&lt;AC68),1,0)+IF(AND(AE68="DF",AD68&lt;AF68),1,0)+IF(AND(AH68="DF",AG68&lt;AI68),1,0)+IF(AND(AK68="DF",AJ68&lt;AL68),1,0)+IF(AND(AN68="DF",AM68&lt;AO68),1,0)+IF(AND(AQ68="DF",AP68&lt;AR68),1,0)+IF(AND(AT68="DF",AS68&lt;AU68),1,0)+IF(AND(AW68="DF",AV68&lt;AX68),1,0)+IF(AND(AZ68="DF",AY68&lt;BA68),1,0)+IF(AND(BC68="DF",BB68&lt;BD68),1,0)+IF(AND(BF68="DF",BE68&lt;BG68),1,0)+IF(AND(BI68="DF",BH68&lt;BJ68),1,0)+IF(AND(BL68="DF",BK68&lt;BM68),1,0)+IF(AND(BO68="DF",BN68&lt;BP68),1,0)+IF(AND(BR68="DF",BQ68&lt;BS68),1,0)+IF(AND(BU68="DF",BT68&lt;BV68),1,0)+CC17</f>
        <v>0</v>
      </c>
      <c r="CD68" s="97">
        <f>SUM(C68)+SUM(F68)+SUM(I68)+SUM(L68)+SUM(O68)+SUM(R68)+SUM(U68)+SUM(X68)+SUM(AA68)+SUM(AD68)+SUM(AG68)+SUM(AJ68)+SUM(AM68)+SUM(AP68)+SUM(AS68)+SUM(AV68)+SUM(AY68)+SUM(BB68)+SUM(BE68)+SUM(BH68)+SUM(BK68)+SUM(BN68)+SUM(BQ68)+SUM(BT68)+CD17</f>
        <v>0</v>
      </c>
      <c r="CE68" s="97">
        <f>SUM(E68)+SUM(H68)+SUM(K68)+SUM(N68)+SUM(Q68)+SUM(T68)+SUM(W68)+SUM(Z68)+SUM(AC68)+SUM(AF68)+SUM(AI68)+SUM(AL68)+SUM(AO68)+SUM(AR68)+SUM(AU68)+SUM(AX68)+SUM(BA68)+SUM(BD68)+SUM(BG68)+SUM(BJ68)+SUM(BM68)+SUM(BP68)+SUM(BS68)+SUM(BV68)+CE17</f>
        <v>0</v>
      </c>
      <c r="CF68" s="101">
        <f>CD68-CE68</f>
        <v>0</v>
      </c>
      <c r="CG68" s="105">
        <f>SUM(BY68*$BY$5)+SUM(BZ68*$BZ$5)+SUM(CA68*$CA$5)+SUM(CB68*$CB$5)+SUM(CC68*$CC$5)</f>
        <v>0</v>
      </c>
      <c r="CH68" s="19"/>
      <c r="CI68" s="129">
        <f>SUM(CL68:CU68)</f>
        <v>0</v>
      </c>
      <c r="CJ68" s="129">
        <f>(CW68+CY68)-(CX68+CZ68)</f>
        <v>0</v>
      </c>
      <c r="CK68" s="19"/>
      <c r="CL68" s="140">
        <f>IF(AND(CG68=$CG$60,C68&gt;E68,D68="-"),$BY$5,0)+IF(AND(CG68=$CG$62,F68&gt;H68,G68="-"),$BY$5,0)+IF(AND(CG68=$CG$64,I68&gt;K68,J68="-"),$BY$5,0)+IF(AND(CG68=$CG$66,L68&gt;N68,M68="-"),$BY$5,0)+IF(AND(CG68=$CG$68,O68&gt;Q68,P68="-"),$BY$5,0)+IF(AND(CG68=$CG$70,R68&gt;T68,S68="-"),$BY$5,0)+IF(AND(CG68=$CG$72,U68&gt;W68,V68="-"),$BY$5,0)+IF(AND(CG68=$CG$74,X68&gt;Z68,Y68="-"),$BY$5,0)+IF(AND(CG68=$CG$76,AA68&gt;AC68,AB68="-"),$BY$5,0)+IF(AND(CG68=$CG$78,AD68&gt;AF68,AE68="-"),$BY$5,0)+IF(AND(CG68=$CG$80,AG68&gt;AI68,AH68="-"),$BY$5,0)+IF(AND(CG68=$CG$82,AJ68&gt;AL68,AK68="-"),$BY$5,0)+IF(AND(CG68=$CG$84,AM68&gt;AO68,AN68="-"),$BY$5,0)+IF(AND(CG68=$CG$86,AP68&gt;AR68,AQ68="-"),$BY$5,0)+IF(AND(CG68=$CG$88,AS68&gt;AU68,AT68="-"),$BY$5,0)+IF(AND(CG68=$CG$90,AV68&gt;AX68,AW68="-"),$BY$5,0)+IF(AND(CG68=$CG$92,AY68&gt;BA68,AZ68="-"),$BY$5,0)+IF(AND(CG68=$CG$94,BB68&gt;BD68,BC68="-"),$BY$5,0)+IF(AND(CG68=$CG$96,BE68&gt;BG68,BF68="-"),$BY$5,0)+IF(AND(CG68=$CG$98,BH68&gt;BJ68,BI68="-"),$BY$5,0)+IF(AND(CG68=$CG$100,BK68&gt;BM68,BL68="-"),$BY$5,0)+IF(AND(CG68=$CG$102,BN68&gt;BP68,BO68="-"),$BY$5,0)+IF(AND(CG68=$CG$104,BQ68&gt;BS68,BR68="-"),$BY$5,0)+IF(AND(CG68=$CG$106,BT68&gt;BV68,BU68="-"),$BY$5,0)</f>
        <v>0</v>
      </c>
      <c r="CM68" s="141">
        <f>IF(AND(CG68=$CG$60,C68=E68,E68&lt;&gt;"",D68="-"),$BZ$5,0)+IF(AND(CG68=$CG$62,F68=H68,H68&lt;&gt;"",G68="-"),$BZ$5,0)+IF(AND(CG68=$CG$64,I68=K68,K68&lt;&gt;"",J68="-"),$BZ$5,0)+IF(AND(CG68=$CG$66,L68=N68,N68&lt;&gt;"",M68="-"),$BZ$5,0)+IF(AND(CG68=$CG$68,O68=Q68,Q68&lt;&gt;"",P68="-"),$BZ$5,0)+IF(AND(CG68=$CG$70,R68=T68,T68&lt;&gt;"",S68="-"),$BZ$5,0)+IF(AND(CG68=$CG$72,U68=W68,W68&lt;&gt;"",V68="-"),$BZ$5,0)+IF(AND(CG68=$CG$74,X68=Z68,Z68&lt;&gt;"",Y68="-"),$BZ$5,0)+IF(AND(CG68=$CG$76,AA68=AC68,AC68&lt;&gt;"",AB68="-"),$BZ$5,0)+IF(AND(CG68=$CG$78,AD68=AF68,AF68&lt;&gt;"",AE68="-"),$BZ$5,0)+IF(AND(CG68=$CG$80,AG68=AI68,AI68&lt;&gt;"",AH68="-"),$BZ$5,0)+IF(AND(CG68=$CG$82,AJ68=AL68,AL68&lt;&gt;"",AK68="-"),$BZ$5,0)+IF(AND(CG68=$CG$84,AM68=AO68,AO68&lt;&gt;"",AN68="-"),$BZ$5,0)+IF(AND(CG68=$CG$86,AP68=AR68,AR68&lt;&gt;"",AQ68="-"),$BZ$5,0)+IF(AND(CG68=$CG$88,AS68=AU68,AU68&lt;&gt;"",AT68="-"),$BZ$5,0)+IF(AND(CG68=$CG$90,AV68=AX68,AX68&lt;&gt;"",AW68="-"),$BZ$5,0)+IF(AND(CG68=$CG$92,AY68=BA68,BA68&lt;&gt;"",AZ68="-"),$BZ$5,0)+IF(AND(CG68=$CG$94,BB68=BD68,BD68&lt;&gt;"",BC68="-"),$BZ$5,0)+IF(AND(CG68=$CG$96,BE68=BG68,BG68&lt;&gt;"",BF68="-"),$BZ$5,0)+IF(AND(CG68=$CG$98,BH68=BJ68,BJ68&lt;&gt;"",BI68="-"),$BZ$5,0)+IF(AND(CG68=$CG$100,BK68=BM68,BM68&lt;&gt;"",BL68="-"),$BZ$5,0)+IF(AND(CG68=$CG$102,BN68=BP68,BP68&lt;&gt;"",BO68="-"),$BZ$5,0)+IF(AND(CG68=$CG$104,BQ68=BS68,BS68&lt;&gt;"",BR68="-"),$BZ$5,0)+IF(AND(CG68=$CG$106,BT68=BV68,BV68&lt;&gt;"",BU68="-"),$BZ$5,0)</f>
        <v>0</v>
      </c>
      <c r="CN68" s="141">
        <f>IF(AND(CG68=$CG$60,C68&lt;E68,D68="-"),$CA$5,0)+IF(AND(CG68=$CG$62,F68&lt;H68,G68="-"),$CA$5,0)+IF(AND(CG68=$CG$64,I68&lt;K68,J68="-"),$CA$5,0)+IF(AND(CG68=$CG$66,L68&lt;N68,M68="-"),$CA$5,0)+IF(AND(CG68=$CG$68,O68&lt;Q68,P68="-"),$CA$5,0)+IF(AND(CG68=$CG$70,R68&lt;T68,S68="-"),$CA$5,0)+IF(AND(CG68=$CG$72,U68&lt;W68,V68="-"),$CA$5,0)+IF(AND(CG68=$CG$74,X68&lt;Z68,Y68="-"),$CA$5,0)+IF(AND(CG68=$CG$76,AA68&lt;AC68,AB68="-"),$CA$5,0)+IF(AND(CG68=$CG$78,AD68&lt;AF68,AE68="-"),$CA$5,0)+IF(AND(CG68=$CG$80,AG68&lt;AI68,AH68="-"),$CA$5,0)+IF(AND(CG68=$CG$82,AJ68&lt;AL68,AK68="-"),$CA$5,0)+IF(AND(CG68=$CG$84,AM68&lt;AO68,AN68="-"),$CA$5,0)+IF(AND(CG68=$CG$86,AP68&lt;AR68,AQ68="-"),$CA$5,0)+IF(AND(CG68=$CG$88,AS68&lt;AU68,AT68="-"),$CA$5,0)+IF(AND(CG68=$CG$90,AV68&lt;AX68,AW68="-"),$CA$5,0)+IF(AND(CG68=$CG$92,AY68&lt;BA68,AZ68="-"),$CA$5,0)+IF(AND(CG68=$CG$94,BB68&lt;BD68,BC68="-"),$CA$5,0)+IF(AND(CG68=$CG$96,BE68&lt;BG68,BF68="-"),$CA$5,0)+IF(AND(CG68=$CG$98,BH68&lt;BJ68,BI68="-"),$CA$5,0)+IF(AND(CG68=$CG$100,BK68&lt;BM68,BL68="-"),$CA$5,0)+IF(AND(CG68=$CG$102,BN68&lt;BP68,BO68="-"),$CA$5,0)+IF(AND(CG68=$CG$104,BQ68&lt;BS68,BR68="-"),$CA$5,0)+IF(AND(CG68=$CG$106,BT68&lt;BV68,BU68="-"),$CA$5,0)</f>
        <v>0</v>
      </c>
      <c r="CO68" s="141">
        <f>IF(AND(CG68=$CG$60,C68&gt;E68,D68="DF"),$CB$5,0)+IF(AND(CG68=$CG$62,F68&gt;H68,G68="DF"),$CB$5,0)+IF(AND(CG68=$CG$64,I68&gt;K68,J68="DF"),$CB$5,0)+IF(AND(CG68=$CG$66,L68&gt;N68,M68="DF"),$CB$5,0)+IF(AND(CG68=$CG$68,O68&gt;Q68,P68="DF"),$CB$5,0)+IF(AND(CG68=$CG$70,R68&gt;T68,S68="DF"),$CB$5,0)+IF(AND(CG68=$CG$72,U68&gt;W68,V68="DF"),$CB$5,0)+IF(AND(CG68=$CG$74,X68&gt;Z68,Y68="DF"),$CB$5,0)+IF(AND(CG68=$CG$76,AA68&gt;AC68,AB68="DF"),$CB$5,0)+IF(AND(CG68=$CG$78,AD68&gt;AF68,AE68="DF"),$CB$5,0)+IF(AND(CG68=$CG$80,AG68&gt;AI68,AH68="DF"),$CB$5,0)+IF(AND(CG68=$CG$82,AJ68&gt;AL68,AK68="DF"),$CB$5,0)+IF(AND(CG68=$CG$84,AM68&gt;AO68,AN68="DF"),$CB$5,0)+IF(AND(CG68=$CG$86,AP68&gt;AR68,AQ68="DF"),$CB$5,0)+IF(AND(CG68=$CG$88,AS68&gt;AU68,AT68="DF"),$CB$5,0)+IF(AND(CG68=$CG$90,AV68&gt;AX68,AW68="DF"),$CB$5,0)+IF(AND(CG68=$CG$92,AY68&gt;BA68,AZ68="DF"),$CB$5,0)+IF(AND(CG68=$CG$94,BB68&gt;BD68,BC68="DF"),$CB$5,0)+IF(AND(CG68=$CG$96,BE68&gt;BG68,BF68="DF"),$CB$5,0)+IF(AND(CG68=$CG$98,BH68&gt;BJ68,BI68="DF"),$CB$5,0)+IF(AND(CG68=$CG$100,BK68&gt;BM68,BL68="DF"),$CB$5,0)+IF(AND(CG68=$CG$102,BN68&gt;BP68,BO68="DF"),$CB$5,0)+IF(AND(CG68=$CG$104,BQ68&gt;BS68,BR68="DF"),$CB$5,0)+IF(AND(CG68=$CG$106,BT68&gt;BV68,BU68="DF"),$CB$5,0)</f>
        <v>0</v>
      </c>
      <c r="CP68" s="142">
        <f>IF(AND(CG68=$CG$60,C68&lt;E68,D68="DF"),$CC$5,0)+IF(AND(CG68=$CG$62,F68&lt;H68,G68="DF"),$CC$5,0)+IF(AND(CG68=$CG$64,I68&lt;K68,J68="DF"),$CC$5,0)+IF(AND(CG68=$CG$66,L68&lt;N68,M68="DF"),$CC$5,0)+IF(AND(CG68=$CG$68,O68&lt;Q68,P68="DF"),$CC$5,0)+IF(AND(CG68=$CG$70,R68&lt;T68,S68="DF"),$CC$5,0)+IF(AND(CG68=$CG$72,U68&lt;W68,V68="DF"),$CC$5,0)+IF(AND(CG68=$CG$74,X68&lt;Z68,Y68="DF"),$CC$5,0)+IF(AND(CG68=$CG$76,AA68&lt;AC68,AB68="DF"),$CC$5,0)+IF(AND(CG68=$CG$78,AD68&lt;AF68,AE68="DF"),$CC$5,0)+IF(AND(CG68=$CG$80,AG68&lt;AI68,AH68="DF"),$CC$5,0)+IF(AND(CG68=$CG$82,AJ68&lt;AL68,AK68="DF"),$CC$5,0)+IF(AND(CG68=$CG$84,AM68&lt;AO68,AN68="DF"),$CC$5,0)+IF(AND(CG68=$CG$86,AP68&lt;AR68,AQ68="DF"),$CC$5,0)+IF(AND(CG68=$CG$88,AS68&lt;AU68,AT68="DF"),$CC$5,0)+IF(AND(CG68=$CG$90,AV68&lt;AX68,AW68="DF"),$CC$5,0)+IF(AND(CG68=$CG$92,AY68&lt;BA68,AZ68="DF"),$CC$5,0)+IF(AND(CG68=$CG$94,BB68&lt;BD68,BC68="DF"),$CC$5,0)+IF(AND(CG68=$CG$96,BE68&lt;BG68,BF68="DF"),$CC$5,0)+IF(AND(CG68=$CG$98,BH68&lt;BJ68,BI68="DF"),$CC$5,0)+IF(AND(CG68=$CG$100,BK68&lt;BM68,BL68="DF"),$CC$5,0)+IF(AND(CG68=$CG$102,BN68&lt;BP68,BO68="DF"),$CC$5,0)+IF(AND(CG68=$CG$104,BQ68&lt;BS68,BR68="DF"),$CC$5,0)+IF(AND(CG68=$CG$106,BT68&lt;BV68,BU68="DF"),$CC$5,0)</f>
        <v>0</v>
      </c>
      <c r="CQ68" s="146">
        <f>IF(AND(CG68=$CG$60,C17&gt;E17,D17="-"),$BY$5,0)+IF(AND(CG68=$CG$62,F17&gt;H17,G17="-"),$BY$5,0)+IF(AND(CG68=$CG$64,I17&gt;K17,J17="-"),$BY$5,0)+IF(AND(CG68=$CG$66,L17&gt;N17,M17="-"),$BY$5,0)+IF(AND(CG68=$CG$68,O17&gt;Q17,P17="-"),$BY$5,0)+IF(AND(CG68=$CG$70,R17&gt;T17,S17="-"),$BY$5,0)+IF(AND(CG68=$CG$72,U17&gt;W17,V17="-"),$BY$5,0)+IF(AND(CG68=$CG$74,X17&gt;Z17,Y17="-"),$BY$5,0)+IF(AND(CG68=$CG$76,AA17&gt;AC17,AB17="-"),$BY$5,0)+IF(AND(CG68=$CG$78,AD17&gt;AF17,AE17="-"),$BY$5,0)+IF(AND(CG68=$CG$80,AG17&gt;AI17,AH17="-"),$BY$5,0)+IF(AND(CG68=$CG$82,AJ17&gt;AL17,AK17="-"),$BY$5,0)+IF(AND(CG68=$CG$84,AM17&gt;AO17,AN17="-"),$BY$5,0)+IF(AND(CG68=$CG$86,AP17&gt;AR17,AQ17="-"),$BY$5,0)+IF(AND(CG68=$CG$88,AS17&gt;AU17,AT17="-"),$BY$5,0)+IF(AND(CG68=$CG$90,AV17&gt;AX17,AW17="-"),$BY$5,0)+IF(AND(CG68=$CG$92,AY17&gt;BA17,AZ17="-"),$BY$5,0)+IF(AND(CG68=$CG$94,BB17&gt;BD17,BC17="-"),$BY$5,0)+IF(AND(CG68=$CG$96,BE17&gt;BG17,BF17="-"),$BY$5,0)+IF(AND(CG68=$CG$98,BH17&gt;BJ17,BI17="-"),$BY$5,0)+IF(AND(CG68=$CG$100,BK17&gt;BM17,BL17="-"),$BY$5,0)+IF(AND(CG68=$CG$102,BN17&gt;BP17,BO17="-"),$BY$5,0)+IF(AND(CG68=$CG$104,BQ17&gt;BS17,BR17="-"),$BY$5,0)+IF(AND(CG68=$CG$106,BT17&gt;BV17,BU17="-"),$BY$5,0)</f>
        <v>0</v>
      </c>
      <c r="CR68" s="147">
        <f>IF(AND(CG68=$CG$60,C17=E17,E17&lt;&gt;"",D17="-"),$BZ$5,0)+IF(AND(CG68=$CG$62,F17=H17,H17&lt;&gt;"",G17="-"),$BZ$5,0)+IF(AND(CG68=$CG$64,I17=K17,K17&lt;&gt;"",J17="-"),$BZ$5,0)+IF(AND(CG68=$CG$66,L17=N17,N17&lt;&gt;"",M17="-"),$BZ$5,0)+IF(AND(CG68=$CG$68,O17=Q17,Q17&lt;&gt;"",P17="-"),$BZ$5,0)+IF(AND(CG68=$CG$70,R17=T17,T17&lt;&gt;"",S17="-"),$BZ$5,0)+IF(AND(CG68=$CG$72,U17=W17,W17&lt;&gt;"",V17="-"),$BZ$5,0)+IF(AND(CG68=$CG$74,X17=Z17,Z17&lt;&gt;"",Y17="-"),$BZ$5,0)+IF(AND(CG68=$CG$76,AA17=AC17,AC17&lt;&gt;"",AB17="-"),$BZ$5,0)+IF(AND(CG68=$CG$78,AD17=AF17,AF17&lt;&gt;"",AE17="-"),$BZ$5,0)+IF(AND(CG68=$CG$80,AG17=AI17,AI17&lt;&gt;"",AH17="-"),$BZ$5,0)+IF(AND(CG68=$CG$82,AJ17=AL17,AL17&lt;&gt;"",AK17="-"),$BZ$5,0)+IF(AND(CG68=$CG$84,AM17=AO17,AO17&lt;&gt;"",AN17="-"),$BZ$5,0)+IF(AND(CG68=$CG$86,AP17=AR17,AR17&lt;&gt;"",AQ17="-"),$BZ$5,0)+IF(AND(CG68=$CG$88,AS17=AU17,AU17&lt;&gt;"",AT17="-"),$BZ$5,0)+IF(AND(CG68=$CG$90,AV17=AX17,AX17&lt;&gt;"",AW17="-"),$BZ$5,0)+IF(AND(CG68=$CG$92,AY17=BA17,BA17&lt;&gt;"",AZ17="-"),$BZ$5,0)+IF(AND(CG68=$CG$94,BB17=BD17,BD17&lt;&gt;"",BC17="-"),$BZ$5,0)+IF(AND(CG68=$CG$96,BE17=BG17,BG17&lt;&gt;"",BF17="-"),$BZ$5,0)+IF(AND(CG68=$CG$98,BH17=BJ17,BJ17&lt;&gt;"",BI17="-"),$BZ$5,0)+IF(AND(CG68=$CG$100,BK17=BM17,BM17&lt;&gt;"",BL17="-"),$BZ$5,0)+IF(AND(CG68=$CG$102,BN17=BP17,BP17&lt;&gt;"",BO17="-"),$BZ$5,0)+IF(AND(CG68=$CG$104,BQ17=BS17,BS17&lt;&gt;"",BR17="-"),$BZ$5,0)+IF(AND(CG68=$CG$106,BT17=BV17,BV17&lt;&gt;"",BU17="-"),$BZ$5,0)</f>
        <v>0</v>
      </c>
      <c r="CS68" s="147">
        <f>IF(AND(CG68=$CG$60,C17&lt;E17,D17="-"),$CA$5,0)+IF(AND(CG68=$CG$62,F17&lt;H17,G17="-"),$CA$5,0)+IF(AND(CG68=$CG$64,I17&lt;K17,J17="-"),$CA$5,0)+IF(AND(CG68=$CG$66,L17&lt;N17,M17="-"),$CA$5,0)+IF(AND(CG68=$CG$68,O17&lt;Q17,P17="-"),$CA$5,0)+IF(AND(CG68=$CG$70,R17&lt;T17,S17="-"),$CA$5,0)+IF(AND(CG68=$CG$72,U17&lt;W17,V17="-"),$CA$5,0)+IF(AND(CG68=$CG$74,X17&lt;Z17,Y17="-"),$CA$5,0)+IF(AND(CG68=$CG$76,AA17&lt;AC17,AB17="-"),$CA$5,0)+IF(AND(CG68=$CG$78,AD17&lt;AF17,AE17="-"),$CA$5,0)+IF(AND(CG68=$CG$80,AG17&lt;AI17,AH17="-"),$CA$5,0)+IF(AND(CG68=$CG$82,AJ17&lt;AL17,AK17="-"),$CA$5,0)+IF(AND(CG68=$CG$84,AM17&lt;AO17,AN17="-"),$CA$5,0)+IF(AND(CG68=$CG$86,AP17&lt;AR17,AQ17="-"),$CA$5,0)+IF(AND(CG68=$CG$88,AS17&lt;AU17,AT17="-"),$CA$5,0)+IF(AND(CG68=$CG$90,AV17&lt;AX17,AW17="-"),$CA$5,0)+IF(AND(CG68=$CG$92,AY17&lt;BA17,AZ17="-"),$CA$5,0)+IF(AND(CG68=$CG$94,BB17&lt;BD17,BC17="-"),$CA$5,0)+IF(AND(CG68=$CG$96,BE17&lt;BG17,BF17="-"),$CA$5,0)+IF(AND(CG68=$CG$98,BH17&lt;BJ17,BI17="-"),$CA$5,0)+IF(AND(CG68=$CG$100,BK17&lt;BM17,BL17="-"),$CA$5,0)+IF(AND(CG68=$CG$102,BN17&lt;BP17,BO17="-"),$CA$5,0)+IF(AND(CG68=$CG$104,BQ17&lt;BS17,BR17="-"),$CA$5,0)+IF(AND(CG68=$CG$106,BT17&lt;BV17,BU17="-"),$CA$5,0)</f>
        <v>0</v>
      </c>
      <c r="CT68" s="147">
        <f>IF(AND(CG68=$CG$60,C17&gt;E17,D17="DF"),$CB$5,0)+IF(AND(CG68=$CG$62,F17&gt;H17,G17="DF"),$CB$5,0)+IF(AND(CG68=$CG$64,I17&gt;K17,J17="DF"),$CB$5,0)+IF(AND(CG68=$CG$66,L17&gt;N17,M17="DF"),$CB$5,0)+IF(AND(CG68=$CG$68,O17&gt;Q17,P17="DF"),$CB$5,0)+IF(AND(CG68=$CG$70,R17&gt;T17,S17="DF"),$CB$5,0)+IF(AND(CG68=$CG$72,U17&gt;W17,V17="DF"),$CB$5,0)+IF(AND(CG68=$CG$74,X17&gt;Z17,Y17="DF"),$CB$5,0)+IF(AND(CG68=$CG$76,AA17&gt;AC17,AB17="DF"),$CB$5,0)+IF(AND(CG68=$CG$78,AD17&gt;AF17,AE17="DF"),$CB$5,0)+IF(AND(CG68=$CG$80,AG17&gt;AI17,AH17="DF"),$CB$5,0)+IF(AND(CG68=$CG$82,AJ17&gt;AL17,AK17="DF"),$CB$5,0)+IF(AND(CG68=$CG$84,AM17&gt;AO17,AN17="DF"),$CB$5,0)+IF(AND(CG68=$CG$86,AP17&gt;AR17,AQ17="DF"),$CB$5,0)+IF(AND(CG68=$CG$88,AS17&gt;AU17,AT17="DF"),$CB$5,0)+IF(AND(CG68=$CG$90,AV17&gt;AX17,AW17="DF"),$CB$5,0)+IF(AND(CG68=$CG$92,AY17&gt;BA17,AZ17="DF"),$CB$5,0)+IF(AND(CG68=$CG$94,BB17&gt;BD17,BC17="DF"),$CB$5,0)+IF(AND(CG68=$CG$96,BE17&gt;BG17,BF17="DF"),$CB$5,0)+IF(AND(CG68=$CG$98,BH17&gt;BJ17,BI17="DF"),$CB$5,0)+IF(AND(CG68=$CG$100,BK17&gt;BM17,BL17="DF"),$CB$5,0)+IF(AND(CG68=$CG$102,BN17&gt;BP17,BO17="DF"),$CB$5,0)+IF(AND(CG68=$CG$104,BQ17&gt;BS17,BR17="DF"),$CB$5,0)+IF(AND(CG68=$CG$106,BT17&gt;BV17,BU17="DF"),$CB$5,0)</f>
        <v>0</v>
      </c>
      <c r="CU68" s="148">
        <f>IF(AND(CG68=$CG$60,C17&lt;E17,D17="DF"),$CC$5,0)+IF(AND(CG68=$CG$62,F17&lt;H17,G17="DF"),$CC$5,0)+IF(AND(CG68=$CG$64,I17&lt;K17,J17="DF"),$CC$5,0)+IF(AND(CG68=$CG$66,L17&lt;N17,M17="DF"),$CC$5,0)+IF(AND(CG68=$CG$68,O17&lt;Q17,P17="DF"),$CC$5,0)+IF(AND(CG68=$CG$70,R17&lt;T17,S17="DF"),$CC$5,0)+IF(AND(CG68=$CG$72,U17&lt;W17,V17="DF"),$CC$5,0)+IF(AND(CG68=$CG$74,X17&lt;Z17,Y17="DF"),$CC$5,0)+IF(AND(CG68=$CG$76,AA17&lt;AC17,AB17="DF"),$CC$5,0)+IF(AND(CG68=$CG$78,AD17&lt;AF17,AE17="DF"),$CC$5,0)+IF(AND(CG68=$CG$80,AG17&lt;AI17,AH17="DF"),$CC$5,0)+IF(AND(CG68=$CG$82,AJ17&lt;AL17,AK17="DF"),$CC$5,0)+IF(AND(CG68=$CG$84,AM17&lt;AO17,AN17="DF"),$CC$5,0)+IF(AND(CG68=$CG$86,AP17&lt;AR17,AQ17="DF"),$CC$5,0)+IF(AND(CG68=$CG$88,AS17&lt;AU17,AT17="DF"),$CC$5,0)+IF(AND(CG68=$CG$90,AV17&lt;AX17,AW17="DF"),$CC$5,0)+IF(AND(CG68=$CG$92,AY17&lt;BA17,AZ17="DF"),$CC$5,0)+IF(AND(CG68=$CG$94,BB17&lt;BD17,BC17="DF"),$CC$5,0)+IF(AND(CG68=$CG$96,BE17&lt;BG17,BF17="DF"),$CC$5,0)+IF(AND(CG68=$CG$98,BH17&lt;BJ17,BI17="DF"),$CC$5,0)+IF(AND(CG68=$CG$100,BK17&lt;BM17,BL17="DF"),$CC$5,0)+IF(AND(CG68=$CG$102,BN17&lt;BP17,BO17="DF"),$CC$5,0)+IF(AND(CG68=$CG$104,BQ17&lt;BS17,BR17="DF"),$CC$5,0)+IF(AND(CG68=$CG$106,BT17&lt;BV17,BU17="DF"),$CC$5,0)</f>
        <v>0</v>
      </c>
      <c r="CV68" s="19"/>
      <c r="CW68" s="156">
        <f>IF(AND(CG68=$CG$60),SUM(C68),0)+IF(AND(CG68=$CG$62),SUM(F68),0)+IF(AND(CG68=$CG$64),SUM(I68),0)+IF(AND(CG68=$CG$66),SUM(L68),0)+IF(AND(CG68=$CG$68),SUM(O68),0)+IF(AND(CG68=$CG$70),SUM(R68),0)+IF(AND(CG68=$CG$72),SUM(U68),0)+IF(AND(CG68=$CG$74),SUM(X68),0)+IF(AND(CG68=$CG$76),SUM(AA68),0)+IF(AND(CG68=$CG$78),SUM(AD68),0)+IF(AND(CG68=$CG$80),SUM(AG68),0)+IF(AND(CG68=$CG$82),SUM(AJ68),0)+IF(AND(CG68=$CG$84),SUM(AM68),0)+IF(AND(CG68=$CG$86),SUM(AP68),0)+IF(AND(CG68=$CG$88),SUM(AS68),0)+IF(AND(CG68=$CG$90),SUM(AV68),0)+IF(AND(CG68=$CG$92),SUM(AY68),0)+IF(AND(CG68=$CG$94),SUM(BB68),0)+IF(AND(CG68=$CG$96),SUM(BE68),0)+IF(AND(CG68=$CG$98),SUM(BH68),0)+IF(AND(CG68=$CG$100),SUM(BK68),0)+IF(AND(CG68=$CG$102),SUM(BN68),0)+IF(AND(CG68=$CG$104),SUM(BQ68),0)+IF(AND(CG68=$CG$106),SUM(BT68),0)</f>
        <v>0</v>
      </c>
      <c r="CX68" s="136">
        <f>IF(AND(CG68=$CG$60),SUM(E68),0)+IF(AND(CG68=$CG$62),SUM(H68),0)+IF(AND(CG68=$CG$64),SUM(K68),0)+IF(AND(CG68=$CG$66),SUM(N68),0)+IF(AND(CG68=$CG$68),SUM(Q68),0)+IF(AND(CG68=$CG$70),SUM(T68),0)+IF(AND(CG68=$CG$72),SUM(W68),0)+IF(AND(CG68=$CG$74),SUM(Z68),0)+IF(AND(CG68=$CG$76),SUM(AC68),0)+IF(AND(CG68=$CG$78),SUM(AF68),0)+IF(AND(CG68=$CG$80),SUM(AI68),0)+IF(AND(CG68=$CG$82),SUM(AL68),0)+IF(AND(CG68=$CG$84),SUM(AO68),0)+IF(AND(CG68=$CG$86),SUM(AR68),0)+IF(AND(CG68=$CG$88),SUM(AU68),0)+IF(AND(CG68=$CG$90),SUM(AX68),0)+IF(AND(CG68=$CG$92),SUM(BA68),0)+IF(AND(CG68=$CG$94),SUM(BD68),0)+IF(AND(CG68=$CG$96),SUM(BG68),0)+IF(AND(CG68=$CG$98),SUM(BJ68),0)+IF(AND(CG68=$CG$100),SUM(BM68),0)+IF(AND(CG68=$CG$102),SUM(BP68),0)+IF(AND(CG68=$CG$104),SUM(BS68),0)+IF(AND(CG68=$CG$106),SUM(BV68),0)</f>
        <v>0</v>
      </c>
      <c r="CY68" s="159">
        <f>IF(AND(CG68=$CG$60),SUM(C17),0)+IF(AND(CG68=$CG$62),SUM(F17),0)+IF(AND(CG68=$CG$64),SUM(I17),0)+IF(AND(CG68=$CG$66),SUM(L17),0)+IF(AND(CG68=$CG$68),SUM(O17),0)+IF(AND(CG68=$CG$70),SUM(R17),0)+IF(AND(CG68=$CG$72),SUM(U17),0)+IF(AND(CG68=$CG$74),SUM(X17),0)+IF(AND(CG68=$CG$76),SUM(AA17),0)+IF(AND(CG68=$CG$78),SUM(AD17),0)+IF(AND(CG68=$CG$80),SUM(AG17),0)+IF(AND(CG68=$CG$82),SUM(AJ17),0)+IF(AND(CG68=$CG$84),SUM(AM17),0)+IF(AND(CG68=$CG$86),SUM(AP17),0)+IF(AND(CG68=$CG$88),SUM(AS17),0)+IF(AND(CG68=$CG$90),SUM(AV17),0)+IF(AND(CG68=$CG$92),SUM(AY17),0)+IF(AND(CG68=$CG$94),SUM(BB17),0)+IF(AND(CG68=$CG$96),SUM(BE17),0)+IF(AND(CG68=$CG$98),SUM(BH17),0)+IF(AND(CG68=$CG$100),SUM(BK17),0)+IF(AND(CG68=$CG$102),SUM(BN17),0)+IF(AND(CG68=$CG$104),SUM(BQ17),0)+IF(AND(CG68=$CG$106),SUM(BT17),0)</f>
        <v>0</v>
      </c>
      <c r="CZ68" s="148">
        <f>IF(AND(CG68=$CG$60),SUM(E17),0)+IF(AND(CG68=$CG$62),SUM(H17),0)+IF(AND(CG68=$CG$64),SUM(K17),0)+IF(AND(CG68=$CG$66),SUM(N17),0)+IF(AND(CG68=$CG$68),SUM(Q17),0)+IF(AND(CG68=$CG$70),SUM(T17),0)+IF(AND(CG68=$CG$72),SUM(W17),0)+IF(AND(CG68=$CG$74),SUM(Z17),0)+IF(AND(CG68=$CG$76),SUM(AC17),0)+IF(AND(CG68=$CG$78),SUM(AF17),0)+IF(AND(CG68=$CG$80),SUM(AI17),0)+IF(AND(CG68=$CG$82),SUM(AL17),0)+IF(AND(CG68=$CG$84),SUM(AO17),0)+IF(AND(CG68=$CG$86),SUM(AR17),0)+IF(AND(CG68=$CG$88),SUM(AU17),0)+IF(AND(CG68=$CG$90),SUM(AX17),0)+IF(AND(CG68=$CG$92),SUM(BA17),0)+IF(AND(CG68=$CG$94),SUM(BD17),0)+IF(AND(CG68=$CG$96),SUM(BG17),0)+IF(AND(CG68=$CG$98),SUM(BJ17),0)+IF(AND(CG68=$CG$100),SUM(BM17),0)+IF(AND(CG68=$CG$102),SUM(BP17),0)+IF(AND(CG68=$CG$104),SUM(BS17),0)+IF(AND(CG68=$CG$106),SUM(BV17),0)</f>
        <v>0</v>
      </c>
      <c r="DA68" s="19"/>
    </row>
    <row r="69" spans="2:105" ht="12" customHeight="1" x14ac:dyDescent="0.35">
      <c r="B69" s="448" t="str">
        <f>B18</f>
        <v>RECICLADOS</v>
      </c>
      <c r="C69" s="482" t="str">
        <f>IF(R59&lt;&gt;"",R59,"")</f>
        <v/>
      </c>
      <c r="D69" s="435"/>
      <c r="E69" s="462"/>
      <c r="F69" s="434" t="str">
        <f>IF(R61&lt;&gt;"",R61,"")</f>
        <v/>
      </c>
      <c r="G69" s="435"/>
      <c r="H69" s="462"/>
      <c r="I69" s="434" t="str">
        <f>IF(R63&lt;&gt;"",R63,"")</f>
        <v/>
      </c>
      <c r="J69" s="435"/>
      <c r="K69" s="462"/>
      <c r="L69" s="434" t="str">
        <f>IF(R65&lt;&gt;"",R65,"")</f>
        <v/>
      </c>
      <c r="M69" s="435"/>
      <c r="N69" s="462"/>
      <c r="O69" s="434" t="str">
        <f>IF(R67&lt;&gt;"",R67,"")</f>
        <v/>
      </c>
      <c r="P69" s="435"/>
      <c r="Q69" s="462"/>
      <c r="R69" s="445"/>
      <c r="S69" s="446"/>
      <c r="T69" s="481"/>
      <c r="U69" s="471" t="str">
        <f>IF(ISNA(VLOOKUP(CONCATENATE($B69,U$58,"2"),'P&amp;R'!$N$8:$Q$1113,2,FALSE)), "", VLOOKUP(CONCATENATE($B69,U$58,"2"),'P&amp;R'!$N$8:$Q$1113,2,FALSE))</f>
        <v/>
      </c>
      <c r="V69" s="472"/>
      <c r="W69" s="473"/>
      <c r="X69" s="471" t="str">
        <f>IF(ISNA(VLOOKUP(CONCATENATE($B69,X$58,"2"),'P&amp;R'!$N$8:$Q$1113,2,FALSE)), "", VLOOKUP(CONCATENATE($B69,X$58,"2"),'P&amp;R'!$N$8:$Q$1113,2,FALSE))</f>
        <v/>
      </c>
      <c r="Y69" s="472"/>
      <c r="Z69" s="473"/>
      <c r="AA69" s="471" t="str">
        <f>IF(ISNA(VLOOKUP(CONCATENATE($B69,AA$58,"2"),'P&amp;R'!$N$8:$Q$1113,2,FALSE)), "", VLOOKUP(CONCATENATE($B69,AA$58,"2"),'P&amp;R'!$N$8:$Q$1113,2,FALSE))</f>
        <v/>
      </c>
      <c r="AB69" s="472"/>
      <c r="AC69" s="473"/>
      <c r="AD69" s="471" t="str">
        <f>IF(ISNA(VLOOKUP(CONCATENATE($B69,AD$58,"2"),'P&amp;R'!$N$8:$Q$1113,2,FALSE)), "", VLOOKUP(CONCATENATE($B69,AD$58,"2"),'P&amp;R'!$N$8:$Q$1113,2,FALSE))</f>
        <v/>
      </c>
      <c r="AE69" s="472"/>
      <c r="AF69" s="473"/>
      <c r="AG69" s="471" t="str">
        <f>IF(ISNA(VLOOKUP(CONCATENATE($B69,AG$58,"2"),'P&amp;R'!$N$8:$Q$1113,2,FALSE)), "", VLOOKUP(CONCATENATE($B69,AG$58,"2"),'P&amp;R'!$N$8:$Q$1113,2,FALSE))</f>
        <v/>
      </c>
      <c r="AH69" s="472"/>
      <c r="AI69" s="473"/>
      <c r="AJ69" s="471" t="str">
        <f>IF(ISNA(VLOOKUP(CONCATENATE($B69,AJ$58,"2"),'P&amp;R'!$N$8:$Q$1113,2,FALSE)), "", VLOOKUP(CONCATENATE($B69,AJ$58,"2"),'P&amp;R'!$N$8:$Q$1113,2,FALSE))</f>
        <v/>
      </c>
      <c r="AK69" s="472"/>
      <c r="AL69" s="473"/>
      <c r="AM69" s="471" t="str">
        <f>IF(ISNA(VLOOKUP(CONCATENATE($B69,AM$58,"2"),'P&amp;R'!$N$8:$Q$1113,2,FALSE)), "", VLOOKUP(CONCATENATE($B69,AM$58,"2"),'P&amp;R'!$N$8:$Q$1113,2,FALSE))</f>
        <v/>
      </c>
      <c r="AN69" s="472"/>
      <c r="AO69" s="473"/>
      <c r="AP69" s="471" t="str">
        <f>IF(ISNA(VLOOKUP(CONCATENATE($B69,AP$58,"2"),'P&amp;R'!$N$8:$Q$1113,2,FALSE)), "", VLOOKUP(CONCATENATE($B69,AP$58,"2"),'P&amp;R'!$N$8:$Q$1113,2,FALSE))</f>
        <v/>
      </c>
      <c r="AQ69" s="472"/>
      <c r="AR69" s="473"/>
      <c r="AS69" s="471" t="str">
        <f>IF(ISNA(VLOOKUP(CONCATENATE($B69,AS$58,"2"),'P&amp;R'!$N$8:$Q$1113,2,FALSE)), "", VLOOKUP(CONCATENATE($B69,AS$58,"2"),'P&amp;R'!$N$8:$Q$1113,2,FALSE))</f>
        <v/>
      </c>
      <c r="AT69" s="472"/>
      <c r="AU69" s="473"/>
      <c r="AV69" s="471" t="str">
        <f>IF(ISNA(VLOOKUP(CONCATENATE($B69,AV$58,"2"),'P&amp;R'!$N$8:$Q$1113,2,FALSE)), "", VLOOKUP(CONCATENATE($B69,AV$58,"2"),'P&amp;R'!$N$8:$Q$1113,2,FALSE))</f>
        <v/>
      </c>
      <c r="AW69" s="472"/>
      <c r="AX69" s="473"/>
      <c r="AY69" s="471" t="str">
        <f>IF(ISNA(VLOOKUP(CONCATENATE($B69,AY$58,"2"),'P&amp;R'!$N$8:$Q$1113,2,FALSE)), "", VLOOKUP(CONCATENATE($B69,AY$58,"2"),'P&amp;R'!$N$8:$Q$1113,2,FALSE))</f>
        <v/>
      </c>
      <c r="AZ69" s="472"/>
      <c r="BA69" s="473"/>
      <c r="BB69" s="471" t="str">
        <f>IF(ISNA(VLOOKUP(CONCATENATE($B69,BB$58,"2"),'P&amp;R'!$N$8:$Q$1113,2,FALSE)), "", VLOOKUP(CONCATENATE($B69,BB$58,"2"),'P&amp;R'!$N$8:$Q$1113,2,FALSE))</f>
        <v/>
      </c>
      <c r="BC69" s="472"/>
      <c r="BD69" s="473"/>
      <c r="BE69" s="471" t="str">
        <f>IF(ISNA(VLOOKUP(CONCATENATE($B69,BE$58,"2"),'P&amp;R'!$N$8:$Q$1113,2,FALSE)), "", VLOOKUP(CONCATENATE($B69,BE$58,"2"),'P&amp;R'!$N$8:$Q$1113,2,FALSE))</f>
        <v/>
      </c>
      <c r="BF69" s="472"/>
      <c r="BG69" s="473"/>
      <c r="BH69" s="471" t="str">
        <f>IF(ISNA(VLOOKUP(CONCATENATE($B69,BH$58,"2"),'P&amp;R'!$N$8:$Q$1113,2,FALSE)), "", VLOOKUP(CONCATENATE($B69,BH$58,"2"),'P&amp;R'!$N$8:$Q$1113,2,FALSE))</f>
        <v/>
      </c>
      <c r="BI69" s="472"/>
      <c r="BJ69" s="473"/>
      <c r="BK69" s="471" t="str">
        <f>IF(ISNA(VLOOKUP(CONCATENATE($B69,BK$58,"2"),'P&amp;R'!$N$8:$Q$1113,2,FALSE)), "", VLOOKUP(CONCATENATE($B69,BK$58,"2"),'P&amp;R'!$N$8:$Q$1113,2,FALSE))</f>
        <v/>
      </c>
      <c r="BL69" s="472"/>
      <c r="BM69" s="473"/>
      <c r="BN69" s="471" t="str">
        <f>IF(ISNA(VLOOKUP(CONCATENATE($B69,BN$58,"2"),'P&amp;R'!$N$8:$Q$1113,2,FALSE)), "", VLOOKUP(CONCATENATE($B69,BN$58,"2"),'P&amp;R'!$N$8:$Q$1113,2,FALSE))</f>
        <v/>
      </c>
      <c r="BO69" s="472"/>
      <c r="BP69" s="473"/>
      <c r="BQ69" s="471" t="str">
        <f>IF(ISNA(VLOOKUP(CONCATENATE($B69,BQ$58,"2"),'P&amp;R'!$N$8:$Q$1113,2,FALSE)), "", VLOOKUP(CONCATENATE($B69,BQ$58,"2"),'P&amp;R'!$N$8:$Q$1113,2,FALSE))</f>
        <v/>
      </c>
      <c r="BR69" s="472"/>
      <c r="BS69" s="473"/>
      <c r="BT69" s="471" t="str">
        <f>IF(ISNA(VLOOKUP(CONCATENATE($B69,BT$58,"2"),'P&amp;R'!$N$8:$Q$1113,2,FALSE)), "", VLOOKUP(CONCATENATE($B69,BT$58,"2"),'P&amp;R'!$N$8:$Q$1113,2,FALSE))</f>
        <v/>
      </c>
      <c r="BU69" s="472"/>
      <c r="BV69" s="473"/>
      <c r="BW69" s="162"/>
      <c r="BX69" s="85"/>
      <c r="BY69" s="88"/>
      <c r="BZ69" s="88"/>
      <c r="CA69" s="88"/>
      <c r="CB69" s="92"/>
      <c r="CC69" s="92"/>
      <c r="CD69" s="96"/>
      <c r="CE69" s="96"/>
      <c r="CF69" s="100"/>
      <c r="CG69" s="104"/>
      <c r="CH69" s="19"/>
      <c r="CI69" s="122"/>
      <c r="CJ69" s="122"/>
      <c r="CK69" s="19"/>
      <c r="CL69" s="137"/>
      <c r="CM69" s="138"/>
      <c r="CN69" s="138"/>
      <c r="CO69" s="138"/>
      <c r="CP69" s="139"/>
      <c r="CQ69" s="143"/>
      <c r="CR69" s="144"/>
      <c r="CS69" s="144"/>
      <c r="CT69" s="144"/>
      <c r="CU69" s="145"/>
      <c r="CV69" s="19"/>
      <c r="CW69" s="154"/>
      <c r="CX69" s="155"/>
      <c r="CY69" s="160"/>
      <c r="CZ69" s="161"/>
      <c r="DA69" s="19"/>
    </row>
    <row r="70" spans="2:105" ht="24.9" customHeight="1" x14ac:dyDescent="0.35">
      <c r="B70" s="449"/>
      <c r="C70" s="3" t="str">
        <f>IF(T60&lt;&gt;"",T60,"")</f>
        <v/>
      </c>
      <c r="D70" s="62" t="str">
        <f>IF(S60&lt;&gt;"",S60,"")</f>
        <v>-</v>
      </c>
      <c r="E70" s="7" t="str">
        <f>IF(R60&lt;&gt;"",R60,"")</f>
        <v/>
      </c>
      <c r="F70" s="6" t="str">
        <f>IF(T62&lt;&gt;"",T62,"")</f>
        <v/>
      </c>
      <c r="G70" s="62" t="str">
        <f>IF(S62&lt;&gt;"",S62,"")</f>
        <v>-</v>
      </c>
      <c r="H70" s="7" t="str">
        <f>IF(R62&lt;&gt;"",R62,"")</f>
        <v/>
      </c>
      <c r="I70" s="6" t="str">
        <f>IF(T64&lt;&gt;"",T64,"")</f>
        <v/>
      </c>
      <c r="J70" s="62" t="str">
        <f>IF(S64&lt;&gt;"",S64,"")</f>
        <v>-</v>
      </c>
      <c r="K70" s="7" t="str">
        <f>IF(R64&lt;&gt;"",R64,"")</f>
        <v/>
      </c>
      <c r="L70" s="6" t="str">
        <f>IF(T66&lt;&gt;"",T66,"")</f>
        <v/>
      </c>
      <c r="M70" s="62" t="str">
        <f>IF(S66&lt;&gt;"",S66,"")</f>
        <v>-</v>
      </c>
      <c r="N70" s="7" t="str">
        <f>IF(R66&lt;&gt;"",R66,"")</f>
        <v/>
      </c>
      <c r="O70" s="6" t="str">
        <f>IF(T68&lt;&gt;"",T68,"")</f>
        <v/>
      </c>
      <c r="P70" s="62" t="str">
        <f>IF(S68&lt;&gt;"",S68,"")</f>
        <v>-</v>
      </c>
      <c r="Q70" s="7" t="str">
        <f>IF(R68&lt;&gt;"",R68,"")</f>
        <v/>
      </c>
      <c r="R70" s="63"/>
      <c r="S70" s="63"/>
      <c r="T70" s="9"/>
      <c r="U70" s="316" t="str">
        <f>IF(ISNA(VLOOKUP(CONCATENATE($B69,U$58,"2"),'P&amp;R'!$N$8:$Q$1113,3,FALSE)), "", VLOOKUP(CONCATENATE($B69,U$58,"2"),'P&amp;R'!$N$8:$Q$1113,3,FALSE))</f>
        <v/>
      </c>
      <c r="V70" s="316" t="str">
        <f>IF(ISNA(VLOOKUP(CONCATENATE($B69,U$58,"2"),'P&amp;R'!$N$8:$Q$1113,4,FALSE)), "", VLOOKUP(CONCATENATE($B69,U$58,"2"),'P&amp;R'!$N$8:$Q$1113,4,FALSE))</f>
        <v>-</v>
      </c>
      <c r="W70" s="317" t="str">
        <f>IF(ISNA(VLOOKUP(CONCATENATE(U$58,$B69,"2"),'P&amp;R'!$N$8:$Q$1113,3,FALSE)), "", VLOOKUP(CONCATENATE(U$58,$B69,"2"),'P&amp;R'!$N$8:$Q$1113,3,FALSE))</f>
        <v/>
      </c>
      <c r="X70" s="316" t="str">
        <f>IF(ISNA(VLOOKUP(CONCATENATE($B69,X$58,"2"),'P&amp;R'!$N$8:$Q$1113,3,FALSE)), "", VLOOKUP(CONCATENATE($B69,X$58,"2"),'P&amp;R'!$N$8:$Q$1113,3,FALSE))</f>
        <v/>
      </c>
      <c r="Y70" s="316" t="str">
        <f>IF(ISNA(VLOOKUP(CONCATENATE($B69,X$58,"2"),'P&amp;R'!$N$8:$Q$1113,4,FALSE)), "", VLOOKUP(CONCATENATE($B69,X$58,"2"),'P&amp;R'!$N$8:$Q$1113,4,FALSE))</f>
        <v/>
      </c>
      <c r="Z70" s="317" t="str">
        <f>IF(ISNA(VLOOKUP(CONCATENATE(X$58,$B69,"2"),'P&amp;R'!$N$8:$Q$1113,3,FALSE)), "", VLOOKUP(CONCATENATE(X$58,$B69,"2"),'P&amp;R'!$N$8:$Q$1113,3,FALSE))</f>
        <v/>
      </c>
      <c r="AA70" s="316" t="str">
        <f>IF(ISNA(VLOOKUP(CONCATENATE($B69,AA$58,"2"),'P&amp;R'!$N$8:$Q$1113,3,FALSE)), "", VLOOKUP(CONCATENATE($B69,AA$58,"2"),'P&amp;R'!$N$8:$Q$1113,3,FALSE))</f>
        <v/>
      </c>
      <c r="AB70" s="316" t="str">
        <f>IF(ISNA(VLOOKUP(CONCATENATE($B69,AA$58,"2"),'P&amp;R'!$N$8:$Q$1113,4,FALSE)), "", VLOOKUP(CONCATENATE($B69,AA$58,"2"),'P&amp;R'!$N$8:$Q$1113,4,FALSE))</f>
        <v>-</v>
      </c>
      <c r="AC70" s="317" t="str">
        <f>IF(ISNA(VLOOKUP(CONCATENATE(AA$58,$B69,"2"),'P&amp;R'!$N$8:$Q$1113,3,FALSE)), "", VLOOKUP(CONCATENATE(AA$58,$B69,"2"),'P&amp;R'!$N$8:$Q$1113,3,FALSE))</f>
        <v/>
      </c>
      <c r="AD70" s="316" t="str">
        <f>IF(ISNA(VLOOKUP(CONCATENATE($B69,AD$58,"2"),'P&amp;R'!$N$8:$Q$1113,3,FALSE)), "", VLOOKUP(CONCATENATE($B69,AD$58,"2"),'P&amp;R'!$N$8:$Q$1113,3,FALSE))</f>
        <v/>
      </c>
      <c r="AE70" s="316" t="str">
        <f>IF(ISNA(VLOOKUP(CONCATENATE($B69,AD$58,"2"),'P&amp;R'!$N$8:$Q$1113,4,FALSE)), "", VLOOKUP(CONCATENATE($B69,AD$58,"2"),'P&amp;R'!$N$8:$Q$1113,4,FALSE))</f>
        <v/>
      </c>
      <c r="AF70" s="317" t="str">
        <f>IF(ISNA(VLOOKUP(CONCATENATE(AD$58,$B69,"2"),'P&amp;R'!$N$8:$Q$1113,3,FALSE)), "", VLOOKUP(CONCATENATE(AD$58,$B69,"2"),'P&amp;R'!$N$8:$Q$1113,3,FALSE))</f>
        <v/>
      </c>
      <c r="AG70" s="316" t="str">
        <f>IF(ISNA(VLOOKUP(CONCATENATE($B69,AG$58,"2"),'P&amp;R'!$N$8:$Q$1113,3,FALSE)), "", VLOOKUP(CONCATENATE($B69,AG$58,"2"),'P&amp;R'!$N$8:$Q$1113,3,FALSE))</f>
        <v/>
      </c>
      <c r="AH70" s="316" t="str">
        <f>IF(ISNA(VLOOKUP(CONCATENATE($B69,AG$58,"2"),'P&amp;R'!$N$8:$Q$1113,4,FALSE)), "", VLOOKUP(CONCATENATE($B69,AG$58,"2"),'P&amp;R'!$N$8:$Q$1113,4,FALSE))</f>
        <v/>
      </c>
      <c r="AI70" s="317" t="str">
        <f>IF(ISNA(VLOOKUP(CONCATENATE(AG$58,$B69,"2"),'P&amp;R'!$N$8:$Q$1113,3,FALSE)), "", VLOOKUP(CONCATENATE(AG$58,$B69,"2"),'P&amp;R'!$N$8:$Q$1113,3,FALSE))</f>
        <v/>
      </c>
      <c r="AJ70" s="316" t="str">
        <f>IF(ISNA(VLOOKUP(CONCATENATE($B69,AJ$58,"2"),'P&amp;R'!$N$8:$Q$1113,3,FALSE)), "", VLOOKUP(CONCATENATE($B69,AJ$58,"2"),'P&amp;R'!$N$8:$Q$1113,3,FALSE))</f>
        <v/>
      </c>
      <c r="AK70" s="316" t="str">
        <f>IF(ISNA(VLOOKUP(CONCATENATE($B69,AJ$58,"2"),'P&amp;R'!$N$8:$Q$1113,4,FALSE)), "", VLOOKUP(CONCATENATE($B69,AJ$58,"2"),'P&amp;R'!$N$8:$Q$1113,4,FALSE))</f>
        <v/>
      </c>
      <c r="AL70" s="317" t="str">
        <f>IF(ISNA(VLOOKUP(CONCATENATE(AJ$58,$B69,"2"),'P&amp;R'!$N$8:$Q$1113,3,FALSE)), "", VLOOKUP(CONCATENATE(AJ$58,$B69,"2"),'P&amp;R'!$N$8:$Q$1113,3,FALSE))</f>
        <v/>
      </c>
      <c r="AM70" s="316" t="str">
        <f>IF(ISNA(VLOOKUP(CONCATENATE($B69,AM$58,"2"),'P&amp;R'!$N$8:$Q$1113,3,FALSE)), "", VLOOKUP(CONCATENATE($B69,AM$58,"2"),'P&amp;R'!$N$8:$Q$1113,3,FALSE))</f>
        <v/>
      </c>
      <c r="AN70" s="316" t="str">
        <f>IF(ISNA(VLOOKUP(CONCATENATE($B69,AM$58,"2"),'P&amp;R'!$N$8:$Q$1113,4,FALSE)), "", VLOOKUP(CONCATENATE($B69,AM$58,"2"),'P&amp;R'!$N$8:$Q$1113,4,FALSE))</f>
        <v/>
      </c>
      <c r="AO70" s="317" t="str">
        <f>IF(ISNA(VLOOKUP(CONCATENATE(AM$58,$B69,"2"),'P&amp;R'!$N$8:$Q$1113,3,FALSE)), "", VLOOKUP(CONCATENATE(AM$58,$B69,"2"),'P&amp;R'!$N$8:$Q$1113,3,FALSE))</f>
        <v/>
      </c>
      <c r="AP70" s="316" t="str">
        <f>IF(ISNA(VLOOKUP(CONCATENATE($B69,AP$58,"2"),'P&amp;R'!$N$8:$Q$1113,3,FALSE)), "", VLOOKUP(CONCATENATE($B69,AP$58,"2"),'P&amp;R'!$N$8:$Q$1113,3,FALSE))</f>
        <v/>
      </c>
      <c r="AQ70" s="316" t="str">
        <f>IF(ISNA(VLOOKUP(CONCATENATE($B69,AP$58,"2"),'P&amp;R'!$N$8:$Q$1113,4,FALSE)), "", VLOOKUP(CONCATENATE($B69,AP$58,"2"),'P&amp;R'!$N$8:$Q$1113,4,FALSE))</f>
        <v/>
      </c>
      <c r="AR70" s="317" t="str">
        <f>IF(ISNA(VLOOKUP(CONCATENATE(AP$58,$B69,"2"),'P&amp;R'!$N$8:$Q$1113,3,FALSE)), "", VLOOKUP(CONCATENATE(AP$58,$B69,"2"),'P&amp;R'!$N$8:$Q$1113,3,FALSE))</f>
        <v/>
      </c>
      <c r="AS70" s="316" t="str">
        <f>IF(ISNA(VLOOKUP(CONCATENATE($B69,AS$58,"2"),'P&amp;R'!$N$8:$Q$1113,3,FALSE)), "", VLOOKUP(CONCATENATE($B69,AS$58,"2"),'P&amp;R'!$N$8:$Q$1113,3,FALSE))</f>
        <v/>
      </c>
      <c r="AT70" s="316" t="str">
        <f>IF(ISNA(VLOOKUP(CONCATENATE($B69,AS$58,"2"),'P&amp;R'!$N$8:$Q$1113,4,FALSE)), "", VLOOKUP(CONCATENATE($B69,AS$58,"2"),'P&amp;R'!$N$8:$Q$1113,4,FALSE))</f>
        <v/>
      </c>
      <c r="AU70" s="317" t="str">
        <f>IF(ISNA(VLOOKUP(CONCATENATE(AS$58,$B69,"2"),'P&amp;R'!$N$8:$Q$1113,3,FALSE)), "", VLOOKUP(CONCATENATE(AS$58,$B69,"2"),'P&amp;R'!$N$8:$Q$1113,3,FALSE))</f>
        <v/>
      </c>
      <c r="AV70" s="316" t="str">
        <f>IF(ISNA(VLOOKUP(CONCATENATE($B69,AV$58,"2"),'P&amp;R'!$N$8:$Q$1113,3,FALSE)), "", VLOOKUP(CONCATENATE($B69,AV$58,"2"),'P&amp;R'!$N$8:$Q$1113,3,FALSE))</f>
        <v/>
      </c>
      <c r="AW70" s="316" t="str">
        <f>IF(ISNA(VLOOKUP(CONCATENATE($B69,AV$58,"2"),'P&amp;R'!$N$8:$Q$1113,4,FALSE)), "", VLOOKUP(CONCATENATE($B69,AV$58,"2"),'P&amp;R'!$N$8:$Q$1113,4,FALSE))</f>
        <v/>
      </c>
      <c r="AX70" s="317" t="str">
        <f>IF(ISNA(VLOOKUP(CONCATENATE(AV$58,$B69,"2"),'P&amp;R'!$N$8:$Q$1113,3,FALSE)), "", VLOOKUP(CONCATENATE(AV$58,$B69,"2"),'P&amp;R'!$N$8:$Q$1113,3,FALSE))</f>
        <v/>
      </c>
      <c r="AY70" s="316" t="str">
        <f>IF(ISNA(VLOOKUP(CONCATENATE($B69,AY$58,"2"),'P&amp;R'!$N$8:$Q$1113,3,FALSE)), "", VLOOKUP(CONCATENATE($B69,AY$58,"2"),'P&amp;R'!$N$8:$Q$1113,3,FALSE))</f>
        <v/>
      </c>
      <c r="AZ70" s="316" t="str">
        <f>IF(ISNA(VLOOKUP(CONCATENATE($B69,AY$58,"2"),'P&amp;R'!$N$8:$Q$1113,4,FALSE)), "", VLOOKUP(CONCATENATE($B69,AY$58,"2"),'P&amp;R'!$N$8:$Q$1113,4,FALSE))</f>
        <v/>
      </c>
      <c r="BA70" s="317" t="str">
        <f>IF(ISNA(VLOOKUP(CONCATENATE(AY$58,$B69,"2"),'P&amp;R'!$N$8:$Q$1113,3,FALSE)), "", VLOOKUP(CONCATENATE(AY$58,$B69,"2"),'P&amp;R'!$N$8:$Q$1113,3,FALSE))</f>
        <v/>
      </c>
      <c r="BB70" s="316" t="str">
        <f>IF(ISNA(VLOOKUP(CONCATENATE($B69,BB$58,"2"),'P&amp;R'!$N$8:$Q$1113,3,FALSE)), "", VLOOKUP(CONCATENATE($B69,BB$58,"2"),'P&amp;R'!$N$8:$Q$1113,3,FALSE))</f>
        <v/>
      </c>
      <c r="BC70" s="316" t="str">
        <f>IF(ISNA(VLOOKUP(CONCATENATE($B69,BB$58,"2"),'P&amp;R'!$N$8:$Q$1113,4,FALSE)), "", VLOOKUP(CONCATENATE($B69,BB$58,"2"),'P&amp;R'!$N$8:$Q$1113,4,FALSE))</f>
        <v/>
      </c>
      <c r="BD70" s="317" t="str">
        <f>IF(ISNA(VLOOKUP(CONCATENATE(BB$58,$B69,"2"),'P&amp;R'!$N$8:$Q$1113,3,FALSE)), "", VLOOKUP(CONCATENATE(BB$58,$B69,"2"),'P&amp;R'!$N$8:$Q$1113,3,FALSE))</f>
        <v/>
      </c>
      <c r="BE70" s="316" t="str">
        <f>IF(ISNA(VLOOKUP(CONCATENATE($B69,BE$58,"2"),'P&amp;R'!$N$8:$Q$1113,3,FALSE)), "", VLOOKUP(CONCATENATE($B69,BE$58,"2"),'P&amp;R'!$N$8:$Q$1113,3,FALSE))</f>
        <v/>
      </c>
      <c r="BF70" s="316" t="str">
        <f>IF(ISNA(VLOOKUP(CONCATENATE($B69,BE$58,"2"),'P&amp;R'!$N$8:$Q$1113,4,FALSE)), "", VLOOKUP(CONCATENATE($B69,BE$58,"2"),'P&amp;R'!$N$8:$Q$1113,4,FALSE))</f>
        <v/>
      </c>
      <c r="BG70" s="317" t="str">
        <f>IF(ISNA(VLOOKUP(CONCATENATE(BE$58,$B69,"2"),'P&amp;R'!$N$8:$Q$1113,3,FALSE)), "", VLOOKUP(CONCATENATE(BE$58,$B69,"2"),'P&amp;R'!$N$8:$Q$1113,3,FALSE))</f>
        <v/>
      </c>
      <c r="BH70" s="316" t="str">
        <f>IF(ISNA(VLOOKUP(CONCATENATE($B69,BH$58,"2"),'P&amp;R'!$N$8:$Q$1113,3,FALSE)), "", VLOOKUP(CONCATENATE($B69,BH$58,"2"),'P&amp;R'!$N$8:$Q$1113,3,FALSE))</f>
        <v/>
      </c>
      <c r="BI70" s="316" t="str">
        <f>IF(ISNA(VLOOKUP(CONCATENATE($B69,BH$58,"2"),'P&amp;R'!$N$8:$Q$1113,4,FALSE)), "", VLOOKUP(CONCATENATE($B69,BH$58,"2"),'P&amp;R'!$N$8:$Q$1113,4,FALSE))</f>
        <v/>
      </c>
      <c r="BJ70" s="317" t="str">
        <f>IF(ISNA(VLOOKUP(CONCATENATE(BH$58,$B69,"2"),'P&amp;R'!$N$8:$Q$1113,3,FALSE)), "", VLOOKUP(CONCATENATE(BH$58,$B69,"2"),'P&amp;R'!$N$8:$Q$1113,3,FALSE))</f>
        <v/>
      </c>
      <c r="BK70" s="316" t="str">
        <f>IF(ISNA(VLOOKUP(CONCATENATE($B69,BK$58,"2"),'P&amp;R'!$N$8:$Q$1113,3,FALSE)), "", VLOOKUP(CONCATENATE($B69,BK$58,"2"),'P&amp;R'!$N$8:$Q$1113,3,FALSE))</f>
        <v/>
      </c>
      <c r="BL70" s="316" t="str">
        <f>IF(ISNA(VLOOKUP(CONCATENATE($B69,BK$58,"2"),'P&amp;R'!$N$8:$Q$1113,4,FALSE)), "", VLOOKUP(CONCATENATE($B69,BK$58,"2"),'P&amp;R'!$N$8:$Q$1113,4,FALSE))</f>
        <v/>
      </c>
      <c r="BM70" s="317" t="str">
        <f>IF(ISNA(VLOOKUP(CONCATENATE(BK$58,$B69,"2"),'P&amp;R'!$N$8:$Q$1113,3,FALSE)), "", VLOOKUP(CONCATENATE(BK$58,$B69,"2"),'P&amp;R'!$N$8:$Q$1113,3,FALSE))</f>
        <v/>
      </c>
      <c r="BN70" s="316" t="str">
        <f>IF(ISNA(VLOOKUP(CONCATENATE($B69,BN$58,"2"),'P&amp;R'!$N$8:$Q$1113,3,FALSE)), "", VLOOKUP(CONCATENATE($B69,BN$58,"2"),'P&amp;R'!$N$8:$Q$1113,3,FALSE))</f>
        <v/>
      </c>
      <c r="BO70" s="316" t="str">
        <f>IF(ISNA(VLOOKUP(CONCATENATE($B69,BN$58,"2"),'P&amp;R'!$N$8:$Q$1113,4,FALSE)), "", VLOOKUP(CONCATENATE($B69,BN$58,"2"),'P&amp;R'!$N$8:$Q$1113,4,FALSE))</f>
        <v/>
      </c>
      <c r="BP70" s="317" t="str">
        <f>IF(ISNA(VLOOKUP(CONCATENATE(BN$58,$B69,"2"),'P&amp;R'!$N$8:$Q$1113,3,FALSE)), "", VLOOKUP(CONCATENATE(BN$58,$B69,"2"),'P&amp;R'!$N$8:$Q$1113,3,FALSE))</f>
        <v/>
      </c>
      <c r="BQ70" s="316" t="str">
        <f>IF(ISNA(VLOOKUP(CONCATENATE($B69,BQ$58,"2"),'P&amp;R'!$N$8:$Q$1113,3,FALSE)), "", VLOOKUP(CONCATENATE($B69,BQ$58,"2"),'P&amp;R'!$N$8:$Q$1113,3,FALSE))</f>
        <v/>
      </c>
      <c r="BR70" s="316" t="str">
        <f>IF(ISNA(VLOOKUP(CONCATENATE($B69,BQ$58,"2"),'P&amp;R'!$N$8:$Q$1113,4,FALSE)), "", VLOOKUP(CONCATENATE($B69,BQ$58,"2"),'P&amp;R'!$N$8:$Q$1113,4,FALSE))</f>
        <v/>
      </c>
      <c r="BS70" s="317" t="str">
        <f>IF(ISNA(VLOOKUP(CONCATENATE(BQ$58,$B69,"2"),'P&amp;R'!$N$8:$Q$1113,3,FALSE)), "", VLOOKUP(CONCATENATE(BQ$58,$B69,"2"),'P&amp;R'!$N$8:$Q$1113,3,FALSE))</f>
        <v/>
      </c>
      <c r="BT70" s="316" t="str">
        <f>IF(ISNA(VLOOKUP(CONCATENATE($B69,BT$58,"2"),'P&amp;R'!$N$8:$Q$1113,3,FALSE)), "", VLOOKUP(CONCATENATE($B69,BT$58,"2"),'P&amp;R'!$N$8:$Q$1113,3,FALSE))</f>
        <v/>
      </c>
      <c r="BU70" s="316" t="str">
        <f>IF(ISNA(VLOOKUP(CONCATENATE($B69,BT$58,"2"),'P&amp;R'!$N$8:$Q$1113,4,FALSE)), "", VLOOKUP(CONCATENATE($B69,BT$58,"2"),'P&amp;R'!$N$8:$Q$1113,4,FALSE))</f>
        <v/>
      </c>
      <c r="BV70" s="317" t="str">
        <f>IF(ISNA(VLOOKUP(CONCATENATE(BT$58,$B69,"2"),'P&amp;R'!$N$8:$Q$1113,3,FALSE)), "", VLOOKUP(CONCATENATE(BT$58,$B69,"2"),'P&amp;R'!$N$8:$Q$1113,3,FALSE))</f>
        <v/>
      </c>
      <c r="BW70" s="163"/>
      <c r="BX70" s="86">
        <f>SUM(BY70:CC70)</f>
        <v>0</v>
      </c>
      <c r="BY70" s="89">
        <f>IF(AND(D70&lt;&gt;"DF",C70&gt;E70),1,0)+IF(AND(G70&lt;&gt;"DF",F70&gt;H70),1,0)+IF(AND(J70&lt;&gt;"DF",I70&gt;K70),1,0)+IF(AND(M70&lt;&gt;"DF",L70&gt;N70),1,0)+IF(AND(P70&lt;&gt;"DF",O70&gt;Q70),1,0)+IF(AND(S70&lt;&gt;"DF",R70&gt;T70),1,0)+IF(AND(V70&lt;&gt;"DF",U70&gt;W70),1,0)+IF(AND(Y70&lt;&gt;"DF",X70&gt;Z70),1,0)+IF(AND(AB70&lt;&gt;"DF",AA70&gt;AC70),1,0)+IF(AND(AE70&lt;&gt;"DF",AD70&gt;AF70),1,0)+IF(AND(AH70&lt;&gt;"DF",AG70&gt;AI70),1,0)+IF(AND(AK70&lt;&gt;"DF",AJ70&gt;AL70),1,0)+IF(AND(AN70&lt;&gt;"DF",AM70&gt;AO70),1,0)+IF(AND(AQ70&lt;&gt;"DF",AP70&gt;AR70),1,0)+IF(AND(AT70&lt;&gt;"DF",AS70&gt;AU70),1,0)+IF(AND(AW70&lt;&gt;"DF",AV70&gt;AX70),1,0)+IF(AND(AZ70&lt;&gt;"DF",AY70&gt;BA70),1,0)+IF(AND(BC70&lt;&gt;"DF",BB70&gt;BD70),1,0)+IF(AND(BF70&lt;&gt;"DF",BE70&gt;BG70),1,0)+IF(AND(BI70&lt;&gt;"DF",BH70&gt;BJ70),1,0)+IF(AND(BL70&lt;&gt;"DF",BK70&gt;BM70),1,0)+IF(AND(BO70&lt;&gt;"DF",BN70&gt;BP70),1,0)+IF(AND(BR70&lt;&gt;"DF",BQ70&gt;BS70),1,0)+IF(AND(BU70&lt;&gt;"DF",BT70&gt;BV70),1,0)+BY19</f>
        <v>0</v>
      </c>
      <c r="BZ70" s="89">
        <f>IF(AND(C70=E70,C70&lt;&gt;"",E70&lt;&gt;""),1,0)+IF(AND(F70=H70,F70&lt;&gt;"",H70&lt;&gt;""),1,0)+IF(AND(I70=K70,I70&lt;&gt;"",K70&lt;&gt;""),1,0)+IF(AND(L70=N70,L70&lt;&gt;"",N70&lt;&gt;""),1,0)+IF(AND(O70=Q70,O70&lt;&gt;"",Q70&lt;&gt;""),1,0)+IF(AND(R70=T70,R70&lt;&gt;"",T70&lt;&gt;""),1,0)+IF(AND(U70=W70,U70&lt;&gt;"",W70&lt;&gt;""),1,0)+IF(AND(X70=Z70,X70&lt;&gt;"",Z70&lt;&gt;""),1,0)+IF(AND(AA70=AC70,AA70&lt;&gt;"",AC70&lt;&gt;""),1,0)+IF(AND(AD70=AF70,AD70&lt;&gt;"",AF70&lt;&gt;""),1,0)+IF(AND(AG70=AI70,AG70&lt;&gt;"",AI70&lt;&gt;""),1,0)+IF(AND(AJ70=AL70,AJ70&lt;&gt;"",AL70&lt;&gt;""),1,0)+IF(AND(AM70=AO70,AM70&lt;&gt;"",AO70&lt;&gt;""),1,0)+IF(AND(AP70=AR70,AP70&lt;&gt;"",AR70&lt;&gt;""),1,0)+IF(AND(AS70=AU70,AS70&lt;&gt;"",AU70&lt;&gt;""),1,0)+IF(AND(AV70=AX70,AV70&lt;&gt;"",AX70&lt;&gt;""),1,0)+IF(AND(AY70=BA70,AY70&lt;&gt;"",BA70&lt;&gt;""),1,0)+IF(AND(BB70=BD70,BB70&lt;&gt;"",BD70&lt;&gt;""),1,0)+IF(AND(BE70=BG70,BE70&lt;&gt;"",BG70&lt;&gt;""),1,0)+IF(AND(BH70=BJ70,BH70&lt;&gt;"",BJ70&lt;&gt;""),1,0)+IF(AND(BK70=BM70,BK70&lt;&gt;"",BM70&lt;&gt;""),1,0)+IF(AND(BN70=BP70,BN70&lt;&gt;"",BP70&lt;&gt;""),1,0)+IF(AND(BQ70=BS70,BQ70&lt;&gt;"",BS70&lt;&gt;""),1,0)+IF(AND(BT70=BV70,BT70&lt;&gt;"",BV70&lt;&gt;""),1,0)+BZ19</f>
        <v>0</v>
      </c>
      <c r="CA70" s="89">
        <f>IF(AND(D70&lt;&gt;"DF",C70&lt;E70),1,0)+IF(AND(G70&lt;&gt;"DF",F70&lt;H70),1,0)+IF(AND(J70&lt;&gt;"DF",I70&lt;K70),1,0)+IF(AND(M70&lt;&gt;"DF",L70&lt;N70),1,0)+IF(AND(P70&lt;&gt;"DF",O70&lt;Q70),1,0)+IF(AND(S70&lt;&gt;"DF",R70&lt;T70),1,0)+IF(AND(V70&lt;&gt;"DF",U70&lt;W70),1,0)+IF(AND(Y70&lt;&gt;"DF",X70&lt;Z70),1,0)+IF(AND(AB70&lt;&gt;"DF",AA70&lt;AC70),1,0)+IF(AND(AE70&lt;&gt;"DF",AD70&lt;AF70),1,0)+IF(AND(AH70&lt;&gt;"DF",AG70&lt;AI70),1,0)+IF(AND(AK70&lt;&gt;"DF",AJ70&lt;AL70),1,0)+IF(AND(AN70&lt;&gt;"DF",AM70&lt;AO70),1,0)+IF(AND(AQ70&lt;&gt;"DF",AP70&lt;AR70),1,0)+IF(AND(AT70&lt;&gt;"DF",AS70&lt;AU70),1,0)+IF(AND(AW70&lt;&gt;"DF",AV70&lt;AX70),1,0)+IF(AND(AZ70&lt;&gt;"DF",AY70&lt;BA70),1,0)+IF(AND(BC70&lt;&gt;"DF",BB70&lt;BD70),1,0)+IF(AND(BF70&lt;&gt;"DF",BE70&lt;BG70),1,0)+IF(AND(BI70&lt;&gt;"DF",BH70&lt;BJ70),1,0)+IF(AND(BL70&lt;&gt;"DF",BK70&lt;BM70),1,0)+IF(AND(BO70&lt;&gt;"DF",BN70&lt;BP70),1,0)+IF(AND(BR70&lt;&gt;"DF",BQ70&lt;BS70),1,0)+IF(AND(BU70&lt;&gt;"DF",BT70&lt;BV70),1,0)+CA19</f>
        <v>0</v>
      </c>
      <c r="CB70" s="93">
        <f>IF(AND(D70="DF",C70&gt;E70),1,0)+IF(AND(G70="DF",F70&gt;H70),1,0)+IF(AND(J70="DF",I70&gt;K70),1,0)+IF(AND(M70="DF",L70&gt;N70),1,0)+IF(AND(P70="DF",O70&gt;Q70),1,0)+IF(AND(S70="DF",R70&gt;T70),1,0)+IF(AND(V70="DF",U70&gt;W70),1,0)+IF(AND(Y70="DF",X70&gt;Z70),1,0)+IF(AND(AB70="DF",AA70&gt;AC70),1,0)+IF(AND(AE70="DF",AD70&gt;AF70),1,0)+IF(AND(AH70="DF",AG70&gt;AI70),1,0)+IF(AND(AK70="DF",AJ70&gt;AL70),1,0)+IF(AND(AN70="DF",AM70&gt;AO70),1,0)+IF(AND(AQ70="DF",AP70&gt;AR70),1,0)+IF(AND(AT70="DF",AS70&gt;AU70),1,0)+IF(AND(AW70="DF",AV70&gt;AX70),1,0)+IF(AND(AZ70="DF",AY70&gt;BA70),1,0)+IF(AND(BC70="DF",BB70&gt;BD70),1,0)+IF(AND(BF70="DF",BE70&gt;BG70),1,0)+IF(AND(BI70="DF",BH70&gt;BJ70),1,0)+IF(AND(BL70="DF",BK70&gt;BM70),1,0)+IF(AND(BO70="DF",BN70&gt;BP70),1,0)+IF(AND(BR70="DF",BQ70&gt;BS70),1,0)+IF(AND(BU70="DF",BT70&gt;BV70),1,0)+CB19</f>
        <v>0</v>
      </c>
      <c r="CC70" s="93">
        <f>IF(AND(D70="DF",C70&lt;E70),1,0)+IF(AND(G70="DF",F70&lt;H70),1,0)+IF(AND(J70="DF",I70&lt;K70),1,0)+IF(AND(M70="DF",L70&lt;N70),1,0)+IF(AND(P70="DF",O70&lt;Q70),1,0)+IF(AND(S70="DF",R70&lt;T70),1,0)+IF(AND(V70="DF",U70&lt;W70),1,0)+IF(AND(Y70="DF",X70&lt;Z70),1,0)+IF(AND(AB70="DF",AA70&lt;AC70),1,0)+IF(AND(AE70="DF",AD70&lt;AF70),1,0)+IF(AND(AH70="DF",AG70&lt;AI70),1,0)+IF(AND(AK70="DF",AJ70&lt;AL70),1,0)+IF(AND(AN70="DF",AM70&lt;AO70),1,0)+IF(AND(AQ70="DF",AP70&lt;AR70),1,0)+IF(AND(AT70="DF",AS70&lt;AU70),1,0)+IF(AND(AW70="DF",AV70&lt;AX70),1,0)+IF(AND(AZ70="DF",AY70&lt;BA70),1,0)+IF(AND(BC70="DF",BB70&lt;BD70),1,0)+IF(AND(BF70="DF",BE70&lt;BG70),1,0)+IF(AND(BI70="DF",BH70&lt;BJ70),1,0)+IF(AND(BL70="DF",BK70&lt;BM70),1,0)+IF(AND(BO70="DF",BN70&lt;BP70),1,0)+IF(AND(BR70="DF",BQ70&lt;BS70),1,0)+IF(AND(BU70="DF",BT70&lt;BV70),1,0)+CC19</f>
        <v>0</v>
      </c>
      <c r="CD70" s="97">
        <f>SUM(C70)+SUM(F70)+SUM(I70)+SUM(L70)+SUM(O70)+SUM(R70)+SUM(U70)+SUM(X70)+SUM(AA70)+SUM(AD70)+SUM(AG70)+SUM(AJ70)+SUM(AM70)+SUM(AP70)+SUM(AS70)+SUM(AV70)+SUM(AY70)+SUM(BB70)+SUM(BE70)+SUM(BH70)+SUM(BK70)+SUM(BN70)+SUM(BQ70)+SUM(BT70)+CD19</f>
        <v>0</v>
      </c>
      <c r="CE70" s="97">
        <f>SUM(E70)+SUM(H70)+SUM(K70)+SUM(N70)+SUM(Q70)+SUM(T70)+SUM(W70)+SUM(Z70)+SUM(AC70)+SUM(AF70)+SUM(AI70)+SUM(AL70)+SUM(AO70)+SUM(AR70)+SUM(AU70)+SUM(AX70)+SUM(BA70)+SUM(BD70)+SUM(BG70)+SUM(BJ70)+SUM(BM70)+SUM(BP70)+SUM(BS70)+SUM(BV70)+CE19</f>
        <v>0</v>
      </c>
      <c r="CF70" s="101">
        <f>CD70-CE70</f>
        <v>0</v>
      </c>
      <c r="CG70" s="105">
        <f>SUM(BY70*$BY$5)+SUM(BZ70*$BZ$5)+SUM(CA70*$CA$5)+SUM(CB70*$CB$5)+SUM(CC70*$CC$5)</f>
        <v>0</v>
      </c>
      <c r="CH70" s="19"/>
      <c r="CI70" s="129">
        <f>SUM(CL70:CU70)</f>
        <v>0</v>
      </c>
      <c r="CJ70" s="129">
        <f>(CW70+CY70)-(CX70+CZ70)</f>
        <v>0</v>
      </c>
      <c r="CK70" s="19"/>
      <c r="CL70" s="140">
        <f>IF(AND(CG70=$CG$60,C70&gt;E70,D70="-"),$BY$5,0)+IF(AND(CG70=$CG$62,F70&gt;H70,G70="-"),$BY$5,0)+IF(AND(CG70=$CG$64,I70&gt;K70,J70="-"),$BY$5,0)+IF(AND(CG70=$CG$66,L70&gt;N70,M70="-"),$BY$5,0)+IF(AND(CG70=$CG$68,O70&gt;Q70,P70="-"),$BY$5,0)+IF(AND(CG70=$CG$70,R70&gt;T70,S70="-"),$BY$5,0)+IF(AND(CG70=$CG$72,U70&gt;W70,V70="-"),$BY$5,0)+IF(AND(CG70=$CG$74,X70&gt;Z70,Y70="-"),$BY$5,0)+IF(AND(CG70=$CG$76,AA70&gt;AC70,AB70="-"),$BY$5,0)+IF(AND(CG70=$CG$78,AD70&gt;AF70,AE70="-"),$BY$5,0)+IF(AND(CG70=$CG$80,AG70&gt;AI70,AH70="-"),$BY$5,0)+IF(AND(CG70=$CG$82,AJ70&gt;AL70,AK70="-"),$BY$5,0)+IF(AND(CG70=$CG$84,AM70&gt;AO70,AN70="-"),$BY$5,0)+IF(AND(CG70=$CG$86,AP70&gt;AR70,AQ70="-"),$BY$5,0)+IF(AND(CG70=$CG$88,AS70&gt;AU70,AT70="-"),$BY$5,0)+IF(AND(CG70=$CG$90,AV70&gt;AX70,AW70="-"),$BY$5,0)+IF(AND(CG70=$CG$92,AY70&gt;BA70,AZ70="-"),$BY$5,0)+IF(AND(CG70=$CG$94,BB70&gt;BD70,BC70="-"),$BY$5,0)+IF(AND(CG70=$CG$96,BE70&gt;BG70,BF70="-"),$BY$5,0)+IF(AND(CG70=$CG$98,BH70&gt;BJ70,BI70="-"),$BY$5,0)+IF(AND(CG70=$CG$100,BK70&gt;BM70,BL70="-"),$BY$5,0)+IF(AND(CG70=$CG$102,BN70&gt;BP70,BO70="-"),$BY$5,0)+IF(AND(CG70=$CG$104,BQ70&gt;BS70,BR70="-"),$BY$5,0)+IF(AND(CG70=$CG$106,BT70&gt;BV70,BU70="-"),$BY$5,0)</f>
        <v>0</v>
      </c>
      <c r="CM70" s="141">
        <f>IF(AND(CG70=$CG$60,C70=E70,E70&lt;&gt;"",D70="-"),$BZ$5,0)+IF(AND(CG70=$CG$62,F70=H70,H70&lt;&gt;"",G70="-"),$BZ$5,0)+IF(AND(CG70=$CG$64,I70=K70,K70&lt;&gt;"",J70="-"),$BZ$5,0)+IF(AND(CG70=$CG$66,L70=N70,N70&lt;&gt;"",M70="-"),$BZ$5,0)+IF(AND(CG70=$CG$68,O70=Q70,Q70&lt;&gt;"",P70="-"),$BZ$5,0)+IF(AND(CG70=$CG$70,R70=T70,T70&lt;&gt;"",S70="-"),$BZ$5,0)+IF(AND(CG70=$CG$72,U70=W70,W70&lt;&gt;"",V70="-"),$BZ$5,0)+IF(AND(CG70=$CG$74,X70=Z70,Z70&lt;&gt;"",Y70="-"),$BZ$5,0)+IF(AND(CG70=$CG$76,AA70=AC70,AC70&lt;&gt;"",AB70="-"),$BZ$5,0)+IF(AND(CG70=$CG$78,AD70=AF70,AF70&lt;&gt;"",AE70="-"),$BZ$5,0)+IF(AND(CG70=$CG$80,AG70=AI70,AI70&lt;&gt;"",AH70="-"),$BZ$5,0)+IF(AND(CG70=$CG$82,AJ70=AL70,AL70&lt;&gt;"",AK70="-"),$BZ$5,0)+IF(AND(CG70=$CG$84,AM70=AO70,AO70&lt;&gt;"",AN70="-"),$BZ$5,0)+IF(AND(CG70=$CG$86,AP70=AR70,AR70&lt;&gt;"",AQ70="-"),$BZ$5,0)+IF(AND(CG70=$CG$88,AS70=AU70,AU70&lt;&gt;"",AT70="-"),$BZ$5,0)+IF(AND(CG70=$CG$90,AV70=AX70,AX70&lt;&gt;"",AW70="-"),$BZ$5,0)+IF(AND(CG70=$CG$92,AY70=BA70,BA70&lt;&gt;"",AZ70="-"),$BZ$5,0)+IF(AND(CG70=$CG$94,BB70=BD70,BD70&lt;&gt;"",BC70="-"),$BZ$5,0)+IF(AND(CG70=$CG$96,BE70=BG70,BG70&lt;&gt;"",BF70="-"),$BZ$5,0)+IF(AND(CG70=$CG$98,BH70=BJ70,BJ70&lt;&gt;"",BI70="-"),$BZ$5,0)+IF(AND(CG70=$CG$100,BK70=BM70,BM70&lt;&gt;"",BL70="-"),$BZ$5,0)+IF(AND(CG70=$CG$102,BN70=BP70,BP70&lt;&gt;"",BO70="-"),$BZ$5,0)+IF(AND(CG70=$CG$104,BQ70=BS70,BS70&lt;&gt;"",BR70="-"),$BZ$5,0)+IF(AND(CG70=$CG$106,BT70=BV70,BV70&lt;&gt;"",BU70="-"),$BZ$5,0)</f>
        <v>0</v>
      </c>
      <c r="CN70" s="141">
        <f>IF(AND(CG70=$CG$60,C70&lt;E70,D70="-"),$CA$5,0)+IF(AND(CG70=$CG$62,F70&lt;H70,G70="-"),$CA$5,0)+IF(AND(CG70=$CG$64,I70&lt;K70,J70="-"),$CA$5,0)+IF(AND(CG70=$CG$66,L70&lt;N70,M70="-"),$CA$5,0)+IF(AND(CG70=$CG$68,O70&lt;Q70,P70="-"),$CA$5,0)+IF(AND(CG70=$CG$70,R70&lt;T70,S70="-"),$CA$5,0)+IF(AND(CG70=$CG$72,U70&lt;W70,V70="-"),$CA$5,0)+IF(AND(CG70=$CG$74,X70&lt;Z70,Y70="-"),$CA$5,0)+IF(AND(CG70=$CG$76,AA70&lt;AC70,AB70="-"),$CA$5,0)+IF(AND(CG70=$CG$78,AD70&lt;AF70,AE70="-"),$CA$5,0)+IF(AND(CG70=$CG$80,AG70&lt;AI70,AH70="-"),$CA$5,0)+IF(AND(CG70=$CG$82,AJ70&lt;AL70,AK70="-"),$CA$5,0)+IF(AND(CG70=$CG$84,AM70&lt;AO70,AN70="-"),$CA$5,0)+IF(AND(CG70=$CG$86,AP70&lt;AR70,AQ70="-"),$CA$5,0)+IF(AND(CG70=$CG$88,AS70&lt;AU70,AT70="-"),$CA$5,0)+IF(AND(CG70=$CG$90,AV70&lt;AX70,AW70="-"),$CA$5,0)+IF(AND(CG70=$CG$92,AY70&lt;BA70,AZ70="-"),$CA$5,0)+IF(AND(CG70=$CG$94,BB70&lt;BD70,BC70="-"),$CA$5,0)+IF(AND(CG70=$CG$96,BE70&lt;BG70,BF70="-"),$CA$5,0)+IF(AND(CG70=$CG$98,BH70&lt;BJ70,BI70="-"),$CA$5,0)+IF(AND(CG70=$CG$100,BK70&lt;BM70,BL70="-"),$CA$5,0)+IF(AND(CG70=$CG$102,BN70&lt;BP70,BO70="-"),$CA$5,0)+IF(AND(CG70=$CG$104,BQ70&lt;BS70,BR70="-"),$CA$5,0)+IF(AND(CG70=$CG$106,BT70&lt;BV70,BU70="-"),$CA$5,0)</f>
        <v>0</v>
      </c>
      <c r="CO70" s="141">
        <f>IF(AND(CG70=$CG$60,C70&gt;E70,D70="DF"),$CB$5,0)+IF(AND(CG70=$CG$62,F70&gt;H70,G70="DF"),$CB$5,0)+IF(AND(CG70=$CG$64,I70&gt;K70,J70="DF"),$CB$5,0)+IF(AND(CG70=$CG$66,L70&gt;N70,M70="DF"),$CB$5,0)+IF(AND(CG70=$CG$68,O70&gt;Q70,P70="DF"),$CB$5,0)+IF(AND(CG70=$CG$70,R70&gt;T70,S70="DF"),$CB$5,0)+IF(AND(CG70=$CG$72,U70&gt;W70,V70="DF"),$CB$5,0)+IF(AND(CG70=$CG$74,X70&gt;Z70,Y70="DF"),$CB$5,0)+IF(AND(CG70=$CG$76,AA70&gt;AC70,AB70="DF"),$CB$5,0)+IF(AND(CG70=$CG$78,AD70&gt;AF70,AE70="DF"),$CB$5,0)+IF(AND(CG70=$CG$80,AG70&gt;AI70,AH70="DF"),$CB$5,0)+IF(AND(CG70=$CG$82,AJ70&gt;AL70,AK70="DF"),$CB$5,0)+IF(AND(CG70=$CG$84,AM70&gt;AO70,AN70="DF"),$CB$5,0)+IF(AND(CG70=$CG$86,AP70&gt;AR70,AQ70="DF"),$CB$5,0)+IF(AND(CG70=$CG$88,AS70&gt;AU70,AT70="DF"),$CB$5,0)+IF(AND(CG70=$CG$90,AV70&gt;AX70,AW70="DF"),$CB$5,0)+IF(AND(CG70=$CG$92,AY70&gt;BA70,AZ70="DF"),$CB$5,0)+IF(AND(CG70=$CG$94,BB70&gt;BD70,BC70="DF"),$CB$5,0)+IF(AND(CG70=$CG$96,BE70&gt;BG70,BF70="DF"),$CB$5,0)+IF(AND(CG70=$CG$98,BH70&gt;BJ70,BI70="DF"),$CB$5,0)+IF(AND(CG70=$CG$100,BK70&gt;BM70,BL70="DF"),$CB$5,0)+IF(AND(CG70=$CG$102,BN70&gt;BP70,BO70="DF"),$CB$5,0)+IF(AND(CG70=$CG$104,BQ70&gt;BS70,BR70="DF"),$CB$5,0)+IF(AND(CG70=$CG$106,BT70&gt;BV70,BU70="DF"),$CB$5,0)</f>
        <v>0</v>
      </c>
      <c r="CP70" s="142">
        <f>IF(AND(CG70=$CG$60,C70&lt;E70,D70="DF"),$CC$5,0)+IF(AND(CG70=$CG$62,F70&lt;H70,G70="DF"),$CC$5,0)+IF(AND(CG70=$CG$64,I70&lt;K70,J70="DF"),$CC$5,0)+IF(AND(CG70=$CG$66,L70&lt;N70,M70="DF"),$CC$5,0)+IF(AND(CG70=$CG$68,O70&lt;Q70,P70="DF"),$CC$5,0)+IF(AND(CG70=$CG$70,R70&lt;T70,S70="DF"),$CC$5,0)+IF(AND(CG70=$CG$72,U70&lt;W70,V70="DF"),$CC$5,0)+IF(AND(CG70=$CG$74,X70&lt;Z70,Y70="DF"),$CC$5,0)+IF(AND(CG70=$CG$76,AA70&lt;AC70,AB70="DF"),$CC$5,0)+IF(AND(CG70=$CG$78,AD70&lt;AF70,AE70="DF"),$CC$5,0)+IF(AND(CG70=$CG$80,AG70&lt;AI70,AH70="DF"),$CC$5,0)+IF(AND(CG70=$CG$82,AJ70&lt;AL70,AK70="DF"),$CC$5,0)+IF(AND(CG70=$CG$84,AM70&lt;AO70,AN70="DF"),$CC$5,0)+IF(AND(CG70=$CG$86,AP70&lt;AR70,AQ70="DF"),$CC$5,0)+IF(AND(CG70=$CG$88,AS70&lt;AU70,AT70="DF"),$CC$5,0)+IF(AND(CG70=$CG$90,AV70&lt;AX70,AW70="DF"),$CC$5,0)+IF(AND(CG70=$CG$92,AY70&lt;BA70,AZ70="DF"),$CC$5,0)+IF(AND(CG70=$CG$94,BB70&lt;BD70,BC70="DF"),$CC$5,0)+IF(AND(CG70=$CG$96,BE70&lt;BG70,BF70="DF"),$CC$5,0)+IF(AND(CG70=$CG$98,BH70&lt;BJ70,BI70="DF"),$CC$5,0)+IF(AND(CG70=$CG$100,BK70&lt;BM70,BL70="DF"),$CC$5,0)+IF(AND(CG70=$CG$102,BN70&lt;BP70,BO70="DF"),$CC$5,0)+IF(AND(CG70=$CG$104,BQ70&lt;BS70,BR70="DF"),$CC$5,0)+IF(AND(CG70=$CG$106,BT70&lt;BV70,BU70="DF"),$CC$5,0)</f>
        <v>0</v>
      </c>
      <c r="CQ70" s="146">
        <f>IF(AND(CG70=$CG$60,C19&gt;E19,D19="-"),$BY$5,0)+IF(AND(CG70=$CG$62,F19&gt;H19,G19="-"),$BY$5,0)+IF(AND(CG70=$CG$64,I19&gt;K19,J19="-"),$BY$5,0)+IF(AND(CG70=$CG$66,L19&gt;N19,M19="-"),$BY$5,0)+IF(AND(CG70=$CG$68,O19&gt;Q19,P19="-"),$BY$5,0)+IF(AND(CG70=$CG$70,R19&gt;T19,S19="-"),$BY$5,0)+IF(AND(CG70=$CG$72,U19&gt;W19,V19="-"),$BY$5,0)+IF(AND(CG70=$CG$74,X19&gt;Z19,Y19="-"),$BY$5,0)+IF(AND(CG70=$CG$76,AA19&gt;AC19,AB19="-"),$BY$5,0)+IF(AND(CG70=$CG$78,AD19&gt;AF19,AE19="-"),$BY$5,0)+IF(AND(CG70=$CG$80,AG19&gt;AI19,AH19="-"),$BY$5,0)+IF(AND(CG70=$CG$82,AJ19&gt;AL19,AK19="-"),$BY$5,0)+IF(AND(CG70=$CG$84,AM19&gt;AO19,AN19="-"),$BY$5,0)+IF(AND(CG70=$CG$86,AP19&gt;AR19,AQ19="-"),$BY$5,0)+IF(AND(CG70=$CG$88,AS19&gt;AU19,AT19="-"),$BY$5,0)+IF(AND(CG70=$CG$90,AV19&gt;AX19,AW19="-"),$BY$5,0)+IF(AND(CG70=$CG$92,AY19&gt;BA19,AZ19="-"),$BY$5,0)+IF(AND(CG70=$CG$94,BB19&gt;BD19,BC19="-"),$BY$5,0)+IF(AND(CG70=$CG$96,BE19&gt;BG19,BF19="-"),$BY$5,0)+IF(AND(CG70=$CG$98,BH19&gt;BJ19,BI19="-"),$BY$5,0)+IF(AND(CG70=$CG$100,BK19&gt;BM19,BL19="-"),$BY$5,0)+IF(AND(CG70=$CG$102,BN19&gt;BP19,BO19="-"),$BY$5,0)+IF(AND(CG70=$CG$104,BQ19&gt;BS19,BR19="-"),$BY$5,0)+IF(AND(CG70=$CG$106,BT19&gt;BV19,BU19="-"),$BY$5,0)</f>
        <v>0</v>
      </c>
      <c r="CR70" s="147">
        <f>IF(AND(CG70=$CG$60,C19=E19,E19&lt;&gt;"",D19="-"),$BZ$5,0)+IF(AND(CG70=$CG$62,F19=H19,H19&lt;&gt;"",G19="-"),$BZ$5,0)+IF(AND(CG70=$CG$64,I19=K19,K19&lt;&gt;"",J19="-"),$BZ$5,0)+IF(AND(CG70=$CG$66,L19=N19,N19&lt;&gt;"",M19="-"),$BZ$5,0)+IF(AND(CG70=$CG$68,O19=Q19,Q19&lt;&gt;"",P19="-"),$BZ$5,0)+IF(AND(CG70=$CG$70,R19=T19,T19&lt;&gt;"",S19="-"),$BZ$5,0)+IF(AND(CG70=$CG$72,U19=W19,W19&lt;&gt;"",V19="-"),$BZ$5,0)+IF(AND(CG70=$CG$74,X19=Z19,Z19&lt;&gt;"",Y19="-"),$BZ$5,0)+IF(AND(CG70=$CG$76,AA19=AC19,AC19&lt;&gt;"",AB19="-"),$BZ$5,0)+IF(AND(CG70=$CG$78,AD19=AF19,AF19&lt;&gt;"",AE19="-"),$BZ$5,0)+IF(AND(CG70=$CG$80,AG19=AI19,AI19&lt;&gt;"",AH19="-"),$BZ$5,0)+IF(AND(CG70=$CG$82,AJ19=AL19,AL19&lt;&gt;"",AK19="-"),$BZ$5,0)+IF(AND(CG70=$CG$84,AM19=AO19,AO19&lt;&gt;"",AN19="-"),$BZ$5,0)+IF(AND(CG70=$CG$86,AP19=AR19,AR19&lt;&gt;"",AQ19="-"),$BZ$5,0)+IF(AND(CG70=$CG$88,AS19=AU19,AU19&lt;&gt;"",AT19="-"),$BZ$5,0)+IF(AND(CG70=$CG$90,AV19=AX19,AX19&lt;&gt;"",AW19="-"),$BZ$5,0)+IF(AND(CG70=$CG$92,AY19=BA19,BA19&lt;&gt;"",AZ19="-"),$BZ$5,0)+IF(AND(CG70=$CG$94,BB19=BD19,BD19&lt;&gt;"",BC19="-"),$BZ$5,0)+IF(AND(CG70=$CG$96,BE19=BG19,BG19&lt;&gt;"",BF19="-"),$BZ$5,0)+IF(AND(CG70=$CG$98,BH19=BJ19,BJ19&lt;&gt;"",BI19="-"),$BZ$5,0)+IF(AND(CG70=$CG$100,BK19=BM19,BM19&lt;&gt;"",BL19="-"),$BZ$5,0)+IF(AND(CG70=$CG$102,BN19=BP19,BP19&lt;&gt;"",BO19="-"),$BZ$5,0)+IF(AND(CG70=$CG$104,BQ19=BS19,BS19&lt;&gt;"",BR19="-"),$BZ$5,0)+IF(AND(CG70=$CG$106,BT19=BV19,BV19&lt;&gt;"",BU19="-"),$BZ$5,0)</f>
        <v>0</v>
      </c>
      <c r="CS70" s="147">
        <f>IF(AND(CG70=$CG$60,C19&lt;E19,D19="-"),$CA$5,0)+IF(AND(CG70=$CG$62,F19&lt;H19,G19="-"),$CA$5,0)+IF(AND(CG70=$CG$64,I19&lt;K19,J19="-"),$CA$5,0)+IF(AND(CG70=$CG$66,L19&lt;N19,M19="-"),$CA$5,0)+IF(AND(CG70=$CG$68,O19&lt;Q19,P19="-"),$CA$5,0)+IF(AND(CG70=$CG$70,R19&lt;T19,S19="-"),$CA$5,0)+IF(AND(CG70=$CG$72,U19&lt;W19,V19="-"),$CA$5,0)+IF(AND(CG70=$CG$74,X19&lt;Z19,Y19="-"),$CA$5,0)+IF(AND(CG70=$CG$76,AA19&lt;AC19,AB19="-"),$CA$5,0)+IF(AND(CG70=$CG$78,AD19&lt;AF19,AE19="-"),$CA$5,0)+IF(AND(CG70=$CG$80,AG19&lt;AI19,AH19="-"),$CA$5,0)+IF(AND(CG70=$CG$82,AJ19&lt;AL19,AK19="-"),$CA$5,0)+IF(AND(CG70=$CG$84,AM19&lt;AO19,AN19="-"),$CA$5,0)+IF(AND(CG70=$CG$86,AP19&lt;AR19,AQ19="-"),$CA$5,0)+IF(AND(CG70=$CG$88,AS19&lt;AU19,AT19="-"),$CA$5,0)+IF(AND(CG70=$CG$90,AV19&lt;AX19,AW19="-"),$CA$5,0)+IF(AND(CG70=$CG$92,AY19&lt;BA19,AZ19="-"),$CA$5,0)+IF(AND(CG70=$CG$94,BB19&lt;BD19,BC19="-"),$CA$5,0)+IF(AND(CG70=$CG$96,BE19&lt;BG19,BF19="-"),$CA$5,0)+IF(AND(CG70=$CG$98,BH19&lt;BJ19,BI19="-"),$CA$5,0)+IF(AND(CG70=$CG$100,BK19&lt;BM19,BL19="-"),$CA$5,0)+IF(AND(CG70=$CG$102,BN19&lt;BP19,BO19="-"),$CA$5,0)+IF(AND(CG70=$CG$104,BQ19&lt;BS19,BR19="-"),$CA$5,0)+IF(AND(CG70=$CG$106,BT19&lt;BV19,BU19="-"),$CA$5,0)</f>
        <v>0</v>
      </c>
      <c r="CT70" s="147">
        <f>IF(AND(CG70=$CG$60,C19&gt;E19,D19="DF"),$CB$5,0)+IF(AND(CG70=$CG$62,F19&gt;H19,G19="DF"),$CB$5,0)+IF(AND(CG70=$CG$64,I19&gt;K19,J19="DF"),$CB$5,0)+IF(AND(CG70=$CG$66,L19&gt;N19,M19="DF"),$CB$5,0)+IF(AND(CG70=$CG$68,O19&gt;Q19,P19="DF"),$CB$5,0)+IF(AND(CG70=$CG$70,R19&gt;T19,S19="DF"),$CB$5,0)+IF(AND(CG70=$CG$72,U19&gt;W19,V19="DF"),$CB$5,0)+IF(AND(CG70=$CG$74,X19&gt;Z19,Y19="DF"),$CB$5,0)+IF(AND(CG70=$CG$76,AA19&gt;AC19,AB19="DF"),$CB$5,0)+IF(AND(CG70=$CG$78,AD19&gt;AF19,AE19="DF"),$CB$5,0)+IF(AND(CG70=$CG$80,AG19&gt;AI19,AH19="DF"),$CB$5,0)+IF(AND(CG70=$CG$82,AJ19&gt;AL19,AK19="DF"),$CB$5,0)+IF(AND(CG70=$CG$84,AM19&gt;AO19,AN19="DF"),$CB$5,0)+IF(AND(CG70=$CG$86,AP19&gt;AR19,AQ19="DF"),$CB$5,0)+IF(AND(CG70=$CG$88,AS19&gt;AU19,AT19="DF"),$CB$5,0)+IF(AND(CG70=$CG$90,AV19&gt;AX19,AW19="DF"),$CB$5,0)+IF(AND(CG70=$CG$92,AY19&gt;BA19,AZ19="DF"),$CB$5,0)+IF(AND(CG70=$CG$94,BB19&gt;BD19,BC19="DF"),$CB$5,0)+IF(AND(CG70=$CG$96,BE19&gt;BG19,BF19="DF"),$CB$5,0)+IF(AND(CG70=$CG$98,BH19&gt;BJ19,BI19="DF"),$CB$5,0)+IF(AND(CG70=$CG$100,BK19&gt;BM19,BL19="DF"),$CB$5,0)+IF(AND(CG70=$CG$102,BN19&gt;BP19,BO19="DF"),$CB$5,0)+IF(AND(CG70=$CG$104,BQ19&gt;BS19,BR19="DF"),$CB$5,0)+IF(AND(CG70=$CG$106,BT19&gt;BV19,BU19="DF"),$CB$5,0)</f>
        <v>0</v>
      </c>
      <c r="CU70" s="148">
        <f>IF(AND(CG70=$CG$60,C19&lt;E19,D19="DF"),$CC$5,0)+IF(AND(CG70=$CG$62,F19&lt;H19,G19="DF"),$CC$5,0)+IF(AND(CG70=$CG$64,I19&lt;K19,J19="DF"),$CC$5,0)+IF(AND(CG70=$CG$66,L19&lt;N19,M19="DF"),$CC$5,0)+IF(AND(CG70=$CG$68,O19&lt;Q19,P19="DF"),$CC$5,0)+IF(AND(CG70=$CG$70,R19&lt;T19,S19="DF"),$CC$5,0)+IF(AND(CG70=$CG$72,U19&lt;W19,V19="DF"),$CC$5,0)+IF(AND(CG70=$CG$74,X19&lt;Z19,Y19="DF"),$CC$5,0)+IF(AND(CG70=$CG$76,AA19&lt;AC19,AB19="DF"),$CC$5,0)+IF(AND(CG70=$CG$78,AD19&lt;AF19,AE19="DF"),$CC$5,0)+IF(AND(CG70=$CG$80,AG19&lt;AI19,AH19="DF"),$CC$5,0)+IF(AND(CG70=$CG$82,AJ19&lt;AL19,AK19="DF"),$CC$5,0)+IF(AND(CG70=$CG$84,AM19&lt;AO19,AN19="DF"),$CC$5,0)+IF(AND(CG70=$CG$86,AP19&lt;AR19,AQ19="DF"),$CC$5,0)+IF(AND(CG70=$CG$88,AS19&lt;AU19,AT19="DF"),$CC$5,0)+IF(AND(CG70=$CG$90,AV19&lt;AX19,AW19="DF"),$CC$5,0)+IF(AND(CG70=$CG$92,AY19&lt;BA19,AZ19="DF"),$CC$5,0)+IF(AND(CG70=$CG$94,BB19&lt;BD19,BC19="DF"),$CC$5,0)+IF(AND(CG70=$CG$96,BE19&lt;BG19,BF19="DF"),$CC$5,0)+IF(AND(CG70=$CG$98,BH19&lt;BJ19,BI19="DF"),$CC$5,0)+IF(AND(CG70=$CG$100,BK19&lt;BM19,BL19="DF"),$CC$5,0)+IF(AND(CG70=$CG$102,BN19&lt;BP19,BO19="DF"),$CC$5,0)+IF(AND(CG70=$CG$104,BQ19&lt;BS19,BR19="DF"),$CC$5,0)+IF(AND(CG70=$CG$106,BT19&lt;BV19,BU19="DF"),$CC$5,0)</f>
        <v>0</v>
      </c>
      <c r="CV70" s="19"/>
      <c r="CW70" s="156">
        <f>IF(AND(CG70=$CG$60),SUM(C70),0)+IF(AND(CG70=$CG$62),SUM(F70),0)+IF(AND(CG70=$CG$64),SUM(I70),0)+IF(AND(CG70=$CG$66),SUM(L70),0)+IF(AND(CG70=$CG$68),SUM(O70),0)+IF(AND(CG70=$CG$70),SUM(R70),0)+IF(AND(CG70=$CG$72),SUM(U70),0)+IF(AND(CG70=$CG$74),SUM(X70),0)+IF(AND(CG70=$CG$76),SUM(AA70),0)+IF(AND(CG70=$CG$78),SUM(AD70),0)+IF(AND(CG70=$CG$80),SUM(AG70),0)+IF(AND(CG70=$CG$82),SUM(AJ70),0)+IF(AND(CG70=$CG$84),SUM(AM70),0)+IF(AND(CG70=$CG$86),SUM(AP70),0)+IF(AND(CG70=$CG$88),SUM(AS70),0)+IF(AND(CG70=$CG$90),SUM(AV70),0)+IF(AND(CG70=$CG$92),SUM(AY70),0)+IF(AND(CG70=$CG$94),SUM(BB70),0)+IF(AND(CG70=$CG$96),SUM(BE70),0)+IF(AND(CG70=$CG$98),SUM(BH70),0)+IF(AND(CG70=$CG$100),SUM(BK70),0)+IF(AND(CG70=$CG$102),SUM(BN70),0)+IF(AND(CG70=$CG$104),SUM(BQ70),0)+IF(AND(CG70=$CG$106),SUM(BT70),0)</f>
        <v>0</v>
      </c>
      <c r="CX70" s="136">
        <f>IF(AND(CG70=$CG$60),SUM(E70),0)+IF(AND(CG70=$CG$62),SUM(H70),0)+IF(AND(CG70=$CG$64),SUM(K70),0)+IF(AND(CG70=$CG$66),SUM(N70),0)+IF(AND(CG70=$CG$68),SUM(Q70),0)+IF(AND(CG70=$CG$70),SUM(T70),0)+IF(AND(CG70=$CG$72),SUM(W70),0)+IF(AND(CG70=$CG$74),SUM(Z70),0)+IF(AND(CG70=$CG$76),SUM(AC70),0)+IF(AND(CG70=$CG$78),SUM(AF70),0)+IF(AND(CG70=$CG$80),SUM(AI70),0)+IF(AND(CG70=$CG$82),SUM(AL70),0)+IF(AND(CG70=$CG$84),SUM(AO70),0)+IF(AND(CG70=$CG$86),SUM(AR70),0)+IF(AND(CG70=$CG$88),SUM(AU70),0)+IF(AND(CG70=$CG$90),SUM(AX70),0)+IF(AND(CG70=$CG$92),SUM(BA70),0)+IF(AND(CG70=$CG$94),SUM(BD70),0)+IF(AND(CG70=$CG$96),SUM(BG70),0)+IF(AND(CG70=$CG$98),SUM(BJ70),0)+IF(AND(CG70=$CG$100),SUM(BM70),0)+IF(AND(CG70=$CG$102),SUM(BP70),0)+IF(AND(CG70=$CG$104),SUM(BS70),0)+IF(AND(CG70=$CG$106),SUM(BV70),0)</f>
        <v>0</v>
      </c>
      <c r="CY70" s="159">
        <f>IF(AND(CG70=$CG$60),SUM(C19),0)+IF(AND(CG70=$CG$62),SUM(F19),0)+IF(AND(CG70=$CG$64),SUM(I19),0)+IF(AND(CG70=$CG$66),SUM(L19),0)+IF(AND(CG70=$CG$68),SUM(O19),0)+IF(AND(CG70=$CG$70),SUM(R19),0)+IF(AND(CG70=$CG$72),SUM(U19),0)+IF(AND(CG70=$CG$74),SUM(X19),0)+IF(AND(CG70=$CG$76),SUM(AA19),0)+IF(AND(CG70=$CG$78),SUM(AD19),0)+IF(AND(CG70=$CG$80),SUM(AG19),0)+IF(AND(CG70=$CG$82),SUM(AJ19),0)+IF(AND(CG70=$CG$84),SUM(AM19),0)+IF(AND(CG70=$CG$86),SUM(AP19),0)+IF(AND(CG70=$CG$88),SUM(AS19),0)+IF(AND(CG70=$CG$90),SUM(AV19),0)+IF(AND(CG70=$CG$92),SUM(AY19),0)+IF(AND(CG70=$CG$94),SUM(BB19),0)+IF(AND(CG70=$CG$96),SUM(BE19),0)+IF(AND(CG70=$CG$98),SUM(BH19),0)+IF(AND(CG70=$CG$100),SUM(BK19),0)+IF(AND(CG70=$CG$102),SUM(BN19),0)+IF(AND(CG70=$CG$104),SUM(BQ19),0)+IF(AND(CG70=$CG$106),SUM(BT19),0)</f>
        <v>0</v>
      </c>
      <c r="CZ70" s="148">
        <f>IF(AND(CG70=$CG$60),SUM(E19),0)+IF(AND(CG70=$CG$62),SUM(H19),0)+IF(AND(CG70=$CG$64),SUM(K19),0)+IF(AND(CG70=$CG$66),SUM(N19),0)+IF(AND(CG70=$CG$68),SUM(Q19),0)+IF(AND(CG70=$CG$70),SUM(T19),0)+IF(AND(CG70=$CG$72),SUM(W19),0)+IF(AND(CG70=$CG$74),SUM(Z19),0)+IF(AND(CG70=$CG$76),SUM(AC19),0)+IF(AND(CG70=$CG$78),SUM(AF19),0)+IF(AND(CG70=$CG$80),SUM(AI19),0)+IF(AND(CG70=$CG$82),SUM(AL19),0)+IF(AND(CG70=$CG$84),SUM(AO19),0)+IF(AND(CG70=$CG$86),SUM(AR19),0)+IF(AND(CG70=$CG$88),SUM(AU19),0)+IF(AND(CG70=$CG$90),SUM(AX19),0)+IF(AND(CG70=$CG$92),SUM(BA19),0)+IF(AND(CG70=$CG$94),SUM(BD19),0)+IF(AND(CG70=$CG$96),SUM(BG19),0)+IF(AND(CG70=$CG$98),SUM(BJ19),0)+IF(AND(CG70=$CG$100),SUM(BM19),0)+IF(AND(CG70=$CG$102),SUM(BP19),0)+IF(AND(CG70=$CG$104),SUM(BS19),0)+IF(AND(CG70=$CG$106),SUM(BV19),0)</f>
        <v>0</v>
      </c>
      <c r="DA70" s="19"/>
    </row>
    <row r="71" spans="2:105" ht="12" customHeight="1" x14ac:dyDescent="0.35">
      <c r="B71" s="448" t="str">
        <f>B20</f>
        <v>SANTA ANA</v>
      </c>
      <c r="C71" s="482" t="str">
        <f>IF(U59&lt;&gt;"",U59,"")</f>
        <v/>
      </c>
      <c r="D71" s="435"/>
      <c r="E71" s="462"/>
      <c r="F71" s="434" t="str">
        <f>IF(U61&lt;&gt;"",U61,"")</f>
        <v/>
      </c>
      <c r="G71" s="435"/>
      <c r="H71" s="462"/>
      <c r="I71" s="434" t="str">
        <f>IF(U63&lt;&gt;"",U63,"")</f>
        <v/>
      </c>
      <c r="J71" s="435"/>
      <c r="K71" s="462"/>
      <c r="L71" s="434" t="str">
        <f>IF(U65&lt;&gt;"",U65,"")</f>
        <v/>
      </c>
      <c r="M71" s="435"/>
      <c r="N71" s="462"/>
      <c r="O71" s="434" t="str">
        <f>IF(U67&lt;&gt;"",U67,"")</f>
        <v/>
      </c>
      <c r="P71" s="435"/>
      <c r="Q71" s="462"/>
      <c r="R71" s="434" t="str">
        <f>IF(U69&lt;&gt;"",U69,"")</f>
        <v/>
      </c>
      <c r="S71" s="435"/>
      <c r="T71" s="462"/>
      <c r="U71" s="445"/>
      <c r="V71" s="446"/>
      <c r="W71" s="481"/>
      <c r="X71" s="471" t="str">
        <f>IF(ISNA(VLOOKUP(CONCATENATE($B71,X$58,"2"),'P&amp;R'!$N$8:$Q$1113,2,FALSE)), "", VLOOKUP(CONCATENATE($B71,X$58,"2"),'P&amp;R'!$N$8:$Q$1113,2,FALSE))</f>
        <v/>
      </c>
      <c r="Y71" s="472"/>
      <c r="Z71" s="473"/>
      <c r="AA71" s="471" t="str">
        <f>IF(ISNA(VLOOKUP(CONCATENATE($B71,AA$58,"2"),'P&amp;R'!$N$8:$Q$1113,2,FALSE)), "", VLOOKUP(CONCATENATE($B71,AA$58,"2"),'P&amp;R'!$N$8:$Q$1113,2,FALSE))</f>
        <v/>
      </c>
      <c r="AB71" s="472"/>
      <c r="AC71" s="473"/>
      <c r="AD71" s="471" t="str">
        <f>IF(ISNA(VLOOKUP(CONCATENATE($B71,AD$58,"2"),'P&amp;R'!$N$8:$Q$1113,2,FALSE)), "", VLOOKUP(CONCATENATE($B71,AD$58,"2"),'P&amp;R'!$N$8:$Q$1113,2,FALSE))</f>
        <v/>
      </c>
      <c r="AE71" s="472"/>
      <c r="AF71" s="473"/>
      <c r="AG71" s="471" t="str">
        <f>IF(ISNA(VLOOKUP(CONCATENATE($B71,AG$58,"2"),'P&amp;R'!$N$8:$Q$1113,2,FALSE)), "", VLOOKUP(CONCATENATE($B71,AG$58,"2"),'P&amp;R'!$N$8:$Q$1113,2,FALSE))</f>
        <v/>
      </c>
      <c r="AH71" s="472"/>
      <c r="AI71" s="473"/>
      <c r="AJ71" s="471" t="str">
        <f>IF(ISNA(VLOOKUP(CONCATENATE($B71,AJ$58,"2"),'P&amp;R'!$N$8:$Q$1113,2,FALSE)), "", VLOOKUP(CONCATENATE($B71,AJ$58,"2"),'P&amp;R'!$N$8:$Q$1113,2,FALSE))</f>
        <v/>
      </c>
      <c r="AK71" s="472"/>
      <c r="AL71" s="473"/>
      <c r="AM71" s="471" t="str">
        <f>IF(ISNA(VLOOKUP(CONCATENATE($B71,AM$58,"2"),'P&amp;R'!$N$8:$Q$1113,2,FALSE)), "", VLOOKUP(CONCATENATE($B71,AM$58,"2"),'P&amp;R'!$N$8:$Q$1113,2,FALSE))</f>
        <v/>
      </c>
      <c r="AN71" s="472"/>
      <c r="AO71" s="473"/>
      <c r="AP71" s="471" t="str">
        <f>IF(ISNA(VLOOKUP(CONCATENATE($B71,AP$58,"2"),'P&amp;R'!$N$8:$Q$1113,2,FALSE)), "", VLOOKUP(CONCATENATE($B71,AP$58,"2"),'P&amp;R'!$N$8:$Q$1113,2,FALSE))</f>
        <v/>
      </c>
      <c r="AQ71" s="472"/>
      <c r="AR71" s="473"/>
      <c r="AS71" s="471" t="str">
        <f>IF(ISNA(VLOOKUP(CONCATENATE($B71,AS$58,"2"),'P&amp;R'!$N$8:$Q$1113,2,FALSE)), "", VLOOKUP(CONCATENATE($B71,AS$58,"2"),'P&amp;R'!$N$8:$Q$1113,2,FALSE))</f>
        <v/>
      </c>
      <c r="AT71" s="472"/>
      <c r="AU71" s="473"/>
      <c r="AV71" s="471" t="str">
        <f>IF(ISNA(VLOOKUP(CONCATENATE($B71,AV$58,"2"),'P&amp;R'!$N$8:$Q$1113,2,FALSE)), "", VLOOKUP(CONCATENATE($B71,AV$58,"2"),'P&amp;R'!$N$8:$Q$1113,2,FALSE))</f>
        <v/>
      </c>
      <c r="AW71" s="472"/>
      <c r="AX71" s="473"/>
      <c r="AY71" s="471" t="str">
        <f>IF(ISNA(VLOOKUP(CONCATENATE($B71,AY$58,"2"),'P&amp;R'!$N$8:$Q$1113,2,FALSE)), "", VLOOKUP(CONCATENATE($B71,AY$58,"2"),'P&amp;R'!$N$8:$Q$1113,2,FALSE))</f>
        <v/>
      </c>
      <c r="AZ71" s="472"/>
      <c r="BA71" s="473"/>
      <c r="BB71" s="471" t="str">
        <f>IF(ISNA(VLOOKUP(CONCATENATE($B71,BB$58,"2"),'P&amp;R'!$N$8:$Q$1113,2,FALSE)), "", VLOOKUP(CONCATENATE($B71,BB$58,"2"),'P&amp;R'!$N$8:$Q$1113,2,FALSE))</f>
        <v/>
      </c>
      <c r="BC71" s="472"/>
      <c r="BD71" s="473"/>
      <c r="BE71" s="471" t="str">
        <f>IF(ISNA(VLOOKUP(CONCATENATE($B71,BE$58,"2"),'P&amp;R'!$N$8:$Q$1113,2,FALSE)), "", VLOOKUP(CONCATENATE($B71,BE$58,"2"),'P&amp;R'!$N$8:$Q$1113,2,FALSE))</f>
        <v/>
      </c>
      <c r="BF71" s="472"/>
      <c r="BG71" s="473"/>
      <c r="BH71" s="471" t="str">
        <f>IF(ISNA(VLOOKUP(CONCATENATE($B71,BH$58,"2"),'P&amp;R'!$N$8:$Q$1113,2,FALSE)), "", VLOOKUP(CONCATENATE($B71,BH$58,"2"),'P&amp;R'!$N$8:$Q$1113,2,FALSE))</f>
        <v/>
      </c>
      <c r="BI71" s="472"/>
      <c r="BJ71" s="473"/>
      <c r="BK71" s="471" t="str">
        <f>IF(ISNA(VLOOKUP(CONCATENATE($B71,BK$58,"2"),'P&amp;R'!$N$8:$Q$1113,2,FALSE)), "", VLOOKUP(CONCATENATE($B71,BK$58,"2"),'P&amp;R'!$N$8:$Q$1113,2,FALSE))</f>
        <v/>
      </c>
      <c r="BL71" s="472"/>
      <c r="BM71" s="473"/>
      <c r="BN71" s="471" t="str">
        <f>IF(ISNA(VLOOKUP(CONCATENATE($B71,BN$58,"2"),'P&amp;R'!$N$8:$Q$1113,2,FALSE)), "", VLOOKUP(CONCATENATE($B71,BN$58,"2"),'P&amp;R'!$N$8:$Q$1113,2,FALSE))</f>
        <v/>
      </c>
      <c r="BO71" s="472"/>
      <c r="BP71" s="473"/>
      <c r="BQ71" s="471" t="str">
        <f>IF(ISNA(VLOOKUP(CONCATENATE($B71,BQ$58,"2"),'P&amp;R'!$N$8:$Q$1113,2,FALSE)), "", VLOOKUP(CONCATENATE($B71,BQ$58,"2"),'P&amp;R'!$N$8:$Q$1113,2,FALSE))</f>
        <v/>
      </c>
      <c r="BR71" s="472"/>
      <c r="BS71" s="473"/>
      <c r="BT71" s="471" t="str">
        <f>IF(ISNA(VLOOKUP(CONCATENATE($B71,BT$58,"2"),'P&amp;R'!$N$8:$Q$1113,2,FALSE)), "", VLOOKUP(CONCATENATE($B71,BT$58,"2"),'P&amp;R'!$N$8:$Q$1113,2,FALSE))</f>
        <v/>
      </c>
      <c r="BU71" s="472"/>
      <c r="BV71" s="473"/>
      <c r="BW71" s="162"/>
      <c r="BX71" s="85"/>
      <c r="BY71" s="88"/>
      <c r="BZ71" s="88"/>
      <c r="CA71" s="88"/>
      <c r="CB71" s="92"/>
      <c r="CC71" s="92"/>
      <c r="CD71" s="96"/>
      <c r="CE71" s="96"/>
      <c r="CF71" s="100"/>
      <c r="CG71" s="104"/>
      <c r="CH71" s="19"/>
      <c r="CI71" s="122"/>
      <c r="CJ71" s="122"/>
      <c r="CK71" s="19"/>
      <c r="CL71" s="137"/>
      <c r="CM71" s="138"/>
      <c r="CN71" s="138"/>
      <c r="CO71" s="138"/>
      <c r="CP71" s="139"/>
      <c r="CQ71" s="143"/>
      <c r="CR71" s="144"/>
      <c r="CS71" s="144"/>
      <c r="CT71" s="144"/>
      <c r="CU71" s="145"/>
      <c r="CV71" s="19"/>
      <c r="CW71" s="154"/>
      <c r="CX71" s="155"/>
      <c r="CY71" s="160"/>
      <c r="CZ71" s="161"/>
      <c r="DA71" s="19"/>
    </row>
    <row r="72" spans="2:105" ht="24.9" customHeight="1" x14ac:dyDescent="0.35">
      <c r="B72" s="449"/>
      <c r="C72" s="3" t="str">
        <f>IF(W60&lt;&gt;"",W60,"")</f>
        <v/>
      </c>
      <c r="D72" s="62" t="str">
        <f>IF(V60&lt;&gt;"",V60,"")</f>
        <v>-</v>
      </c>
      <c r="E72" s="7" t="str">
        <f>IF(U60&lt;&gt;"",U60,"")</f>
        <v/>
      </c>
      <c r="F72" s="6" t="str">
        <f>IF(W62&lt;&gt;"",W62,"")</f>
        <v/>
      </c>
      <c r="G72" s="62" t="str">
        <f>IF(V62&lt;&gt;"",V62,"")</f>
        <v/>
      </c>
      <c r="H72" s="7" t="str">
        <f>IF(U62&lt;&gt;"",U62,"")</f>
        <v/>
      </c>
      <c r="I72" s="6" t="str">
        <f>IF(W64&lt;&gt;"",W64,"")</f>
        <v/>
      </c>
      <c r="J72" s="62" t="str">
        <f>IF(V64&lt;&gt;"",V64,"")</f>
        <v>-</v>
      </c>
      <c r="K72" s="7" t="str">
        <f>IF(U64&lt;&gt;"",U64,"")</f>
        <v/>
      </c>
      <c r="L72" s="6" t="str">
        <f>IF(W66&lt;&gt;"",W66,"")</f>
        <v/>
      </c>
      <c r="M72" s="62" t="str">
        <f>IF(V66&lt;&gt;"",V66,"")</f>
        <v>-</v>
      </c>
      <c r="N72" s="7" t="str">
        <f>IF(U66&lt;&gt;"",U66,"")</f>
        <v/>
      </c>
      <c r="O72" s="6" t="str">
        <f>IF(W68&lt;&gt;"",W68,"")</f>
        <v/>
      </c>
      <c r="P72" s="62" t="str">
        <f>IF(V68&lt;&gt;"",V68,"")</f>
        <v>-</v>
      </c>
      <c r="Q72" s="7" t="str">
        <f>IF(U68&lt;&gt;"",U68,"")</f>
        <v/>
      </c>
      <c r="R72" s="62" t="str">
        <f>IF(W70&lt;&gt;"",W70,"")</f>
        <v/>
      </c>
      <c r="S72" s="62" t="str">
        <f>IF(V70&lt;&gt;"",V70,"")</f>
        <v>-</v>
      </c>
      <c r="T72" s="7" t="str">
        <f>IF(U70&lt;&gt;"",U70,"")</f>
        <v/>
      </c>
      <c r="U72" s="63"/>
      <c r="V72" s="63"/>
      <c r="W72" s="9"/>
      <c r="X72" s="316" t="str">
        <f>IF(ISNA(VLOOKUP(CONCATENATE($B71,X$58,"2"),'P&amp;R'!$N$8:$Q$1113,3,FALSE)), "", VLOOKUP(CONCATENATE($B71,X$58,"2"),'P&amp;R'!$N$8:$Q$1113,3,FALSE))</f>
        <v/>
      </c>
      <c r="Y72" s="316" t="str">
        <f>IF(ISNA(VLOOKUP(CONCATENATE($B71,X$58,"2"),'P&amp;R'!$N$8:$Q$1113,4,FALSE)), "", VLOOKUP(CONCATENATE($B71,X$58,"2"),'P&amp;R'!$N$8:$Q$1113,4,FALSE))</f>
        <v/>
      </c>
      <c r="Z72" s="317" t="str">
        <f>IF(ISNA(VLOOKUP(CONCATENATE(X$58,$B71,"2"),'P&amp;R'!$N$8:$Q$1113,3,FALSE)), "", VLOOKUP(CONCATENATE(X$58,$B71,"2"),'P&amp;R'!$N$8:$Q$1113,3,FALSE))</f>
        <v/>
      </c>
      <c r="AA72" s="316" t="str">
        <f>IF(ISNA(VLOOKUP(CONCATENATE($B71,AA$58,"2"),'P&amp;R'!$N$8:$Q$1113,3,FALSE)), "", VLOOKUP(CONCATENATE($B71,AA$58,"2"),'P&amp;R'!$N$8:$Q$1113,3,FALSE))</f>
        <v/>
      </c>
      <c r="AB72" s="316" t="str">
        <f>IF(ISNA(VLOOKUP(CONCATENATE($B71,AA$58,"2"),'P&amp;R'!$N$8:$Q$1113,4,FALSE)), "", VLOOKUP(CONCATENATE($B71,AA$58,"2"),'P&amp;R'!$N$8:$Q$1113,4,FALSE))</f>
        <v>-</v>
      </c>
      <c r="AC72" s="317" t="str">
        <f>IF(ISNA(VLOOKUP(CONCATENATE(AA$58,$B71,"2"),'P&amp;R'!$N$8:$Q$1113,3,FALSE)), "", VLOOKUP(CONCATENATE(AA$58,$B71,"2"),'P&amp;R'!$N$8:$Q$1113,3,FALSE))</f>
        <v/>
      </c>
      <c r="AD72" s="316" t="str">
        <f>IF(ISNA(VLOOKUP(CONCATENATE($B71,AD$58,"2"),'P&amp;R'!$N$8:$Q$1113,3,FALSE)), "", VLOOKUP(CONCATENATE($B71,AD$58,"2"),'P&amp;R'!$N$8:$Q$1113,3,FALSE))</f>
        <v/>
      </c>
      <c r="AE72" s="316" t="str">
        <f>IF(ISNA(VLOOKUP(CONCATENATE($B71,AD$58,"2"),'P&amp;R'!$N$8:$Q$1113,4,FALSE)), "", VLOOKUP(CONCATENATE($B71,AD$58,"2"),'P&amp;R'!$N$8:$Q$1113,4,FALSE))</f>
        <v/>
      </c>
      <c r="AF72" s="317" t="str">
        <f>IF(ISNA(VLOOKUP(CONCATENATE(AD$58,$B71,"2"),'P&amp;R'!$N$8:$Q$1113,3,FALSE)), "", VLOOKUP(CONCATENATE(AD$58,$B71,"2"),'P&amp;R'!$N$8:$Q$1113,3,FALSE))</f>
        <v/>
      </c>
      <c r="AG72" s="316" t="str">
        <f>IF(ISNA(VLOOKUP(CONCATENATE($B71,AG$58,"2"),'P&amp;R'!$N$8:$Q$1113,3,FALSE)), "", VLOOKUP(CONCATENATE($B71,AG$58,"2"),'P&amp;R'!$N$8:$Q$1113,3,FALSE))</f>
        <v/>
      </c>
      <c r="AH72" s="316" t="str">
        <f>IF(ISNA(VLOOKUP(CONCATENATE($B71,AG$58,"2"),'P&amp;R'!$N$8:$Q$1113,4,FALSE)), "", VLOOKUP(CONCATENATE($B71,AG$58,"2"),'P&amp;R'!$N$8:$Q$1113,4,FALSE))</f>
        <v/>
      </c>
      <c r="AI72" s="317" t="str">
        <f>IF(ISNA(VLOOKUP(CONCATENATE(AG$58,$B71,"2"),'P&amp;R'!$N$8:$Q$1113,3,FALSE)), "", VLOOKUP(CONCATENATE(AG$58,$B71,"2"),'P&amp;R'!$N$8:$Q$1113,3,FALSE))</f>
        <v/>
      </c>
      <c r="AJ72" s="316" t="str">
        <f>IF(ISNA(VLOOKUP(CONCATENATE($B71,AJ$58,"2"),'P&amp;R'!$N$8:$Q$1113,3,FALSE)), "", VLOOKUP(CONCATENATE($B71,AJ$58,"2"),'P&amp;R'!$N$8:$Q$1113,3,FALSE))</f>
        <v/>
      </c>
      <c r="AK72" s="316" t="str">
        <f>IF(ISNA(VLOOKUP(CONCATENATE($B71,AJ$58,"2"),'P&amp;R'!$N$8:$Q$1113,4,FALSE)), "", VLOOKUP(CONCATENATE($B71,AJ$58,"2"),'P&amp;R'!$N$8:$Q$1113,4,FALSE))</f>
        <v/>
      </c>
      <c r="AL72" s="317" t="str">
        <f>IF(ISNA(VLOOKUP(CONCATENATE(AJ$58,$B71,"2"),'P&amp;R'!$N$8:$Q$1113,3,FALSE)), "", VLOOKUP(CONCATENATE(AJ$58,$B71,"2"),'P&amp;R'!$N$8:$Q$1113,3,FALSE))</f>
        <v/>
      </c>
      <c r="AM72" s="316" t="str">
        <f>IF(ISNA(VLOOKUP(CONCATENATE($B71,AM$58,"2"),'P&amp;R'!$N$8:$Q$1113,3,FALSE)), "", VLOOKUP(CONCATENATE($B71,AM$58,"2"),'P&amp;R'!$N$8:$Q$1113,3,FALSE))</f>
        <v/>
      </c>
      <c r="AN72" s="316" t="str">
        <f>IF(ISNA(VLOOKUP(CONCATENATE($B71,AM$58,"2"),'P&amp;R'!$N$8:$Q$1113,4,FALSE)), "", VLOOKUP(CONCATENATE($B71,AM$58,"2"),'P&amp;R'!$N$8:$Q$1113,4,FALSE))</f>
        <v/>
      </c>
      <c r="AO72" s="317" t="str">
        <f>IF(ISNA(VLOOKUP(CONCATENATE(AM$58,$B71,"2"),'P&amp;R'!$N$8:$Q$1113,3,FALSE)), "", VLOOKUP(CONCATENATE(AM$58,$B71,"2"),'P&amp;R'!$N$8:$Q$1113,3,FALSE))</f>
        <v/>
      </c>
      <c r="AP72" s="316" t="str">
        <f>IF(ISNA(VLOOKUP(CONCATENATE($B71,AP$58,"2"),'P&amp;R'!$N$8:$Q$1113,3,FALSE)), "", VLOOKUP(CONCATENATE($B71,AP$58,"2"),'P&amp;R'!$N$8:$Q$1113,3,FALSE))</f>
        <v/>
      </c>
      <c r="AQ72" s="316" t="str">
        <f>IF(ISNA(VLOOKUP(CONCATENATE($B71,AP$58,"2"),'P&amp;R'!$N$8:$Q$1113,4,FALSE)), "", VLOOKUP(CONCATENATE($B71,AP$58,"2"),'P&amp;R'!$N$8:$Q$1113,4,FALSE))</f>
        <v/>
      </c>
      <c r="AR72" s="317" t="str">
        <f>IF(ISNA(VLOOKUP(CONCATENATE(AP$58,$B71,"2"),'P&amp;R'!$N$8:$Q$1113,3,FALSE)), "", VLOOKUP(CONCATENATE(AP$58,$B71,"2"),'P&amp;R'!$N$8:$Q$1113,3,FALSE))</f>
        <v/>
      </c>
      <c r="AS72" s="316" t="str">
        <f>IF(ISNA(VLOOKUP(CONCATENATE($B71,AS$58,"2"),'P&amp;R'!$N$8:$Q$1113,3,FALSE)), "", VLOOKUP(CONCATENATE($B71,AS$58,"2"),'P&amp;R'!$N$8:$Q$1113,3,FALSE))</f>
        <v/>
      </c>
      <c r="AT72" s="316" t="str">
        <f>IF(ISNA(VLOOKUP(CONCATENATE($B71,AS$58,"2"),'P&amp;R'!$N$8:$Q$1113,4,FALSE)), "", VLOOKUP(CONCATENATE($B71,AS$58,"2"),'P&amp;R'!$N$8:$Q$1113,4,FALSE))</f>
        <v/>
      </c>
      <c r="AU72" s="317" t="str">
        <f>IF(ISNA(VLOOKUP(CONCATENATE(AS$58,$B71,"2"),'P&amp;R'!$N$8:$Q$1113,3,FALSE)), "", VLOOKUP(CONCATENATE(AS$58,$B71,"2"),'P&amp;R'!$N$8:$Q$1113,3,FALSE))</f>
        <v/>
      </c>
      <c r="AV72" s="316" t="str">
        <f>IF(ISNA(VLOOKUP(CONCATENATE($B71,AV$58,"2"),'P&amp;R'!$N$8:$Q$1113,3,FALSE)), "", VLOOKUP(CONCATENATE($B71,AV$58,"2"),'P&amp;R'!$N$8:$Q$1113,3,FALSE))</f>
        <v/>
      </c>
      <c r="AW72" s="316" t="str">
        <f>IF(ISNA(VLOOKUP(CONCATENATE($B71,AV$58,"2"),'P&amp;R'!$N$8:$Q$1113,4,FALSE)), "", VLOOKUP(CONCATENATE($B71,AV$58,"2"),'P&amp;R'!$N$8:$Q$1113,4,FALSE))</f>
        <v/>
      </c>
      <c r="AX72" s="317" t="str">
        <f>IF(ISNA(VLOOKUP(CONCATENATE(AV$58,$B71,"2"),'P&amp;R'!$N$8:$Q$1113,3,FALSE)), "", VLOOKUP(CONCATENATE(AV$58,$B71,"2"),'P&amp;R'!$N$8:$Q$1113,3,FALSE))</f>
        <v/>
      </c>
      <c r="AY72" s="316" t="str">
        <f>IF(ISNA(VLOOKUP(CONCATENATE($B71,AY$58,"2"),'P&amp;R'!$N$8:$Q$1113,3,FALSE)), "", VLOOKUP(CONCATENATE($B71,AY$58,"2"),'P&amp;R'!$N$8:$Q$1113,3,FALSE))</f>
        <v/>
      </c>
      <c r="AZ72" s="316" t="str">
        <f>IF(ISNA(VLOOKUP(CONCATENATE($B71,AY$58,"2"),'P&amp;R'!$N$8:$Q$1113,4,FALSE)), "", VLOOKUP(CONCATENATE($B71,AY$58,"2"),'P&amp;R'!$N$8:$Q$1113,4,FALSE))</f>
        <v/>
      </c>
      <c r="BA72" s="317" t="str">
        <f>IF(ISNA(VLOOKUP(CONCATENATE(AY$58,$B71,"2"),'P&amp;R'!$N$8:$Q$1113,3,FALSE)), "", VLOOKUP(CONCATENATE(AY$58,$B71,"2"),'P&amp;R'!$N$8:$Q$1113,3,FALSE))</f>
        <v/>
      </c>
      <c r="BB72" s="316" t="str">
        <f>IF(ISNA(VLOOKUP(CONCATENATE($B71,BB$58,"2"),'P&amp;R'!$N$8:$Q$1113,3,FALSE)), "", VLOOKUP(CONCATENATE($B71,BB$58,"2"),'P&amp;R'!$N$8:$Q$1113,3,FALSE))</f>
        <v/>
      </c>
      <c r="BC72" s="316" t="str">
        <f>IF(ISNA(VLOOKUP(CONCATENATE($B71,BB$58,"2"),'P&amp;R'!$N$8:$Q$1113,4,FALSE)), "", VLOOKUP(CONCATENATE($B71,BB$58,"2"),'P&amp;R'!$N$8:$Q$1113,4,FALSE))</f>
        <v/>
      </c>
      <c r="BD72" s="317" t="str">
        <f>IF(ISNA(VLOOKUP(CONCATENATE(BB$58,$B71,"2"),'P&amp;R'!$N$8:$Q$1113,3,FALSE)), "", VLOOKUP(CONCATENATE(BB$58,$B71,"2"),'P&amp;R'!$N$8:$Q$1113,3,FALSE))</f>
        <v/>
      </c>
      <c r="BE72" s="316" t="str">
        <f>IF(ISNA(VLOOKUP(CONCATENATE($B71,BE$58,"2"),'P&amp;R'!$N$8:$Q$1113,3,FALSE)), "", VLOOKUP(CONCATENATE($B71,BE$58,"2"),'P&amp;R'!$N$8:$Q$1113,3,FALSE))</f>
        <v/>
      </c>
      <c r="BF72" s="316" t="str">
        <f>IF(ISNA(VLOOKUP(CONCATENATE($B71,BE$58,"2"),'P&amp;R'!$N$8:$Q$1113,4,FALSE)), "", VLOOKUP(CONCATENATE($B71,BE$58,"2"),'P&amp;R'!$N$8:$Q$1113,4,FALSE))</f>
        <v/>
      </c>
      <c r="BG72" s="317" t="str">
        <f>IF(ISNA(VLOOKUP(CONCATENATE(BE$58,$B71,"2"),'P&amp;R'!$N$8:$Q$1113,3,FALSE)), "", VLOOKUP(CONCATENATE(BE$58,$B71,"2"),'P&amp;R'!$N$8:$Q$1113,3,FALSE))</f>
        <v/>
      </c>
      <c r="BH72" s="316" t="str">
        <f>IF(ISNA(VLOOKUP(CONCATENATE($B71,BH$58,"2"),'P&amp;R'!$N$8:$Q$1113,3,FALSE)), "", VLOOKUP(CONCATENATE($B71,BH$58,"2"),'P&amp;R'!$N$8:$Q$1113,3,FALSE))</f>
        <v/>
      </c>
      <c r="BI72" s="316" t="str">
        <f>IF(ISNA(VLOOKUP(CONCATENATE($B71,BH$58,"2"),'P&amp;R'!$N$8:$Q$1113,4,FALSE)), "", VLOOKUP(CONCATENATE($B71,BH$58,"2"),'P&amp;R'!$N$8:$Q$1113,4,FALSE))</f>
        <v/>
      </c>
      <c r="BJ72" s="317" t="str">
        <f>IF(ISNA(VLOOKUP(CONCATENATE(BH$58,$B71,"2"),'P&amp;R'!$N$8:$Q$1113,3,FALSE)), "", VLOOKUP(CONCATENATE(BH$58,$B71,"2"),'P&amp;R'!$N$8:$Q$1113,3,FALSE))</f>
        <v/>
      </c>
      <c r="BK72" s="316" t="str">
        <f>IF(ISNA(VLOOKUP(CONCATENATE($B71,BK$58,"2"),'P&amp;R'!$N$8:$Q$1113,3,FALSE)), "", VLOOKUP(CONCATENATE($B71,BK$58,"2"),'P&amp;R'!$N$8:$Q$1113,3,FALSE))</f>
        <v/>
      </c>
      <c r="BL72" s="316" t="str">
        <f>IF(ISNA(VLOOKUP(CONCATENATE($B71,BK$58,"2"),'P&amp;R'!$N$8:$Q$1113,4,FALSE)), "", VLOOKUP(CONCATENATE($B71,BK$58,"2"),'P&amp;R'!$N$8:$Q$1113,4,FALSE))</f>
        <v/>
      </c>
      <c r="BM72" s="317" t="str">
        <f>IF(ISNA(VLOOKUP(CONCATENATE(BK$58,$B71,"2"),'P&amp;R'!$N$8:$Q$1113,3,FALSE)), "", VLOOKUP(CONCATENATE(BK$58,$B71,"2"),'P&amp;R'!$N$8:$Q$1113,3,FALSE))</f>
        <v/>
      </c>
      <c r="BN72" s="316" t="str">
        <f>IF(ISNA(VLOOKUP(CONCATENATE($B71,BN$58,"2"),'P&amp;R'!$N$8:$Q$1113,3,FALSE)), "", VLOOKUP(CONCATENATE($B71,BN$58,"2"),'P&amp;R'!$N$8:$Q$1113,3,FALSE))</f>
        <v/>
      </c>
      <c r="BO72" s="316" t="str">
        <f>IF(ISNA(VLOOKUP(CONCATENATE($B71,BN$58,"2"),'P&amp;R'!$N$8:$Q$1113,4,FALSE)), "", VLOOKUP(CONCATENATE($B71,BN$58,"2"),'P&amp;R'!$N$8:$Q$1113,4,FALSE))</f>
        <v/>
      </c>
      <c r="BP72" s="317" t="str">
        <f>IF(ISNA(VLOOKUP(CONCATENATE(BN$58,$B71,"2"),'P&amp;R'!$N$8:$Q$1113,3,FALSE)), "", VLOOKUP(CONCATENATE(BN$58,$B71,"2"),'P&amp;R'!$N$8:$Q$1113,3,FALSE))</f>
        <v/>
      </c>
      <c r="BQ72" s="316" t="str">
        <f>IF(ISNA(VLOOKUP(CONCATENATE($B71,BQ$58,"2"),'P&amp;R'!$N$8:$Q$1113,3,FALSE)), "", VLOOKUP(CONCATENATE($B71,BQ$58,"2"),'P&amp;R'!$N$8:$Q$1113,3,FALSE))</f>
        <v/>
      </c>
      <c r="BR72" s="316" t="str">
        <f>IF(ISNA(VLOOKUP(CONCATENATE($B71,BQ$58,"2"),'P&amp;R'!$N$8:$Q$1113,4,FALSE)), "", VLOOKUP(CONCATENATE($B71,BQ$58,"2"),'P&amp;R'!$N$8:$Q$1113,4,FALSE))</f>
        <v/>
      </c>
      <c r="BS72" s="317" t="str">
        <f>IF(ISNA(VLOOKUP(CONCATENATE(BQ$58,$B71,"2"),'P&amp;R'!$N$8:$Q$1113,3,FALSE)), "", VLOOKUP(CONCATENATE(BQ$58,$B71,"2"),'P&amp;R'!$N$8:$Q$1113,3,FALSE))</f>
        <v/>
      </c>
      <c r="BT72" s="316" t="str">
        <f>IF(ISNA(VLOOKUP(CONCATENATE($B71,BT$58,"2"),'P&amp;R'!$N$8:$Q$1113,3,FALSE)), "", VLOOKUP(CONCATENATE($B71,BT$58,"2"),'P&amp;R'!$N$8:$Q$1113,3,FALSE))</f>
        <v/>
      </c>
      <c r="BU72" s="316" t="str">
        <f>IF(ISNA(VLOOKUP(CONCATENATE($B71,BT$58,"2"),'P&amp;R'!$N$8:$Q$1113,4,FALSE)), "", VLOOKUP(CONCATENATE($B71,BT$58,"2"),'P&amp;R'!$N$8:$Q$1113,4,FALSE))</f>
        <v/>
      </c>
      <c r="BV72" s="317" t="str">
        <f>IF(ISNA(VLOOKUP(CONCATENATE(BT$58,$B71,"2"),'P&amp;R'!$N$8:$Q$1113,3,FALSE)), "", VLOOKUP(CONCATENATE(BT$58,$B71,"2"),'P&amp;R'!$N$8:$Q$1113,3,FALSE))</f>
        <v/>
      </c>
      <c r="BW72" s="163"/>
      <c r="BX72" s="86">
        <f>SUM(BY72:CC72)</f>
        <v>0</v>
      </c>
      <c r="BY72" s="89">
        <f>IF(AND(D72&lt;&gt;"DF",C72&gt;E72),1,0)+IF(AND(G72&lt;&gt;"DF",F72&gt;H72),1,0)+IF(AND(J72&lt;&gt;"DF",I72&gt;K72),1,0)+IF(AND(M72&lt;&gt;"DF",L72&gt;N72),1,0)+IF(AND(P72&lt;&gt;"DF",O72&gt;Q72),1,0)+IF(AND(S72&lt;&gt;"DF",R72&gt;T72),1,0)+IF(AND(V72&lt;&gt;"DF",U72&gt;W72),1,0)+IF(AND(Y72&lt;&gt;"DF",X72&gt;Z72),1,0)+IF(AND(AB72&lt;&gt;"DF",AA72&gt;AC72),1,0)+IF(AND(AE72&lt;&gt;"DF",AD72&gt;AF72),1,0)+IF(AND(AH72&lt;&gt;"DF",AG72&gt;AI72),1,0)+IF(AND(AK72&lt;&gt;"DF",AJ72&gt;AL72),1,0)+IF(AND(AN72&lt;&gt;"DF",AM72&gt;AO72),1,0)+IF(AND(AQ72&lt;&gt;"DF",AP72&gt;AR72),1,0)+IF(AND(AT72&lt;&gt;"DF",AS72&gt;AU72),1,0)+IF(AND(AW72&lt;&gt;"DF",AV72&gt;AX72),1,0)+IF(AND(AZ72&lt;&gt;"DF",AY72&gt;BA72),1,0)+IF(AND(BC72&lt;&gt;"DF",BB72&gt;BD72),1,0)+IF(AND(BF72&lt;&gt;"DF",BE72&gt;BG72),1,0)+IF(AND(BI72&lt;&gt;"DF",BH72&gt;BJ72),1,0)+IF(AND(BL72&lt;&gt;"DF",BK72&gt;BM72),1,0)+IF(AND(BO72&lt;&gt;"DF",BN72&gt;BP72),1,0)+IF(AND(BR72&lt;&gt;"DF",BQ72&gt;BS72),1,0)+IF(AND(BU72&lt;&gt;"DF",BT72&gt;BV72),1,0)+BY21</f>
        <v>0</v>
      </c>
      <c r="BZ72" s="89">
        <f>IF(AND(C72=E72,C72&lt;&gt;"",E72&lt;&gt;""),1,0)+IF(AND(F72=H72,F72&lt;&gt;"",H72&lt;&gt;""),1,0)+IF(AND(I72=K72,I72&lt;&gt;"",K72&lt;&gt;""),1,0)+IF(AND(L72=N72,L72&lt;&gt;"",N72&lt;&gt;""),1,0)+IF(AND(O72=Q72,O72&lt;&gt;"",Q72&lt;&gt;""),1,0)+IF(AND(R72=T72,R72&lt;&gt;"",T72&lt;&gt;""),1,0)+IF(AND(U72=W72,U72&lt;&gt;"",W72&lt;&gt;""),1,0)+IF(AND(X72=Z72,X72&lt;&gt;"",Z72&lt;&gt;""),1,0)+IF(AND(AA72=AC72,AA72&lt;&gt;"",AC72&lt;&gt;""),1,0)+IF(AND(AD72=AF72,AD72&lt;&gt;"",AF72&lt;&gt;""),1,0)+IF(AND(AG72=AI72,AG72&lt;&gt;"",AI72&lt;&gt;""),1,0)+IF(AND(AJ72=AL72,AJ72&lt;&gt;"",AL72&lt;&gt;""),1,0)+IF(AND(AM72=AO72,AM72&lt;&gt;"",AO72&lt;&gt;""),1,0)+IF(AND(AP72=AR72,AP72&lt;&gt;"",AR72&lt;&gt;""),1,0)+IF(AND(AS72=AU72,AS72&lt;&gt;"",AU72&lt;&gt;""),1,0)+IF(AND(AV72=AX72,AV72&lt;&gt;"",AX72&lt;&gt;""),1,0)+IF(AND(AY72=BA72,AY72&lt;&gt;"",BA72&lt;&gt;""),1,0)+IF(AND(BB72=BD72,BB72&lt;&gt;"",BD72&lt;&gt;""),1,0)+IF(AND(BE72=BG72,BE72&lt;&gt;"",BG72&lt;&gt;""),1,0)+IF(AND(BH72=BJ72,BH72&lt;&gt;"",BJ72&lt;&gt;""),1,0)+IF(AND(BK72=BM72,BK72&lt;&gt;"",BM72&lt;&gt;""),1,0)+IF(AND(BN72=BP72,BN72&lt;&gt;"",BP72&lt;&gt;""),1,0)+IF(AND(BQ72=BS72,BQ72&lt;&gt;"",BS72&lt;&gt;""),1,0)+IF(AND(BT72=BV72,BT72&lt;&gt;"",BV72&lt;&gt;""),1,0)+BZ21</f>
        <v>0</v>
      </c>
      <c r="CA72" s="89">
        <f>IF(AND(D72&lt;&gt;"DF",C72&lt;E72),1,0)+IF(AND(G72&lt;&gt;"DF",F72&lt;H72),1,0)+IF(AND(J72&lt;&gt;"DF",I72&lt;K72),1,0)+IF(AND(M72&lt;&gt;"DF",L72&lt;N72),1,0)+IF(AND(P72&lt;&gt;"DF",O72&lt;Q72),1,0)+IF(AND(S72&lt;&gt;"DF",R72&lt;T72),1,0)+IF(AND(V72&lt;&gt;"DF",U72&lt;W72),1,0)+IF(AND(Y72&lt;&gt;"DF",X72&lt;Z72),1,0)+IF(AND(AB72&lt;&gt;"DF",AA72&lt;AC72),1,0)+IF(AND(AE72&lt;&gt;"DF",AD72&lt;AF72),1,0)+IF(AND(AH72&lt;&gt;"DF",AG72&lt;AI72),1,0)+IF(AND(AK72&lt;&gt;"DF",AJ72&lt;AL72),1,0)+IF(AND(AN72&lt;&gt;"DF",AM72&lt;AO72),1,0)+IF(AND(AQ72&lt;&gt;"DF",AP72&lt;AR72),1,0)+IF(AND(AT72&lt;&gt;"DF",AS72&lt;AU72),1,0)+IF(AND(AW72&lt;&gt;"DF",AV72&lt;AX72),1,0)+IF(AND(AZ72&lt;&gt;"DF",AY72&lt;BA72),1,0)+IF(AND(BC72&lt;&gt;"DF",BB72&lt;BD72),1,0)+IF(AND(BF72&lt;&gt;"DF",BE72&lt;BG72),1,0)+IF(AND(BI72&lt;&gt;"DF",BH72&lt;BJ72),1,0)+IF(AND(BL72&lt;&gt;"DF",BK72&lt;BM72),1,0)+IF(AND(BO72&lt;&gt;"DF",BN72&lt;BP72),1,0)+IF(AND(BR72&lt;&gt;"DF",BQ72&lt;BS72),1,0)+IF(AND(BU72&lt;&gt;"DF",BT72&lt;BV72),1,0)+CA21</f>
        <v>0</v>
      </c>
      <c r="CB72" s="93">
        <f>IF(AND(D72="DF",C72&gt;E72),1,0)+IF(AND(G72="DF",F72&gt;H72),1,0)+IF(AND(J72="DF",I72&gt;K72),1,0)+IF(AND(M72="DF",L72&gt;N72),1,0)+IF(AND(P72="DF",O72&gt;Q72),1,0)+IF(AND(S72="DF",R72&gt;T72),1,0)+IF(AND(V72="DF",U72&gt;W72),1,0)+IF(AND(Y72="DF",X72&gt;Z72),1,0)+IF(AND(AB72="DF",AA72&gt;AC72),1,0)+IF(AND(AE72="DF",AD72&gt;AF72),1,0)+IF(AND(AH72="DF",AG72&gt;AI72),1,0)+IF(AND(AK72="DF",AJ72&gt;AL72),1,0)+IF(AND(AN72="DF",AM72&gt;AO72),1,0)+IF(AND(AQ72="DF",AP72&gt;AR72),1,0)+IF(AND(AT72="DF",AS72&gt;AU72),1,0)+IF(AND(AW72="DF",AV72&gt;AX72),1,0)+IF(AND(AZ72="DF",AY72&gt;BA72),1,0)+IF(AND(BC72="DF",BB72&gt;BD72),1,0)+IF(AND(BF72="DF",BE72&gt;BG72),1,0)+IF(AND(BI72="DF",BH72&gt;BJ72),1,0)+IF(AND(BL72="DF",BK72&gt;BM72),1,0)+IF(AND(BO72="DF",BN72&gt;BP72),1,0)+IF(AND(BR72="DF",BQ72&gt;BS72),1,0)+IF(AND(BU72="DF",BT72&gt;BV72),1,0)+CB21</f>
        <v>0</v>
      </c>
      <c r="CC72" s="93">
        <f>IF(AND(D72="DF",C72&lt;E72),1,0)+IF(AND(G72="DF",F72&lt;H72),1,0)+IF(AND(J72="DF",I72&lt;K72),1,0)+IF(AND(M72="DF",L72&lt;N72),1,0)+IF(AND(P72="DF",O72&lt;Q72),1,0)+IF(AND(S72="DF",R72&lt;T72),1,0)+IF(AND(V72="DF",U72&lt;W72),1,0)+IF(AND(Y72="DF",X72&lt;Z72),1,0)+IF(AND(AB72="DF",AA72&lt;AC72),1,0)+IF(AND(AE72="DF",AD72&lt;AF72),1,0)+IF(AND(AH72="DF",AG72&lt;AI72),1,0)+IF(AND(AK72="DF",AJ72&lt;AL72),1,0)+IF(AND(AN72="DF",AM72&lt;AO72),1,0)+IF(AND(AQ72="DF",AP72&lt;AR72),1,0)+IF(AND(AT72="DF",AS72&lt;AU72),1,0)+IF(AND(AW72="DF",AV72&lt;AX72),1,0)+IF(AND(AZ72="DF",AY72&lt;BA72),1,0)+IF(AND(BC72="DF",BB72&lt;BD72),1,0)+IF(AND(BF72="DF",BE72&lt;BG72),1,0)+IF(AND(BI72="DF",BH72&lt;BJ72),1,0)+IF(AND(BL72="DF",BK72&lt;BM72),1,0)+IF(AND(BO72="DF",BN72&lt;BP72),1,0)+IF(AND(BR72="DF",BQ72&lt;BS72),1,0)+IF(AND(BU72="DF",BT72&lt;BV72),1,0)+CC21</f>
        <v>0</v>
      </c>
      <c r="CD72" s="97">
        <f>SUM(C72)+SUM(F72)+SUM(I72)+SUM(L72)+SUM(O72)+SUM(R72)+SUM(U72)+SUM(X72)+SUM(AA72)+SUM(AD72)+SUM(AG72)+SUM(AJ72)+SUM(AM72)+SUM(AP72)+SUM(AS72)+SUM(AV72)+SUM(AY72)+SUM(BB72)+SUM(BE72)+SUM(BH72)+SUM(BK72)+SUM(BN72)+SUM(BQ72)+SUM(BT72)+CD21</f>
        <v>0</v>
      </c>
      <c r="CE72" s="97">
        <f>SUM(E72)+SUM(H72)+SUM(K72)+SUM(N72)+SUM(Q72)+SUM(T72)+SUM(W72)+SUM(Z72)+SUM(AC72)+SUM(AF72)+SUM(AI72)+SUM(AL72)+SUM(AO72)+SUM(AR72)+SUM(AU72)+SUM(AX72)+SUM(BA72)+SUM(BD72)+SUM(BG72)+SUM(BJ72)+SUM(BM72)+SUM(BP72)+SUM(BS72)+SUM(BV72)+CE21</f>
        <v>0</v>
      </c>
      <c r="CF72" s="101">
        <f>CD72-CE72</f>
        <v>0</v>
      </c>
      <c r="CG72" s="105">
        <f>SUM(BY72*$BY$5)+SUM(BZ72*$BZ$5)+SUM(CA72*$CA$5)+SUM(CB72*$CB$5)+SUM(CC72*$CC$5)</f>
        <v>0</v>
      </c>
      <c r="CH72" s="19"/>
      <c r="CI72" s="129">
        <f>SUM(CL72:CU72)</f>
        <v>0</v>
      </c>
      <c r="CJ72" s="129">
        <f>(CW72+CY72)-(CX72+CZ72)</f>
        <v>0</v>
      </c>
      <c r="CK72" s="19"/>
      <c r="CL72" s="140">
        <f>IF(AND(CG72=$CG$60,C72&gt;E72,D72="-"),$BY$5,0)+IF(AND(CG72=$CG$62,F72&gt;H72,G72="-"),$BY$5,0)+IF(AND(CG72=$CG$64,I72&gt;K72,J72="-"),$BY$5,0)+IF(AND(CG72=$CG$66,L72&gt;N72,M72="-"),$BY$5,0)+IF(AND(CG72=$CG$68,O72&gt;Q72,P72="-"),$BY$5,0)+IF(AND(CG72=$CG$70,R72&gt;T72,S72="-"),$BY$5,0)+IF(AND(CG72=$CG$72,U72&gt;W72,V72="-"),$BY$5,0)+IF(AND(CG72=$CG$74,X72&gt;Z72,Y72="-"),$BY$5,0)+IF(AND(CG72=$CG$76,AA72&gt;AC72,AB72="-"),$BY$5,0)+IF(AND(CG72=$CG$78,AD72&gt;AF72,AE72="-"),$BY$5,0)+IF(AND(CG72=$CG$80,AG72&gt;AI72,AH72="-"),$BY$5,0)+IF(AND(CG72=$CG$82,AJ72&gt;AL72,AK72="-"),$BY$5,0)+IF(AND(CG72=$CG$84,AM72&gt;AO72,AN72="-"),$BY$5,0)+IF(AND(CG72=$CG$86,AP72&gt;AR72,AQ72="-"),$BY$5,0)+IF(AND(CG72=$CG$88,AS72&gt;AU72,AT72="-"),$BY$5,0)+IF(AND(CG72=$CG$90,AV72&gt;AX72,AW72="-"),$BY$5,0)+IF(AND(CG72=$CG$92,AY72&gt;BA72,AZ72="-"),$BY$5,0)+IF(AND(CG72=$CG$94,BB72&gt;BD72,BC72="-"),$BY$5,0)+IF(AND(CG72=$CG$96,BE72&gt;BG72,BF72="-"),$BY$5,0)+IF(AND(CG72=$CG$98,BH72&gt;BJ72,BI72="-"),$BY$5,0)+IF(AND(CG72=$CG$100,BK72&gt;BM72,BL72="-"),$BY$5,0)+IF(AND(CG72=$CG$102,BN72&gt;BP72,BO72="-"),$BY$5,0)+IF(AND(CG72=$CG$104,BQ72&gt;BS72,BR72="-"),$BY$5,0)+IF(AND(CG72=$CG$106,BT72&gt;BV72,BU72="-"),$BY$5,0)</f>
        <v>0</v>
      </c>
      <c r="CM72" s="141">
        <f>IF(AND(CG72=$CG$60,C72=E72,E72&lt;&gt;"",D72="-"),$BZ$5,0)+IF(AND(CG72=$CG$62,F72=H72,H72&lt;&gt;"",G72="-"),$BZ$5,0)+IF(AND(CG72=$CG$64,I72=K72,K72&lt;&gt;"",J72="-"),$BZ$5,0)+IF(AND(CG72=$CG$66,L72=N72,N72&lt;&gt;"",M72="-"),$BZ$5,0)+IF(AND(CG72=$CG$68,O72=Q72,Q72&lt;&gt;"",P72="-"),$BZ$5,0)+IF(AND(CG72=$CG$70,R72=T72,T72&lt;&gt;"",S72="-"),$BZ$5,0)+IF(AND(CG72=$CG$72,U72=W72,W72&lt;&gt;"",V72="-"),$BZ$5,0)+IF(AND(CG72=$CG$74,X72=Z72,Z72&lt;&gt;"",Y72="-"),$BZ$5,0)+IF(AND(CG72=$CG$76,AA72=AC72,AC72&lt;&gt;"",AB72="-"),$BZ$5,0)+IF(AND(CG72=$CG$78,AD72=AF72,AF72&lt;&gt;"",AE72="-"),$BZ$5,0)+IF(AND(CG72=$CG$80,AG72=AI72,AI72&lt;&gt;"",AH72="-"),$BZ$5,0)+IF(AND(CG72=$CG$82,AJ72=AL72,AL72&lt;&gt;"",AK72="-"),$BZ$5,0)+IF(AND(CG72=$CG$84,AM72=AO72,AO72&lt;&gt;"",AN72="-"),$BZ$5,0)+IF(AND(CG72=$CG$86,AP72=AR72,AR72&lt;&gt;"",AQ72="-"),$BZ$5,0)+IF(AND(CG72=$CG$88,AS72=AU72,AU72&lt;&gt;"",AT72="-"),$BZ$5,0)+IF(AND(CG72=$CG$90,AV72=AX72,AX72&lt;&gt;"",AW72="-"),$BZ$5,0)+IF(AND(CG72=$CG$92,AY72=BA72,BA72&lt;&gt;"",AZ72="-"),$BZ$5,0)+IF(AND(CG72=$CG$94,BB72=BD72,BD72&lt;&gt;"",BC72="-"),$BZ$5,0)+IF(AND(CG72=$CG$96,BE72=BG72,BG72&lt;&gt;"",BF72="-"),$BZ$5,0)+IF(AND(CG72=$CG$98,BH72=BJ72,BJ72&lt;&gt;"",BI72="-"),$BZ$5,0)+IF(AND(CG72=$CG$100,BK72=BM72,BM72&lt;&gt;"",BL72="-"),$BZ$5,0)+IF(AND(CG72=$CG$102,BN72=BP72,BP72&lt;&gt;"",BO72="-"),$BZ$5,0)+IF(AND(CG72=$CG$104,BQ72=BS72,BS72&lt;&gt;"",BR72="-"),$BZ$5,0)+IF(AND(CG72=$CG$106,BT72=BV72,BV72&lt;&gt;"",BU72="-"),$BZ$5,0)</f>
        <v>0</v>
      </c>
      <c r="CN72" s="141">
        <f>IF(AND(CG72=$CG$60,C72&lt;E72,D72="-"),$CA$5,0)+IF(AND(CG72=$CG$62,F72&lt;H72,G72="-"),$CA$5,0)+IF(AND(CG72=$CG$64,I72&lt;K72,J72="-"),$CA$5,0)+IF(AND(CG72=$CG$66,L72&lt;N72,M72="-"),$CA$5,0)+IF(AND(CG72=$CG$68,O72&lt;Q72,P72="-"),$CA$5,0)+IF(AND(CG72=$CG$70,R72&lt;T72,S72="-"),$CA$5,0)+IF(AND(CG72=$CG$72,U72&lt;W72,V72="-"),$CA$5,0)+IF(AND(CG72=$CG$74,X72&lt;Z72,Y72="-"),$CA$5,0)+IF(AND(CG72=$CG$76,AA72&lt;AC72,AB72="-"),$CA$5,0)+IF(AND(CG72=$CG$78,AD72&lt;AF72,AE72="-"),$CA$5,0)+IF(AND(CG72=$CG$80,AG72&lt;AI72,AH72="-"),$CA$5,0)+IF(AND(CG72=$CG$82,AJ72&lt;AL72,AK72="-"),$CA$5,0)+IF(AND(CG72=$CG$84,AM72&lt;AO72,AN72="-"),$CA$5,0)+IF(AND(CG72=$CG$86,AP72&lt;AR72,AQ72="-"),$CA$5,0)+IF(AND(CG72=$CG$88,AS72&lt;AU72,AT72="-"),$CA$5,0)+IF(AND(CG72=$CG$90,AV72&lt;AX72,AW72="-"),$CA$5,0)+IF(AND(CG72=$CG$92,AY72&lt;BA72,AZ72="-"),$CA$5,0)+IF(AND(CG72=$CG$94,BB72&lt;BD72,BC72="-"),$CA$5,0)+IF(AND(CG72=$CG$96,BE72&lt;BG72,BF72="-"),$CA$5,0)+IF(AND(CG72=$CG$98,BH72&lt;BJ72,BI72="-"),$CA$5,0)+IF(AND(CG72=$CG$100,BK72&lt;BM72,BL72="-"),$CA$5,0)+IF(AND(CG72=$CG$102,BN72&lt;BP72,BO72="-"),$CA$5,0)+IF(AND(CG72=$CG$104,BQ72&lt;BS72,BR72="-"),$CA$5,0)+IF(AND(CG72=$CG$106,BT72&lt;BV72,BU72="-"),$CA$5,0)</f>
        <v>0</v>
      </c>
      <c r="CO72" s="141">
        <f>IF(AND(CG72=$CG$60,C72&gt;E72,D72="DF"),$CB$5,0)+IF(AND(CG72=$CG$62,F72&gt;H72,G72="DF"),$CB$5,0)+IF(AND(CG72=$CG$64,I72&gt;K72,J72="DF"),$CB$5,0)+IF(AND(CG72=$CG$66,L72&gt;N72,M72="DF"),$CB$5,0)+IF(AND(CG72=$CG$68,O72&gt;Q72,P72="DF"),$CB$5,0)+IF(AND(CG72=$CG$70,R72&gt;T72,S72="DF"),$CB$5,0)+IF(AND(CG72=$CG$72,U72&gt;W72,V72="DF"),$CB$5,0)+IF(AND(CG72=$CG$74,X72&gt;Z72,Y72="DF"),$CB$5,0)+IF(AND(CG72=$CG$76,AA72&gt;AC72,AB72="DF"),$CB$5,0)+IF(AND(CG72=$CG$78,AD72&gt;AF72,AE72="DF"),$CB$5,0)+IF(AND(CG72=$CG$80,AG72&gt;AI72,AH72="DF"),$CB$5,0)+IF(AND(CG72=$CG$82,AJ72&gt;AL72,AK72="DF"),$CB$5,0)+IF(AND(CG72=$CG$84,AM72&gt;AO72,AN72="DF"),$CB$5,0)+IF(AND(CG72=$CG$86,AP72&gt;AR72,AQ72="DF"),$CB$5,0)+IF(AND(CG72=$CG$88,AS72&gt;AU72,AT72="DF"),$CB$5,0)+IF(AND(CG72=$CG$90,AV72&gt;AX72,AW72="DF"),$CB$5,0)+IF(AND(CG72=$CG$92,AY72&gt;BA72,AZ72="DF"),$CB$5,0)+IF(AND(CG72=$CG$94,BB72&gt;BD72,BC72="DF"),$CB$5,0)+IF(AND(CG72=$CG$96,BE72&gt;BG72,BF72="DF"),$CB$5,0)+IF(AND(CG72=$CG$98,BH72&gt;BJ72,BI72="DF"),$CB$5,0)+IF(AND(CG72=$CG$100,BK72&gt;BM72,BL72="DF"),$CB$5,0)+IF(AND(CG72=$CG$102,BN72&gt;BP72,BO72="DF"),$CB$5,0)+IF(AND(CG72=$CG$104,BQ72&gt;BS72,BR72="DF"),$CB$5,0)+IF(AND(CG72=$CG$106,BT72&gt;BV72,BU72="DF"),$CB$5,0)</f>
        <v>0</v>
      </c>
      <c r="CP72" s="142">
        <f>IF(AND(CG72=$CG$60,C72&lt;E72,D72="DF"),$CC$5,0)+IF(AND(CG72=$CG$62,F72&lt;H72,G72="DF"),$CC$5,0)+IF(AND(CG72=$CG$64,I72&lt;K72,J72="DF"),$CC$5,0)+IF(AND(CG72=$CG$66,L72&lt;N72,M72="DF"),$CC$5,0)+IF(AND(CG72=$CG$68,O72&lt;Q72,P72="DF"),$CC$5,0)+IF(AND(CG72=$CG$70,R72&lt;T72,S72="DF"),$CC$5,0)+IF(AND(CG72=$CG$72,U72&lt;W72,V72="DF"),$CC$5,0)+IF(AND(CG72=$CG$74,X72&lt;Z72,Y72="DF"),$CC$5,0)+IF(AND(CG72=$CG$76,AA72&lt;AC72,AB72="DF"),$CC$5,0)+IF(AND(CG72=$CG$78,AD72&lt;AF72,AE72="DF"),$CC$5,0)+IF(AND(CG72=$CG$80,AG72&lt;AI72,AH72="DF"),$CC$5,0)+IF(AND(CG72=$CG$82,AJ72&lt;AL72,AK72="DF"),$CC$5,0)+IF(AND(CG72=$CG$84,AM72&lt;AO72,AN72="DF"),$CC$5,0)+IF(AND(CG72=$CG$86,AP72&lt;AR72,AQ72="DF"),$CC$5,0)+IF(AND(CG72=$CG$88,AS72&lt;AU72,AT72="DF"),$CC$5,0)+IF(AND(CG72=$CG$90,AV72&lt;AX72,AW72="DF"),$CC$5,0)+IF(AND(CG72=$CG$92,AY72&lt;BA72,AZ72="DF"),$CC$5,0)+IF(AND(CG72=$CG$94,BB72&lt;BD72,BC72="DF"),$CC$5,0)+IF(AND(CG72=$CG$96,BE72&lt;BG72,BF72="DF"),$CC$5,0)+IF(AND(CG72=$CG$98,BH72&lt;BJ72,BI72="DF"),$CC$5,0)+IF(AND(CG72=$CG$100,BK72&lt;BM72,BL72="DF"),$CC$5,0)+IF(AND(CG72=$CG$102,BN72&lt;BP72,BO72="DF"),$CC$5,0)+IF(AND(CG72=$CG$104,BQ72&lt;BS72,BR72="DF"),$CC$5,0)+IF(AND(CG72=$CG$106,BT72&lt;BV72,BU72="DF"),$CC$5,0)</f>
        <v>0</v>
      </c>
      <c r="CQ72" s="146">
        <f>IF(AND(CG72=$CG$60,C21&gt;E21,D21="-"),$BY$5,0)+IF(AND(CG72=$CG$62,F21&gt;H21,G21="-"),$BY$5,0)+IF(AND(CG72=$CG$64,I21&gt;K21,J21="-"),$BY$5,0)+IF(AND(CG72=$CG$66,L21&gt;N21,M21="-"),$BY$5,0)+IF(AND(CG72=$CG$68,O21&gt;Q21,P21="-"),$BY$5,0)+IF(AND(CG72=$CG$70,R21&gt;T21,S21="-"),$BY$5,0)+IF(AND(CG72=$CG$72,U21&gt;W21,V21="-"),$BY$5,0)+IF(AND(CG72=$CG$74,X21&gt;Z21,Y21="-"),$BY$5,0)+IF(AND(CG72=$CG$76,AA21&gt;AC21,AB21="-"),$BY$5,0)+IF(AND(CG72=$CG$78,AD21&gt;AF21,AE21="-"),$BY$5,0)+IF(AND(CG72=$CG$80,AG21&gt;AI21,AH21="-"),$BY$5,0)+IF(AND(CG72=$CG$82,AJ21&gt;AL21,AK21="-"),$BY$5,0)+IF(AND(CG72=$CG$84,AM21&gt;AO21,AN21="-"),$BY$5,0)+IF(AND(CG72=$CG$86,AP21&gt;AR21,AQ21="-"),$BY$5,0)+IF(AND(CG72=$CG$88,AS21&gt;AU21,AT21="-"),$BY$5,0)+IF(AND(CG72=$CG$90,AV21&gt;AX21,AW21="-"),$BY$5,0)+IF(AND(CG72=$CG$92,AY21&gt;BA21,AZ21="-"),$BY$5,0)+IF(AND(CG72=$CG$94,BB21&gt;BD21,BC21="-"),$BY$5,0)+IF(AND(CG72=$CG$96,BE21&gt;BG21,BF21="-"),$BY$5,0)+IF(AND(CG72=$CG$98,BH21&gt;BJ21,BI21="-"),$BY$5,0)+IF(AND(CG72=$CG$100,BK21&gt;BM21,BL21="-"),$BY$5,0)+IF(AND(CG72=$CG$102,BN21&gt;BP21,BO21="-"),$BY$5,0)+IF(AND(CG72=$CG$104,BQ21&gt;BS21,BR21="-"),$BY$5,0)+IF(AND(CG72=$CG$106,BT21&gt;BV21,BU21="-"),$BY$5,0)</f>
        <v>0</v>
      </c>
      <c r="CR72" s="147">
        <f>IF(AND(CG72=$CG$60,C21=E21,E21&lt;&gt;"",D21="-"),$BZ$5,0)+IF(AND(CG72=$CG$62,F21=H21,H21&lt;&gt;"",G21="-"),$BZ$5,0)+IF(AND(CG72=$CG$64,I21=K21,K21&lt;&gt;"",J21="-"),$BZ$5,0)+IF(AND(CG72=$CG$66,L21=N21,N21&lt;&gt;"",M21="-"),$BZ$5,0)+IF(AND(CG72=$CG$68,O21=Q21,Q21&lt;&gt;"",P21="-"),$BZ$5,0)+IF(AND(CG72=$CG$70,R21=T21,T21&lt;&gt;"",S21="-"),$BZ$5,0)+IF(AND(CG72=$CG$72,U21=W21,W21&lt;&gt;"",V21="-"),$BZ$5,0)+IF(AND(CG72=$CG$74,X21=Z21,Z21&lt;&gt;"",Y21="-"),$BZ$5,0)+IF(AND(CG72=$CG$76,AA21=AC21,AC21&lt;&gt;"",AB21="-"),$BZ$5,0)+IF(AND(CG72=$CG$78,AD21=AF21,AF21&lt;&gt;"",AE21="-"),$BZ$5,0)+IF(AND(CG72=$CG$80,AG21=AI21,AI21&lt;&gt;"",AH21="-"),$BZ$5,0)+IF(AND(CG72=$CG$82,AJ21=AL21,AL21&lt;&gt;"",AK21="-"),$BZ$5,0)+IF(AND(CG72=$CG$84,AM21=AO21,AO21&lt;&gt;"",AN21="-"),$BZ$5,0)+IF(AND(CG72=$CG$86,AP21=AR21,AR21&lt;&gt;"",AQ21="-"),$BZ$5,0)+IF(AND(CG72=$CG$88,AS21=AU21,AU21&lt;&gt;"",AT21="-"),$BZ$5,0)+IF(AND(CG72=$CG$90,AV21=AX21,AX21&lt;&gt;"",AW21="-"),$BZ$5,0)+IF(AND(CG72=$CG$92,AY21=BA21,BA21&lt;&gt;"",AZ21="-"),$BZ$5,0)+IF(AND(CG72=$CG$94,BB21=BD21,BD21&lt;&gt;"",BC21="-"),$BZ$5,0)+IF(AND(CG72=$CG$96,BE21=BG21,BG21&lt;&gt;"",BF21="-"),$BZ$5,0)+IF(AND(CG72=$CG$98,BH21=BJ21,BJ21&lt;&gt;"",BI21="-"),$BZ$5,0)+IF(AND(CG72=$CG$100,BK21=BM21,BM21&lt;&gt;"",BL21="-"),$BZ$5,0)+IF(AND(CG72=$CG$102,BN21=BP21,BP21&lt;&gt;"",BO21="-"),$BZ$5,0)+IF(AND(CG72=$CG$104,BQ21=BS21,BS21&lt;&gt;"",BR21="-"),$BZ$5,0)+IF(AND(CG72=$CG$106,BT21=BV21,BV21&lt;&gt;"",BU21="-"),$BZ$5,0)</f>
        <v>0</v>
      </c>
      <c r="CS72" s="147">
        <f>IF(AND(CG72=$CG$60,C21&lt;E21,D21="-"),$CA$5,0)+IF(AND(CG72=$CG$62,F21&lt;H21,G21="-"),$CA$5,0)+IF(AND(CG72=$CG$64,I21&lt;K21,J21="-"),$CA$5,0)+IF(AND(CG72=$CG$66,L21&lt;N21,M21="-"),$CA$5,0)+IF(AND(CG72=$CG$68,O21&lt;Q21,P21="-"),$CA$5,0)+IF(AND(CG72=$CG$70,R21&lt;T21,S21="-"),$CA$5,0)+IF(AND(CG72=$CG$72,U21&lt;W21,V21="-"),$CA$5,0)+IF(AND(CG72=$CG$74,X21&lt;Z21,Y21="-"),$CA$5,0)+IF(AND(CG72=$CG$76,AA21&lt;AC21,AB21="-"),$CA$5,0)+IF(AND(CG72=$CG$78,AD21&lt;AF21,AE21="-"),$CA$5,0)+IF(AND(CG72=$CG$80,AG21&lt;AI21,AH21="-"),$CA$5,0)+IF(AND(CG72=$CG$82,AJ21&lt;AL21,AK21="-"),$CA$5,0)+IF(AND(CG72=$CG$84,AM21&lt;AO21,AN21="-"),$CA$5,0)+IF(AND(CG72=$CG$86,AP21&lt;AR21,AQ21="-"),$CA$5,0)+IF(AND(CG72=$CG$88,AS21&lt;AU21,AT21="-"),$CA$5,0)+IF(AND(CG72=$CG$90,AV21&lt;AX21,AW21="-"),$CA$5,0)+IF(AND(CG72=$CG$92,AY21&lt;BA21,AZ21="-"),$CA$5,0)+IF(AND(CG72=$CG$94,BB21&lt;BD21,BC21="-"),$CA$5,0)+IF(AND(CG72=$CG$96,BE21&lt;BG21,BF21="-"),$CA$5,0)+IF(AND(CG72=$CG$98,BH21&lt;BJ21,BI21="-"),$CA$5,0)+IF(AND(CG72=$CG$100,BK21&lt;BM21,BL21="-"),$CA$5,0)+IF(AND(CG72=$CG$102,BN21&lt;BP21,BO21="-"),$CA$5,0)+IF(AND(CG72=$CG$104,BQ21&lt;BS21,BR21="-"),$CA$5,0)+IF(AND(CG72=$CG$106,BT21&lt;BV21,BU21="-"),$CA$5,0)</f>
        <v>0</v>
      </c>
      <c r="CT72" s="147">
        <f>IF(AND(CG72=$CG$60,C21&gt;E21,D21="DF"),$CB$5,0)+IF(AND(CG72=$CG$62,F21&gt;H21,G21="DF"),$CB$5,0)+IF(AND(CG72=$CG$64,I21&gt;K21,J21="DF"),$CB$5,0)+IF(AND(CG72=$CG$66,L21&gt;N21,M21="DF"),$CB$5,0)+IF(AND(CG72=$CG$68,O21&gt;Q21,P21="DF"),$CB$5,0)+IF(AND(CG72=$CG$70,R21&gt;T21,S21="DF"),$CB$5,0)+IF(AND(CG72=$CG$72,U21&gt;W21,V21="DF"),$CB$5,0)+IF(AND(CG72=$CG$74,X21&gt;Z21,Y21="DF"),$CB$5,0)+IF(AND(CG72=$CG$76,AA21&gt;AC21,AB21="DF"),$CB$5,0)+IF(AND(CG72=$CG$78,AD21&gt;AF21,AE21="DF"),$CB$5,0)+IF(AND(CG72=$CG$80,AG21&gt;AI21,AH21="DF"),$CB$5,0)+IF(AND(CG72=$CG$82,AJ21&gt;AL21,AK21="DF"),$CB$5,0)+IF(AND(CG72=$CG$84,AM21&gt;AO21,AN21="DF"),$CB$5,0)+IF(AND(CG72=$CG$86,AP21&gt;AR21,AQ21="DF"),$CB$5,0)+IF(AND(CG72=$CG$88,AS21&gt;AU21,AT21="DF"),$CB$5,0)+IF(AND(CG72=$CG$90,AV21&gt;AX21,AW21="DF"),$CB$5,0)+IF(AND(CG72=$CG$92,AY21&gt;BA21,AZ21="DF"),$CB$5,0)+IF(AND(CG72=$CG$94,BB21&gt;BD21,BC21="DF"),$CB$5,0)+IF(AND(CG72=$CG$96,BE21&gt;BG21,BF21="DF"),$CB$5,0)+IF(AND(CG72=$CG$98,BH21&gt;BJ21,BI21="DF"),$CB$5,0)+IF(AND(CG72=$CG$100,BK21&gt;BM21,BL21="DF"),$CB$5,0)+IF(AND(CG72=$CG$102,BN21&gt;BP21,BO21="DF"),$CB$5,0)+IF(AND(CG72=$CG$104,BQ21&gt;BS21,BR21="DF"),$CB$5,0)+IF(AND(CG72=$CG$106,BT21&gt;BV21,BU21="DF"),$CB$5,0)</f>
        <v>0</v>
      </c>
      <c r="CU72" s="148">
        <f>IF(AND(CG72=$CG$60,C21&lt;E21,D21="DF"),$CC$5,0)+IF(AND(CG72=$CG$62,F21&lt;H21,G21="DF"),$CC$5,0)+IF(AND(CG72=$CG$64,I21&lt;K21,J21="DF"),$CC$5,0)+IF(AND(CG72=$CG$66,L21&lt;N21,M21="DF"),$CC$5,0)+IF(AND(CG72=$CG$68,O21&lt;Q21,P21="DF"),$CC$5,0)+IF(AND(CG72=$CG$70,R21&lt;T21,S21="DF"),$CC$5,0)+IF(AND(CG72=$CG$72,U21&lt;W21,V21="DF"),$CC$5,0)+IF(AND(CG72=$CG$74,X21&lt;Z21,Y21="DF"),$CC$5,0)+IF(AND(CG72=$CG$76,AA21&lt;AC21,AB21="DF"),$CC$5,0)+IF(AND(CG72=$CG$78,AD21&lt;AF21,AE21="DF"),$CC$5,0)+IF(AND(CG72=$CG$80,AG21&lt;AI21,AH21="DF"),$CC$5,0)+IF(AND(CG72=$CG$82,AJ21&lt;AL21,AK21="DF"),$CC$5,0)+IF(AND(CG72=$CG$84,AM21&lt;AO21,AN21="DF"),$CC$5,0)+IF(AND(CG72=$CG$86,AP21&lt;AR21,AQ21="DF"),$CC$5,0)+IF(AND(CG72=$CG$88,AS21&lt;AU21,AT21="DF"),$CC$5,0)+IF(AND(CG72=$CG$90,AV21&lt;AX21,AW21="DF"),$CC$5,0)+IF(AND(CG72=$CG$92,AY21&lt;BA21,AZ21="DF"),$CC$5,0)+IF(AND(CG72=$CG$94,BB21&lt;BD21,BC21="DF"),$CC$5,0)+IF(AND(CG72=$CG$96,BE21&lt;BG21,BF21="DF"),$CC$5,0)+IF(AND(CG72=$CG$98,BH21&lt;BJ21,BI21="DF"),$CC$5,0)+IF(AND(CG72=$CG$100,BK21&lt;BM21,BL21="DF"),$CC$5,0)+IF(AND(CG72=$CG$102,BN21&lt;BP21,BO21="DF"),$CC$5,0)+IF(AND(CG72=$CG$104,BQ21&lt;BS21,BR21="DF"),$CC$5,0)+IF(AND(CG72=$CG$106,BT21&lt;BV21,BU21="DF"),$CC$5,0)</f>
        <v>0</v>
      </c>
      <c r="CV72" s="19"/>
      <c r="CW72" s="156">
        <f>IF(AND(CG72=$CG$60),SUM(C72),0)+IF(AND(CG72=$CG$62),SUM(F72),0)+IF(AND(CG72=$CG$64),SUM(I72),0)+IF(AND(CG72=$CG$66),SUM(L72),0)+IF(AND(CG72=$CG$68),SUM(O72),0)+IF(AND(CG72=$CG$70),SUM(R72),0)+IF(AND(CG72=$CG$72),SUM(U72),0)+IF(AND(CG72=$CG$74),SUM(X72),0)+IF(AND(CG72=$CG$76),SUM(AA72),0)+IF(AND(CG72=$CG$78),SUM(AD72),0)+IF(AND(CG72=$CG$80),SUM(AG72),0)+IF(AND(CG72=$CG$82),SUM(AJ72),0)+IF(AND(CG72=$CG$84),SUM(AM72),0)+IF(AND(CG72=$CG$86),SUM(AP72),0)+IF(AND(CG72=$CG$88),SUM(AS72),0)+IF(AND(CG72=$CG$90),SUM(AV72),0)+IF(AND(CG72=$CG$92),SUM(AY72),0)+IF(AND(CG72=$CG$94),SUM(BB72),0)+IF(AND(CG72=$CG$96),SUM(BE72),0)+IF(AND(CG72=$CG$98),SUM(BH72),0)+IF(AND(CG72=$CG$100),SUM(BK72),0)+IF(AND(CG72=$CG$102),SUM(BN72),0)+IF(AND(CG72=$CG$104),SUM(BQ72),0)+IF(AND(CG72=$CG$106),SUM(BT72),0)</f>
        <v>0</v>
      </c>
      <c r="CX72" s="136">
        <f>IF(AND(CG72=$CG$60),SUM(E72),0)+IF(AND(CG72=$CG$62),SUM(H72),0)+IF(AND(CG72=$CG$64),SUM(K72),0)+IF(AND(CG72=$CG$66),SUM(N72),0)+IF(AND(CG72=$CG$68),SUM(Q72),0)+IF(AND(CG72=$CG$70),SUM(T72),0)+IF(AND(CG72=$CG$72),SUM(W72),0)+IF(AND(CG72=$CG$74),SUM(Z72),0)+IF(AND(CG72=$CG$76),SUM(AC72),0)+IF(AND(CG72=$CG$78),SUM(AF72),0)+IF(AND(CG72=$CG$80),SUM(AI72),0)+IF(AND(CG72=$CG$82),SUM(AL72),0)+IF(AND(CG72=$CG$84),SUM(AO72),0)+IF(AND(CG72=$CG$86),SUM(AR72),0)+IF(AND(CG72=$CG$88),SUM(AU72),0)+IF(AND(CG72=$CG$90),SUM(AX72),0)+IF(AND(CG72=$CG$92),SUM(BA72),0)+IF(AND(CG72=$CG$94),SUM(BD72),0)+IF(AND(CG72=$CG$96),SUM(BG72),0)+IF(AND(CG72=$CG$98),SUM(BJ72),0)+IF(AND(CG72=$CG$100),SUM(BM72),0)+IF(AND(CG72=$CG$102),SUM(BP72),0)+IF(AND(CG72=$CG$104),SUM(BS72),0)+IF(AND(CG72=$CG$106),SUM(BV72),0)</f>
        <v>0</v>
      </c>
      <c r="CY72" s="159">
        <f>IF(AND(CG72=$CG$60),SUM(C21),0)+IF(AND(CG72=$CG$62),SUM(F21),0)+IF(AND(CG72=$CG$64),SUM(I21),0)+IF(AND(CG72=$CG$66),SUM(L21),0)+IF(AND(CG72=$CG$68),SUM(O21),0)+IF(AND(CG72=$CG$70),SUM(R21),0)+IF(AND(CG72=$CG$72),SUM(U21),0)+IF(AND(CG72=$CG$74),SUM(X21),0)+IF(AND(CG72=$CG$76),SUM(AA21),0)+IF(AND(CG72=$CG$78),SUM(AD21),0)+IF(AND(CG72=$CG$80),SUM(AG21),0)+IF(AND(CG72=$CG$82),SUM(AJ21),0)+IF(AND(CG72=$CG$84),SUM(AM21),0)+IF(AND(CG72=$CG$86),SUM(AP21),0)+IF(AND(CG72=$CG$88),SUM(AS21),0)+IF(AND(CG72=$CG$90),SUM(AV21),0)+IF(AND(CG72=$CG$92),SUM(AY21),0)+IF(AND(CG72=$CG$94),SUM(BB21),0)+IF(AND(CG72=$CG$96),SUM(BE21),0)+IF(AND(CG72=$CG$98),SUM(BH21),0)+IF(AND(CG72=$CG$100),SUM(BK21),0)+IF(AND(CG72=$CG$102),SUM(BN21),0)+IF(AND(CG72=$CG$104),SUM(BQ21),0)+IF(AND(CG72=$CG$106),SUM(BT21),0)</f>
        <v>0</v>
      </c>
      <c r="CZ72" s="148">
        <f>IF(AND(CG72=$CG$60),SUM(E21),0)+IF(AND(CG72=$CG$62),SUM(H21),0)+IF(AND(CG72=$CG$64),SUM(K21),0)+IF(AND(CG72=$CG$66),SUM(N21),0)+IF(AND(CG72=$CG$68),SUM(Q21),0)+IF(AND(CG72=$CG$70),SUM(T21),0)+IF(AND(CG72=$CG$72),SUM(W21),0)+IF(AND(CG72=$CG$74),SUM(Z21),0)+IF(AND(CG72=$CG$76),SUM(AC21),0)+IF(AND(CG72=$CG$78),SUM(AF21),0)+IF(AND(CG72=$CG$80),SUM(AI21),0)+IF(AND(CG72=$CG$82),SUM(AL21),0)+IF(AND(CG72=$CG$84),SUM(AO21),0)+IF(AND(CG72=$CG$86),SUM(AR21),0)+IF(AND(CG72=$CG$88),SUM(AU21),0)+IF(AND(CG72=$CG$90),SUM(AX21),0)+IF(AND(CG72=$CG$92),SUM(BA21),0)+IF(AND(CG72=$CG$94),SUM(BD21),0)+IF(AND(CG72=$CG$96),SUM(BG21),0)+IF(AND(CG72=$CG$98),SUM(BJ21),0)+IF(AND(CG72=$CG$100),SUM(BM21),0)+IF(AND(CG72=$CG$102),SUM(BP21),0)+IF(AND(CG72=$CG$104),SUM(BS21),0)+IF(AND(CG72=$CG$106),SUM(BV21),0)</f>
        <v>0</v>
      </c>
      <c r="DA72" s="19"/>
    </row>
    <row r="73" spans="2:105" ht="12" customHeight="1" x14ac:dyDescent="0.35">
      <c r="B73" s="448" t="str">
        <f>B22</f>
        <v>AGUILAS</v>
      </c>
      <c r="C73" s="482" t="str">
        <f>IF(X59&lt;&gt;"",X59,"")</f>
        <v/>
      </c>
      <c r="D73" s="435"/>
      <c r="E73" s="462"/>
      <c r="F73" s="434" t="str">
        <f>IF(X61&lt;&gt;"",X61,"")</f>
        <v/>
      </c>
      <c r="G73" s="435"/>
      <c r="H73" s="462"/>
      <c r="I73" s="434" t="str">
        <f>IF(X63&lt;&gt;"",X63,"")</f>
        <v/>
      </c>
      <c r="J73" s="435"/>
      <c r="K73" s="462"/>
      <c r="L73" s="434" t="str">
        <f>IF(X65&lt;&gt;"",X65,"")</f>
        <v/>
      </c>
      <c r="M73" s="435"/>
      <c r="N73" s="462"/>
      <c r="O73" s="434" t="str">
        <f>IF(X67&lt;&gt;"",X67,"")</f>
        <v/>
      </c>
      <c r="P73" s="435"/>
      <c r="Q73" s="462"/>
      <c r="R73" s="434" t="str">
        <f>IF(X69&lt;&gt;"",X69,"")</f>
        <v/>
      </c>
      <c r="S73" s="435"/>
      <c r="T73" s="462"/>
      <c r="U73" s="434" t="str">
        <f>IF(X71&lt;&gt;"",X71,"")</f>
        <v/>
      </c>
      <c r="V73" s="435"/>
      <c r="W73" s="462"/>
      <c r="X73" s="445"/>
      <c r="Y73" s="446"/>
      <c r="Z73" s="481"/>
      <c r="AA73" s="471" t="str">
        <f>IF(ISNA(VLOOKUP(CONCATENATE($B73,AA$58,"2"),'P&amp;R'!$N$8:$Q$1113,2,FALSE)), "", VLOOKUP(CONCATENATE($B73,AA$58,"2"),'P&amp;R'!$N$8:$Q$1113,2,FALSE))</f>
        <v/>
      </c>
      <c r="AB73" s="472"/>
      <c r="AC73" s="473"/>
      <c r="AD73" s="471" t="str">
        <f>IF(ISNA(VLOOKUP(CONCATENATE($B73,AD$58,"2"),'P&amp;R'!$N$8:$Q$1113,2,FALSE)), "", VLOOKUP(CONCATENATE($B73,AD$58,"2"),'P&amp;R'!$N$8:$Q$1113,2,FALSE))</f>
        <v/>
      </c>
      <c r="AE73" s="472"/>
      <c r="AF73" s="473"/>
      <c r="AG73" s="471" t="str">
        <f>IF(ISNA(VLOOKUP(CONCATENATE($B73,AG$58,"2"),'P&amp;R'!$N$8:$Q$1113,2,FALSE)), "", VLOOKUP(CONCATENATE($B73,AG$58,"2"),'P&amp;R'!$N$8:$Q$1113,2,FALSE))</f>
        <v/>
      </c>
      <c r="AH73" s="472"/>
      <c r="AI73" s="473"/>
      <c r="AJ73" s="471" t="str">
        <f>IF(ISNA(VLOOKUP(CONCATENATE($B73,AJ$58,"2"),'P&amp;R'!$N$8:$Q$1113,2,FALSE)), "", VLOOKUP(CONCATENATE($B73,AJ$58,"2"),'P&amp;R'!$N$8:$Q$1113,2,FALSE))</f>
        <v/>
      </c>
      <c r="AK73" s="472"/>
      <c r="AL73" s="473"/>
      <c r="AM73" s="471" t="str">
        <f>IF(ISNA(VLOOKUP(CONCATENATE($B73,AM$58,"2"),'P&amp;R'!$N$8:$Q$1113,2,FALSE)), "", VLOOKUP(CONCATENATE($B73,AM$58,"2"),'P&amp;R'!$N$8:$Q$1113,2,FALSE))</f>
        <v/>
      </c>
      <c r="AN73" s="472"/>
      <c r="AO73" s="473"/>
      <c r="AP73" s="471" t="str">
        <f>IF(ISNA(VLOOKUP(CONCATENATE($B73,AP$58,"2"),'P&amp;R'!$N$8:$Q$1113,2,FALSE)), "", VLOOKUP(CONCATENATE($B73,AP$58,"2"),'P&amp;R'!$N$8:$Q$1113,2,FALSE))</f>
        <v/>
      </c>
      <c r="AQ73" s="472"/>
      <c r="AR73" s="473"/>
      <c r="AS73" s="471" t="str">
        <f>IF(ISNA(VLOOKUP(CONCATENATE($B73,AS$58,"2"),'P&amp;R'!$N$8:$Q$1113,2,FALSE)), "", VLOOKUP(CONCATENATE($B73,AS$58,"2"),'P&amp;R'!$N$8:$Q$1113,2,FALSE))</f>
        <v/>
      </c>
      <c r="AT73" s="472"/>
      <c r="AU73" s="473"/>
      <c r="AV73" s="471" t="str">
        <f>IF(ISNA(VLOOKUP(CONCATENATE($B73,AV$58,"2"),'P&amp;R'!$N$8:$Q$1113,2,FALSE)), "", VLOOKUP(CONCATENATE($B73,AV$58,"2"),'P&amp;R'!$N$8:$Q$1113,2,FALSE))</f>
        <v/>
      </c>
      <c r="AW73" s="472"/>
      <c r="AX73" s="473"/>
      <c r="AY73" s="471" t="str">
        <f>IF(ISNA(VLOOKUP(CONCATENATE($B73,AY$58,"2"),'P&amp;R'!$N$8:$Q$1113,2,FALSE)), "", VLOOKUP(CONCATENATE($B73,AY$58,"2"),'P&amp;R'!$N$8:$Q$1113,2,FALSE))</f>
        <v/>
      </c>
      <c r="AZ73" s="472"/>
      <c r="BA73" s="473"/>
      <c r="BB73" s="471" t="str">
        <f>IF(ISNA(VLOOKUP(CONCATENATE($B73,BB$58,"2"),'P&amp;R'!$N$8:$Q$1113,2,FALSE)), "", VLOOKUP(CONCATENATE($B73,BB$58,"2"),'P&amp;R'!$N$8:$Q$1113,2,FALSE))</f>
        <v/>
      </c>
      <c r="BC73" s="472"/>
      <c r="BD73" s="473"/>
      <c r="BE73" s="471" t="str">
        <f>IF(ISNA(VLOOKUP(CONCATENATE($B73,BE$58,"2"),'P&amp;R'!$N$8:$Q$1113,2,FALSE)), "", VLOOKUP(CONCATENATE($B73,BE$58,"2"),'P&amp;R'!$N$8:$Q$1113,2,FALSE))</f>
        <v/>
      </c>
      <c r="BF73" s="472"/>
      <c r="BG73" s="473"/>
      <c r="BH73" s="471" t="str">
        <f>IF(ISNA(VLOOKUP(CONCATENATE($B73,BH$58,"2"),'P&amp;R'!$N$8:$Q$1113,2,FALSE)), "", VLOOKUP(CONCATENATE($B73,BH$58,"2"),'P&amp;R'!$N$8:$Q$1113,2,FALSE))</f>
        <v/>
      </c>
      <c r="BI73" s="472"/>
      <c r="BJ73" s="473"/>
      <c r="BK73" s="471" t="str">
        <f>IF(ISNA(VLOOKUP(CONCATENATE($B73,BK$58,"2"),'P&amp;R'!$N$8:$Q$1113,2,FALSE)), "", VLOOKUP(CONCATENATE($B73,BK$58,"2"),'P&amp;R'!$N$8:$Q$1113,2,FALSE))</f>
        <v/>
      </c>
      <c r="BL73" s="472"/>
      <c r="BM73" s="473"/>
      <c r="BN73" s="471" t="str">
        <f>IF(ISNA(VLOOKUP(CONCATENATE($B73,BN$58,"2"),'P&amp;R'!$N$8:$Q$1113,2,FALSE)), "", VLOOKUP(CONCATENATE($B73,BN$58,"2"),'P&amp;R'!$N$8:$Q$1113,2,FALSE))</f>
        <v/>
      </c>
      <c r="BO73" s="472"/>
      <c r="BP73" s="473"/>
      <c r="BQ73" s="471" t="str">
        <f>IF(ISNA(VLOOKUP(CONCATENATE($B73,BQ$58,"2"),'P&amp;R'!$N$8:$Q$1113,2,FALSE)), "", VLOOKUP(CONCATENATE($B73,BQ$58,"2"),'P&amp;R'!$N$8:$Q$1113,2,FALSE))</f>
        <v/>
      </c>
      <c r="BR73" s="472"/>
      <c r="BS73" s="473"/>
      <c r="BT73" s="471" t="str">
        <f>IF(ISNA(VLOOKUP(CONCATENATE($B73,BT$58,"2"),'P&amp;R'!$N$8:$Q$1113,2,FALSE)), "", VLOOKUP(CONCATENATE($B73,BT$58,"2"),'P&amp;R'!$N$8:$Q$1113,2,FALSE))</f>
        <v/>
      </c>
      <c r="BU73" s="472"/>
      <c r="BV73" s="473"/>
      <c r="BW73" s="162"/>
      <c r="BX73" s="85"/>
      <c r="BY73" s="88"/>
      <c r="BZ73" s="88"/>
      <c r="CA73" s="88"/>
      <c r="CB73" s="92"/>
      <c r="CC73" s="92"/>
      <c r="CD73" s="96"/>
      <c r="CE73" s="96"/>
      <c r="CF73" s="100"/>
      <c r="CG73" s="104"/>
      <c r="CH73" s="19"/>
      <c r="CI73" s="122"/>
      <c r="CJ73" s="122"/>
      <c r="CK73" s="19"/>
      <c r="CL73" s="137"/>
      <c r="CM73" s="138"/>
      <c r="CN73" s="138"/>
      <c r="CO73" s="138"/>
      <c r="CP73" s="139"/>
      <c r="CQ73" s="143"/>
      <c r="CR73" s="144"/>
      <c r="CS73" s="144"/>
      <c r="CT73" s="144"/>
      <c r="CU73" s="145"/>
      <c r="CV73" s="19"/>
      <c r="CW73" s="154"/>
      <c r="CX73" s="155"/>
      <c r="CY73" s="160"/>
      <c r="CZ73" s="161"/>
      <c r="DA73" s="19"/>
    </row>
    <row r="74" spans="2:105" ht="24.9" customHeight="1" x14ac:dyDescent="0.35">
      <c r="B74" s="449"/>
      <c r="C74" s="3" t="str">
        <f>IF(Z60&lt;&gt;"",Z60,"")</f>
        <v/>
      </c>
      <c r="D74" s="62" t="str">
        <f>IF(Y60&lt;&gt;"",Y60,"")</f>
        <v/>
      </c>
      <c r="E74" s="7" t="str">
        <f>IF(X60&lt;&gt;"",X60,"")</f>
        <v/>
      </c>
      <c r="F74" s="6" t="str">
        <f>IF(Z62&lt;&gt;"",Z62,"")</f>
        <v/>
      </c>
      <c r="G74" s="62" t="str">
        <f>IF(Y62&lt;&gt;"",Y62,"")</f>
        <v/>
      </c>
      <c r="H74" s="7" t="str">
        <f>IF(X62&lt;&gt;"",X62,"")</f>
        <v/>
      </c>
      <c r="I74" s="6" t="str">
        <f>IF(Z64&lt;&gt;"",Z64,"")</f>
        <v/>
      </c>
      <c r="J74" s="62" t="str">
        <f>IF(Y64&lt;&gt;"",Y64,"")</f>
        <v/>
      </c>
      <c r="K74" s="7" t="str">
        <f>IF(X64&lt;&gt;"",X64,"")</f>
        <v/>
      </c>
      <c r="L74" s="6" t="str">
        <f>IF(Z66&lt;&gt;"",Z66,"")</f>
        <v/>
      </c>
      <c r="M74" s="62" t="str">
        <f>IF(Y66&lt;&gt;"",Y66,"")</f>
        <v/>
      </c>
      <c r="N74" s="7" t="str">
        <f>IF(X66&lt;&gt;"",X66,"")</f>
        <v/>
      </c>
      <c r="O74" s="6" t="str">
        <f>IF(Z68&lt;&gt;"",Z68,"")</f>
        <v/>
      </c>
      <c r="P74" s="62" t="str">
        <f>IF(Y68&lt;&gt;"",Y68,"")</f>
        <v/>
      </c>
      <c r="Q74" s="7" t="str">
        <f>IF(X68&lt;&gt;"",X68,"")</f>
        <v/>
      </c>
      <c r="R74" s="6" t="str">
        <f>IF(Z70&lt;&gt;"",Z70,"")</f>
        <v/>
      </c>
      <c r="S74" s="62" t="str">
        <f>IF(Y70&lt;&gt;"",Y70,"")</f>
        <v/>
      </c>
      <c r="T74" s="7" t="str">
        <f>IF(X70&lt;&gt;"",X70,"")</f>
        <v/>
      </c>
      <c r="U74" s="62" t="str">
        <f>IF(Z72&lt;&gt;"",Z72,"")</f>
        <v/>
      </c>
      <c r="V74" s="62" t="str">
        <f>IF(Y72&lt;&gt;"",Y72,"")</f>
        <v/>
      </c>
      <c r="W74" s="7" t="str">
        <f>IF(X72&lt;&gt;"",X72,"")</f>
        <v/>
      </c>
      <c r="X74" s="63"/>
      <c r="Y74" s="63"/>
      <c r="Z74" s="9"/>
      <c r="AA74" s="316" t="str">
        <f>IF(ISNA(VLOOKUP(CONCATENATE($B73,AA$58,"2"),'P&amp;R'!$N$8:$Q$1113,3,FALSE)), "", VLOOKUP(CONCATENATE($B73,AA$58,"2"),'P&amp;R'!$N$8:$Q$1113,3,FALSE))</f>
        <v/>
      </c>
      <c r="AB74" s="316" t="str">
        <f>IF(ISNA(VLOOKUP(CONCATENATE($B73,AA$58,"2"),'P&amp;R'!$N$8:$Q$1113,4,FALSE)), "", VLOOKUP(CONCATENATE($B73,AA$58,"2"),'P&amp;R'!$N$8:$Q$1113,4,FALSE))</f>
        <v/>
      </c>
      <c r="AC74" s="317" t="str">
        <f>IF(ISNA(VLOOKUP(CONCATENATE(AA$58,$B73,"2"),'P&amp;R'!$N$8:$Q$1113,3,FALSE)), "", VLOOKUP(CONCATENATE(AA$58,$B73,"2"),'P&amp;R'!$N$8:$Q$1113,3,FALSE))</f>
        <v/>
      </c>
      <c r="AD74" s="316" t="str">
        <f>IF(ISNA(VLOOKUP(CONCATENATE($B73,AD$58,"2"),'P&amp;R'!$N$8:$Q$1113,3,FALSE)), "", VLOOKUP(CONCATENATE($B73,AD$58,"2"),'P&amp;R'!$N$8:$Q$1113,3,FALSE))</f>
        <v/>
      </c>
      <c r="AE74" s="316" t="str">
        <f>IF(ISNA(VLOOKUP(CONCATENATE($B73,AD$58,"2"),'P&amp;R'!$N$8:$Q$1113,4,FALSE)), "", VLOOKUP(CONCATENATE($B73,AD$58,"2"),'P&amp;R'!$N$8:$Q$1113,4,FALSE))</f>
        <v/>
      </c>
      <c r="AF74" s="317" t="str">
        <f>IF(ISNA(VLOOKUP(CONCATENATE(AD$58,$B73,"2"),'P&amp;R'!$N$8:$Q$1113,3,FALSE)), "", VLOOKUP(CONCATENATE(AD$58,$B73,"2"),'P&amp;R'!$N$8:$Q$1113,3,FALSE))</f>
        <v/>
      </c>
      <c r="AG74" s="316" t="str">
        <f>IF(ISNA(VLOOKUP(CONCATENATE($B73,AG$58,"2"),'P&amp;R'!$N$8:$Q$1113,3,FALSE)), "", VLOOKUP(CONCATENATE($B73,AG$58,"2"),'P&amp;R'!$N$8:$Q$1113,3,FALSE))</f>
        <v/>
      </c>
      <c r="AH74" s="316" t="str">
        <f>IF(ISNA(VLOOKUP(CONCATENATE($B73,AG$58,"2"),'P&amp;R'!$N$8:$Q$1113,4,FALSE)), "", VLOOKUP(CONCATENATE($B73,AG$58,"2"),'P&amp;R'!$N$8:$Q$1113,4,FALSE))</f>
        <v/>
      </c>
      <c r="AI74" s="317" t="str">
        <f>IF(ISNA(VLOOKUP(CONCATENATE(AG$58,$B73,"2"),'P&amp;R'!$N$8:$Q$1113,3,FALSE)), "", VLOOKUP(CONCATENATE(AG$58,$B73,"2"),'P&amp;R'!$N$8:$Q$1113,3,FALSE))</f>
        <v/>
      </c>
      <c r="AJ74" s="316" t="str">
        <f>IF(ISNA(VLOOKUP(CONCATENATE($B73,AJ$58,"2"),'P&amp;R'!$N$8:$Q$1113,3,FALSE)), "", VLOOKUP(CONCATENATE($B73,AJ$58,"2"),'P&amp;R'!$N$8:$Q$1113,3,FALSE))</f>
        <v/>
      </c>
      <c r="AK74" s="316" t="str">
        <f>IF(ISNA(VLOOKUP(CONCATENATE($B73,AJ$58,"2"),'P&amp;R'!$N$8:$Q$1113,4,FALSE)), "", VLOOKUP(CONCATENATE($B73,AJ$58,"2"),'P&amp;R'!$N$8:$Q$1113,4,FALSE))</f>
        <v/>
      </c>
      <c r="AL74" s="317" t="str">
        <f>IF(ISNA(VLOOKUP(CONCATENATE(AJ$58,$B73,"2"),'P&amp;R'!$N$8:$Q$1113,3,FALSE)), "", VLOOKUP(CONCATENATE(AJ$58,$B73,"2"),'P&amp;R'!$N$8:$Q$1113,3,FALSE))</f>
        <v/>
      </c>
      <c r="AM74" s="316" t="str">
        <f>IF(ISNA(VLOOKUP(CONCATENATE($B73,AM$58,"2"),'P&amp;R'!$N$8:$Q$1113,3,FALSE)), "", VLOOKUP(CONCATENATE($B73,AM$58,"2"),'P&amp;R'!$N$8:$Q$1113,3,FALSE))</f>
        <v/>
      </c>
      <c r="AN74" s="316" t="str">
        <f>IF(ISNA(VLOOKUP(CONCATENATE($B73,AM$58,"2"),'P&amp;R'!$N$8:$Q$1113,4,FALSE)), "", VLOOKUP(CONCATENATE($B73,AM$58,"2"),'P&amp;R'!$N$8:$Q$1113,4,FALSE))</f>
        <v/>
      </c>
      <c r="AO74" s="317" t="str">
        <f>IF(ISNA(VLOOKUP(CONCATENATE(AM$58,$B73,"2"),'P&amp;R'!$N$8:$Q$1113,3,FALSE)), "", VLOOKUP(CONCATENATE(AM$58,$B73,"2"),'P&amp;R'!$N$8:$Q$1113,3,FALSE))</f>
        <v/>
      </c>
      <c r="AP74" s="316" t="str">
        <f>IF(ISNA(VLOOKUP(CONCATENATE($B73,AP$58,"2"),'P&amp;R'!$N$8:$Q$1113,3,FALSE)), "", VLOOKUP(CONCATENATE($B73,AP$58,"2"),'P&amp;R'!$N$8:$Q$1113,3,FALSE))</f>
        <v/>
      </c>
      <c r="AQ74" s="316" t="str">
        <f>IF(ISNA(VLOOKUP(CONCATENATE($B73,AP$58,"2"),'P&amp;R'!$N$8:$Q$1113,4,FALSE)), "", VLOOKUP(CONCATENATE($B73,AP$58,"2"),'P&amp;R'!$N$8:$Q$1113,4,FALSE))</f>
        <v/>
      </c>
      <c r="AR74" s="317" t="str">
        <f>IF(ISNA(VLOOKUP(CONCATENATE(AP$58,$B73,"2"),'P&amp;R'!$N$8:$Q$1113,3,FALSE)), "", VLOOKUP(CONCATENATE(AP$58,$B73,"2"),'P&amp;R'!$N$8:$Q$1113,3,FALSE))</f>
        <v/>
      </c>
      <c r="AS74" s="316" t="str">
        <f>IF(ISNA(VLOOKUP(CONCATENATE($B73,AS$58,"2"),'P&amp;R'!$N$8:$Q$1113,3,FALSE)), "", VLOOKUP(CONCATENATE($B73,AS$58,"2"),'P&amp;R'!$N$8:$Q$1113,3,FALSE))</f>
        <v/>
      </c>
      <c r="AT74" s="316" t="str">
        <f>IF(ISNA(VLOOKUP(CONCATENATE($B73,AS$58,"2"),'P&amp;R'!$N$8:$Q$1113,4,FALSE)), "", VLOOKUP(CONCATENATE($B73,AS$58,"2"),'P&amp;R'!$N$8:$Q$1113,4,FALSE))</f>
        <v/>
      </c>
      <c r="AU74" s="317" t="str">
        <f>IF(ISNA(VLOOKUP(CONCATENATE(AS$58,$B73,"2"),'P&amp;R'!$N$8:$Q$1113,3,FALSE)), "", VLOOKUP(CONCATENATE(AS$58,$B73,"2"),'P&amp;R'!$N$8:$Q$1113,3,FALSE))</f>
        <v/>
      </c>
      <c r="AV74" s="316" t="str">
        <f>IF(ISNA(VLOOKUP(CONCATENATE($B73,AV$58,"2"),'P&amp;R'!$N$8:$Q$1113,3,FALSE)), "", VLOOKUP(CONCATENATE($B73,AV$58,"2"),'P&amp;R'!$N$8:$Q$1113,3,FALSE))</f>
        <v/>
      </c>
      <c r="AW74" s="316" t="str">
        <f>IF(ISNA(VLOOKUP(CONCATENATE($B73,AV$58,"2"),'P&amp;R'!$N$8:$Q$1113,4,FALSE)), "", VLOOKUP(CONCATENATE($B73,AV$58,"2"),'P&amp;R'!$N$8:$Q$1113,4,FALSE))</f>
        <v/>
      </c>
      <c r="AX74" s="317" t="str">
        <f>IF(ISNA(VLOOKUP(CONCATENATE(AV$58,$B73,"2"),'P&amp;R'!$N$8:$Q$1113,3,FALSE)), "", VLOOKUP(CONCATENATE(AV$58,$B73,"2"),'P&amp;R'!$N$8:$Q$1113,3,FALSE))</f>
        <v/>
      </c>
      <c r="AY74" s="316" t="str">
        <f>IF(ISNA(VLOOKUP(CONCATENATE($B73,AY$58,"2"),'P&amp;R'!$N$8:$Q$1113,3,FALSE)), "", VLOOKUP(CONCATENATE($B73,AY$58,"2"),'P&amp;R'!$N$8:$Q$1113,3,FALSE))</f>
        <v/>
      </c>
      <c r="AZ74" s="316" t="str">
        <f>IF(ISNA(VLOOKUP(CONCATENATE($B73,AY$58,"2"),'P&amp;R'!$N$8:$Q$1113,4,FALSE)), "", VLOOKUP(CONCATENATE($B73,AY$58,"2"),'P&amp;R'!$N$8:$Q$1113,4,FALSE))</f>
        <v/>
      </c>
      <c r="BA74" s="317" t="str">
        <f>IF(ISNA(VLOOKUP(CONCATENATE(AY$58,$B73,"2"),'P&amp;R'!$N$8:$Q$1113,3,FALSE)), "", VLOOKUP(CONCATENATE(AY$58,$B73,"2"),'P&amp;R'!$N$8:$Q$1113,3,FALSE))</f>
        <v/>
      </c>
      <c r="BB74" s="316" t="str">
        <f>IF(ISNA(VLOOKUP(CONCATENATE($B73,BB$58,"2"),'P&amp;R'!$N$8:$Q$1113,3,FALSE)), "", VLOOKUP(CONCATENATE($B73,BB$58,"2"),'P&amp;R'!$N$8:$Q$1113,3,FALSE))</f>
        <v/>
      </c>
      <c r="BC74" s="316" t="str">
        <f>IF(ISNA(VLOOKUP(CONCATENATE($B73,BB$58,"2"),'P&amp;R'!$N$8:$Q$1113,4,FALSE)), "", VLOOKUP(CONCATENATE($B73,BB$58,"2"),'P&amp;R'!$N$8:$Q$1113,4,FALSE))</f>
        <v/>
      </c>
      <c r="BD74" s="317" t="str">
        <f>IF(ISNA(VLOOKUP(CONCATENATE(BB$58,$B73,"2"),'P&amp;R'!$N$8:$Q$1113,3,FALSE)), "", VLOOKUP(CONCATENATE(BB$58,$B73,"2"),'P&amp;R'!$N$8:$Q$1113,3,FALSE))</f>
        <v/>
      </c>
      <c r="BE74" s="316" t="str">
        <f>IF(ISNA(VLOOKUP(CONCATENATE($B73,BE$58,"2"),'P&amp;R'!$N$8:$Q$1113,3,FALSE)), "", VLOOKUP(CONCATENATE($B73,BE$58,"2"),'P&amp;R'!$N$8:$Q$1113,3,FALSE))</f>
        <v/>
      </c>
      <c r="BF74" s="316" t="str">
        <f>IF(ISNA(VLOOKUP(CONCATENATE($B73,BE$58,"2"),'P&amp;R'!$N$8:$Q$1113,4,FALSE)), "", VLOOKUP(CONCATENATE($B73,BE$58,"2"),'P&amp;R'!$N$8:$Q$1113,4,FALSE))</f>
        <v/>
      </c>
      <c r="BG74" s="317" t="str">
        <f>IF(ISNA(VLOOKUP(CONCATENATE(BE$58,$B73,"2"),'P&amp;R'!$N$8:$Q$1113,3,FALSE)), "", VLOOKUP(CONCATENATE(BE$58,$B73,"2"),'P&amp;R'!$N$8:$Q$1113,3,FALSE))</f>
        <v/>
      </c>
      <c r="BH74" s="316" t="str">
        <f>IF(ISNA(VLOOKUP(CONCATENATE($B73,BH$58,"2"),'P&amp;R'!$N$8:$Q$1113,3,FALSE)), "", VLOOKUP(CONCATENATE($B73,BH$58,"2"),'P&amp;R'!$N$8:$Q$1113,3,FALSE))</f>
        <v/>
      </c>
      <c r="BI74" s="316" t="str">
        <f>IF(ISNA(VLOOKUP(CONCATENATE($B73,BH$58,"2"),'P&amp;R'!$N$8:$Q$1113,4,FALSE)), "", VLOOKUP(CONCATENATE($B73,BH$58,"2"),'P&amp;R'!$N$8:$Q$1113,4,FALSE))</f>
        <v/>
      </c>
      <c r="BJ74" s="317" t="str">
        <f>IF(ISNA(VLOOKUP(CONCATENATE(BH$58,$B73,"2"),'P&amp;R'!$N$8:$Q$1113,3,FALSE)), "", VLOOKUP(CONCATENATE(BH$58,$B73,"2"),'P&amp;R'!$N$8:$Q$1113,3,FALSE))</f>
        <v/>
      </c>
      <c r="BK74" s="316" t="str">
        <f>IF(ISNA(VLOOKUP(CONCATENATE($B73,BK$58,"2"),'P&amp;R'!$N$8:$Q$1113,3,FALSE)), "", VLOOKUP(CONCATENATE($B73,BK$58,"2"),'P&amp;R'!$N$8:$Q$1113,3,FALSE))</f>
        <v/>
      </c>
      <c r="BL74" s="316" t="str">
        <f>IF(ISNA(VLOOKUP(CONCATENATE($B73,BK$58,"2"),'P&amp;R'!$N$8:$Q$1113,4,FALSE)), "", VLOOKUP(CONCATENATE($B73,BK$58,"2"),'P&amp;R'!$N$8:$Q$1113,4,FALSE))</f>
        <v/>
      </c>
      <c r="BM74" s="317" t="str">
        <f>IF(ISNA(VLOOKUP(CONCATENATE(BK$58,$B73,"2"),'P&amp;R'!$N$8:$Q$1113,3,FALSE)), "", VLOOKUP(CONCATENATE(BK$58,$B73,"2"),'P&amp;R'!$N$8:$Q$1113,3,FALSE))</f>
        <v/>
      </c>
      <c r="BN74" s="316" t="str">
        <f>IF(ISNA(VLOOKUP(CONCATENATE($B73,BN$58,"2"),'P&amp;R'!$N$8:$Q$1113,3,FALSE)), "", VLOOKUP(CONCATENATE($B73,BN$58,"2"),'P&amp;R'!$N$8:$Q$1113,3,FALSE))</f>
        <v/>
      </c>
      <c r="BO74" s="316" t="str">
        <f>IF(ISNA(VLOOKUP(CONCATENATE($B73,BN$58,"2"),'P&amp;R'!$N$8:$Q$1113,4,FALSE)), "", VLOOKUP(CONCATENATE($B73,BN$58,"2"),'P&amp;R'!$N$8:$Q$1113,4,FALSE))</f>
        <v/>
      </c>
      <c r="BP74" s="317" t="str">
        <f>IF(ISNA(VLOOKUP(CONCATENATE(BN$58,$B73,"2"),'P&amp;R'!$N$8:$Q$1113,3,FALSE)), "", VLOOKUP(CONCATENATE(BN$58,$B73,"2"),'P&amp;R'!$N$8:$Q$1113,3,FALSE))</f>
        <v/>
      </c>
      <c r="BQ74" s="316" t="str">
        <f>IF(ISNA(VLOOKUP(CONCATENATE($B73,BQ$58,"2"),'P&amp;R'!$N$8:$Q$1113,3,FALSE)), "", VLOOKUP(CONCATENATE($B73,BQ$58,"2"),'P&amp;R'!$N$8:$Q$1113,3,FALSE))</f>
        <v/>
      </c>
      <c r="BR74" s="316" t="str">
        <f>IF(ISNA(VLOOKUP(CONCATENATE($B73,BQ$58,"2"),'P&amp;R'!$N$8:$Q$1113,4,FALSE)), "", VLOOKUP(CONCATENATE($B73,BQ$58,"2"),'P&amp;R'!$N$8:$Q$1113,4,FALSE))</f>
        <v/>
      </c>
      <c r="BS74" s="317" t="str">
        <f>IF(ISNA(VLOOKUP(CONCATENATE(BQ$58,$B73,"2"),'P&amp;R'!$N$8:$Q$1113,3,FALSE)), "", VLOOKUP(CONCATENATE(BQ$58,$B73,"2"),'P&amp;R'!$N$8:$Q$1113,3,FALSE))</f>
        <v/>
      </c>
      <c r="BT74" s="316" t="str">
        <f>IF(ISNA(VLOOKUP(CONCATENATE($B73,BT$58,"2"),'P&amp;R'!$N$8:$Q$1113,3,FALSE)), "", VLOOKUP(CONCATENATE($B73,BT$58,"2"),'P&amp;R'!$N$8:$Q$1113,3,FALSE))</f>
        <v/>
      </c>
      <c r="BU74" s="316" t="str">
        <f>IF(ISNA(VLOOKUP(CONCATENATE($B73,BT$58,"2"),'P&amp;R'!$N$8:$Q$1113,4,FALSE)), "", VLOOKUP(CONCATENATE($B73,BT$58,"2"),'P&amp;R'!$N$8:$Q$1113,4,FALSE))</f>
        <v/>
      </c>
      <c r="BV74" s="317" t="str">
        <f>IF(ISNA(VLOOKUP(CONCATENATE(BT$58,$B73,"2"),'P&amp;R'!$N$8:$Q$1113,3,FALSE)), "", VLOOKUP(CONCATENATE(BT$58,$B73,"2"),'P&amp;R'!$N$8:$Q$1113,3,FALSE))</f>
        <v/>
      </c>
      <c r="BW74" s="163"/>
      <c r="BX74" s="86">
        <f>SUM(BY74:CC74)</f>
        <v>0</v>
      </c>
      <c r="BY74" s="89">
        <f>IF(AND(D74&lt;&gt;"DF",C74&gt;E74),1,0)+IF(AND(G74&lt;&gt;"DF",F74&gt;H74),1,0)+IF(AND(J74&lt;&gt;"DF",I74&gt;K74),1,0)+IF(AND(M74&lt;&gt;"DF",L74&gt;N74),1,0)+IF(AND(P74&lt;&gt;"DF",O74&gt;Q74),1,0)+IF(AND(S74&lt;&gt;"DF",R74&gt;T74),1,0)+IF(AND(V74&lt;&gt;"DF",U74&gt;W74),1,0)+IF(AND(Y74&lt;&gt;"DF",X74&gt;Z74),1,0)+IF(AND(AB74&lt;&gt;"DF",AA74&gt;AC74),1,0)+IF(AND(AE74&lt;&gt;"DF",AD74&gt;AF74),1,0)+IF(AND(AH74&lt;&gt;"DF",AG74&gt;AI74),1,0)+IF(AND(AK74&lt;&gt;"DF",AJ74&gt;AL74),1,0)+IF(AND(AN74&lt;&gt;"DF",AM74&gt;AO74),1,0)+IF(AND(AQ74&lt;&gt;"DF",AP74&gt;AR74),1,0)+IF(AND(AT74&lt;&gt;"DF",AS74&gt;AU74),1,0)+IF(AND(AW74&lt;&gt;"DF",AV74&gt;AX74),1,0)+IF(AND(AZ74&lt;&gt;"DF",AY74&gt;BA74),1,0)+IF(AND(BC74&lt;&gt;"DF",BB74&gt;BD74),1,0)+IF(AND(BF74&lt;&gt;"DF",BE74&gt;BG74),1,0)+IF(AND(BI74&lt;&gt;"DF",BH74&gt;BJ74),1,0)+IF(AND(BL74&lt;&gt;"DF",BK74&gt;BM74),1,0)+IF(AND(BO74&lt;&gt;"DF",BN74&gt;BP74),1,0)+IF(AND(BR74&lt;&gt;"DF",BQ74&gt;BS74),1,0)+IF(AND(BU74&lt;&gt;"DF",BT74&gt;BV74),1,0)+BY23</f>
        <v>0</v>
      </c>
      <c r="BZ74" s="89">
        <f>IF(AND(C74=E74,C74&lt;&gt;"",E74&lt;&gt;""),1,0)+IF(AND(F74=H74,F74&lt;&gt;"",H74&lt;&gt;""),1,0)+IF(AND(I74=K74,I74&lt;&gt;"",K74&lt;&gt;""),1,0)+IF(AND(L74=N74,L74&lt;&gt;"",N74&lt;&gt;""),1,0)+IF(AND(O74=Q74,O74&lt;&gt;"",Q74&lt;&gt;""),1,0)+IF(AND(R74=T74,R74&lt;&gt;"",T74&lt;&gt;""),1,0)+IF(AND(U74=W74,U74&lt;&gt;"",W74&lt;&gt;""),1,0)+IF(AND(X74=Z74,X74&lt;&gt;"",Z74&lt;&gt;""),1,0)+IF(AND(AA74=AC74,AA74&lt;&gt;"",AC74&lt;&gt;""),1,0)+IF(AND(AD74=AF74,AD74&lt;&gt;"",AF74&lt;&gt;""),1,0)+IF(AND(AG74=AI74,AG74&lt;&gt;"",AI74&lt;&gt;""),1,0)+IF(AND(AJ74=AL74,AJ74&lt;&gt;"",AL74&lt;&gt;""),1,0)+IF(AND(AM74=AO74,AM74&lt;&gt;"",AO74&lt;&gt;""),1,0)+IF(AND(AP74=AR74,AP74&lt;&gt;"",AR74&lt;&gt;""),1,0)+IF(AND(AS74=AU74,AS74&lt;&gt;"",AU74&lt;&gt;""),1,0)+IF(AND(AV74=AX74,AV74&lt;&gt;"",AX74&lt;&gt;""),1,0)+IF(AND(AY74=BA74,AY74&lt;&gt;"",BA74&lt;&gt;""),1,0)+IF(AND(BB74=BD74,BB74&lt;&gt;"",BD74&lt;&gt;""),1,0)+IF(AND(BE74=BG74,BE74&lt;&gt;"",BG74&lt;&gt;""),1,0)+IF(AND(BH74=BJ74,BH74&lt;&gt;"",BJ74&lt;&gt;""),1,0)+IF(AND(BK74=BM74,BK74&lt;&gt;"",BM74&lt;&gt;""),1,0)+IF(AND(BN74=BP74,BN74&lt;&gt;"",BP74&lt;&gt;""),1,0)+IF(AND(BQ74=BS74,BQ74&lt;&gt;"",BS74&lt;&gt;""),1,0)+IF(AND(BT74=BV74,BT74&lt;&gt;"",BV74&lt;&gt;""),1,0)+BZ23</f>
        <v>0</v>
      </c>
      <c r="CA74" s="89">
        <f>IF(AND(D74&lt;&gt;"DF",C74&lt;E74),1,0)+IF(AND(G74&lt;&gt;"DF",F74&lt;H74),1,0)+IF(AND(J74&lt;&gt;"DF",I74&lt;K74),1,0)+IF(AND(M74&lt;&gt;"DF",L74&lt;N74),1,0)+IF(AND(P74&lt;&gt;"DF",O74&lt;Q74),1,0)+IF(AND(S74&lt;&gt;"DF",R74&lt;T74),1,0)+IF(AND(V74&lt;&gt;"DF",U74&lt;W74),1,0)+IF(AND(Y74&lt;&gt;"DF",X74&lt;Z74),1,0)+IF(AND(AB74&lt;&gt;"DF",AA74&lt;AC74),1,0)+IF(AND(AE74&lt;&gt;"DF",AD74&lt;AF74),1,0)+IF(AND(AH74&lt;&gt;"DF",AG74&lt;AI74),1,0)+IF(AND(AK74&lt;&gt;"DF",AJ74&lt;AL74),1,0)+IF(AND(AN74&lt;&gt;"DF",AM74&lt;AO74),1,0)+IF(AND(AQ74&lt;&gt;"DF",AP74&lt;AR74),1,0)+IF(AND(AT74&lt;&gt;"DF",AS74&lt;AU74),1,0)+IF(AND(AW74&lt;&gt;"DF",AV74&lt;AX74),1,0)+IF(AND(AZ74&lt;&gt;"DF",AY74&lt;BA74),1,0)+IF(AND(BC74&lt;&gt;"DF",BB74&lt;BD74),1,0)+IF(AND(BF74&lt;&gt;"DF",BE74&lt;BG74),1,0)+IF(AND(BI74&lt;&gt;"DF",BH74&lt;BJ74),1,0)+IF(AND(BL74&lt;&gt;"DF",BK74&lt;BM74),1,0)+IF(AND(BO74&lt;&gt;"DF",BN74&lt;BP74),1,0)+IF(AND(BR74&lt;&gt;"DF",BQ74&lt;BS74),1,0)+IF(AND(BU74&lt;&gt;"DF",BT74&lt;BV74),1,0)+CA23</f>
        <v>0</v>
      </c>
      <c r="CB74" s="93">
        <f>IF(AND(D74="DF",C74&gt;E74),1,0)+IF(AND(G74="DF",F74&gt;H74),1,0)+IF(AND(J74="DF",I74&gt;K74),1,0)+IF(AND(M74="DF",L74&gt;N74),1,0)+IF(AND(P74="DF",O74&gt;Q74),1,0)+IF(AND(S74="DF",R74&gt;T74),1,0)+IF(AND(V74="DF",U74&gt;W74),1,0)+IF(AND(Y74="DF",X74&gt;Z74),1,0)+IF(AND(AB74="DF",AA74&gt;AC74),1,0)+IF(AND(AE74="DF",AD74&gt;AF74),1,0)+IF(AND(AH74="DF",AG74&gt;AI74),1,0)+IF(AND(AK74="DF",AJ74&gt;AL74),1,0)+IF(AND(AN74="DF",AM74&gt;AO74),1,0)+IF(AND(AQ74="DF",AP74&gt;AR74),1,0)+IF(AND(AT74="DF",AS74&gt;AU74),1,0)+IF(AND(AW74="DF",AV74&gt;AX74),1,0)+IF(AND(AZ74="DF",AY74&gt;BA74),1,0)+IF(AND(BC74="DF",BB74&gt;BD74),1,0)+IF(AND(BF74="DF",BE74&gt;BG74),1,0)+IF(AND(BI74="DF",BH74&gt;BJ74),1,0)+IF(AND(BL74="DF",BK74&gt;BM74),1,0)+IF(AND(BO74="DF",BN74&gt;BP74),1,0)+IF(AND(BR74="DF",BQ74&gt;BS74),1,0)+IF(AND(BU74="DF",BT74&gt;BV74),1,0)+CB23</f>
        <v>0</v>
      </c>
      <c r="CC74" s="93">
        <f>IF(AND(D74="DF",C74&lt;E74),1,0)+IF(AND(G74="DF",F74&lt;H74),1,0)+IF(AND(J74="DF",I74&lt;K74),1,0)+IF(AND(M74="DF",L74&lt;N74),1,0)+IF(AND(P74="DF",O74&lt;Q74),1,0)+IF(AND(S74="DF",R74&lt;T74),1,0)+IF(AND(V74="DF",U74&lt;W74),1,0)+IF(AND(Y74="DF",X74&lt;Z74),1,0)+IF(AND(AB74="DF",AA74&lt;AC74),1,0)+IF(AND(AE74="DF",AD74&lt;AF74),1,0)+IF(AND(AH74="DF",AG74&lt;AI74),1,0)+IF(AND(AK74="DF",AJ74&lt;AL74),1,0)+IF(AND(AN74="DF",AM74&lt;AO74),1,0)+IF(AND(AQ74="DF",AP74&lt;AR74),1,0)+IF(AND(AT74="DF",AS74&lt;AU74),1,0)+IF(AND(AW74="DF",AV74&lt;AX74),1,0)+IF(AND(AZ74="DF",AY74&lt;BA74),1,0)+IF(AND(BC74="DF",BB74&lt;BD74),1,0)+IF(AND(BF74="DF",BE74&lt;BG74),1,0)+IF(AND(BI74="DF",BH74&lt;BJ74),1,0)+IF(AND(BL74="DF",BK74&lt;BM74),1,0)+IF(AND(BO74="DF",BN74&lt;BP74),1,0)+IF(AND(BR74="DF",BQ74&lt;BS74),1,0)+IF(AND(BU74="DF",BT74&lt;BV74),1,0)+CC23</f>
        <v>0</v>
      </c>
      <c r="CD74" s="97">
        <f>SUM(C74)+SUM(F74)+SUM(I74)+SUM(L74)+SUM(O74)+SUM(R74)+SUM(U74)+SUM(X74)+SUM(AA74)+SUM(AD74)+SUM(AG74)+SUM(AJ74)+SUM(AM74)+SUM(AP74)+SUM(AS74)+SUM(AV74)+SUM(AY74)+SUM(BB74)+SUM(BE74)+SUM(BH74)+SUM(BK74)+SUM(BN74)+SUM(BQ74)+SUM(BT74)+CD23</f>
        <v>0</v>
      </c>
      <c r="CE74" s="97">
        <f>SUM(E74)+SUM(H74)+SUM(K74)+SUM(N74)+SUM(Q74)+SUM(T74)+SUM(W74)+SUM(Z74)+SUM(AC74)+SUM(AF74)+SUM(AI74)+SUM(AL74)+SUM(AO74)+SUM(AR74)+SUM(AU74)+SUM(AX74)+SUM(BA74)+SUM(BD74)+SUM(BG74)+SUM(BJ74)+SUM(BM74)+SUM(BP74)+SUM(BS74)+SUM(BV74)+CE23</f>
        <v>0</v>
      </c>
      <c r="CF74" s="101">
        <f>CD74-CE74</f>
        <v>0</v>
      </c>
      <c r="CG74" s="105">
        <f>SUM(BY74*$BY$5)+SUM(BZ74*$BZ$5)+SUM(CA74*$CA$5)+SUM(CB74*$CB$5)+SUM(CC74*$CC$5)</f>
        <v>0</v>
      </c>
      <c r="CH74" s="19"/>
      <c r="CI74" s="129">
        <f>SUM(CL74:CU74)</f>
        <v>0</v>
      </c>
      <c r="CJ74" s="129">
        <f>(CW74+CY74)-(CX74+CZ74)</f>
        <v>0</v>
      </c>
      <c r="CK74" s="19"/>
      <c r="CL74" s="140">
        <f>IF(AND(CG74=$CG$60,C74&gt;E74,D74="-"),$BY$5,0)+IF(AND(CG74=$CG$62,F74&gt;H74,G74="-"),$BY$5,0)+IF(AND(CG74=$CG$64,I74&gt;K74,J74="-"),$BY$5,0)+IF(AND(CG74=$CG$66,L74&gt;N74,M74="-"),$BY$5,0)+IF(AND(CG74=$CG$68,O74&gt;Q74,P74="-"),$BY$5,0)+IF(AND(CG74=$CG$70,R74&gt;T74,S74="-"),$BY$5,0)+IF(AND(CG74=$CG$72,U74&gt;W74,V74="-"),$BY$5,0)+IF(AND(CG74=$CG$74,X74&gt;Z74,Y74="-"),$BY$5,0)+IF(AND(CG74=$CG$76,AA74&gt;AC74,AB74="-"),$BY$5,0)+IF(AND(CG74=$CG$78,AD74&gt;AF74,AE74="-"),$BY$5,0)+IF(AND(CG74=$CG$80,AG74&gt;AI74,AH74="-"),$BY$5,0)+IF(AND(CG74=$CG$82,AJ74&gt;AL74,AK74="-"),$BY$5,0)+IF(AND(CG74=$CG$84,AM74&gt;AO74,AN74="-"),$BY$5,0)+IF(AND(CG74=$CG$86,AP74&gt;AR74,AQ74="-"),$BY$5,0)+IF(AND(CG74=$CG$88,AS74&gt;AU74,AT74="-"),$BY$5,0)+IF(AND(CG74=$CG$90,AV74&gt;AX74,AW74="-"),$BY$5,0)+IF(AND(CG74=$CG$92,AY74&gt;BA74,AZ74="-"),$BY$5,0)+IF(AND(CG74=$CG$94,BB74&gt;BD74,BC74="-"),$BY$5,0)+IF(AND(CG74=$CG$96,BE74&gt;BG74,BF74="-"),$BY$5,0)+IF(AND(CG74=$CG$98,BH74&gt;BJ74,BI74="-"),$BY$5,0)+IF(AND(CG74=$CG$100,BK74&gt;BM74,BL74="-"),$BY$5,0)+IF(AND(CG74=$CG$102,BN74&gt;BP74,BO74="-"),$BY$5,0)+IF(AND(CG74=$CG$104,BQ74&gt;BS74,BR74="-"),$BY$5,0)+IF(AND(CG74=$CG$106,BT74&gt;BV74,BU74="-"),$BY$5,0)</f>
        <v>0</v>
      </c>
      <c r="CM74" s="141">
        <f>IF(AND(CG74=$CG$60,C74=E74,E74&lt;&gt;"",D74="-"),$BZ$5,0)+IF(AND(CG74=$CG$62,F74=H74,H74&lt;&gt;"",G74="-"),$BZ$5,0)+IF(AND(CG74=$CG$64,I74=K74,K74&lt;&gt;"",J74="-"),$BZ$5,0)+IF(AND(CG74=$CG$66,L74=N74,N74&lt;&gt;"",M74="-"),$BZ$5,0)+IF(AND(CG74=$CG$68,O74=Q74,Q74&lt;&gt;"",P74="-"),$BZ$5,0)+IF(AND(CG74=$CG$70,R74=T74,T74&lt;&gt;"",S74="-"),$BZ$5,0)+IF(AND(CG74=$CG$72,U74=W74,W74&lt;&gt;"",V74="-"),$BZ$5,0)+IF(AND(CG74=$CG$74,X74=Z74,Z74&lt;&gt;"",Y74="-"),$BZ$5,0)+IF(AND(CG74=$CG$76,AA74=AC74,AC74&lt;&gt;"",AB74="-"),$BZ$5,0)+IF(AND(CG74=$CG$78,AD74=AF74,AF74&lt;&gt;"",AE74="-"),$BZ$5,0)+IF(AND(CG74=$CG$80,AG74=AI74,AI74&lt;&gt;"",AH74="-"),$BZ$5,0)+IF(AND(CG74=$CG$82,AJ74=AL74,AL74&lt;&gt;"",AK74="-"),$BZ$5,0)+IF(AND(CG74=$CG$84,AM74=AO74,AO74&lt;&gt;"",AN74="-"),$BZ$5,0)+IF(AND(CG74=$CG$86,AP74=AR74,AR74&lt;&gt;"",AQ74="-"),$BZ$5,0)+IF(AND(CG74=$CG$88,AS74=AU74,AU74&lt;&gt;"",AT74="-"),$BZ$5,0)+IF(AND(CG74=$CG$90,AV74=AX74,AX74&lt;&gt;"",AW74="-"),$BZ$5,0)+IF(AND(CG74=$CG$92,AY74=BA74,BA74&lt;&gt;"",AZ74="-"),$BZ$5,0)+IF(AND(CG74=$CG$94,BB74=BD74,BD74&lt;&gt;"",BC74="-"),$BZ$5,0)+IF(AND(CG74=$CG$96,BE74=BG74,BG74&lt;&gt;"",BF74="-"),$BZ$5,0)+IF(AND(CG74=$CG$98,BH74=BJ74,BJ74&lt;&gt;"",BI74="-"),$BZ$5,0)+IF(AND(CG74=$CG$100,BK74=BM74,BM74&lt;&gt;"",BL74="-"),$BZ$5,0)+IF(AND(CG74=$CG$102,BN74=BP74,BP74&lt;&gt;"",BO74="-"),$BZ$5,0)+IF(AND(CG74=$CG$104,BQ74=BS74,BS74&lt;&gt;"",BR74="-"),$BZ$5,0)+IF(AND(CG74=$CG$106,BT74=BV74,BV74&lt;&gt;"",BU74="-"),$BZ$5,0)</f>
        <v>0</v>
      </c>
      <c r="CN74" s="141">
        <f>IF(AND(CG74=$CG$60,C74&lt;E74,D74="-"),$CA$5,0)+IF(AND(CG74=$CG$62,F74&lt;H74,G74="-"),$CA$5,0)+IF(AND(CG74=$CG$64,I74&lt;K74,J74="-"),$CA$5,0)+IF(AND(CG74=$CG$66,L74&lt;N74,M74="-"),$CA$5,0)+IF(AND(CG74=$CG$68,O74&lt;Q74,P74="-"),$CA$5,0)+IF(AND(CG74=$CG$70,R74&lt;T74,S74="-"),$CA$5,0)+IF(AND(CG74=$CG$72,U74&lt;W74,V74="-"),$CA$5,0)+IF(AND(CG74=$CG$74,X74&lt;Z74,Y74="-"),$CA$5,0)+IF(AND(CG74=$CG$76,AA74&lt;AC74,AB74="-"),$CA$5,0)+IF(AND(CG74=$CG$78,AD74&lt;AF74,AE74="-"),$CA$5,0)+IF(AND(CG74=$CG$80,AG74&lt;AI74,AH74="-"),$CA$5,0)+IF(AND(CG74=$CG$82,AJ74&lt;AL74,AK74="-"),$CA$5,0)+IF(AND(CG74=$CG$84,AM74&lt;AO74,AN74="-"),$CA$5,0)+IF(AND(CG74=$CG$86,AP74&lt;AR74,AQ74="-"),$CA$5,0)+IF(AND(CG74=$CG$88,AS74&lt;AU74,AT74="-"),$CA$5,0)+IF(AND(CG74=$CG$90,AV74&lt;AX74,AW74="-"),$CA$5,0)+IF(AND(CG74=$CG$92,AY74&lt;BA74,AZ74="-"),$CA$5,0)+IF(AND(CG74=$CG$94,BB74&lt;BD74,BC74="-"),$CA$5,0)+IF(AND(CG74=$CG$96,BE74&lt;BG74,BF74="-"),$CA$5,0)+IF(AND(CG74=$CG$98,BH74&lt;BJ74,BI74="-"),$CA$5,0)+IF(AND(CG74=$CG$100,BK74&lt;BM74,BL74="-"),$CA$5,0)+IF(AND(CG74=$CG$102,BN74&lt;BP74,BO74="-"),$CA$5,0)+IF(AND(CG74=$CG$104,BQ74&lt;BS74,BR74="-"),$CA$5,0)+IF(AND(CG74=$CG$106,BT74&lt;BV74,BU74="-"),$CA$5,0)</f>
        <v>0</v>
      </c>
      <c r="CO74" s="141">
        <f>IF(AND(CG74=$CG$60,C74&gt;E74,D74="DF"),$CB$5,0)+IF(AND(CG74=$CG$62,F74&gt;H74,G74="DF"),$CB$5,0)+IF(AND(CG74=$CG$64,I74&gt;K74,J74="DF"),$CB$5,0)+IF(AND(CG74=$CG$66,L74&gt;N74,M74="DF"),$CB$5,0)+IF(AND(CG74=$CG$68,O74&gt;Q74,P74="DF"),$CB$5,0)+IF(AND(CG74=$CG$70,R74&gt;T74,S74="DF"),$CB$5,0)+IF(AND(CG74=$CG$72,U74&gt;W74,V74="DF"),$CB$5,0)+IF(AND(CG74=$CG$74,X74&gt;Z74,Y74="DF"),$CB$5,0)+IF(AND(CG74=$CG$76,AA74&gt;AC74,AB74="DF"),$CB$5,0)+IF(AND(CG74=$CG$78,AD74&gt;AF74,AE74="DF"),$CB$5,0)+IF(AND(CG74=$CG$80,AG74&gt;AI74,AH74="DF"),$CB$5,0)+IF(AND(CG74=$CG$82,AJ74&gt;AL74,AK74="DF"),$CB$5,0)+IF(AND(CG74=$CG$84,AM74&gt;AO74,AN74="DF"),$CB$5,0)+IF(AND(CG74=$CG$86,AP74&gt;AR74,AQ74="DF"),$CB$5,0)+IF(AND(CG74=$CG$88,AS74&gt;AU74,AT74="DF"),$CB$5,0)+IF(AND(CG74=$CG$90,AV74&gt;AX74,AW74="DF"),$CB$5,0)+IF(AND(CG74=$CG$92,AY74&gt;BA74,AZ74="DF"),$CB$5,0)+IF(AND(CG74=$CG$94,BB74&gt;BD74,BC74="DF"),$CB$5,0)+IF(AND(CG74=$CG$96,BE74&gt;BG74,BF74="DF"),$CB$5,0)+IF(AND(CG74=$CG$98,BH74&gt;BJ74,BI74="DF"),$CB$5,0)+IF(AND(CG74=$CG$100,BK74&gt;BM74,BL74="DF"),$CB$5,0)+IF(AND(CG74=$CG$102,BN74&gt;BP74,BO74="DF"),$CB$5,0)+IF(AND(CG74=$CG$104,BQ74&gt;BS74,BR74="DF"),$CB$5,0)+IF(AND(CG74=$CG$106,BT74&gt;BV74,BU74="DF"),$CB$5,0)</f>
        <v>0</v>
      </c>
      <c r="CP74" s="142">
        <f>IF(AND(CG74=$CG$60,C74&lt;E74,D74="DF"),$CC$5,0)+IF(AND(CG74=$CG$62,F74&lt;H74,G74="DF"),$CC$5,0)+IF(AND(CG74=$CG$64,I74&lt;K74,J74="DF"),$CC$5,0)+IF(AND(CG74=$CG$66,L74&lt;N74,M74="DF"),$CC$5,0)+IF(AND(CG74=$CG$68,O74&lt;Q74,P74="DF"),$CC$5,0)+IF(AND(CG74=$CG$70,R74&lt;T74,S74="DF"),$CC$5,0)+IF(AND(CG74=$CG$72,U74&lt;W74,V74="DF"),$CC$5,0)+IF(AND(CG74=$CG$74,X74&lt;Z74,Y74="DF"),$CC$5,0)+IF(AND(CG74=$CG$76,AA74&lt;AC74,AB74="DF"),$CC$5,0)+IF(AND(CG74=$CG$78,AD74&lt;AF74,AE74="DF"),$CC$5,0)+IF(AND(CG74=$CG$80,AG74&lt;AI74,AH74="DF"),$CC$5,0)+IF(AND(CG74=$CG$82,AJ74&lt;AL74,AK74="DF"),$CC$5,0)+IF(AND(CG74=$CG$84,AM74&lt;AO74,AN74="DF"),$CC$5,0)+IF(AND(CG74=$CG$86,AP74&lt;AR74,AQ74="DF"),$CC$5,0)+IF(AND(CG74=$CG$88,AS74&lt;AU74,AT74="DF"),$CC$5,0)+IF(AND(CG74=$CG$90,AV74&lt;AX74,AW74="DF"),$CC$5,0)+IF(AND(CG74=$CG$92,AY74&lt;BA74,AZ74="DF"),$CC$5,0)+IF(AND(CG74=$CG$94,BB74&lt;BD74,BC74="DF"),$CC$5,0)+IF(AND(CG74=$CG$96,BE74&lt;BG74,BF74="DF"),$CC$5,0)+IF(AND(CG74=$CG$98,BH74&lt;BJ74,BI74="DF"),$CC$5,0)+IF(AND(CG74=$CG$100,BK74&lt;BM74,BL74="DF"),$CC$5,0)+IF(AND(CG74=$CG$102,BN74&lt;BP74,BO74="DF"),$CC$5,0)+IF(AND(CG74=$CG$104,BQ74&lt;BS74,BR74="DF"),$CC$5,0)+IF(AND(CG74=$CG$106,BT74&lt;BV74,BU74="DF"),$CC$5,0)</f>
        <v>0</v>
      </c>
      <c r="CQ74" s="146">
        <f>IF(AND(CG74=$CG$60,C23&gt;E23,D23="-"),$BY$5,0)+IF(AND(CG74=$CG$62,F23&gt;H23,G23="-"),$BY$5,0)+IF(AND(CG74=$CG$64,I23&gt;K23,J23="-"),$BY$5,0)+IF(AND(CG74=$CG$66,L23&gt;N23,M23="-"),$BY$5,0)+IF(AND(CG74=$CG$68,O23&gt;Q23,P23="-"),$BY$5,0)+IF(AND(CG74=$CG$70,R23&gt;T23,S23="-"),$BY$5,0)+IF(AND(CG74=$CG$72,U23&gt;W23,V23="-"),$BY$5,0)+IF(AND(CG74=$CG$74,X23&gt;Z23,Y23="-"),$BY$5,0)+IF(AND(CG74=$CG$76,AA23&gt;AC23,AB23="-"),$BY$5,0)+IF(AND(CG74=$CG$78,AD23&gt;AF23,AE23="-"),$BY$5,0)+IF(AND(CG74=$CG$80,AG23&gt;AI23,AH23="-"),$BY$5,0)+IF(AND(CG74=$CG$82,AJ23&gt;AL23,AK23="-"),$BY$5,0)+IF(AND(CG74=$CG$84,AM23&gt;AO23,AN23="-"),$BY$5,0)+IF(AND(CG74=$CG$86,AP23&gt;AR23,AQ23="-"),$BY$5,0)+IF(AND(CG74=$CG$88,AS23&gt;AU23,AT23="-"),$BY$5,0)+IF(AND(CG74=$CG$90,AV23&gt;AX23,AW23="-"),$BY$5,0)+IF(AND(CG74=$CG$92,AY23&gt;BA23,AZ23="-"),$BY$5,0)+IF(AND(CG74=$CG$94,BB23&gt;BD23,BC23="-"),$BY$5,0)+IF(AND(CG74=$CG$96,BE23&gt;BG23,BF23="-"),$BY$5,0)+IF(AND(CG74=$CG$98,BH23&gt;BJ23,BI23="-"),$BY$5,0)+IF(AND(CG74=$CG$100,BK23&gt;BM23,BL23="-"),$BY$5,0)+IF(AND(CG74=$CG$102,BN23&gt;BP23,BO23="-"),$BY$5,0)+IF(AND(CG74=$CG$104,BQ23&gt;BS23,BR23="-"),$BY$5,0)+IF(AND(CG74=$CG$106,BT23&gt;BV23,BU23="-"),$BY$5,0)</f>
        <v>0</v>
      </c>
      <c r="CR74" s="147">
        <f>IF(AND(CG74=$CG$60,C23=E23,E23&lt;&gt;"",D23="-"),$BZ$5,0)+IF(AND(CG74=$CG$62,F23=H23,H23&lt;&gt;"",G23="-"),$BZ$5,0)+IF(AND(CG74=$CG$64,I23=K23,K23&lt;&gt;"",J23="-"),$BZ$5,0)+IF(AND(CG74=$CG$66,L23=N23,N23&lt;&gt;"",M23="-"),$BZ$5,0)+IF(AND(CG74=$CG$68,O23=Q23,Q23&lt;&gt;"",P23="-"),$BZ$5,0)+IF(AND(CG74=$CG$70,R23=T23,T23&lt;&gt;"",S23="-"),$BZ$5,0)+IF(AND(CG74=$CG$72,U23=W23,W23&lt;&gt;"",V23="-"),$BZ$5,0)+IF(AND(CG74=$CG$74,X23=Z23,Z23&lt;&gt;"",Y23="-"),$BZ$5,0)+IF(AND(CG74=$CG$76,AA23=AC23,AC23&lt;&gt;"",AB23="-"),$BZ$5,0)+IF(AND(CG74=$CG$78,AD23=AF23,AF23&lt;&gt;"",AE23="-"),$BZ$5,0)+IF(AND(CG74=$CG$80,AG23=AI23,AI23&lt;&gt;"",AH23="-"),$BZ$5,0)+IF(AND(CG74=$CG$82,AJ23=AL23,AL23&lt;&gt;"",AK23="-"),$BZ$5,0)+IF(AND(CG74=$CG$84,AM23=AO23,AO23&lt;&gt;"",AN23="-"),$BZ$5,0)+IF(AND(CG74=$CG$86,AP23=AR23,AR23&lt;&gt;"",AQ23="-"),$BZ$5,0)+IF(AND(CG74=$CG$88,AS23=AU23,AU23&lt;&gt;"",AT23="-"),$BZ$5,0)+IF(AND(CG74=$CG$90,AV23=AX23,AX23&lt;&gt;"",AW23="-"),$BZ$5,0)+IF(AND(CG74=$CG$92,AY23=BA23,BA23&lt;&gt;"",AZ23="-"),$BZ$5,0)+IF(AND(CG74=$CG$94,BB23=BD23,BD23&lt;&gt;"",BC23="-"),$BZ$5,0)+IF(AND(CG74=$CG$96,BE23=BG23,BG23&lt;&gt;"",BF23="-"),$BZ$5,0)+IF(AND(CG74=$CG$98,BH23=BJ23,BJ23&lt;&gt;"",BI23="-"),$BZ$5,0)+IF(AND(CG74=$CG$100,BK23=BM23,BM23&lt;&gt;"",BL23="-"),$BZ$5,0)+IF(AND(CG74=$CG$102,BN23=BP23,BP23&lt;&gt;"",BO23="-"),$BZ$5,0)+IF(AND(CG74=$CG$104,BQ23=BS23,BS23&lt;&gt;"",BR23="-"),$BZ$5,0)+IF(AND(CG74=$CG$106,BT23=BV23,BV23&lt;&gt;"",BU23="-"),$BZ$5,0)</f>
        <v>0</v>
      </c>
      <c r="CS74" s="147">
        <f>IF(AND(CG74=$CG$60,C23&lt;E23,D23="-"),$CA$5,0)+IF(AND(CG74=$CG$62,F23&lt;H23,G23="-"),$CA$5,0)+IF(AND(CG74=$CG$64,I23&lt;K23,J23="-"),$CA$5,0)+IF(AND(CG74=$CG$66,L23&lt;N23,M23="-"),$CA$5,0)+IF(AND(CG74=$CG$68,O23&lt;Q23,P23="-"),$CA$5,0)+IF(AND(CG74=$CG$70,R23&lt;T23,S23="-"),$CA$5,0)+IF(AND(CG74=$CG$72,U23&lt;W23,V23="-"),$CA$5,0)+IF(AND(CG74=$CG$74,X23&lt;Z23,Y23="-"),$CA$5,0)+IF(AND(CG74=$CG$76,AA23&lt;AC23,AB23="-"),$CA$5,0)+IF(AND(CG74=$CG$78,AD23&lt;AF23,AE23="-"),$CA$5,0)+IF(AND(CG74=$CG$80,AG23&lt;AI23,AH23="-"),$CA$5,0)+IF(AND(CG74=$CG$82,AJ23&lt;AL23,AK23="-"),$CA$5,0)+IF(AND(CG74=$CG$84,AM23&lt;AO23,AN23="-"),$CA$5,0)+IF(AND(CG74=$CG$86,AP23&lt;AR23,AQ23="-"),$CA$5,0)+IF(AND(CG74=$CG$88,AS23&lt;AU23,AT23="-"),$CA$5,0)+IF(AND(CG74=$CG$90,AV23&lt;AX23,AW23="-"),$CA$5,0)+IF(AND(CG74=$CG$92,AY23&lt;BA23,AZ23="-"),$CA$5,0)+IF(AND(CG74=$CG$94,BB23&lt;BD23,BC23="-"),$CA$5,0)+IF(AND(CG74=$CG$96,BE23&lt;BG23,BF23="-"),$CA$5,0)+IF(AND(CG74=$CG$98,BH23&lt;BJ23,BI23="-"),$CA$5,0)+IF(AND(CG74=$CG$100,BK23&lt;BM23,BL23="-"),$CA$5,0)+IF(AND(CG74=$CG$102,BN23&lt;BP23,BO23="-"),$CA$5,0)+IF(AND(CG74=$CG$104,BQ23&lt;BS23,BR23="-"),$CA$5,0)+IF(AND(CG74=$CG$106,BT23&lt;BV23,BU23="-"),$CA$5,0)</f>
        <v>0</v>
      </c>
      <c r="CT74" s="147">
        <f>IF(AND(CG74=$CG$60,C23&gt;E23,D23="DF"),$CB$5,0)+IF(AND(CG74=$CG$62,F23&gt;H23,G23="DF"),$CB$5,0)+IF(AND(CG74=$CG$64,I23&gt;K23,J23="DF"),$CB$5,0)+IF(AND(CG74=$CG$66,L23&gt;N23,M23="DF"),$CB$5,0)+IF(AND(CG74=$CG$68,O23&gt;Q23,P23="DF"),$CB$5,0)+IF(AND(CG74=$CG$70,R23&gt;T23,S23="DF"),$CB$5,0)+IF(AND(CG74=$CG$72,U23&gt;W23,V23="DF"),$CB$5,0)+IF(AND(CG74=$CG$74,X23&gt;Z23,Y23="DF"),$CB$5,0)+IF(AND(CG74=$CG$76,AA23&gt;AC23,AB23="DF"),$CB$5,0)+IF(AND(CG74=$CG$78,AD23&gt;AF23,AE23="DF"),$CB$5,0)+IF(AND(CG74=$CG$80,AG23&gt;AI23,AH23="DF"),$CB$5,0)+IF(AND(CG74=$CG$82,AJ23&gt;AL23,AK23="DF"),$CB$5,0)+IF(AND(CG74=$CG$84,AM23&gt;AO23,AN23="DF"),$CB$5,0)+IF(AND(CG74=$CG$86,AP23&gt;AR23,AQ23="DF"),$CB$5,0)+IF(AND(CG74=$CG$88,AS23&gt;AU23,AT23="DF"),$CB$5,0)+IF(AND(CG74=$CG$90,AV23&gt;AX23,AW23="DF"),$CB$5,0)+IF(AND(CG74=$CG$92,AY23&gt;BA23,AZ23="DF"),$CB$5,0)+IF(AND(CG74=$CG$94,BB23&gt;BD23,BC23="DF"),$CB$5,0)+IF(AND(CG74=$CG$96,BE23&gt;BG23,BF23="DF"),$CB$5,0)+IF(AND(CG74=$CG$98,BH23&gt;BJ23,BI23="DF"),$CB$5,0)+IF(AND(CG74=$CG$100,BK23&gt;BM23,BL23="DF"),$CB$5,0)+IF(AND(CG74=$CG$102,BN23&gt;BP23,BO23="DF"),$CB$5,0)+IF(AND(CG74=$CG$104,BQ23&gt;BS23,BR23="DF"),$CB$5,0)+IF(AND(CG74=$CG$106,BT23&gt;BV23,BU23="DF"),$CB$5,0)</f>
        <v>0</v>
      </c>
      <c r="CU74" s="148">
        <f>IF(AND(CG74=$CG$60,C23&lt;E23,D23="DF"),$CC$5,0)+IF(AND(CG74=$CG$62,F23&lt;H23,G23="DF"),$CC$5,0)+IF(AND(CG74=$CG$64,I23&lt;K23,J23="DF"),$CC$5,0)+IF(AND(CG74=$CG$66,L23&lt;N23,M23="DF"),$CC$5,0)+IF(AND(CG74=$CG$68,O23&lt;Q23,P23="DF"),$CC$5,0)+IF(AND(CG74=$CG$70,R23&lt;T23,S23="DF"),$CC$5,0)+IF(AND(CG74=$CG$72,U23&lt;W23,V23="DF"),$CC$5,0)+IF(AND(CG74=$CG$74,X23&lt;Z23,Y23="DF"),$CC$5,0)+IF(AND(CG74=$CG$76,AA23&lt;AC23,AB23="DF"),$CC$5,0)+IF(AND(CG74=$CG$78,AD23&lt;AF23,AE23="DF"),$CC$5,0)+IF(AND(CG74=$CG$80,AG23&lt;AI23,AH23="DF"),$CC$5,0)+IF(AND(CG74=$CG$82,AJ23&lt;AL23,AK23="DF"),$CC$5,0)+IF(AND(CG74=$CG$84,AM23&lt;AO23,AN23="DF"),$CC$5,0)+IF(AND(CG74=$CG$86,AP23&lt;AR23,AQ23="DF"),$CC$5,0)+IF(AND(CG74=$CG$88,AS23&lt;AU23,AT23="DF"),$CC$5,0)+IF(AND(CG74=$CG$90,AV23&lt;AX23,AW23="DF"),$CC$5,0)+IF(AND(CG74=$CG$92,AY23&lt;BA23,AZ23="DF"),$CC$5,0)+IF(AND(CG74=$CG$94,BB23&lt;BD23,BC23="DF"),$CC$5,0)+IF(AND(CG74=$CG$96,BE23&lt;BG23,BF23="DF"),$CC$5,0)+IF(AND(CG74=$CG$98,BH23&lt;BJ23,BI23="DF"),$CC$5,0)+IF(AND(CG74=$CG$100,BK23&lt;BM23,BL23="DF"),$CC$5,0)+IF(AND(CG74=$CG$102,BN23&lt;BP23,BO23="DF"),$CC$5,0)+IF(AND(CG74=$CG$104,BQ23&lt;BS23,BR23="DF"),$CC$5,0)+IF(AND(CG74=$CG$106,BT23&lt;BV23,BU23="DF"),$CC$5,0)</f>
        <v>0</v>
      </c>
      <c r="CV74" s="19"/>
      <c r="CW74" s="156">
        <f>IF(AND(CG74=$CG$60),SUM(C74),0)+IF(AND(CG74=$CG$62),SUM(F74),0)+IF(AND(CG74=$CG$64),SUM(I74),0)+IF(AND(CG74=$CG$66),SUM(L74),0)+IF(AND(CG74=$CG$68),SUM(O74),0)+IF(AND(CG74=$CG$70),SUM(R74),0)+IF(AND(CG74=$CG$72),SUM(U74),0)+IF(AND(CG74=$CG$74),SUM(X74),0)+IF(AND(CG74=$CG$76),SUM(AA74),0)+IF(AND(CG74=$CG$78),SUM(AD74),0)+IF(AND(CG74=$CG$80),SUM(AG74),0)+IF(AND(CG74=$CG$82),SUM(AJ74),0)+IF(AND(CG74=$CG$84),SUM(AM74),0)+IF(AND(CG74=$CG$86),SUM(AP74),0)+IF(AND(CG74=$CG$88),SUM(AS74),0)+IF(AND(CG74=$CG$90),SUM(AV74),0)+IF(AND(CG74=$CG$92),SUM(AY74),0)+IF(AND(CG74=$CG$94),SUM(BB74),0)+IF(AND(CG74=$CG$96),SUM(BE74),0)+IF(AND(CG74=$CG$98),SUM(BH74),0)+IF(AND(CG74=$CG$100),SUM(BK74),0)+IF(AND(CG74=$CG$102),SUM(BN74),0)+IF(AND(CG74=$CG$104),SUM(BQ74),0)+IF(AND(CG74=$CG$106),SUM(BT74),0)</f>
        <v>0</v>
      </c>
      <c r="CX74" s="136">
        <f>IF(AND(CG74=$CG$60),SUM(E74),0)+IF(AND(CG74=$CG$62),SUM(H74),0)+IF(AND(CG74=$CG$64),SUM(K74),0)+IF(AND(CG74=$CG$66),SUM(N74),0)+IF(AND(CG74=$CG$68),SUM(Q74),0)+IF(AND(CG74=$CG$70),SUM(T74),0)+IF(AND(CG74=$CG$72),SUM(W74),0)+IF(AND(CG74=$CG$74),SUM(Z74),0)+IF(AND(CG74=$CG$76),SUM(AC74),0)+IF(AND(CG74=$CG$78),SUM(AF74),0)+IF(AND(CG74=$CG$80),SUM(AI74),0)+IF(AND(CG74=$CG$82),SUM(AL74),0)+IF(AND(CG74=$CG$84),SUM(AO74),0)+IF(AND(CG74=$CG$86),SUM(AR74),0)+IF(AND(CG74=$CG$88),SUM(AU74),0)+IF(AND(CG74=$CG$90),SUM(AX74),0)+IF(AND(CG74=$CG$92),SUM(BA74),0)+IF(AND(CG74=$CG$94),SUM(BD74),0)+IF(AND(CG74=$CG$96),SUM(BG74),0)+IF(AND(CG74=$CG$98),SUM(BJ74),0)+IF(AND(CG74=$CG$100),SUM(BM74),0)+IF(AND(CG74=$CG$102),SUM(BP74),0)+IF(AND(CG74=$CG$104),SUM(BS74),0)+IF(AND(CG74=$CG$106),SUM(BV74),0)</f>
        <v>0</v>
      </c>
      <c r="CY74" s="159">
        <f>IF(AND(CG74=$CG$60),SUM(C23),0)+IF(AND(CG74=$CG$62),SUM(F23),0)+IF(AND(CG74=$CG$64),SUM(I23),0)+IF(AND(CG74=$CG$66),SUM(L23),0)+IF(AND(CG74=$CG$68),SUM(O23),0)+IF(AND(CG74=$CG$70),SUM(R23),0)+IF(AND(CG74=$CG$72),SUM(U23),0)+IF(AND(CG74=$CG$74),SUM(X23),0)+IF(AND(CG74=$CG$76),SUM(AA23),0)+IF(AND(CG74=$CG$78),SUM(AD23),0)+IF(AND(CG74=$CG$80),SUM(AG23),0)+IF(AND(CG74=$CG$82),SUM(AJ23),0)+IF(AND(CG74=$CG$84),SUM(AM23),0)+IF(AND(CG74=$CG$86),SUM(AP23),0)+IF(AND(CG74=$CG$88),SUM(AS23),0)+IF(AND(CG74=$CG$90),SUM(AV23),0)+IF(AND(CG74=$CG$92),SUM(AY23),0)+IF(AND(CG74=$CG$94),SUM(BB23),0)+IF(AND(CG74=$CG$96),SUM(BE23),0)+IF(AND(CG74=$CG$98),SUM(BH23),0)+IF(AND(CG74=$CG$100),SUM(BK23),0)+IF(AND(CG74=$CG$102),SUM(BN23),0)+IF(AND(CG74=$CG$104),SUM(BQ23),0)+IF(AND(CG74=$CG$106),SUM(BT23),0)</f>
        <v>0</v>
      </c>
      <c r="CZ74" s="148">
        <f>IF(AND(CG74=$CG$60),SUM(E23),0)+IF(AND(CG74=$CG$62),SUM(H23),0)+IF(AND(CG74=$CG$64),SUM(K23),0)+IF(AND(CG74=$CG$66),SUM(N23),0)+IF(AND(CG74=$CG$68),SUM(Q23),0)+IF(AND(CG74=$CG$70),SUM(T23),0)+IF(AND(CG74=$CG$72),SUM(W23),0)+IF(AND(CG74=$CG$74),SUM(Z23),0)+IF(AND(CG74=$CG$76),SUM(AC23),0)+IF(AND(CG74=$CG$78),SUM(AF23),0)+IF(AND(CG74=$CG$80),SUM(AI23),0)+IF(AND(CG74=$CG$82),SUM(AL23),0)+IF(AND(CG74=$CG$84),SUM(AO23),0)+IF(AND(CG74=$CG$86),SUM(AR23),0)+IF(AND(CG74=$CG$88),SUM(AU23),0)+IF(AND(CG74=$CG$90),SUM(AX23),0)+IF(AND(CG74=$CG$92),SUM(BA23),0)+IF(AND(CG74=$CG$94),SUM(BD23),0)+IF(AND(CG74=$CG$96),SUM(BG23),0)+IF(AND(CG74=$CG$98),SUM(BJ23),0)+IF(AND(CG74=$CG$100),SUM(BM23),0)+IF(AND(CG74=$CG$102),SUM(BP23),0)+IF(AND(CG74=$CG$104),SUM(BS23),0)+IF(AND(CG74=$CG$106),SUM(BV23),0)</f>
        <v>0</v>
      </c>
      <c r="DA74" s="19"/>
    </row>
    <row r="75" spans="2:105" ht="12" customHeight="1" x14ac:dyDescent="0.35">
      <c r="B75" s="448" t="str">
        <f>B24</f>
        <v>COCODRILOS</v>
      </c>
      <c r="C75" s="482" t="str">
        <f>IF(AA59&lt;&gt;"",AA59,"")</f>
        <v/>
      </c>
      <c r="D75" s="435"/>
      <c r="E75" s="462"/>
      <c r="F75" s="434" t="str">
        <f>IF(AA61&lt;&gt;"",AA61,"")</f>
        <v/>
      </c>
      <c r="G75" s="435"/>
      <c r="H75" s="462"/>
      <c r="I75" s="434" t="str">
        <f>IF(AA63&lt;&gt;"",AA63,"")</f>
        <v/>
      </c>
      <c r="J75" s="435"/>
      <c r="K75" s="462"/>
      <c r="L75" s="434" t="str">
        <f>IF(AA65&lt;&gt;"",AA65,"")</f>
        <v/>
      </c>
      <c r="M75" s="435"/>
      <c r="N75" s="462"/>
      <c r="O75" s="434" t="str">
        <f>IF(AA67&lt;&gt;"",AA67,"")</f>
        <v/>
      </c>
      <c r="P75" s="435"/>
      <c r="Q75" s="462"/>
      <c r="R75" s="434" t="str">
        <f>IF(AA69&lt;&gt;"",AA69,"")</f>
        <v/>
      </c>
      <c r="S75" s="435"/>
      <c r="T75" s="462"/>
      <c r="U75" s="434" t="str">
        <f>IF(AA71&lt;&gt;"",AA71,"")</f>
        <v/>
      </c>
      <c r="V75" s="435"/>
      <c r="W75" s="462"/>
      <c r="X75" s="434" t="str">
        <f>IF(AA73&lt;&gt;"",AA73,"")</f>
        <v/>
      </c>
      <c r="Y75" s="435"/>
      <c r="Z75" s="462"/>
      <c r="AA75" s="445"/>
      <c r="AB75" s="446"/>
      <c r="AC75" s="481"/>
      <c r="AD75" s="471" t="str">
        <f>IF(ISNA(VLOOKUP(CONCATENATE($B75,AD$58,"2"),'P&amp;R'!$N$8:$Q$1113,2,FALSE)), "", VLOOKUP(CONCATENATE($B75,AD$58,"2"),'P&amp;R'!$N$8:$Q$1113,2,FALSE))</f>
        <v/>
      </c>
      <c r="AE75" s="472"/>
      <c r="AF75" s="473"/>
      <c r="AG75" s="471" t="str">
        <f>IF(ISNA(VLOOKUP(CONCATENATE($B75,AG$58,"2"),'P&amp;R'!$N$8:$Q$1113,2,FALSE)), "", VLOOKUP(CONCATENATE($B75,AG$58,"2"),'P&amp;R'!$N$8:$Q$1113,2,FALSE))</f>
        <v/>
      </c>
      <c r="AH75" s="472"/>
      <c r="AI75" s="473"/>
      <c r="AJ75" s="471" t="str">
        <f>IF(ISNA(VLOOKUP(CONCATENATE($B75,AJ$58,"2"),'P&amp;R'!$N$8:$Q$1113,2,FALSE)), "", VLOOKUP(CONCATENATE($B75,AJ$58,"2"),'P&amp;R'!$N$8:$Q$1113,2,FALSE))</f>
        <v/>
      </c>
      <c r="AK75" s="472"/>
      <c r="AL75" s="473"/>
      <c r="AM75" s="471" t="str">
        <f>IF(ISNA(VLOOKUP(CONCATENATE($B75,AM$58,"2"),'P&amp;R'!$N$8:$Q$1113,2,FALSE)), "", VLOOKUP(CONCATENATE($B75,AM$58,"2"),'P&amp;R'!$N$8:$Q$1113,2,FALSE))</f>
        <v/>
      </c>
      <c r="AN75" s="472"/>
      <c r="AO75" s="473"/>
      <c r="AP75" s="471" t="str">
        <f>IF(ISNA(VLOOKUP(CONCATENATE($B75,AP$58,"2"),'P&amp;R'!$N$8:$Q$1113,2,FALSE)), "", VLOOKUP(CONCATENATE($B75,AP$58,"2"),'P&amp;R'!$N$8:$Q$1113,2,FALSE))</f>
        <v/>
      </c>
      <c r="AQ75" s="472"/>
      <c r="AR75" s="473"/>
      <c r="AS75" s="471" t="str">
        <f>IF(ISNA(VLOOKUP(CONCATENATE($B75,AS$58,"2"),'P&amp;R'!$N$8:$Q$1113,2,FALSE)), "", VLOOKUP(CONCATENATE($B75,AS$58,"2"),'P&amp;R'!$N$8:$Q$1113,2,FALSE))</f>
        <v/>
      </c>
      <c r="AT75" s="472"/>
      <c r="AU75" s="473"/>
      <c r="AV75" s="471" t="str">
        <f>IF(ISNA(VLOOKUP(CONCATENATE($B75,AV$58,"2"),'P&amp;R'!$N$8:$Q$1113,2,FALSE)), "", VLOOKUP(CONCATENATE($B75,AV$58,"2"),'P&amp;R'!$N$8:$Q$1113,2,FALSE))</f>
        <v/>
      </c>
      <c r="AW75" s="472"/>
      <c r="AX75" s="473"/>
      <c r="AY75" s="471" t="str">
        <f>IF(ISNA(VLOOKUP(CONCATENATE($B75,AY$58,"2"),'P&amp;R'!$N$8:$Q$1113,2,FALSE)), "", VLOOKUP(CONCATENATE($B75,AY$58,"2"),'P&amp;R'!$N$8:$Q$1113,2,FALSE))</f>
        <v/>
      </c>
      <c r="AZ75" s="472"/>
      <c r="BA75" s="473"/>
      <c r="BB75" s="471" t="str">
        <f>IF(ISNA(VLOOKUP(CONCATENATE($B75,BB$58,"2"),'P&amp;R'!$N$8:$Q$1113,2,FALSE)), "", VLOOKUP(CONCATENATE($B75,BB$58,"2"),'P&amp;R'!$N$8:$Q$1113,2,FALSE))</f>
        <v/>
      </c>
      <c r="BC75" s="472"/>
      <c r="BD75" s="473"/>
      <c r="BE75" s="471" t="str">
        <f>IF(ISNA(VLOOKUP(CONCATENATE($B75,BE$58,"2"),'P&amp;R'!$N$8:$Q$1113,2,FALSE)), "", VLOOKUP(CONCATENATE($B75,BE$58,"2"),'P&amp;R'!$N$8:$Q$1113,2,FALSE))</f>
        <v/>
      </c>
      <c r="BF75" s="472"/>
      <c r="BG75" s="473"/>
      <c r="BH75" s="471" t="str">
        <f>IF(ISNA(VLOOKUP(CONCATENATE($B75,BH$58,"2"),'P&amp;R'!$N$8:$Q$1113,2,FALSE)), "", VLOOKUP(CONCATENATE($B75,BH$58,"2"),'P&amp;R'!$N$8:$Q$1113,2,FALSE))</f>
        <v/>
      </c>
      <c r="BI75" s="472"/>
      <c r="BJ75" s="473"/>
      <c r="BK75" s="471" t="str">
        <f>IF(ISNA(VLOOKUP(CONCATENATE($B75,BK$58,"2"),'P&amp;R'!$N$8:$Q$1113,2,FALSE)), "", VLOOKUP(CONCATENATE($B75,BK$58,"2"),'P&amp;R'!$N$8:$Q$1113,2,FALSE))</f>
        <v/>
      </c>
      <c r="BL75" s="472"/>
      <c r="BM75" s="473"/>
      <c r="BN75" s="471" t="str">
        <f>IF(ISNA(VLOOKUP(CONCATENATE($B75,BN$58,"2"),'P&amp;R'!$N$8:$Q$1113,2,FALSE)), "", VLOOKUP(CONCATENATE($B75,BN$58,"2"),'P&amp;R'!$N$8:$Q$1113,2,FALSE))</f>
        <v/>
      </c>
      <c r="BO75" s="472"/>
      <c r="BP75" s="473"/>
      <c r="BQ75" s="471" t="str">
        <f>IF(ISNA(VLOOKUP(CONCATENATE($B75,BQ$58,"2"),'P&amp;R'!$N$8:$Q$1113,2,FALSE)), "", VLOOKUP(CONCATENATE($B75,BQ$58,"2"),'P&amp;R'!$N$8:$Q$1113,2,FALSE))</f>
        <v/>
      </c>
      <c r="BR75" s="472"/>
      <c r="BS75" s="473"/>
      <c r="BT75" s="471" t="str">
        <f>IF(ISNA(VLOOKUP(CONCATENATE($B75,BT$58,"2"),'P&amp;R'!$N$8:$Q$1113,2,FALSE)), "", VLOOKUP(CONCATENATE($B75,BT$58,"2"),'P&amp;R'!$N$8:$Q$1113,2,FALSE))</f>
        <v/>
      </c>
      <c r="BU75" s="472"/>
      <c r="BV75" s="473"/>
      <c r="BW75" s="162"/>
      <c r="BX75" s="85"/>
      <c r="BY75" s="88"/>
      <c r="BZ75" s="88"/>
      <c r="CA75" s="88"/>
      <c r="CB75" s="92"/>
      <c r="CC75" s="92"/>
      <c r="CD75" s="96"/>
      <c r="CE75" s="96"/>
      <c r="CF75" s="100"/>
      <c r="CG75" s="104"/>
      <c r="CH75" s="19"/>
      <c r="CI75" s="122"/>
      <c r="CJ75" s="122"/>
      <c r="CK75" s="19"/>
      <c r="CL75" s="137"/>
      <c r="CM75" s="138"/>
      <c r="CN75" s="138"/>
      <c r="CO75" s="138"/>
      <c r="CP75" s="139"/>
      <c r="CQ75" s="143"/>
      <c r="CR75" s="144"/>
      <c r="CS75" s="144"/>
      <c r="CT75" s="144"/>
      <c r="CU75" s="145"/>
      <c r="CV75" s="19"/>
      <c r="CW75" s="154"/>
      <c r="CX75" s="155"/>
      <c r="CY75" s="160"/>
      <c r="CZ75" s="161"/>
      <c r="DA75" s="19"/>
    </row>
    <row r="76" spans="2:105" ht="24.9" customHeight="1" x14ac:dyDescent="0.35">
      <c r="B76" s="449"/>
      <c r="C76" s="3" t="str">
        <f>IF(AC60&lt;&gt;"",AC60,"")</f>
        <v/>
      </c>
      <c r="D76" s="62" t="str">
        <f>IF(AB60&lt;&gt;"",AB60,"")</f>
        <v/>
      </c>
      <c r="E76" s="7" t="str">
        <f>IF(AA60&lt;&gt;"",AA60,"")</f>
        <v/>
      </c>
      <c r="F76" s="6" t="str">
        <f>IF(AC62&lt;&gt;"",AC62,"")</f>
        <v/>
      </c>
      <c r="G76" s="62" t="str">
        <f>IF(AB62&lt;&gt;"",AB62,"")</f>
        <v>-</v>
      </c>
      <c r="H76" s="7" t="str">
        <f>IF(AA62&lt;&gt;"",AA62,"")</f>
        <v/>
      </c>
      <c r="I76" s="6" t="str">
        <f>IF(AC64&lt;&gt;"",AC64,"")</f>
        <v/>
      </c>
      <c r="J76" s="62" t="str">
        <f>IF(AB64&lt;&gt;"",AB64,"")</f>
        <v>-</v>
      </c>
      <c r="K76" s="7" t="str">
        <f>IF(AA64&lt;&gt;"",AA64,"")</f>
        <v/>
      </c>
      <c r="L76" s="6" t="str">
        <f>IF(AC66&lt;&gt;"",AC66,"")</f>
        <v/>
      </c>
      <c r="M76" s="62" t="str">
        <f>IF(AB66&lt;&gt;"",AB66,"")</f>
        <v>-</v>
      </c>
      <c r="N76" s="7" t="str">
        <f>IF(AA66&lt;&gt;"",AA66,"")</f>
        <v/>
      </c>
      <c r="O76" s="6" t="str">
        <f>IF(AC68&lt;&gt;"",AC68,"")</f>
        <v/>
      </c>
      <c r="P76" s="62" t="str">
        <f>IF(AB68&lt;&gt;"",AB68,"")</f>
        <v>-</v>
      </c>
      <c r="Q76" s="7" t="str">
        <f>IF(AA68&lt;&gt;"",AA68,"")</f>
        <v/>
      </c>
      <c r="R76" s="6" t="str">
        <f>IF(AC70&lt;&gt;"",AC70,"")</f>
        <v/>
      </c>
      <c r="S76" s="62" t="str">
        <f>IF(AB70&lt;&gt;"",AB70,"")</f>
        <v>-</v>
      </c>
      <c r="T76" s="7" t="str">
        <f>IF(AA70&lt;&gt;"",AA70,"")</f>
        <v/>
      </c>
      <c r="U76" s="6" t="str">
        <f>IF(AC72&lt;&gt;"",AC72,"")</f>
        <v/>
      </c>
      <c r="V76" s="62" t="str">
        <f>IF(AB72&lt;&gt;"",AB72,"")</f>
        <v>-</v>
      </c>
      <c r="W76" s="7" t="str">
        <f>IF(AA72&lt;&gt;"",AA72,"")</f>
        <v/>
      </c>
      <c r="X76" s="62" t="str">
        <f>IF(AC74&lt;&gt;"",AC74,"")</f>
        <v/>
      </c>
      <c r="Y76" s="62" t="str">
        <f>IF(AB74&lt;&gt;"",AB74,"")</f>
        <v/>
      </c>
      <c r="Z76" s="7" t="str">
        <f>IF(AA74&lt;&gt;"",AA74,"")</f>
        <v/>
      </c>
      <c r="AA76" s="63"/>
      <c r="AB76" s="63"/>
      <c r="AC76" s="9"/>
      <c r="AD76" s="316" t="str">
        <f>IF(ISNA(VLOOKUP(CONCATENATE($B75,AD$58,"2"),'P&amp;R'!$N$8:$Q$1113,3,FALSE)), "", VLOOKUP(CONCATENATE($B75,AD$58,"2"),'P&amp;R'!$N$8:$Q$1113,3,FALSE))</f>
        <v/>
      </c>
      <c r="AE76" s="316" t="str">
        <f>IF(ISNA(VLOOKUP(CONCATENATE($B75,AD$58,"2"),'P&amp;R'!$N$8:$Q$1113,4,FALSE)), "", VLOOKUP(CONCATENATE($B75,AD$58,"2"),'P&amp;R'!$N$8:$Q$1113,4,FALSE))</f>
        <v/>
      </c>
      <c r="AF76" s="317" t="str">
        <f>IF(ISNA(VLOOKUP(CONCATENATE(AD$58,$B75,"2"),'P&amp;R'!$N$8:$Q$1113,3,FALSE)), "", VLOOKUP(CONCATENATE(AD$58,$B75,"2"),'P&amp;R'!$N$8:$Q$1113,3,FALSE))</f>
        <v/>
      </c>
      <c r="AG76" s="316" t="str">
        <f>IF(ISNA(VLOOKUP(CONCATENATE($B75,AG$58,"2"),'P&amp;R'!$N$8:$Q$1113,3,FALSE)), "", VLOOKUP(CONCATENATE($B75,AG$58,"2"),'P&amp;R'!$N$8:$Q$1113,3,FALSE))</f>
        <v/>
      </c>
      <c r="AH76" s="316" t="str">
        <f>IF(ISNA(VLOOKUP(CONCATENATE($B75,AG$58,"2"),'P&amp;R'!$N$8:$Q$1113,4,FALSE)), "", VLOOKUP(CONCATENATE($B75,AG$58,"2"),'P&amp;R'!$N$8:$Q$1113,4,FALSE))</f>
        <v/>
      </c>
      <c r="AI76" s="317" t="str">
        <f>IF(ISNA(VLOOKUP(CONCATENATE(AG$58,$B75,"2"),'P&amp;R'!$N$8:$Q$1113,3,FALSE)), "", VLOOKUP(CONCATENATE(AG$58,$B75,"2"),'P&amp;R'!$N$8:$Q$1113,3,FALSE))</f>
        <v/>
      </c>
      <c r="AJ76" s="316" t="str">
        <f>IF(ISNA(VLOOKUP(CONCATENATE($B75,AJ$58,"2"),'P&amp;R'!$N$8:$Q$1113,3,FALSE)), "", VLOOKUP(CONCATENATE($B75,AJ$58,"2"),'P&amp;R'!$N$8:$Q$1113,3,FALSE))</f>
        <v/>
      </c>
      <c r="AK76" s="316" t="str">
        <f>IF(ISNA(VLOOKUP(CONCATENATE($B75,AJ$58,"2"),'P&amp;R'!$N$8:$Q$1113,4,FALSE)), "", VLOOKUP(CONCATENATE($B75,AJ$58,"2"),'P&amp;R'!$N$8:$Q$1113,4,FALSE))</f>
        <v/>
      </c>
      <c r="AL76" s="317" t="str">
        <f>IF(ISNA(VLOOKUP(CONCATENATE(AJ$58,$B75,"2"),'P&amp;R'!$N$8:$Q$1113,3,FALSE)), "", VLOOKUP(CONCATENATE(AJ$58,$B75,"2"),'P&amp;R'!$N$8:$Q$1113,3,FALSE))</f>
        <v/>
      </c>
      <c r="AM76" s="316" t="str">
        <f>IF(ISNA(VLOOKUP(CONCATENATE($B75,AM$58,"2"),'P&amp;R'!$N$8:$Q$1113,3,FALSE)), "", VLOOKUP(CONCATENATE($B75,AM$58,"2"),'P&amp;R'!$N$8:$Q$1113,3,FALSE))</f>
        <v/>
      </c>
      <c r="AN76" s="316" t="str">
        <f>IF(ISNA(VLOOKUP(CONCATENATE($B75,AM$58,"2"),'P&amp;R'!$N$8:$Q$1113,4,FALSE)), "", VLOOKUP(CONCATENATE($B75,AM$58,"2"),'P&amp;R'!$N$8:$Q$1113,4,FALSE))</f>
        <v/>
      </c>
      <c r="AO76" s="317" t="str">
        <f>IF(ISNA(VLOOKUP(CONCATENATE(AM$58,$B75,"2"),'P&amp;R'!$N$8:$Q$1113,3,FALSE)), "", VLOOKUP(CONCATENATE(AM$58,$B75,"2"),'P&amp;R'!$N$8:$Q$1113,3,FALSE))</f>
        <v/>
      </c>
      <c r="AP76" s="316" t="str">
        <f>IF(ISNA(VLOOKUP(CONCATENATE($B75,AP$58,"2"),'P&amp;R'!$N$8:$Q$1113,3,FALSE)), "", VLOOKUP(CONCATENATE($B75,AP$58,"2"),'P&amp;R'!$N$8:$Q$1113,3,FALSE))</f>
        <v/>
      </c>
      <c r="AQ76" s="316" t="str">
        <f>IF(ISNA(VLOOKUP(CONCATENATE($B75,AP$58,"2"),'P&amp;R'!$N$8:$Q$1113,4,FALSE)), "", VLOOKUP(CONCATENATE($B75,AP$58,"2"),'P&amp;R'!$N$8:$Q$1113,4,FALSE))</f>
        <v/>
      </c>
      <c r="AR76" s="317" t="str">
        <f>IF(ISNA(VLOOKUP(CONCATENATE(AP$58,$B75,"2"),'P&amp;R'!$N$8:$Q$1113,3,FALSE)), "", VLOOKUP(CONCATENATE(AP$58,$B75,"2"),'P&amp;R'!$N$8:$Q$1113,3,FALSE))</f>
        <v/>
      </c>
      <c r="AS76" s="316" t="str">
        <f>IF(ISNA(VLOOKUP(CONCATENATE($B75,AS$58,"2"),'P&amp;R'!$N$8:$Q$1113,3,FALSE)), "", VLOOKUP(CONCATENATE($B75,AS$58,"2"),'P&amp;R'!$N$8:$Q$1113,3,FALSE))</f>
        <v/>
      </c>
      <c r="AT76" s="316" t="str">
        <f>IF(ISNA(VLOOKUP(CONCATENATE($B75,AS$58,"2"),'P&amp;R'!$N$8:$Q$1113,4,FALSE)), "", VLOOKUP(CONCATENATE($B75,AS$58,"2"),'P&amp;R'!$N$8:$Q$1113,4,FALSE))</f>
        <v/>
      </c>
      <c r="AU76" s="317" t="str">
        <f>IF(ISNA(VLOOKUP(CONCATENATE(AS$58,$B75,"2"),'P&amp;R'!$N$8:$Q$1113,3,FALSE)), "", VLOOKUP(CONCATENATE(AS$58,$B75,"2"),'P&amp;R'!$N$8:$Q$1113,3,FALSE))</f>
        <v/>
      </c>
      <c r="AV76" s="316" t="str">
        <f>IF(ISNA(VLOOKUP(CONCATENATE($B75,AV$58,"2"),'P&amp;R'!$N$8:$Q$1113,3,FALSE)), "", VLOOKUP(CONCATENATE($B75,AV$58,"2"),'P&amp;R'!$N$8:$Q$1113,3,FALSE))</f>
        <v/>
      </c>
      <c r="AW76" s="316" t="str">
        <f>IF(ISNA(VLOOKUP(CONCATENATE($B75,AV$58,"2"),'P&amp;R'!$N$8:$Q$1113,4,FALSE)), "", VLOOKUP(CONCATENATE($B75,AV$58,"2"),'P&amp;R'!$N$8:$Q$1113,4,FALSE))</f>
        <v/>
      </c>
      <c r="AX76" s="317" t="str">
        <f>IF(ISNA(VLOOKUP(CONCATENATE(AV$58,$B75,"2"),'P&amp;R'!$N$8:$Q$1113,3,FALSE)), "", VLOOKUP(CONCATENATE(AV$58,$B75,"2"),'P&amp;R'!$N$8:$Q$1113,3,FALSE))</f>
        <v/>
      </c>
      <c r="AY76" s="316" t="str">
        <f>IF(ISNA(VLOOKUP(CONCATENATE($B75,AY$58,"2"),'P&amp;R'!$N$8:$Q$1113,3,FALSE)), "", VLOOKUP(CONCATENATE($B75,AY$58,"2"),'P&amp;R'!$N$8:$Q$1113,3,FALSE))</f>
        <v/>
      </c>
      <c r="AZ76" s="316" t="str">
        <f>IF(ISNA(VLOOKUP(CONCATENATE($B75,AY$58,"2"),'P&amp;R'!$N$8:$Q$1113,4,FALSE)), "", VLOOKUP(CONCATENATE($B75,AY$58,"2"),'P&amp;R'!$N$8:$Q$1113,4,FALSE))</f>
        <v/>
      </c>
      <c r="BA76" s="317" t="str">
        <f>IF(ISNA(VLOOKUP(CONCATENATE(AY$58,$B75,"2"),'P&amp;R'!$N$8:$Q$1113,3,FALSE)), "", VLOOKUP(CONCATENATE(AY$58,$B75,"2"),'P&amp;R'!$N$8:$Q$1113,3,FALSE))</f>
        <v/>
      </c>
      <c r="BB76" s="316" t="str">
        <f>IF(ISNA(VLOOKUP(CONCATENATE($B75,BB$58,"2"),'P&amp;R'!$N$8:$Q$1113,3,FALSE)), "", VLOOKUP(CONCATENATE($B75,BB$58,"2"),'P&amp;R'!$N$8:$Q$1113,3,FALSE))</f>
        <v/>
      </c>
      <c r="BC76" s="316" t="str">
        <f>IF(ISNA(VLOOKUP(CONCATENATE($B75,BB$58,"2"),'P&amp;R'!$N$8:$Q$1113,4,FALSE)), "", VLOOKUP(CONCATENATE($B75,BB$58,"2"),'P&amp;R'!$N$8:$Q$1113,4,FALSE))</f>
        <v/>
      </c>
      <c r="BD76" s="317" t="str">
        <f>IF(ISNA(VLOOKUP(CONCATENATE(BB$58,$B75,"2"),'P&amp;R'!$N$8:$Q$1113,3,FALSE)), "", VLOOKUP(CONCATENATE(BB$58,$B75,"2"),'P&amp;R'!$N$8:$Q$1113,3,FALSE))</f>
        <v/>
      </c>
      <c r="BE76" s="316" t="str">
        <f>IF(ISNA(VLOOKUP(CONCATENATE($B75,BE$58,"2"),'P&amp;R'!$N$8:$Q$1113,3,FALSE)), "", VLOOKUP(CONCATENATE($B75,BE$58,"2"),'P&amp;R'!$N$8:$Q$1113,3,FALSE))</f>
        <v/>
      </c>
      <c r="BF76" s="316" t="str">
        <f>IF(ISNA(VLOOKUP(CONCATENATE($B75,BE$58,"2"),'P&amp;R'!$N$8:$Q$1113,4,FALSE)), "", VLOOKUP(CONCATENATE($B75,BE$58,"2"),'P&amp;R'!$N$8:$Q$1113,4,FALSE))</f>
        <v/>
      </c>
      <c r="BG76" s="317" t="str">
        <f>IF(ISNA(VLOOKUP(CONCATENATE(BE$58,$B75,"2"),'P&amp;R'!$N$8:$Q$1113,3,FALSE)), "", VLOOKUP(CONCATENATE(BE$58,$B75,"2"),'P&amp;R'!$N$8:$Q$1113,3,FALSE))</f>
        <v/>
      </c>
      <c r="BH76" s="316" t="str">
        <f>IF(ISNA(VLOOKUP(CONCATENATE($B75,BH$58,"2"),'P&amp;R'!$N$8:$Q$1113,3,FALSE)), "", VLOOKUP(CONCATENATE($B75,BH$58,"2"),'P&amp;R'!$N$8:$Q$1113,3,FALSE))</f>
        <v/>
      </c>
      <c r="BI76" s="316" t="str">
        <f>IF(ISNA(VLOOKUP(CONCATENATE($B75,BH$58,"2"),'P&amp;R'!$N$8:$Q$1113,4,FALSE)), "", VLOOKUP(CONCATENATE($B75,BH$58,"2"),'P&amp;R'!$N$8:$Q$1113,4,FALSE))</f>
        <v/>
      </c>
      <c r="BJ76" s="317" t="str">
        <f>IF(ISNA(VLOOKUP(CONCATENATE(BH$58,$B75,"2"),'P&amp;R'!$N$8:$Q$1113,3,FALSE)), "", VLOOKUP(CONCATENATE(BH$58,$B75,"2"),'P&amp;R'!$N$8:$Q$1113,3,FALSE))</f>
        <v/>
      </c>
      <c r="BK76" s="316" t="str">
        <f>IF(ISNA(VLOOKUP(CONCATENATE($B75,BK$58,"2"),'P&amp;R'!$N$8:$Q$1113,3,FALSE)), "", VLOOKUP(CONCATENATE($B75,BK$58,"2"),'P&amp;R'!$N$8:$Q$1113,3,FALSE))</f>
        <v/>
      </c>
      <c r="BL76" s="316" t="str">
        <f>IF(ISNA(VLOOKUP(CONCATENATE($B75,BK$58,"2"),'P&amp;R'!$N$8:$Q$1113,4,FALSE)), "", VLOOKUP(CONCATENATE($B75,BK$58,"2"),'P&amp;R'!$N$8:$Q$1113,4,FALSE))</f>
        <v/>
      </c>
      <c r="BM76" s="317" t="str">
        <f>IF(ISNA(VLOOKUP(CONCATENATE(BK$58,$B75,"2"),'P&amp;R'!$N$8:$Q$1113,3,FALSE)), "", VLOOKUP(CONCATENATE(BK$58,$B75,"2"),'P&amp;R'!$N$8:$Q$1113,3,FALSE))</f>
        <v/>
      </c>
      <c r="BN76" s="316" t="str">
        <f>IF(ISNA(VLOOKUP(CONCATENATE($B75,BN$58,"2"),'P&amp;R'!$N$8:$Q$1113,3,FALSE)), "", VLOOKUP(CONCATENATE($B75,BN$58,"2"),'P&amp;R'!$N$8:$Q$1113,3,FALSE))</f>
        <v/>
      </c>
      <c r="BO76" s="316" t="str">
        <f>IF(ISNA(VLOOKUP(CONCATENATE($B75,BN$58,"2"),'P&amp;R'!$N$8:$Q$1113,4,FALSE)), "", VLOOKUP(CONCATENATE($B75,BN$58,"2"),'P&amp;R'!$N$8:$Q$1113,4,FALSE))</f>
        <v/>
      </c>
      <c r="BP76" s="317" t="str">
        <f>IF(ISNA(VLOOKUP(CONCATENATE(BN$58,$B75,"2"),'P&amp;R'!$N$8:$Q$1113,3,FALSE)), "", VLOOKUP(CONCATENATE(BN$58,$B75,"2"),'P&amp;R'!$N$8:$Q$1113,3,FALSE))</f>
        <v/>
      </c>
      <c r="BQ76" s="316" t="str">
        <f>IF(ISNA(VLOOKUP(CONCATENATE($B75,BQ$58,"2"),'P&amp;R'!$N$8:$Q$1113,3,FALSE)), "", VLOOKUP(CONCATENATE($B75,BQ$58,"2"),'P&amp;R'!$N$8:$Q$1113,3,FALSE))</f>
        <v/>
      </c>
      <c r="BR76" s="316" t="str">
        <f>IF(ISNA(VLOOKUP(CONCATENATE($B75,BQ$58,"2"),'P&amp;R'!$N$8:$Q$1113,4,FALSE)), "", VLOOKUP(CONCATENATE($B75,BQ$58,"2"),'P&amp;R'!$N$8:$Q$1113,4,FALSE))</f>
        <v/>
      </c>
      <c r="BS76" s="317" t="str">
        <f>IF(ISNA(VLOOKUP(CONCATENATE(BQ$58,$B75,"2"),'P&amp;R'!$N$8:$Q$1113,3,FALSE)), "", VLOOKUP(CONCATENATE(BQ$58,$B75,"2"),'P&amp;R'!$N$8:$Q$1113,3,FALSE))</f>
        <v/>
      </c>
      <c r="BT76" s="316" t="str">
        <f>IF(ISNA(VLOOKUP(CONCATENATE($B75,BT$58,"2"),'P&amp;R'!$N$8:$Q$1113,3,FALSE)), "", VLOOKUP(CONCATENATE($B75,BT$58,"2"),'P&amp;R'!$N$8:$Q$1113,3,FALSE))</f>
        <v/>
      </c>
      <c r="BU76" s="316" t="str">
        <f>IF(ISNA(VLOOKUP(CONCATENATE($B75,BT$58,"2"),'P&amp;R'!$N$8:$Q$1113,4,FALSE)), "", VLOOKUP(CONCATENATE($B75,BT$58,"2"),'P&amp;R'!$N$8:$Q$1113,4,FALSE))</f>
        <v/>
      </c>
      <c r="BV76" s="317" t="str">
        <f>IF(ISNA(VLOOKUP(CONCATENATE(BT$58,$B75,"2"),'P&amp;R'!$N$8:$Q$1113,3,FALSE)), "", VLOOKUP(CONCATENATE(BT$58,$B75,"2"),'P&amp;R'!$N$8:$Q$1113,3,FALSE))</f>
        <v/>
      </c>
      <c r="BW76" s="163"/>
      <c r="BX76" s="86">
        <f>SUM(BY76:CC76)</f>
        <v>0</v>
      </c>
      <c r="BY76" s="89">
        <f>IF(AND(D76&lt;&gt;"DF",C76&gt;E76),1,0)+IF(AND(G76&lt;&gt;"DF",F76&gt;H76),1,0)+IF(AND(J76&lt;&gt;"DF",I76&gt;K76),1,0)+IF(AND(M76&lt;&gt;"DF",L76&gt;N76),1,0)+IF(AND(P76&lt;&gt;"DF",O76&gt;Q76),1,0)+IF(AND(S76&lt;&gt;"DF",R76&gt;T76),1,0)+IF(AND(V76&lt;&gt;"DF",U76&gt;W76),1,0)+IF(AND(Y76&lt;&gt;"DF",X76&gt;Z76),1,0)+IF(AND(AB76&lt;&gt;"DF",AA76&gt;AC76),1,0)+IF(AND(AE76&lt;&gt;"DF",AD76&gt;AF76),1,0)+IF(AND(AH76&lt;&gt;"DF",AG76&gt;AI76),1,0)+IF(AND(AK76&lt;&gt;"DF",AJ76&gt;AL76),1,0)+IF(AND(AN76&lt;&gt;"DF",AM76&gt;AO76),1,0)+IF(AND(AQ76&lt;&gt;"DF",AP76&gt;AR76),1,0)+IF(AND(AT76&lt;&gt;"DF",AS76&gt;AU76),1,0)+IF(AND(AW76&lt;&gt;"DF",AV76&gt;AX76),1,0)+IF(AND(AZ76&lt;&gt;"DF",AY76&gt;BA76),1,0)+IF(AND(BC76&lt;&gt;"DF",BB76&gt;BD76),1,0)+IF(AND(BF76&lt;&gt;"DF",BE76&gt;BG76),1,0)+IF(AND(BI76&lt;&gt;"DF",BH76&gt;BJ76),1,0)+IF(AND(BL76&lt;&gt;"DF",BK76&gt;BM76),1,0)+IF(AND(BO76&lt;&gt;"DF",BN76&gt;BP76),1,0)+IF(AND(BR76&lt;&gt;"DF",BQ76&gt;BS76),1,0)+IF(AND(BU76&lt;&gt;"DF",BT76&gt;BV76),1,0)+BY25</f>
        <v>0</v>
      </c>
      <c r="BZ76" s="89">
        <f>IF(AND(C76=E76,C76&lt;&gt;"",E76&lt;&gt;""),1,0)+IF(AND(F76=H76,F76&lt;&gt;"",H76&lt;&gt;""),1,0)+IF(AND(I76=K76,I76&lt;&gt;"",K76&lt;&gt;""),1,0)+IF(AND(L76=N76,L76&lt;&gt;"",N76&lt;&gt;""),1,0)+IF(AND(O76=Q76,O76&lt;&gt;"",Q76&lt;&gt;""),1,0)+IF(AND(R76=T76,R76&lt;&gt;"",T76&lt;&gt;""),1,0)+IF(AND(U76=W76,U76&lt;&gt;"",W76&lt;&gt;""),1,0)+IF(AND(X76=Z76,X76&lt;&gt;"",Z76&lt;&gt;""),1,0)+IF(AND(AA76=AC76,AA76&lt;&gt;"",AC76&lt;&gt;""),1,0)+IF(AND(AD76=AF76,AD76&lt;&gt;"",AF76&lt;&gt;""),1,0)+IF(AND(AG76=AI76,AG76&lt;&gt;"",AI76&lt;&gt;""),1,0)+IF(AND(AJ76=AL76,AJ76&lt;&gt;"",AL76&lt;&gt;""),1,0)+IF(AND(AM76=AO76,AM76&lt;&gt;"",AO76&lt;&gt;""),1,0)+IF(AND(AP76=AR76,AP76&lt;&gt;"",AR76&lt;&gt;""),1,0)+IF(AND(AS76=AU76,AS76&lt;&gt;"",AU76&lt;&gt;""),1,0)+IF(AND(AV76=AX76,AV76&lt;&gt;"",AX76&lt;&gt;""),1,0)+IF(AND(AY76=BA76,AY76&lt;&gt;"",BA76&lt;&gt;""),1,0)+IF(AND(BB76=BD76,BB76&lt;&gt;"",BD76&lt;&gt;""),1,0)+IF(AND(BE76=BG76,BE76&lt;&gt;"",BG76&lt;&gt;""),1,0)+IF(AND(BH76=BJ76,BH76&lt;&gt;"",BJ76&lt;&gt;""),1,0)+IF(AND(BK76=BM76,BK76&lt;&gt;"",BM76&lt;&gt;""),1,0)+IF(AND(BN76=BP76,BN76&lt;&gt;"",BP76&lt;&gt;""),1,0)+IF(AND(BQ76=BS76,BQ76&lt;&gt;"",BS76&lt;&gt;""),1,0)+IF(AND(BT76=BV76,BT76&lt;&gt;"",BV76&lt;&gt;""),1,0)+BZ25</f>
        <v>0</v>
      </c>
      <c r="CA76" s="89">
        <f>IF(AND(D76&lt;&gt;"DF",C76&lt;E76),1,0)+IF(AND(G76&lt;&gt;"DF",F76&lt;H76),1,0)+IF(AND(J76&lt;&gt;"DF",I76&lt;K76),1,0)+IF(AND(M76&lt;&gt;"DF",L76&lt;N76),1,0)+IF(AND(P76&lt;&gt;"DF",O76&lt;Q76),1,0)+IF(AND(S76&lt;&gt;"DF",R76&lt;T76),1,0)+IF(AND(V76&lt;&gt;"DF",U76&lt;W76),1,0)+IF(AND(Y76&lt;&gt;"DF",X76&lt;Z76),1,0)+IF(AND(AB76&lt;&gt;"DF",AA76&lt;AC76),1,0)+IF(AND(AE76&lt;&gt;"DF",AD76&lt;AF76),1,0)+IF(AND(AH76&lt;&gt;"DF",AG76&lt;AI76),1,0)+IF(AND(AK76&lt;&gt;"DF",AJ76&lt;AL76),1,0)+IF(AND(AN76&lt;&gt;"DF",AM76&lt;AO76),1,0)+IF(AND(AQ76&lt;&gt;"DF",AP76&lt;AR76),1,0)+IF(AND(AT76&lt;&gt;"DF",AS76&lt;AU76),1,0)+IF(AND(AW76&lt;&gt;"DF",AV76&lt;AX76),1,0)+IF(AND(AZ76&lt;&gt;"DF",AY76&lt;BA76),1,0)+IF(AND(BC76&lt;&gt;"DF",BB76&lt;BD76),1,0)+IF(AND(BF76&lt;&gt;"DF",BE76&lt;BG76),1,0)+IF(AND(BI76&lt;&gt;"DF",BH76&lt;BJ76),1,0)+IF(AND(BL76&lt;&gt;"DF",BK76&lt;BM76),1,0)+IF(AND(BO76&lt;&gt;"DF",BN76&lt;BP76),1,0)+IF(AND(BR76&lt;&gt;"DF",BQ76&lt;BS76),1,0)+IF(AND(BU76&lt;&gt;"DF",BT76&lt;BV76),1,0)+CA25</f>
        <v>0</v>
      </c>
      <c r="CB76" s="93">
        <f>IF(AND(D76="DF",C76&gt;E76),1,0)+IF(AND(G76="DF",F76&gt;H76),1,0)+IF(AND(J76="DF",I76&gt;K76),1,0)+IF(AND(M76="DF",L76&gt;N76),1,0)+IF(AND(P76="DF",O76&gt;Q76),1,0)+IF(AND(S76="DF",R76&gt;T76),1,0)+IF(AND(V76="DF",U76&gt;W76),1,0)+IF(AND(Y76="DF",X76&gt;Z76),1,0)+IF(AND(AB76="DF",AA76&gt;AC76),1,0)+IF(AND(AE76="DF",AD76&gt;AF76),1,0)+IF(AND(AH76="DF",AG76&gt;AI76),1,0)+IF(AND(AK76="DF",AJ76&gt;AL76),1,0)+IF(AND(AN76="DF",AM76&gt;AO76),1,0)+IF(AND(AQ76="DF",AP76&gt;AR76),1,0)+IF(AND(AT76="DF",AS76&gt;AU76),1,0)+IF(AND(AW76="DF",AV76&gt;AX76),1,0)+IF(AND(AZ76="DF",AY76&gt;BA76),1,0)+IF(AND(BC76="DF",BB76&gt;BD76),1,0)+IF(AND(BF76="DF",BE76&gt;BG76),1,0)+IF(AND(BI76="DF",BH76&gt;BJ76),1,0)+IF(AND(BL76="DF",BK76&gt;BM76),1,0)+IF(AND(BO76="DF",BN76&gt;BP76),1,0)+IF(AND(BR76="DF",BQ76&gt;BS76),1,0)+IF(AND(BU76="DF",BT76&gt;BV76),1,0)+CB25</f>
        <v>0</v>
      </c>
      <c r="CC76" s="93">
        <f>IF(AND(D76="DF",C76&lt;E76),1,0)+IF(AND(G76="DF",F76&lt;H76),1,0)+IF(AND(J76="DF",I76&lt;K76),1,0)+IF(AND(M76="DF",L76&lt;N76),1,0)+IF(AND(P76="DF",O76&lt;Q76),1,0)+IF(AND(S76="DF",R76&lt;T76),1,0)+IF(AND(V76="DF",U76&lt;W76),1,0)+IF(AND(Y76="DF",X76&lt;Z76),1,0)+IF(AND(AB76="DF",AA76&lt;AC76),1,0)+IF(AND(AE76="DF",AD76&lt;AF76),1,0)+IF(AND(AH76="DF",AG76&lt;AI76),1,0)+IF(AND(AK76="DF",AJ76&lt;AL76),1,0)+IF(AND(AN76="DF",AM76&lt;AO76),1,0)+IF(AND(AQ76="DF",AP76&lt;AR76),1,0)+IF(AND(AT76="DF",AS76&lt;AU76),1,0)+IF(AND(AW76="DF",AV76&lt;AX76),1,0)+IF(AND(AZ76="DF",AY76&lt;BA76),1,0)+IF(AND(BC76="DF",BB76&lt;BD76),1,0)+IF(AND(BF76="DF",BE76&lt;BG76),1,0)+IF(AND(BI76="DF",BH76&lt;BJ76),1,0)+IF(AND(BL76="DF",BK76&lt;BM76),1,0)+IF(AND(BO76="DF",BN76&lt;BP76),1,0)+IF(AND(BR76="DF",BQ76&lt;BS76),1,0)+IF(AND(BU76="DF",BT76&lt;BV76),1,0)+CC25</f>
        <v>0</v>
      </c>
      <c r="CD76" s="97">
        <f>SUM(C76)+SUM(F76)+SUM(I76)+SUM(L76)+SUM(O76)+SUM(R76)+SUM(U76)+SUM(X76)+SUM(AA76)+SUM(AD76)+SUM(AG76)+SUM(AJ76)+SUM(AM76)+SUM(AP76)+SUM(AS76)+SUM(AV76)+SUM(AY76)+SUM(BB76)+SUM(BE76)+SUM(BH76)+SUM(BK76)+SUM(BN76)+SUM(BQ76)+SUM(BT76)+CD25</f>
        <v>0</v>
      </c>
      <c r="CE76" s="97">
        <f>SUM(E76)+SUM(H76)+SUM(K76)+SUM(N76)+SUM(Q76)+SUM(T76)+SUM(W76)+SUM(Z76)+SUM(AC76)+SUM(AF76)+SUM(AI76)+SUM(AL76)+SUM(AO76)+SUM(AR76)+SUM(AU76)+SUM(AX76)+SUM(BA76)+SUM(BD76)+SUM(BG76)+SUM(BJ76)+SUM(BM76)+SUM(BP76)+SUM(BS76)+SUM(BV76)+CE25</f>
        <v>0</v>
      </c>
      <c r="CF76" s="101">
        <f>CD76-CE76</f>
        <v>0</v>
      </c>
      <c r="CG76" s="105">
        <f>SUM(BY76*$BY$5)+SUM(BZ76*$BZ$5)+SUM(CA76*$CA$5)+SUM(CB76*$CB$5)+SUM(CC76*$CC$5)</f>
        <v>0</v>
      </c>
      <c r="CH76" s="19"/>
      <c r="CI76" s="129">
        <f>SUM(CL76:CU76)</f>
        <v>0</v>
      </c>
      <c r="CJ76" s="129">
        <f>(CW76+CY76)-(CX76+CZ76)</f>
        <v>0</v>
      </c>
      <c r="CK76" s="19"/>
      <c r="CL76" s="140">
        <f>IF(AND(CG76=$CG$60,C76&gt;E76,D76="-"),$BY$5,0)+IF(AND(CG76=$CG$62,F76&gt;H76,G76="-"),$BY$5,0)+IF(AND(CG76=$CG$64,I76&gt;K76,J76="-"),$BY$5,0)+IF(AND(CG76=$CG$66,L76&gt;N76,M76="-"),$BY$5,0)+IF(AND(CG76=$CG$68,O76&gt;Q76,P76="-"),$BY$5,0)+IF(AND(CG76=$CG$70,R76&gt;T76,S76="-"),$BY$5,0)+IF(AND(CG76=$CG$72,U76&gt;W76,V76="-"),$BY$5,0)+IF(AND(CG76=$CG$74,X76&gt;Z76,Y76="-"),$BY$5,0)+IF(AND(CG76=$CG$76,AA76&gt;AC76,AB76="-"),$BY$5,0)+IF(AND(CG76=$CG$78,AD76&gt;AF76,AE76="-"),$BY$5,0)+IF(AND(CG76=$CG$80,AG76&gt;AI76,AH76="-"),$BY$5,0)+IF(AND(CG76=$CG$82,AJ76&gt;AL76,AK76="-"),$BY$5,0)+IF(AND(CG76=$CG$84,AM76&gt;AO76,AN76="-"),$BY$5,0)+IF(AND(CG76=$CG$86,AP76&gt;AR76,AQ76="-"),$BY$5,0)+IF(AND(CG76=$CG$88,AS76&gt;AU76,AT76="-"),$BY$5,0)+IF(AND(CG76=$CG$90,AV76&gt;AX76,AW76="-"),$BY$5,0)+IF(AND(CG76=$CG$92,AY76&gt;BA76,AZ76="-"),$BY$5,0)+IF(AND(CG76=$CG$94,BB76&gt;BD76,BC76="-"),$BY$5,0)+IF(AND(CG76=$CG$96,BE76&gt;BG76,BF76="-"),$BY$5,0)+IF(AND(CG76=$CG$98,BH76&gt;BJ76,BI76="-"),$BY$5,0)+IF(AND(CG76=$CG$100,BK76&gt;BM76,BL76="-"),$BY$5,0)+IF(AND(CG76=$CG$102,BN76&gt;BP76,BO76="-"),$BY$5,0)+IF(AND(CG76=$CG$104,BQ76&gt;BS76,BR76="-"),$BY$5,0)+IF(AND(CG76=$CG$106,BT76&gt;BV76,BU76="-"),$BY$5,0)</f>
        <v>0</v>
      </c>
      <c r="CM76" s="141">
        <f>IF(AND(CG76=$CG$60,C76=E76,E76&lt;&gt;"",D76="-"),$BZ$5,0)+IF(AND(CG76=$CG$62,F76=H76,H76&lt;&gt;"",G76="-"),$BZ$5,0)+IF(AND(CG76=$CG$64,I76=K76,K76&lt;&gt;"",J76="-"),$BZ$5,0)+IF(AND(CG76=$CG$66,L76=N76,N76&lt;&gt;"",M76="-"),$BZ$5,0)+IF(AND(CG76=$CG$68,O76=Q76,Q76&lt;&gt;"",P76="-"),$BZ$5,0)+IF(AND(CG76=$CG$70,R76=T76,T76&lt;&gt;"",S76="-"),$BZ$5,0)+IF(AND(CG76=$CG$72,U76=W76,W76&lt;&gt;"",V76="-"),$BZ$5,0)+IF(AND(CG76=$CG$74,X76=Z76,Z76&lt;&gt;"",Y76="-"),$BZ$5,0)+IF(AND(CG76=$CG$76,AA76=AC76,AC76&lt;&gt;"",AB76="-"),$BZ$5,0)+IF(AND(CG76=$CG$78,AD76=AF76,AF76&lt;&gt;"",AE76="-"),$BZ$5,0)+IF(AND(CG76=$CG$80,AG76=AI76,AI76&lt;&gt;"",AH76="-"),$BZ$5,0)+IF(AND(CG76=$CG$82,AJ76=AL76,AL76&lt;&gt;"",AK76="-"),$BZ$5,0)+IF(AND(CG76=$CG$84,AM76=AO76,AO76&lt;&gt;"",AN76="-"),$BZ$5,0)+IF(AND(CG76=$CG$86,AP76=AR76,AR76&lt;&gt;"",AQ76="-"),$BZ$5,0)+IF(AND(CG76=$CG$88,AS76=AU76,AU76&lt;&gt;"",AT76="-"),$BZ$5,0)+IF(AND(CG76=$CG$90,AV76=AX76,AX76&lt;&gt;"",AW76="-"),$BZ$5,0)+IF(AND(CG76=$CG$92,AY76=BA76,BA76&lt;&gt;"",AZ76="-"),$BZ$5,0)+IF(AND(CG76=$CG$94,BB76=BD76,BD76&lt;&gt;"",BC76="-"),$BZ$5,0)+IF(AND(CG76=$CG$96,BE76=BG76,BG76&lt;&gt;"",BF76="-"),$BZ$5,0)+IF(AND(CG76=$CG$98,BH76=BJ76,BJ76&lt;&gt;"",BI76="-"),$BZ$5,0)+IF(AND(CG76=$CG$100,BK76=BM76,BM76&lt;&gt;"",BL76="-"),$BZ$5,0)+IF(AND(CG76=$CG$102,BN76=BP76,BP76&lt;&gt;"",BO76="-"),$BZ$5,0)+IF(AND(CG76=$CG$104,BQ76=BS76,BS76&lt;&gt;"",BR76="-"),$BZ$5,0)+IF(AND(CG76=$CG$106,BT76=BV76,BV76&lt;&gt;"",BU76="-"),$BZ$5,0)</f>
        <v>0</v>
      </c>
      <c r="CN76" s="141">
        <f>IF(AND(CG76=$CG$60,C76&lt;E76,D76="-"),$CA$5,0)+IF(AND(CG76=$CG$62,F76&lt;H76,G76="-"),$CA$5,0)+IF(AND(CG76=$CG$64,I76&lt;K76,J76="-"),$CA$5,0)+IF(AND(CG76=$CG$66,L76&lt;N76,M76="-"),$CA$5,0)+IF(AND(CG76=$CG$68,O76&lt;Q76,P76="-"),$CA$5,0)+IF(AND(CG76=$CG$70,R76&lt;T76,S76="-"),$CA$5,0)+IF(AND(CG76=$CG$72,U76&lt;W76,V76="-"),$CA$5,0)+IF(AND(CG76=$CG$74,X76&lt;Z76,Y76="-"),$CA$5,0)+IF(AND(CG76=$CG$76,AA76&lt;AC76,AB76="-"),$CA$5,0)+IF(AND(CG76=$CG$78,AD76&lt;AF76,AE76="-"),$CA$5,0)+IF(AND(CG76=$CG$80,AG76&lt;AI76,AH76="-"),$CA$5,0)+IF(AND(CG76=$CG$82,AJ76&lt;AL76,AK76="-"),$CA$5,0)+IF(AND(CG76=$CG$84,AM76&lt;AO76,AN76="-"),$CA$5,0)+IF(AND(CG76=$CG$86,AP76&lt;AR76,AQ76="-"),$CA$5,0)+IF(AND(CG76=$CG$88,AS76&lt;AU76,AT76="-"),$CA$5,0)+IF(AND(CG76=$CG$90,AV76&lt;AX76,AW76="-"),$CA$5,0)+IF(AND(CG76=$CG$92,AY76&lt;BA76,AZ76="-"),$CA$5,0)+IF(AND(CG76=$CG$94,BB76&lt;BD76,BC76="-"),$CA$5,0)+IF(AND(CG76=$CG$96,BE76&lt;BG76,BF76="-"),$CA$5,0)+IF(AND(CG76=$CG$98,BH76&lt;BJ76,BI76="-"),$CA$5,0)+IF(AND(CG76=$CG$100,BK76&lt;BM76,BL76="-"),$CA$5,0)+IF(AND(CG76=$CG$102,BN76&lt;BP76,BO76="-"),$CA$5,0)+IF(AND(CG76=$CG$104,BQ76&lt;BS76,BR76="-"),$CA$5,0)+IF(AND(CG76=$CG$106,BT76&lt;BV76,BU76="-"),$CA$5,0)</f>
        <v>0</v>
      </c>
      <c r="CO76" s="141">
        <f>IF(AND(CG76=$CG$60,C76&gt;E76,D76="DF"),$CB$5,0)+IF(AND(CG76=$CG$62,F76&gt;H76,G76="DF"),$CB$5,0)+IF(AND(CG76=$CG$64,I76&gt;K76,J76="DF"),$CB$5,0)+IF(AND(CG76=$CG$66,L76&gt;N76,M76="DF"),$CB$5,0)+IF(AND(CG76=$CG$68,O76&gt;Q76,P76="DF"),$CB$5,0)+IF(AND(CG76=$CG$70,R76&gt;T76,S76="DF"),$CB$5,0)+IF(AND(CG76=$CG$72,U76&gt;W76,V76="DF"),$CB$5,0)+IF(AND(CG76=$CG$74,X76&gt;Z76,Y76="DF"),$CB$5,0)+IF(AND(CG76=$CG$76,AA76&gt;AC76,AB76="DF"),$CB$5,0)+IF(AND(CG76=$CG$78,AD76&gt;AF76,AE76="DF"),$CB$5,0)+IF(AND(CG76=$CG$80,AG76&gt;AI76,AH76="DF"),$CB$5,0)+IF(AND(CG76=$CG$82,AJ76&gt;AL76,AK76="DF"),$CB$5,0)+IF(AND(CG76=$CG$84,AM76&gt;AO76,AN76="DF"),$CB$5,0)+IF(AND(CG76=$CG$86,AP76&gt;AR76,AQ76="DF"),$CB$5,0)+IF(AND(CG76=$CG$88,AS76&gt;AU76,AT76="DF"),$CB$5,0)+IF(AND(CG76=$CG$90,AV76&gt;AX76,AW76="DF"),$CB$5,0)+IF(AND(CG76=$CG$92,AY76&gt;BA76,AZ76="DF"),$CB$5,0)+IF(AND(CG76=$CG$94,BB76&gt;BD76,BC76="DF"),$CB$5,0)+IF(AND(CG76=$CG$96,BE76&gt;BG76,BF76="DF"),$CB$5,0)+IF(AND(CG76=$CG$98,BH76&gt;BJ76,BI76="DF"),$CB$5,0)+IF(AND(CG76=$CG$100,BK76&gt;BM76,BL76="DF"),$CB$5,0)+IF(AND(CG76=$CG$102,BN76&gt;BP76,BO76="DF"),$CB$5,0)+IF(AND(CG76=$CG$104,BQ76&gt;BS76,BR76="DF"),$CB$5,0)+IF(AND(CG76=$CG$106,BT76&gt;BV76,BU76="DF"),$CB$5,0)</f>
        <v>0</v>
      </c>
      <c r="CP76" s="142">
        <f>IF(AND(CG76=$CG$60,C76&lt;E76,D76="DF"),$CC$5,0)+IF(AND(CG76=$CG$62,F76&lt;H76,G76="DF"),$CC$5,0)+IF(AND(CG76=$CG$64,I76&lt;K76,J76="DF"),$CC$5,0)+IF(AND(CG76=$CG$66,L76&lt;N76,M76="DF"),$CC$5,0)+IF(AND(CG76=$CG$68,O76&lt;Q76,P76="DF"),$CC$5,0)+IF(AND(CG76=$CG$70,R76&lt;T76,S76="DF"),$CC$5,0)+IF(AND(CG76=$CG$72,U76&lt;W76,V76="DF"),$CC$5,0)+IF(AND(CG76=$CG$74,X76&lt;Z76,Y76="DF"),$CC$5,0)+IF(AND(CG76=$CG$76,AA76&lt;AC76,AB76="DF"),$CC$5,0)+IF(AND(CG76=$CG$78,AD76&lt;AF76,AE76="DF"),$CC$5,0)+IF(AND(CG76=$CG$80,AG76&lt;AI76,AH76="DF"),$CC$5,0)+IF(AND(CG76=$CG$82,AJ76&lt;AL76,AK76="DF"),$CC$5,0)+IF(AND(CG76=$CG$84,AM76&lt;AO76,AN76="DF"),$CC$5,0)+IF(AND(CG76=$CG$86,AP76&lt;AR76,AQ76="DF"),$CC$5,0)+IF(AND(CG76=$CG$88,AS76&lt;AU76,AT76="DF"),$CC$5,0)+IF(AND(CG76=$CG$90,AV76&lt;AX76,AW76="DF"),$CC$5,0)+IF(AND(CG76=$CG$92,AY76&lt;BA76,AZ76="DF"),$CC$5,0)+IF(AND(CG76=$CG$94,BB76&lt;BD76,BC76="DF"),$CC$5,0)+IF(AND(CG76=$CG$96,BE76&lt;BG76,BF76="DF"),$CC$5,0)+IF(AND(CG76=$CG$98,BH76&lt;BJ76,BI76="DF"),$CC$5,0)+IF(AND(CG76=$CG$100,BK76&lt;BM76,BL76="DF"),$CC$5,0)+IF(AND(CG76=$CG$102,BN76&lt;BP76,BO76="DF"),$CC$5,0)+IF(AND(CG76=$CG$104,BQ76&lt;BS76,BR76="DF"),$CC$5,0)+IF(AND(CG76=$CG$106,BT76&lt;BV76,BU76="DF"),$CC$5,0)</f>
        <v>0</v>
      </c>
      <c r="CQ76" s="146">
        <f>IF(AND(CG76=$CG$60,C25&gt;E25,D25="-"),$BY$5,0)+IF(AND(CG76=$CG$62,F25&gt;H25,G25="-"),$BY$5,0)+IF(AND(CG76=$CG$64,I25&gt;K25,J25="-"),$BY$5,0)+IF(AND(CG76=$CG$66,L25&gt;N25,M25="-"),$BY$5,0)+IF(AND(CG76=$CG$68,O25&gt;Q25,P25="-"),$BY$5,0)+IF(AND(CG76=$CG$70,R25&gt;T25,S25="-"),$BY$5,0)+IF(AND(CG76=$CG$72,U25&gt;W25,V25="-"),$BY$5,0)+IF(AND(CG76=$CG$74,X25&gt;Z25,Y25="-"),$BY$5,0)+IF(AND(CG76=$CG$76,AA25&gt;AC25,AB25="-"),$BY$5,0)+IF(AND(CG76=$CG$78,AD25&gt;AF25,AE25="-"),$BY$5,0)+IF(AND(CG76=$CG$80,AG25&gt;AI25,AH25="-"),$BY$5,0)+IF(AND(CG76=$CG$82,AJ25&gt;AL25,AK25="-"),$BY$5,0)+IF(AND(CG76=$CG$84,AM25&gt;AO25,AN25="-"),$BY$5,0)+IF(AND(CG76=$CG$86,AP25&gt;AR25,AQ25="-"),$BY$5,0)+IF(AND(CG76=$CG$88,AS25&gt;AU25,AT25="-"),$BY$5,0)+IF(AND(CG76=$CG$90,AV25&gt;AX25,AW25="-"),$BY$5,0)+IF(AND(CG76=$CG$92,AY25&gt;BA25,AZ25="-"),$BY$5,0)+IF(AND(CG76=$CG$94,BB25&gt;BD25,BC25="-"),$BY$5,0)+IF(AND(CG76=$CG$96,BE25&gt;BG25,BF25="-"),$BY$5,0)+IF(AND(CG76=$CG$98,BH25&gt;BJ25,BI25="-"),$BY$5,0)+IF(AND(CG76=$CG$100,BK25&gt;BM25,BL25="-"),$BY$5,0)+IF(AND(CG76=$CG$102,BN25&gt;BP25,BO25="-"),$BY$5,0)+IF(AND(CG76=$CG$104,BQ25&gt;BS25,BR25="-"),$BY$5,0)+IF(AND(CG76=$CG$106,BT25&gt;BV25,BU25="-"),$BY$5,0)</f>
        <v>0</v>
      </c>
      <c r="CR76" s="147">
        <f>IF(AND(CG76=$CG$60,C25=E25,E25&lt;&gt;"",D25="-"),$BZ$5,0)+IF(AND(CG76=$CG$62,F25=H25,H25&lt;&gt;"",G25="-"),$BZ$5,0)+IF(AND(CG76=$CG$64,I25=K25,K25&lt;&gt;"",J25="-"),$BZ$5,0)+IF(AND(CG76=$CG$66,L25=N25,N25&lt;&gt;"",M25="-"),$BZ$5,0)+IF(AND(CG76=$CG$68,O25=Q25,Q25&lt;&gt;"",P25="-"),$BZ$5,0)+IF(AND(CG76=$CG$70,R25=T25,T25&lt;&gt;"",S25="-"),$BZ$5,0)+IF(AND(CG76=$CG$72,U25=W25,W25&lt;&gt;"",V25="-"),$BZ$5,0)+IF(AND(CG76=$CG$74,X25=Z25,Z25&lt;&gt;"",Y25="-"),$BZ$5,0)+IF(AND(CG76=$CG$76,AA25=AC25,AC25&lt;&gt;"",AB25="-"),$BZ$5,0)+IF(AND(CG76=$CG$78,AD25=AF25,AF25&lt;&gt;"",AE25="-"),$BZ$5,0)+IF(AND(CG76=$CG$80,AG25=AI25,AI25&lt;&gt;"",AH25="-"),$BZ$5,0)+IF(AND(CG76=$CG$82,AJ25=AL25,AL25&lt;&gt;"",AK25="-"),$BZ$5,0)+IF(AND(CG76=$CG$84,AM25=AO25,AO25&lt;&gt;"",AN25="-"),$BZ$5,0)+IF(AND(CG76=$CG$86,AP25=AR25,AR25&lt;&gt;"",AQ25="-"),$BZ$5,0)+IF(AND(CG76=$CG$88,AS25=AU25,AU25&lt;&gt;"",AT25="-"),$BZ$5,0)+IF(AND(CG76=$CG$90,AV25=AX25,AX25&lt;&gt;"",AW25="-"),$BZ$5,0)+IF(AND(CG76=$CG$92,AY25=BA25,BA25&lt;&gt;"",AZ25="-"),$BZ$5,0)+IF(AND(CG76=$CG$94,BB25=BD25,BD25&lt;&gt;"",BC25="-"),$BZ$5,0)+IF(AND(CG76=$CG$96,BE25=BG25,BG25&lt;&gt;"",BF25="-"),$BZ$5,0)+IF(AND(CG76=$CG$98,BH25=BJ25,BJ25&lt;&gt;"",BI25="-"),$BZ$5,0)+IF(AND(CG76=$CG$100,BK25=BM25,BM25&lt;&gt;"",BL25="-"),$BZ$5,0)+IF(AND(CG76=$CG$102,BN25=BP25,BP25&lt;&gt;"",BO25="-"),$BZ$5,0)+IF(AND(CG76=$CG$104,BQ25=BS25,BS25&lt;&gt;"",BR25="-"),$BZ$5,0)+IF(AND(CG76=$CG$106,BT25=BV25,BV25&lt;&gt;"",BU25="-"),$BZ$5,0)</f>
        <v>0</v>
      </c>
      <c r="CS76" s="147">
        <f>IF(AND(CG76=$CG$60,C25&lt;E25,D25="-"),$CA$5,0)+IF(AND(CG76=$CG$62,F25&lt;H25,G25="-"),$CA$5,0)+IF(AND(CG76=$CG$64,I25&lt;K25,J25="-"),$CA$5,0)+IF(AND(CG76=$CG$66,L25&lt;N25,M25="-"),$CA$5,0)+IF(AND(CG76=$CG$68,O25&lt;Q25,P25="-"),$CA$5,0)+IF(AND(CG76=$CG$70,R25&lt;T25,S25="-"),$CA$5,0)+IF(AND(CG76=$CG$72,U25&lt;W25,V25="-"),$CA$5,0)+IF(AND(CG76=$CG$74,X25&lt;Z25,Y25="-"),$CA$5,0)+IF(AND(CG76=$CG$76,AA25&lt;AC25,AB25="-"),$CA$5,0)+IF(AND(CG76=$CG$78,AD25&lt;AF25,AE25="-"),$CA$5,0)+IF(AND(CG76=$CG$80,AG25&lt;AI25,AH25="-"),$CA$5,0)+IF(AND(CG76=$CG$82,AJ25&lt;AL25,AK25="-"),$CA$5,0)+IF(AND(CG76=$CG$84,AM25&lt;AO25,AN25="-"),$CA$5,0)+IF(AND(CG76=$CG$86,AP25&lt;AR25,AQ25="-"),$CA$5,0)+IF(AND(CG76=$CG$88,AS25&lt;AU25,AT25="-"),$CA$5,0)+IF(AND(CG76=$CG$90,AV25&lt;AX25,AW25="-"),$CA$5,0)+IF(AND(CG76=$CG$92,AY25&lt;BA25,AZ25="-"),$CA$5,0)+IF(AND(CG76=$CG$94,BB25&lt;BD25,BC25="-"),$CA$5,0)+IF(AND(CG76=$CG$96,BE25&lt;BG25,BF25="-"),$CA$5,0)+IF(AND(CG76=$CG$98,BH25&lt;BJ25,BI25="-"),$CA$5,0)+IF(AND(CG76=$CG$100,BK25&lt;BM25,BL25="-"),$CA$5,0)+IF(AND(CG76=$CG$102,BN25&lt;BP25,BO25="-"),$CA$5,0)+IF(AND(CG76=$CG$104,BQ25&lt;BS25,BR25="-"),$CA$5,0)+IF(AND(CG76=$CG$106,BT25&lt;BV25,BU25="-"),$CA$5,0)</f>
        <v>0</v>
      </c>
      <c r="CT76" s="147">
        <f>IF(AND(CG76=$CG$60,C25&gt;E25,D25="DF"),$CB$5,0)+IF(AND(CG76=$CG$62,F25&gt;H25,G25="DF"),$CB$5,0)+IF(AND(CG76=$CG$64,I25&gt;K25,J25="DF"),$CB$5,0)+IF(AND(CG76=$CG$66,L25&gt;N25,M25="DF"),$CB$5,0)+IF(AND(CG76=$CG$68,O25&gt;Q25,P25="DF"),$CB$5,0)+IF(AND(CG76=$CG$70,R25&gt;T25,S25="DF"),$CB$5,0)+IF(AND(CG76=$CG$72,U25&gt;W25,V25="DF"),$CB$5,0)+IF(AND(CG76=$CG$74,X25&gt;Z25,Y25="DF"),$CB$5,0)+IF(AND(CG76=$CG$76,AA25&gt;AC25,AB25="DF"),$CB$5,0)+IF(AND(CG76=$CG$78,AD25&gt;AF25,AE25="DF"),$CB$5,0)+IF(AND(CG76=$CG$80,AG25&gt;AI25,AH25="DF"),$CB$5,0)+IF(AND(CG76=$CG$82,AJ25&gt;AL25,AK25="DF"),$CB$5,0)+IF(AND(CG76=$CG$84,AM25&gt;AO25,AN25="DF"),$CB$5,0)+IF(AND(CG76=$CG$86,AP25&gt;AR25,AQ25="DF"),$CB$5,0)+IF(AND(CG76=$CG$88,AS25&gt;AU25,AT25="DF"),$CB$5,0)+IF(AND(CG76=$CG$90,AV25&gt;AX25,AW25="DF"),$CB$5,0)+IF(AND(CG76=$CG$92,AY25&gt;BA25,AZ25="DF"),$CB$5,0)+IF(AND(CG76=$CG$94,BB25&gt;BD25,BC25="DF"),$CB$5,0)+IF(AND(CG76=$CG$96,BE25&gt;BG25,BF25="DF"),$CB$5,0)+IF(AND(CG76=$CG$98,BH25&gt;BJ25,BI25="DF"),$CB$5,0)+IF(AND(CG76=$CG$100,BK25&gt;BM25,BL25="DF"),$CB$5,0)+IF(AND(CG76=$CG$102,BN25&gt;BP25,BO25="DF"),$CB$5,0)+IF(AND(CG76=$CG$104,BQ25&gt;BS25,BR25="DF"),$CB$5,0)+IF(AND(CG76=$CG$106,BT25&gt;BV25,BU25="DF"),$CB$5,0)</f>
        <v>0</v>
      </c>
      <c r="CU76" s="148">
        <f>IF(AND(CG76=$CG$60,C25&lt;E25,D25="DF"),$CC$5,0)+IF(AND(CG76=$CG$62,F25&lt;H25,G25="DF"),$CC$5,0)+IF(AND(CG76=$CG$64,I25&lt;K25,J25="DF"),$CC$5,0)+IF(AND(CG76=$CG$66,L25&lt;N25,M25="DF"),$CC$5,0)+IF(AND(CG76=$CG$68,O25&lt;Q25,P25="DF"),$CC$5,0)+IF(AND(CG76=$CG$70,R25&lt;T25,S25="DF"),$CC$5,0)+IF(AND(CG76=$CG$72,U25&lt;W25,V25="DF"),$CC$5,0)+IF(AND(CG76=$CG$74,X25&lt;Z25,Y25="DF"),$CC$5,0)+IF(AND(CG76=$CG$76,AA25&lt;AC25,AB25="DF"),$CC$5,0)+IF(AND(CG76=$CG$78,AD25&lt;AF25,AE25="DF"),$CC$5,0)+IF(AND(CG76=$CG$80,AG25&lt;AI25,AH25="DF"),$CC$5,0)+IF(AND(CG76=$CG$82,AJ25&lt;AL25,AK25="DF"),$CC$5,0)+IF(AND(CG76=$CG$84,AM25&lt;AO25,AN25="DF"),$CC$5,0)+IF(AND(CG76=$CG$86,AP25&lt;AR25,AQ25="DF"),$CC$5,0)+IF(AND(CG76=$CG$88,AS25&lt;AU25,AT25="DF"),$CC$5,0)+IF(AND(CG76=$CG$90,AV25&lt;AX25,AW25="DF"),$CC$5,0)+IF(AND(CG76=$CG$92,AY25&lt;BA25,AZ25="DF"),$CC$5,0)+IF(AND(CG76=$CG$94,BB25&lt;BD25,BC25="DF"),$CC$5,0)+IF(AND(CG76=$CG$96,BE25&lt;BG25,BF25="DF"),$CC$5,0)+IF(AND(CG76=$CG$98,BH25&lt;BJ25,BI25="DF"),$CC$5,0)+IF(AND(CG76=$CG$100,BK25&lt;BM25,BL25="DF"),$CC$5,0)+IF(AND(CG76=$CG$102,BN25&lt;BP25,BO25="DF"),$CC$5,0)+IF(AND(CG76=$CG$104,BQ25&lt;BS25,BR25="DF"),$CC$5,0)+IF(AND(CG76=$CG$106,BT25&lt;BV25,BU25="DF"),$CC$5,0)</f>
        <v>0</v>
      </c>
      <c r="CV76" s="19"/>
      <c r="CW76" s="156">
        <f>IF(AND(CG76=$CG$60),SUM(C76),0)+IF(AND(CG76=$CG$62),SUM(F76),0)+IF(AND(CG76=$CG$64),SUM(I76),0)+IF(AND(CG76=$CG$66),SUM(L76),0)+IF(AND(CG76=$CG$68),SUM(O76),0)+IF(AND(CG76=$CG$70),SUM(R76),0)+IF(AND(CG76=$CG$72),SUM(U76),0)+IF(AND(CG76=$CG$74),SUM(X76),0)+IF(AND(CG76=$CG$76),SUM(AA76),0)+IF(AND(CG76=$CG$78),SUM(AD76),0)+IF(AND(CG76=$CG$80),SUM(AG76),0)+IF(AND(CG76=$CG$82),SUM(AJ76),0)+IF(AND(CG76=$CG$84),SUM(AM76),0)+IF(AND(CG76=$CG$86),SUM(AP76),0)+IF(AND(CG76=$CG$88),SUM(AS76),0)+IF(AND(CG76=$CG$90),SUM(AV76),0)+IF(AND(CG76=$CG$92),SUM(AY76),0)+IF(AND(CG76=$CG$94),SUM(BB76),0)+IF(AND(CG76=$CG$96),SUM(BE76),0)+IF(AND(CG76=$CG$98),SUM(BH76),0)+IF(AND(CG76=$CG$100),SUM(BK76),0)+IF(AND(CG76=$CG$102),SUM(BN76),0)+IF(AND(CG76=$CG$104),SUM(BQ76),0)+IF(AND(CG76=$CG$106),SUM(BT76),0)</f>
        <v>0</v>
      </c>
      <c r="CX76" s="136">
        <f>IF(AND(CG76=$CG$60),SUM(E76),0)+IF(AND(CG76=$CG$62),SUM(H76),0)+IF(AND(CG76=$CG$64),SUM(K76),0)+IF(AND(CG76=$CG$66),SUM(N76),0)+IF(AND(CG76=$CG$68),SUM(Q76),0)+IF(AND(CG76=$CG$70),SUM(T76),0)+IF(AND(CG76=$CG$72),SUM(W76),0)+IF(AND(CG76=$CG$74),SUM(Z76),0)+IF(AND(CG76=$CG$76),SUM(AC76),0)+IF(AND(CG76=$CG$78),SUM(AF76),0)+IF(AND(CG76=$CG$80),SUM(AI76),0)+IF(AND(CG76=$CG$82),SUM(AL76),0)+IF(AND(CG76=$CG$84),SUM(AO76),0)+IF(AND(CG76=$CG$86),SUM(AR76),0)+IF(AND(CG76=$CG$88),SUM(AU76),0)+IF(AND(CG76=$CG$90),SUM(AX76),0)+IF(AND(CG76=$CG$92),SUM(BA76),0)+IF(AND(CG76=$CG$94),SUM(BD76),0)+IF(AND(CG76=$CG$96),SUM(BG76),0)+IF(AND(CG76=$CG$98),SUM(BJ76),0)+IF(AND(CG76=$CG$100),SUM(BM76),0)+IF(AND(CG76=$CG$102),SUM(BP76),0)+IF(AND(CG76=$CG$104),SUM(BS76),0)+IF(AND(CG76=$CG$106),SUM(BV76),0)</f>
        <v>0</v>
      </c>
      <c r="CY76" s="159">
        <f>IF(AND(CG76=$CG$60),SUM(C25),0)+IF(AND(CG76=$CG$62),SUM(F25),0)+IF(AND(CG76=$CG$64),SUM(I25),0)+IF(AND(CG76=$CG$66),SUM(L25),0)+IF(AND(CG76=$CG$68),SUM(O25),0)+IF(AND(CG76=$CG$70),SUM(R25),0)+IF(AND(CG76=$CG$72),SUM(U25),0)+IF(AND(CG76=$CG$74),SUM(X25),0)+IF(AND(CG76=$CG$76),SUM(AA25),0)+IF(AND(CG76=$CG$78),SUM(AD25),0)+IF(AND(CG76=$CG$80),SUM(AG25),0)+IF(AND(CG76=$CG$82),SUM(AJ25),0)+IF(AND(CG76=$CG$84),SUM(AM25),0)+IF(AND(CG76=$CG$86),SUM(AP25),0)+IF(AND(CG76=$CG$88),SUM(AS25),0)+IF(AND(CG76=$CG$90),SUM(AV25),0)+IF(AND(CG76=$CG$92),SUM(AY25),0)+IF(AND(CG76=$CG$94),SUM(BB25),0)+IF(AND(CG76=$CG$96),SUM(BE25),0)+IF(AND(CG76=$CG$98),SUM(BH25),0)+IF(AND(CG76=$CG$100),SUM(BK25),0)+IF(AND(CG76=$CG$102),SUM(BN25),0)+IF(AND(CG76=$CG$104),SUM(BQ25),0)+IF(AND(CG76=$CG$106),SUM(BT25),0)</f>
        <v>0</v>
      </c>
      <c r="CZ76" s="148">
        <f>IF(AND(CG76=$CG$60),SUM(E25),0)+IF(AND(CG76=$CG$62),SUM(H25),0)+IF(AND(CG76=$CG$64),SUM(K25),0)+IF(AND(CG76=$CG$66),SUM(N25),0)+IF(AND(CG76=$CG$68),SUM(Q25),0)+IF(AND(CG76=$CG$70),SUM(T25),0)+IF(AND(CG76=$CG$72),SUM(W25),0)+IF(AND(CG76=$CG$74),SUM(Z25),0)+IF(AND(CG76=$CG$76),SUM(AC25),0)+IF(AND(CG76=$CG$78),SUM(AF25),0)+IF(AND(CG76=$CG$80),SUM(AI25),0)+IF(AND(CG76=$CG$82),SUM(AL25),0)+IF(AND(CG76=$CG$84),SUM(AO25),0)+IF(AND(CG76=$CG$86),SUM(AR25),0)+IF(AND(CG76=$CG$88),SUM(AU25),0)+IF(AND(CG76=$CG$90),SUM(AX25),0)+IF(AND(CG76=$CG$92),SUM(BA25),0)+IF(AND(CG76=$CG$94),SUM(BD25),0)+IF(AND(CG76=$CG$96),SUM(BG25),0)+IF(AND(CG76=$CG$98),SUM(BJ25),0)+IF(AND(CG76=$CG$100),SUM(BM25),0)+IF(AND(CG76=$CG$102),SUM(BP25),0)+IF(AND(CG76=$CG$104),SUM(BS25),0)+IF(AND(CG76=$CG$106),SUM(BV25),0)</f>
        <v>0</v>
      </c>
      <c r="DA76" s="19"/>
    </row>
    <row r="77" spans="2:105" ht="12" customHeight="1" x14ac:dyDescent="0.35">
      <c r="B77" s="448" t="str">
        <f>B26</f>
        <v>EQUIPO J</v>
      </c>
      <c r="C77" s="482" t="str">
        <f>IF(AD59&lt;&gt;"",AD59,"")</f>
        <v/>
      </c>
      <c r="D77" s="435"/>
      <c r="E77" s="462"/>
      <c r="F77" s="434" t="str">
        <f>IF(AD61&lt;&gt;"",AD61,"")</f>
        <v/>
      </c>
      <c r="G77" s="435"/>
      <c r="H77" s="462"/>
      <c r="I77" s="434" t="str">
        <f>IF(AD63&lt;&gt;"",AD63,"")</f>
        <v/>
      </c>
      <c r="J77" s="435"/>
      <c r="K77" s="462"/>
      <c r="L77" s="434" t="str">
        <f>IF(AD65&lt;&gt;"",AD65,"")</f>
        <v/>
      </c>
      <c r="M77" s="435"/>
      <c r="N77" s="462"/>
      <c r="O77" s="434" t="str">
        <f>IF(AD67&lt;&gt;"",AD67,"")</f>
        <v/>
      </c>
      <c r="P77" s="435"/>
      <c r="Q77" s="462"/>
      <c r="R77" s="434" t="str">
        <f>IF(AD69&lt;&gt;"",AD69,"")</f>
        <v/>
      </c>
      <c r="S77" s="435"/>
      <c r="T77" s="462"/>
      <c r="U77" s="434" t="str">
        <f>IF(AD71&lt;&gt;"",AD71,"")</f>
        <v/>
      </c>
      <c r="V77" s="435"/>
      <c r="W77" s="462"/>
      <c r="X77" s="434" t="str">
        <f>IF(AD73&lt;&gt;"",AD73,"")</f>
        <v/>
      </c>
      <c r="Y77" s="435"/>
      <c r="Z77" s="462"/>
      <c r="AA77" s="434" t="str">
        <f>IF(AD75&lt;&gt;"",AD75,"")</f>
        <v/>
      </c>
      <c r="AB77" s="435"/>
      <c r="AC77" s="462"/>
      <c r="AD77" s="445"/>
      <c r="AE77" s="446"/>
      <c r="AF77" s="481"/>
      <c r="AG77" s="471" t="str">
        <f>IF(ISNA(VLOOKUP(CONCATENATE($B77,AG$58,"2"),'P&amp;R'!$N$8:$Q$1113,2,FALSE)), "", VLOOKUP(CONCATENATE($B77,AG$58,"2"),'P&amp;R'!$N$8:$Q$1113,2,FALSE))</f>
        <v/>
      </c>
      <c r="AH77" s="472"/>
      <c r="AI77" s="473"/>
      <c r="AJ77" s="471" t="str">
        <f>IF(ISNA(VLOOKUP(CONCATENATE($B77,AJ$58,"2"),'P&amp;R'!$N$8:$Q$1113,2,FALSE)), "", VLOOKUP(CONCATENATE($B77,AJ$58,"2"),'P&amp;R'!$N$8:$Q$1113,2,FALSE))</f>
        <v/>
      </c>
      <c r="AK77" s="472"/>
      <c r="AL77" s="473"/>
      <c r="AM77" s="471" t="str">
        <f>IF(ISNA(VLOOKUP(CONCATENATE($B77,AM$58,"2"),'P&amp;R'!$N$8:$Q$1113,2,FALSE)), "", VLOOKUP(CONCATENATE($B77,AM$58,"2"),'P&amp;R'!$N$8:$Q$1113,2,FALSE))</f>
        <v/>
      </c>
      <c r="AN77" s="472"/>
      <c r="AO77" s="473"/>
      <c r="AP77" s="471" t="str">
        <f>IF(ISNA(VLOOKUP(CONCATENATE($B77,AP$58,"2"),'P&amp;R'!$N$8:$Q$1113,2,FALSE)), "", VLOOKUP(CONCATENATE($B77,AP$58,"2"),'P&amp;R'!$N$8:$Q$1113,2,FALSE))</f>
        <v/>
      </c>
      <c r="AQ77" s="472"/>
      <c r="AR77" s="473"/>
      <c r="AS77" s="471" t="str">
        <f>IF(ISNA(VLOOKUP(CONCATENATE($B77,AS$58,"2"),'P&amp;R'!$N$8:$Q$1113,2,FALSE)), "", VLOOKUP(CONCATENATE($B77,AS$58,"2"),'P&amp;R'!$N$8:$Q$1113,2,FALSE))</f>
        <v/>
      </c>
      <c r="AT77" s="472"/>
      <c r="AU77" s="473"/>
      <c r="AV77" s="471" t="str">
        <f>IF(ISNA(VLOOKUP(CONCATENATE($B77,AV$58,"2"),'P&amp;R'!$N$8:$Q$1113,2,FALSE)), "", VLOOKUP(CONCATENATE($B77,AV$58,"2"),'P&amp;R'!$N$8:$Q$1113,2,FALSE))</f>
        <v/>
      </c>
      <c r="AW77" s="472"/>
      <c r="AX77" s="473"/>
      <c r="AY77" s="471" t="str">
        <f>IF(ISNA(VLOOKUP(CONCATENATE($B77,AY$58,"2"),'P&amp;R'!$N$8:$Q$1113,2,FALSE)), "", VLOOKUP(CONCATENATE($B77,AY$58,"2"),'P&amp;R'!$N$8:$Q$1113,2,FALSE))</f>
        <v/>
      </c>
      <c r="AZ77" s="472"/>
      <c r="BA77" s="473"/>
      <c r="BB77" s="471" t="str">
        <f>IF(ISNA(VLOOKUP(CONCATENATE($B77,BB$58,"2"),'P&amp;R'!$N$8:$Q$1113,2,FALSE)), "", VLOOKUP(CONCATENATE($B77,BB$58,"2"),'P&amp;R'!$N$8:$Q$1113,2,FALSE))</f>
        <v/>
      </c>
      <c r="BC77" s="472"/>
      <c r="BD77" s="473"/>
      <c r="BE77" s="471" t="str">
        <f>IF(ISNA(VLOOKUP(CONCATENATE($B77,BE$58,"2"),'P&amp;R'!$N$8:$Q$1113,2,FALSE)), "", VLOOKUP(CONCATENATE($B77,BE$58,"2"),'P&amp;R'!$N$8:$Q$1113,2,FALSE))</f>
        <v/>
      </c>
      <c r="BF77" s="472"/>
      <c r="BG77" s="473"/>
      <c r="BH77" s="471" t="str">
        <f>IF(ISNA(VLOOKUP(CONCATENATE($B77,BH$58,"2"),'P&amp;R'!$N$8:$Q$1113,2,FALSE)), "", VLOOKUP(CONCATENATE($B77,BH$58,"2"),'P&amp;R'!$N$8:$Q$1113,2,FALSE))</f>
        <v/>
      </c>
      <c r="BI77" s="472"/>
      <c r="BJ77" s="473"/>
      <c r="BK77" s="471" t="str">
        <f>IF(ISNA(VLOOKUP(CONCATENATE($B77,BK$58,"2"),'P&amp;R'!$N$8:$Q$1113,2,FALSE)), "", VLOOKUP(CONCATENATE($B77,BK$58,"2"),'P&amp;R'!$N$8:$Q$1113,2,FALSE))</f>
        <v/>
      </c>
      <c r="BL77" s="472"/>
      <c r="BM77" s="473"/>
      <c r="BN77" s="471" t="str">
        <f>IF(ISNA(VLOOKUP(CONCATENATE($B77,BN$58,"2"),'P&amp;R'!$N$8:$Q$1113,2,FALSE)), "", VLOOKUP(CONCATENATE($B77,BN$58,"2"),'P&amp;R'!$N$8:$Q$1113,2,FALSE))</f>
        <v/>
      </c>
      <c r="BO77" s="472"/>
      <c r="BP77" s="473"/>
      <c r="BQ77" s="471" t="str">
        <f>IF(ISNA(VLOOKUP(CONCATENATE($B77,BQ$58,"2"),'P&amp;R'!$N$8:$Q$1113,2,FALSE)), "", VLOOKUP(CONCATENATE($B77,BQ$58,"2"),'P&amp;R'!$N$8:$Q$1113,2,FALSE))</f>
        <v/>
      </c>
      <c r="BR77" s="472"/>
      <c r="BS77" s="473"/>
      <c r="BT77" s="471" t="str">
        <f>IF(ISNA(VLOOKUP(CONCATENATE($B77,BT$58,"2"),'P&amp;R'!$N$8:$Q$1113,2,FALSE)), "", VLOOKUP(CONCATENATE($B77,BT$58,"2"),'P&amp;R'!$N$8:$Q$1113,2,FALSE))</f>
        <v/>
      </c>
      <c r="BU77" s="472"/>
      <c r="BV77" s="473"/>
      <c r="BW77" s="162"/>
      <c r="BX77" s="85"/>
      <c r="BY77" s="88"/>
      <c r="BZ77" s="88"/>
      <c r="CA77" s="88"/>
      <c r="CB77" s="92"/>
      <c r="CC77" s="92"/>
      <c r="CD77" s="96"/>
      <c r="CE77" s="96"/>
      <c r="CF77" s="100"/>
      <c r="CG77" s="104"/>
      <c r="CH77" s="19"/>
      <c r="CI77" s="122"/>
      <c r="CJ77" s="122"/>
      <c r="CK77" s="19"/>
      <c r="CL77" s="137"/>
      <c r="CM77" s="138"/>
      <c r="CN77" s="138"/>
      <c r="CO77" s="138"/>
      <c r="CP77" s="139"/>
      <c r="CQ77" s="143"/>
      <c r="CR77" s="144"/>
      <c r="CS77" s="144"/>
      <c r="CT77" s="144"/>
      <c r="CU77" s="145"/>
      <c r="CV77" s="19"/>
      <c r="CW77" s="154"/>
      <c r="CX77" s="155"/>
      <c r="CY77" s="160"/>
      <c r="CZ77" s="161"/>
      <c r="DA77" s="19"/>
    </row>
    <row r="78" spans="2:105" ht="24.9" customHeight="1" x14ac:dyDescent="0.35">
      <c r="B78" s="449"/>
      <c r="C78" s="3" t="str">
        <f>IF(AF60&lt;&gt;"",AF60,"")</f>
        <v/>
      </c>
      <c r="D78" s="62" t="str">
        <f>IF(AE60&lt;&gt;"",AE60,"")</f>
        <v/>
      </c>
      <c r="E78" s="4" t="str">
        <f>IF(AD60&lt;&gt;"",AD60,"")</f>
        <v/>
      </c>
      <c r="F78" s="6" t="str">
        <f>IF(AF62&lt;&gt;"",AF62,"")</f>
        <v/>
      </c>
      <c r="G78" s="62" t="str">
        <f>IF(AE62&lt;&gt;"",AE62,"")</f>
        <v/>
      </c>
      <c r="H78" s="7" t="str">
        <f>IF(AD62&lt;&gt;"",AD62,"")</f>
        <v/>
      </c>
      <c r="I78" s="6" t="str">
        <f>IF(AF64&lt;&gt;"",AF64,"")</f>
        <v/>
      </c>
      <c r="J78" s="62" t="str">
        <f>IF(AE64&lt;&gt;"",AE64,"")</f>
        <v/>
      </c>
      <c r="K78" s="7" t="str">
        <f>IF(AD64&lt;&gt;"",AD64,"")</f>
        <v/>
      </c>
      <c r="L78" s="6" t="str">
        <f>IF(AF66&lt;&gt;"",AF66,"")</f>
        <v/>
      </c>
      <c r="M78" s="62" t="str">
        <f>IF(AE66&lt;&gt;"",AE66,"")</f>
        <v/>
      </c>
      <c r="N78" s="7" t="str">
        <f>IF(AD66&lt;&gt;"",AD66,"")</f>
        <v/>
      </c>
      <c r="O78" s="6" t="str">
        <f>IF(AF68&lt;&gt;"",AF68,"")</f>
        <v/>
      </c>
      <c r="P78" s="62" t="str">
        <f>IF(AE68&lt;&gt;"",AE68,"")</f>
        <v/>
      </c>
      <c r="Q78" s="7" t="str">
        <f>IF(AD68&lt;&gt;"",AD68,"")</f>
        <v/>
      </c>
      <c r="R78" s="6" t="str">
        <f>IF(AF70&lt;&gt;"",AF70,"")</f>
        <v/>
      </c>
      <c r="S78" s="62" t="str">
        <f>IF(AE70&lt;&gt;"",AE70,"")</f>
        <v/>
      </c>
      <c r="T78" s="7" t="str">
        <f>IF(AD70&lt;&gt;"",AD70,"")</f>
        <v/>
      </c>
      <c r="U78" s="6" t="str">
        <f>IF(AF72&lt;&gt;"",AF72,"")</f>
        <v/>
      </c>
      <c r="V78" s="62" t="str">
        <f>IF(AE72&lt;&gt;"",AE72,"")</f>
        <v/>
      </c>
      <c r="W78" s="7" t="str">
        <f>IF(AD72&lt;&gt;"",AD72,"")</f>
        <v/>
      </c>
      <c r="X78" s="6" t="str">
        <f>IF(AF74&lt;&gt;"",AF74,"")</f>
        <v/>
      </c>
      <c r="Y78" s="62" t="str">
        <f>IF(AE74&lt;&gt;"",AE74,"")</f>
        <v/>
      </c>
      <c r="Z78" s="7" t="str">
        <f>IF(AD74&lt;&gt;"",AD74,"")</f>
        <v/>
      </c>
      <c r="AA78" s="6" t="str">
        <f>IF(AF76&lt;&gt;"",AF76,"")</f>
        <v/>
      </c>
      <c r="AB78" s="62" t="str">
        <f>IF(AE76&lt;&gt;"",AE76,"")</f>
        <v/>
      </c>
      <c r="AC78" s="7" t="str">
        <f>IF(AD76&lt;&gt;"",AD76,"")</f>
        <v/>
      </c>
      <c r="AD78" s="8"/>
      <c r="AE78" s="63"/>
      <c r="AF78" s="9"/>
      <c r="AG78" s="316" t="str">
        <f>IF(ISNA(VLOOKUP(CONCATENATE($B77,AG$58,"2"),'P&amp;R'!$N$8:$Q$1113,3,FALSE)), "", VLOOKUP(CONCATENATE($B77,AG$58,"2"),'P&amp;R'!$N$8:$Q$1113,3,FALSE))</f>
        <v/>
      </c>
      <c r="AH78" s="316" t="str">
        <f>IF(ISNA(VLOOKUP(CONCATENATE($B77,AG$58,"2"),'P&amp;R'!$N$8:$Q$1113,4,FALSE)), "", VLOOKUP(CONCATENATE($B77,AG$58,"2"),'P&amp;R'!$N$8:$Q$1113,4,FALSE))</f>
        <v/>
      </c>
      <c r="AI78" s="317" t="str">
        <f>IF(ISNA(VLOOKUP(CONCATENATE(AG$58,$B77,"2"),'P&amp;R'!$N$8:$Q$1113,3,FALSE)), "", VLOOKUP(CONCATENATE(AG$58,$B77,"2"),'P&amp;R'!$N$8:$Q$1113,3,FALSE))</f>
        <v/>
      </c>
      <c r="AJ78" s="316" t="str">
        <f>IF(ISNA(VLOOKUP(CONCATENATE($B77,AJ$58,"2"),'P&amp;R'!$N$8:$Q$1113,3,FALSE)), "", VLOOKUP(CONCATENATE($B77,AJ$58,"2"),'P&amp;R'!$N$8:$Q$1113,3,FALSE))</f>
        <v/>
      </c>
      <c r="AK78" s="316" t="str">
        <f>IF(ISNA(VLOOKUP(CONCATENATE($B77,AJ$58,"2"),'P&amp;R'!$N$8:$Q$1113,4,FALSE)), "", VLOOKUP(CONCATENATE($B77,AJ$58,"2"),'P&amp;R'!$N$8:$Q$1113,4,FALSE))</f>
        <v/>
      </c>
      <c r="AL78" s="317" t="str">
        <f>IF(ISNA(VLOOKUP(CONCATENATE(AJ$58,$B77,"2"),'P&amp;R'!$N$8:$Q$1113,3,FALSE)), "", VLOOKUP(CONCATENATE(AJ$58,$B77,"2"),'P&amp;R'!$N$8:$Q$1113,3,FALSE))</f>
        <v/>
      </c>
      <c r="AM78" s="316" t="str">
        <f>IF(ISNA(VLOOKUP(CONCATENATE($B77,AM$58,"2"),'P&amp;R'!$N$8:$Q$1113,3,FALSE)), "", VLOOKUP(CONCATENATE($B77,AM$58,"2"),'P&amp;R'!$N$8:$Q$1113,3,FALSE))</f>
        <v/>
      </c>
      <c r="AN78" s="316" t="str">
        <f>IF(ISNA(VLOOKUP(CONCATENATE($B77,AM$58,"2"),'P&amp;R'!$N$8:$Q$1113,4,FALSE)), "", VLOOKUP(CONCATENATE($B77,AM$58,"2"),'P&amp;R'!$N$8:$Q$1113,4,FALSE))</f>
        <v/>
      </c>
      <c r="AO78" s="317" t="str">
        <f>IF(ISNA(VLOOKUP(CONCATENATE(AM$58,$B77,"2"),'P&amp;R'!$N$8:$Q$1113,3,FALSE)), "", VLOOKUP(CONCATENATE(AM$58,$B77,"2"),'P&amp;R'!$N$8:$Q$1113,3,FALSE))</f>
        <v/>
      </c>
      <c r="AP78" s="316" t="str">
        <f>IF(ISNA(VLOOKUP(CONCATENATE($B77,AP$58,"2"),'P&amp;R'!$N$8:$Q$1113,3,FALSE)), "", VLOOKUP(CONCATENATE($B77,AP$58,"2"),'P&amp;R'!$N$8:$Q$1113,3,FALSE))</f>
        <v/>
      </c>
      <c r="AQ78" s="316" t="str">
        <f>IF(ISNA(VLOOKUP(CONCATENATE($B77,AP$58,"2"),'P&amp;R'!$N$8:$Q$1113,4,FALSE)), "", VLOOKUP(CONCATENATE($B77,AP$58,"2"),'P&amp;R'!$N$8:$Q$1113,4,FALSE))</f>
        <v/>
      </c>
      <c r="AR78" s="317" t="str">
        <f>IF(ISNA(VLOOKUP(CONCATENATE(AP$58,$B77,"2"),'P&amp;R'!$N$8:$Q$1113,3,FALSE)), "", VLOOKUP(CONCATENATE(AP$58,$B77,"2"),'P&amp;R'!$N$8:$Q$1113,3,FALSE))</f>
        <v/>
      </c>
      <c r="AS78" s="316" t="str">
        <f>IF(ISNA(VLOOKUP(CONCATENATE($B77,AS$58,"2"),'P&amp;R'!$N$8:$Q$1113,3,FALSE)), "", VLOOKUP(CONCATENATE($B77,AS$58,"2"),'P&amp;R'!$N$8:$Q$1113,3,FALSE))</f>
        <v/>
      </c>
      <c r="AT78" s="316" t="str">
        <f>IF(ISNA(VLOOKUP(CONCATENATE($B77,AS$58,"2"),'P&amp;R'!$N$8:$Q$1113,4,FALSE)), "", VLOOKUP(CONCATENATE($B77,AS$58,"2"),'P&amp;R'!$N$8:$Q$1113,4,FALSE))</f>
        <v/>
      </c>
      <c r="AU78" s="317" t="str">
        <f>IF(ISNA(VLOOKUP(CONCATENATE(AS$58,$B77,"2"),'P&amp;R'!$N$8:$Q$1113,3,FALSE)), "", VLOOKUP(CONCATENATE(AS$58,$B77,"2"),'P&amp;R'!$N$8:$Q$1113,3,FALSE))</f>
        <v/>
      </c>
      <c r="AV78" s="316" t="str">
        <f>IF(ISNA(VLOOKUP(CONCATENATE($B77,AV$58,"2"),'P&amp;R'!$N$8:$Q$1113,3,FALSE)), "", VLOOKUP(CONCATENATE($B77,AV$58,"2"),'P&amp;R'!$N$8:$Q$1113,3,FALSE))</f>
        <v/>
      </c>
      <c r="AW78" s="316" t="str">
        <f>IF(ISNA(VLOOKUP(CONCATENATE($B77,AV$58,"2"),'P&amp;R'!$N$8:$Q$1113,4,FALSE)), "", VLOOKUP(CONCATENATE($B77,AV$58,"2"),'P&amp;R'!$N$8:$Q$1113,4,FALSE))</f>
        <v/>
      </c>
      <c r="AX78" s="317" t="str">
        <f>IF(ISNA(VLOOKUP(CONCATENATE(AV$58,$B77,"2"),'P&amp;R'!$N$8:$Q$1113,3,FALSE)), "", VLOOKUP(CONCATENATE(AV$58,$B77,"2"),'P&amp;R'!$N$8:$Q$1113,3,FALSE))</f>
        <v/>
      </c>
      <c r="AY78" s="316" t="str">
        <f>IF(ISNA(VLOOKUP(CONCATENATE($B77,AY$58,"2"),'P&amp;R'!$N$8:$Q$1113,3,FALSE)), "", VLOOKUP(CONCATENATE($B77,AY$58,"2"),'P&amp;R'!$N$8:$Q$1113,3,FALSE))</f>
        <v/>
      </c>
      <c r="AZ78" s="316" t="str">
        <f>IF(ISNA(VLOOKUP(CONCATENATE($B77,AY$58,"2"),'P&amp;R'!$N$8:$Q$1113,4,FALSE)), "", VLOOKUP(CONCATENATE($B77,AY$58,"2"),'P&amp;R'!$N$8:$Q$1113,4,FALSE))</f>
        <v/>
      </c>
      <c r="BA78" s="317" t="str">
        <f>IF(ISNA(VLOOKUP(CONCATENATE(AY$58,$B77,"2"),'P&amp;R'!$N$8:$Q$1113,3,FALSE)), "", VLOOKUP(CONCATENATE(AY$58,$B77,"2"),'P&amp;R'!$N$8:$Q$1113,3,FALSE))</f>
        <v/>
      </c>
      <c r="BB78" s="316" t="str">
        <f>IF(ISNA(VLOOKUP(CONCATENATE($B77,BB$58,"2"),'P&amp;R'!$N$8:$Q$1113,3,FALSE)), "", VLOOKUP(CONCATENATE($B77,BB$58,"2"),'P&amp;R'!$N$8:$Q$1113,3,FALSE))</f>
        <v/>
      </c>
      <c r="BC78" s="316" t="str">
        <f>IF(ISNA(VLOOKUP(CONCATENATE($B77,BB$58,"2"),'P&amp;R'!$N$8:$Q$1113,4,FALSE)), "", VLOOKUP(CONCATENATE($B77,BB$58,"2"),'P&amp;R'!$N$8:$Q$1113,4,FALSE))</f>
        <v/>
      </c>
      <c r="BD78" s="317" t="str">
        <f>IF(ISNA(VLOOKUP(CONCATENATE(BB$58,$B77,"2"),'P&amp;R'!$N$8:$Q$1113,3,FALSE)), "", VLOOKUP(CONCATENATE(BB$58,$B77,"2"),'P&amp;R'!$N$8:$Q$1113,3,FALSE))</f>
        <v/>
      </c>
      <c r="BE78" s="316" t="str">
        <f>IF(ISNA(VLOOKUP(CONCATENATE($B77,BE$58,"2"),'P&amp;R'!$N$8:$Q$1113,3,FALSE)), "", VLOOKUP(CONCATENATE($B77,BE$58,"2"),'P&amp;R'!$N$8:$Q$1113,3,FALSE))</f>
        <v/>
      </c>
      <c r="BF78" s="316" t="str">
        <f>IF(ISNA(VLOOKUP(CONCATENATE($B77,BE$58,"2"),'P&amp;R'!$N$8:$Q$1113,4,FALSE)), "", VLOOKUP(CONCATENATE($B77,BE$58,"2"),'P&amp;R'!$N$8:$Q$1113,4,FALSE))</f>
        <v/>
      </c>
      <c r="BG78" s="317" t="str">
        <f>IF(ISNA(VLOOKUP(CONCATENATE(BE$58,$B77,"2"),'P&amp;R'!$N$8:$Q$1113,3,FALSE)), "", VLOOKUP(CONCATENATE(BE$58,$B77,"2"),'P&amp;R'!$N$8:$Q$1113,3,FALSE))</f>
        <v/>
      </c>
      <c r="BH78" s="316" t="str">
        <f>IF(ISNA(VLOOKUP(CONCATENATE($B77,BH$58,"2"),'P&amp;R'!$N$8:$Q$1113,3,FALSE)), "", VLOOKUP(CONCATENATE($B77,BH$58,"2"),'P&amp;R'!$N$8:$Q$1113,3,FALSE))</f>
        <v/>
      </c>
      <c r="BI78" s="316" t="str">
        <f>IF(ISNA(VLOOKUP(CONCATENATE($B77,BH$58,"2"),'P&amp;R'!$N$8:$Q$1113,4,FALSE)), "", VLOOKUP(CONCATENATE($B77,BH$58,"2"),'P&amp;R'!$N$8:$Q$1113,4,FALSE))</f>
        <v/>
      </c>
      <c r="BJ78" s="317" t="str">
        <f>IF(ISNA(VLOOKUP(CONCATENATE(BH$58,$B77,"2"),'P&amp;R'!$N$8:$Q$1113,3,FALSE)), "", VLOOKUP(CONCATENATE(BH$58,$B77,"2"),'P&amp;R'!$N$8:$Q$1113,3,FALSE))</f>
        <v/>
      </c>
      <c r="BK78" s="316" t="str">
        <f>IF(ISNA(VLOOKUP(CONCATENATE($B77,BK$58,"2"),'P&amp;R'!$N$8:$Q$1113,3,FALSE)), "", VLOOKUP(CONCATENATE($B77,BK$58,"2"),'P&amp;R'!$N$8:$Q$1113,3,FALSE))</f>
        <v/>
      </c>
      <c r="BL78" s="316" t="str">
        <f>IF(ISNA(VLOOKUP(CONCATENATE($B77,BK$58,"2"),'P&amp;R'!$N$8:$Q$1113,4,FALSE)), "", VLOOKUP(CONCATENATE($B77,BK$58,"2"),'P&amp;R'!$N$8:$Q$1113,4,FALSE))</f>
        <v/>
      </c>
      <c r="BM78" s="317" t="str">
        <f>IF(ISNA(VLOOKUP(CONCATENATE(BK$58,$B77,"2"),'P&amp;R'!$N$8:$Q$1113,3,FALSE)), "", VLOOKUP(CONCATENATE(BK$58,$B77,"2"),'P&amp;R'!$N$8:$Q$1113,3,FALSE))</f>
        <v/>
      </c>
      <c r="BN78" s="316" t="str">
        <f>IF(ISNA(VLOOKUP(CONCATENATE($B77,BN$58,"2"),'P&amp;R'!$N$8:$Q$1113,3,FALSE)), "", VLOOKUP(CONCATENATE($B77,BN$58,"2"),'P&amp;R'!$N$8:$Q$1113,3,FALSE))</f>
        <v/>
      </c>
      <c r="BO78" s="316" t="str">
        <f>IF(ISNA(VLOOKUP(CONCATENATE($B77,BN$58,"2"),'P&amp;R'!$N$8:$Q$1113,4,FALSE)), "", VLOOKUP(CONCATENATE($B77,BN$58,"2"),'P&amp;R'!$N$8:$Q$1113,4,FALSE))</f>
        <v/>
      </c>
      <c r="BP78" s="317" t="str">
        <f>IF(ISNA(VLOOKUP(CONCATENATE(BN$58,$B77,"2"),'P&amp;R'!$N$8:$Q$1113,3,FALSE)), "", VLOOKUP(CONCATENATE(BN$58,$B77,"2"),'P&amp;R'!$N$8:$Q$1113,3,FALSE))</f>
        <v/>
      </c>
      <c r="BQ78" s="316" t="str">
        <f>IF(ISNA(VLOOKUP(CONCATENATE($B77,BQ$58,"2"),'P&amp;R'!$N$8:$Q$1113,3,FALSE)), "", VLOOKUP(CONCATENATE($B77,BQ$58,"2"),'P&amp;R'!$N$8:$Q$1113,3,FALSE))</f>
        <v/>
      </c>
      <c r="BR78" s="316" t="str">
        <f>IF(ISNA(VLOOKUP(CONCATENATE($B77,BQ$58,"2"),'P&amp;R'!$N$8:$Q$1113,4,FALSE)), "", VLOOKUP(CONCATENATE($B77,BQ$58,"2"),'P&amp;R'!$N$8:$Q$1113,4,FALSE))</f>
        <v/>
      </c>
      <c r="BS78" s="317" t="str">
        <f>IF(ISNA(VLOOKUP(CONCATENATE(BQ$58,$B77,"2"),'P&amp;R'!$N$8:$Q$1113,3,FALSE)), "", VLOOKUP(CONCATENATE(BQ$58,$B77,"2"),'P&amp;R'!$N$8:$Q$1113,3,FALSE))</f>
        <v/>
      </c>
      <c r="BT78" s="316" t="str">
        <f>IF(ISNA(VLOOKUP(CONCATENATE($B77,BT$58,"2"),'P&amp;R'!$N$8:$Q$1113,3,FALSE)), "", VLOOKUP(CONCATENATE($B77,BT$58,"2"),'P&amp;R'!$N$8:$Q$1113,3,FALSE))</f>
        <v/>
      </c>
      <c r="BU78" s="316" t="str">
        <f>IF(ISNA(VLOOKUP(CONCATENATE($B77,BT$58,"2"),'P&amp;R'!$N$8:$Q$1113,4,FALSE)), "", VLOOKUP(CONCATENATE($B77,BT$58,"2"),'P&amp;R'!$N$8:$Q$1113,4,FALSE))</f>
        <v/>
      </c>
      <c r="BV78" s="317" t="str">
        <f>IF(ISNA(VLOOKUP(CONCATENATE(BT$58,$B77,"2"),'P&amp;R'!$N$8:$Q$1113,3,FALSE)), "", VLOOKUP(CONCATENATE(BT$58,$B77,"2"),'P&amp;R'!$N$8:$Q$1113,3,FALSE))</f>
        <v/>
      </c>
      <c r="BW78" s="163"/>
      <c r="BX78" s="86">
        <f>SUM(BY78:CC78)</f>
        <v>0</v>
      </c>
      <c r="BY78" s="89">
        <f>IF(AND(D78&lt;&gt;"DF",C78&gt;E78),1,0)+IF(AND(G78&lt;&gt;"DF",F78&gt;H78),1,0)+IF(AND(J78&lt;&gt;"DF",I78&gt;K78),1,0)+IF(AND(M78&lt;&gt;"DF",L78&gt;N78),1,0)+IF(AND(P78&lt;&gt;"DF",O78&gt;Q78),1,0)+IF(AND(S78&lt;&gt;"DF",R78&gt;T78),1,0)+IF(AND(V78&lt;&gt;"DF",U78&gt;W78),1,0)+IF(AND(Y78&lt;&gt;"DF",X78&gt;Z78),1,0)+IF(AND(AB78&lt;&gt;"DF",AA78&gt;AC78),1,0)+IF(AND(AE78&lt;&gt;"DF",AD78&gt;AF78),1,0)+IF(AND(AH78&lt;&gt;"DF",AG78&gt;AI78),1,0)+IF(AND(AK78&lt;&gt;"DF",AJ78&gt;AL78),1,0)+IF(AND(AN78&lt;&gt;"DF",AM78&gt;AO78),1,0)+IF(AND(AQ78&lt;&gt;"DF",AP78&gt;AR78),1,0)+IF(AND(AT78&lt;&gt;"DF",AS78&gt;AU78),1,0)+IF(AND(AW78&lt;&gt;"DF",AV78&gt;AX78),1,0)+IF(AND(AZ78&lt;&gt;"DF",AY78&gt;BA78),1,0)+IF(AND(BC78&lt;&gt;"DF",BB78&gt;BD78),1,0)+IF(AND(BF78&lt;&gt;"DF",BE78&gt;BG78),1,0)+IF(AND(BI78&lt;&gt;"DF",BH78&gt;BJ78),1,0)+IF(AND(BL78&lt;&gt;"DF",BK78&gt;BM78),1,0)+IF(AND(BO78&lt;&gt;"DF",BN78&gt;BP78),1,0)+IF(AND(BR78&lt;&gt;"DF",BQ78&gt;BS78),1,0)+IF(AND(BU78&lt;&gt;"DF",BT78&gt;BV78),1,0)+BY27</f>
        <v>0</v>
      </c>
      <c r="BZ78" s="89">
        <f>IF(AND(C78=E78,C78&lt;&gt;"",E78&lt;&gt;""),1,0)+IF(AND(F78=H78,F78&lt;&gt;"",H78&lt;&gt;""),1,0)+IF(AND(I78=K78,I78&lt;&gt;"",K78&lt;&gt;""),1,0)+IF(AND(L78=N78,L78&lt;&gt;"",N78&lt;&gt;""),1,0)+IF(AND(O78=Q78,O78&lt;&gt;"",Q78&lt;&gt;""),1,0)+IF(AND(R78=T78,R78&lt;&gt;"",T78&lt;&gt;""),1,0)+IF(AND(U78=W78,U78&lt;&gt;"",W78&lt;&gt;""),1,0)+IF(AND(X78=Z78,X78&lt;&gt;"",Z78&lt;&gt;""),1,0)+IF(AND(AA78=AC78,AA78&lt;&gt;"",AC78&lt;&gt;""),1,0)+IF(AND(AD78=AF78,AD78&lt;&gt;"",AF78&lt;&gt;""),1,0)+IF(AND(AG78=AI78,AG78&lt;&gt;"",AI78&lt;&gt;""),1,0)+IF(AND(AJ78=AL78,AJ78&lt;&gt;"",AL78&lt;&gt;""),1,0)+IF(AND(AM78=AO78,AM78&lt;&gt;"",AO78&lt;&gt;""),1,0)+IF(AND(AP78=AR78,AP78&lt;&gt;"",AR78&lt;&gt;""),1,0)+IF(AND(AS78=AU78,AS78&lt;&gt;"",AU78&lt;&gt;""),1,0)+IF(AND(AV78=AX78,AV78&lt;&gt;"",AX78&lt;&gt;""),1,0)+IF(AND(AY78=BA78,AY78&lt;&gt;"",BA78&lt;&gt;""),1,0)+IF(AND(BB78=BD78,BB78&lt;&gt;"",BD78&lt;&gt;""),1,0)+IF(AND(BE78=BG78,BE78&lt;&gt;"",BG78&lt;&gt;""),1,0)+IF(AND(BH78=BJ78,BH78&lt;&gt;"",BJ78&lt;&gt;""),1,0)+IF(AND(BK78=BM78,BK78&lt;&gt;"",BM78&lt;&gt;""),1,0)+IF(AND(BN78=BP78,BN78&lt;&gt;"",BP78&lt;&gt;""),1,0)+IF(AND(BQ78=BS78,BQ78&lt;&gt;"",BS78&lt;&gt;""),1,0)+IF(AND(BT78=BV78,BT78&lt;&gt;"",BV78&lt;&gt;""),1,0)+BZ27</f>
        <v>0</v>
      </c>
      <c r="CA78" s="89">
        <f>IF(AND(D78&lt;&gt;"DF",C78&lt;E78),1,0)+IF(AND(G78&lt;&gt;"DF",F78&lt;H78),1,0)+IF(AND(J78&lt;&gt;"DF",I78&lt;K78),1,0)+IF(AND(M78&lt;&gt;"DF",L78&lt;N78),1,0)+IF(AND(P78&lt;&gt;"DF",O78&lt;Q78),1,0)+IF(AND(S78&lt;&gt;"DF",R78&lt;T78),1,0)+IF(AND(V78&lt;&gt;"DF",U78&lt;W78),1,0)+IF(AND(Y78&lt;&gt;"DF",X78&lt;Z78),1,0)+IF(AND(AB78&lt;&gt;"DF",AA78&lt;AC78),1,0)+IF(AND(AE78&lt;&gt;"DF",AD78&lt;AF78),1,0)+IF(AND(AH78&lt;&gt;"DF",AG78&lt;AI78),1,0)+IF(AND(AK78&lt;&gt;"DF",AJ78&lt;AL78),1,0)+IF(AND(AN78&lt;&gt;"DF",AM78&lt;AO78),1,0)+IF(AND(AQ78&lt;&gt;"DF",AP78&lt;AR78),1,0)+IF(AND(AT78&lt;&gt;"DF",AS78&lt;AU78),1,0)+IF(AND(AW78&lt;&gt;"DF",AV78&lt;AX78),1,0)+IF(AND(AZ78&lt;&gt;"DF",AY78&lt;BA78),1,0)+IF(AND(BC78&lt;&gt;"DF",BB78&lt;BD78),1,0)+IF(AND(BF78&lt;&gt;"DF",BE78&lt;BG78),1,0)+IF(AND(BI78&lt;&gt;"DF",BH78&lt;BJ78),1,0)+IF(AND(BL78&lt;&gt;"DF",BK78&lt;BM78),1,0)+IF(AND(BO78&lt;&gt;"DF",BN78&lt;BP78),1,0)+IF(AND(BR78&lt;&gt;"DF",BQ78&lt;BS78),1,0)+IF(AND(BU78&lt;&gt;"DF",BT78&lt;BV78),1,0)+CA27</f>
        <v>0</v>
      </c>
      <c r="CB78" s="93">
        <f>IF(AND(D78="DF",C78&gt;E78),1,0)+IF(AND(G78="DF",F78&gt;H78),1,0)+IF(AND(J78="DF",I78&gt;K78),1,0)+IF(AND(M78="DF",L78&gt;N78),1,0)+IF(AND(P78="DF",O78&gt;Q78),1,0)+IF(AND(S78="DF",R78&gt;T78),1,0)+IF(AND(V78="DF",U78&gt;W78),1,0)+IF(AND(Y78="DF",X78&gt;Z78),1,0)+IF(AND(AB78="DF",AA78&gt;AC78),1,0)+IF(AND(AE78="DF",AD78&gt;AF78),1,0)+IF(AND(AH78="DF",AG78&gt;AI78),1,0)+IF(AND(AK78="DF",AJ78&gt;AL78),1,0)+IF(AND(AN78="DF",AM78&gt;AO78),1,0)+IF(AND(AQ78="DF",AP78&gt;AR78),1,0)+IF(AND(AT78="DF",AS78&gt;AU78),1,0)+IF(AND(AW78="DF",AV78&gt;AX78),1,0)+IF(AND(AZ78="DF",AY78&gt;BA78),1,0)+IF(AND(BC78="DF",BB78&gt;BD78),1,0)+IF(AND(BF78="DF",BE78&gt;BG78),1,0)+IF(AND(BI78="DF",BH78&gt;BJ78),1,0)+IF(AND(BL78="DF",BK78&gt;BM78),1,0)+IF(AND(BO78="DF",BN78&gt;BP78),1,0)+IF(AND(BR78="DF",BQ78&gt;BS78),1,0)+IF(AND(BU78="DF",BT78&gt;BV78),1,0)+CB27</f>
        <v>0</v>
      </c>
      <c r="CC78" s="93">
        <f>IF(AND(D78="DF",C78&lt;E78),1,0)+IF(AND(G78="DF",F78&lt;H78),1,0)+IF(AND(J78="DF",I78&lt;K78),1,0)+IF(AND(M78="DF",L78&lt;N78),1,0)+IF(AND(P78="DF",O78&lt;Q78),1,0)+IF(AND(S78="DF",R78&lt;T78),1,0)+IF(AND(V78="DF",U78&lt;W78),1,0)+IF(AND(Y78="DF",X78&lt;Z78),1,0)+IF(AND(AB78="DF",AA78&lt;AC78),1,0)+IF(AND(AE78="DF",AD78&lt;AF78),1,0)+IF(AND(AH78="DF",AG78&lt;AI78),1,0)+IF(AND(AK78="DF",AJ78&lt;AL78),1,0)+IF(AND(AN78="DF",AM78&lt;AO78),1,0)+IF(AND(AQ78="DF",AP78&lt;AR78),1,0)+IF(AND(AT78="DF",AS78&lt;AU78),1,0)+IF(AND(AW78="DF",AV78&lt;AX78),1,0)+IF(AND(AZ78="DF",AY78&lt;BA78),1,0)+IF(AND(BC78="DF",BB78&lt;BD78),1,0)+IF(AND(BF78="DF",BE78&lt;BG78),1,0)+IF(AND(BI78="DF",BH78&lt;BJ78),1,0)+IF(AND(BL78="DF",BK78&lt;BM78),1,0)+IF(AND(BO78="DF",BN78&lt;BP78),1,0)+IF(AND(BR78="DF",BQ78&lt;BS78),1,0)+IF(AND(BU78="DF",BT78&lt;BV78),1,0)+CC27</f>
        <v>0</v>
      </c>
      <c r="CD78" s="97">
        <f>SUM(C78)+SUM(F78)+SUM(I78)+SUM(L78)+SUM(O78)+SUM(R78)+SUM(U78)+SUM(X78)+SUM(AA78)+SUM(AD78)+SUM(AG78)+SUM(AJ78)+SUM(AM78)+SUM(AP78)+SUM(AS78)+SUM(AV78)+SUM(AY78)+SUM(BB78)+SUM(BE78)+SUM(BH78)+SUM(BK78)+SUM(BN78)+SUM(BQ78)+SUM(BT78)+CD27</f>
        <v>0</v>
      </c>
      <c r="CE78" s="97">
        <f>SUM(E78)+SUM(H78)+SUM(K78)+SUM(N78)+SUM(Q78)+SUM(T78)+SUM(W78)+SUM(Z78)+SUM(AC78)+SUM(AF78)+SUM(AI78)+SUM(AL78)+SUM(AO78)+SUM(AR78)+SUM(AU78)+SUM(AX78)+SUM(BA78)+SUM(BD78)+SUM(BG78)+SUM(BJ78)+SUM(BM78)+SUM(BP78)+SUM(BS78)+SUM(BV78)+CE27</f>
        <v>0</v>
      </c>
      <c r="CF78" s="101">
        <f>CD78-CE78</f>
        <v>0</v>
      </c>
      <c r="CG78" s="105">
        <f>SUM(BY78*$BY$5)+SUM(BZ78*$BZ$5)+SUM(CA78*$CA$5)+SUM(CB78*$CB$5)+SUM(CC78*$CC$5)</f>
        <v>0</v>
      </c>
      <c r="CH78" s="19"/>
      <c r="CI78" s="129">
        <f>SUM(CL78:CU78)</f>
        <v>0</v>
      </c>
      <c r="CJ78" s="129">
        <f>(CW78+CY78)-(CX78+CZ78)</f>
        <v>0</v>
      </c>
      <c r="CK78" s="19"/>
      <c r="CL78" s="140">
        <f>IF(AND(CG78=$CG$60,C78&gt;E78,D78="-"),$BY$5,0)+IF(AND(CG78=$CG$62,F78&gt;H78,G78="-"),$BY$5,0)+IF(AND(CG78=$CG$64,I78&gt;K78,J78="-"),$BY$5,0)+IF(AND(CG78=$CG$66,L78&gt;N78,M78="-"),$BY$5,0)+IF(AND(CG78=$CG$68,O78&gt;Q78,P78="-"),$BY$5,0)+IF(AND(CG78=$CG$70,R78&gt;T78,S78="-"),$BY$5,0)+IF(AND(CG78=$CG$72,U78&gt;W78,V78="-"),$BY$5,0)+IF(AND(CG78=$CG$74,X78&gt;Z78,Y78="-"),$BY$5,0)+IF(AND(CG78=$CG$76,AA78&gt;AC78,AB78="-"),$BY$5,0)+IF(AND(CG78=$CG$78,AD78&gt;AF78,AE78="-"),$BY$5,0)+IF(AND(CG78=$CG$80,AG78&gt;AI78,AH78="-"),$BY$5,0)+IF(AND(CG78=$CG$82,AJ78&gt;AL78,AK78="-"),$BY$5,0)+IF(AND(CG78=$CG$84,AM78&gt;AO78,AN78="-"),$BY$5,0)+IF(AND(CG78=$CG$86,AP78&gt;AR78,AQ78="-"),$BY$5,0)+IF(AND(CG78=$CG$88,AS78&gt;AU78,AT78="-"),$BY$5,0)+IF(AND(CG78=$CG$90,AV78&gt;AX78,AW78="-"),$BY$5,0)+IF(AND(CG78=$CG$92,AY78&gt;BA78,AZ78="-"),$BY$5,0)+IF(AND(CG78=$CG$94,BB78&gt;BD78,BC78="-"),$BY$5,0)+IF(AND(CG78=$CG$96,BE78&gt;BG78,BF78="-"),$BY$5,0)+IF(AND(CG78=$CG$98,BH78&gt;BJ78,BI78="-"),$BY$5,0)+IF(AND(CG78=$CG$100,BK78&gt;BM78,BL78="-"),$BY$5,0)+IF(AND(CG78=$CG$102,BN78&gt;BP78,BO78="-"),$BY$5,0)+IF(AND(CG78=$CG$104,BQ78&gt;BS78,BR78="-"),$BY$5,0)+IF(AND(CG78=$CG$106,BT78&gt;BV78,BU78="-"),$BY$5,0)</f>
        <v>0</v>
      </c>
      <c r="CM78" s="141">
        <f>IF(AND(CG78=$CG$60,C78=E78,E78&lt;&gt;"",D78="-"),$BZ$5,0)+IF(AND(CG78=$CG$62,F78=H78,H78&lt;&gt;"",G78="-"),$BZ$5,0)+IF(AND(CG78=$CG$64,I78=K78,K78&lt;&gt;"",J78="-"),$BZ$5,0)+IF(AND(CG78=$CG$66,L78=N78,N78&lt;&gt;"",M78="-"),$BZ$5,0)+IF(AND(CG78=$CG$68,O78=Q78,Q78&lt;&gt;"",P78="-"),$BZ$5,0)+IF(AND(CG78=$CG$70,R78=T78,T78&lt;&gt;"",S78="-"),$BZ$5,0)+IF(AND(CG78=$CG$72,U78=W78,W78&lt;&gt;"",V78="-"),$BZ$5,0)+IF(AND(CG78=$CG$74,X78=Z78,Z78&lt;&gt;"",Y78="-"),$BZ$5,0)+IF(AND(CG78=$CG$76,AA78=AC78,AC78&lt;&gt;"",AB78="-"),$BZ$5,0)+IF(AND(CG78=$CG$78,AD78=AF78,AF78&lt;&gt;"",AE78="-"),$BZ$5,0)+IF(AND(CG78=$CG$80,AG78=AI78,AI78&lt;&gt;"",AH78="-"),$BZ$5,0)+IF(AND(CG78=$CG$82,AJ78=AL78,AL78&lt;&gt;"",AK78="-"),$BZ$5,0)+IF(AND(CG78=$CG$84,AM78=AO78,AO78&lt;&gt;"",AN78="-"),$BZ$5,0)+IF(AND(CG78=$CG$86,AP78=AR78,AR78&lt;&gt;"",AQ78="-"),$BZ$5,0)+IF(AND(CG78=$CG$88,AS78=AU78,AU78&lt;&gt;"",AT78="-"),$BZ$5,0)+IF(AND(CG78=$CG$90,AV78=AX78,AX78&lt;&gt;"",AW78="-"),$BZ$5,0)+IF(AND(CG78=$CG$92,AY78=BA78,BA78&lt;&gt;"",AZ78="-"),$BZ$5,0)+IF(AND(CG78=$CG$94,BB78=BD78,BD78&lt;&gt;"",BC78="-"),$BZ$5,0)+IF(AND(CG78=$CG$96,BE78=BG78,BG78&lt;&gt;"",BF78="-"),$BZ$5,0)+IF(AND(CG78=$CG$98,BH78=BJ78,BJ78&lt;&gt;"",BI78="-"),$BZ$5,0)+IF(AND(CG78=$CG$100,BK78=BM78,BM78&lt;&gt;"",BL78="-"),$BZ$5,0)+IF(AND(CG78=$CG$102,BN78=BP78,BP78&lt;&gt;"",BO78="-"),$BZ$5,0)+IF(AND(CG78=$CG$104,BQ78=BS78,BS78&lt;&gt;"",BR78="-"),$BZ$5,0)+IF(AND(CG78=$CG$106,BT78=BV78,BV78&lt;&gt;"",BU78="-"),$BZ$5,0)</f>
        <v>0</v>
      </c>
      <c r="CN78" s="141">
        <f>IF(AND(CG78=$CG$60,C78&lt;E78,D78="-"),$CA$5,0)+IF(AND(CG78=$CG$62,F78&lt;H78,G78="-"),$CA$5,0)+IF(AND(CG78=$CG$64,I78&lt;K78,J78="-"),$CA$5,0)+IF(AND(CG78=$CG$66,L78&lt;N78,M78="-"),$CA$5,0)+IF(AND(CG78=$CG$68,O78&lt;Q78,P78="-"),$CA$5,0)+IF(AND(CG78=$CG$70,R78&lt;T78,S78="-"),$CA$5,0)+IF(AND(CG78=$CG$72,U78&lt;W78,V78="-"),$CA$5,0)+IF(AND(CG78=$CG$74,X78&lt;Z78,Y78="-"),$CA$5,0)+IF(AND(CG78=$CG$76,AA78&lt;AC78,AB78="-"),$CA$5,0)+IF(AND(CG78=$CG$78,AD78&lt;AF78,AE78="-"),$CA$5,0)+IF(AND(CG78=$CG$80,AG78&lt;AI78,AH78="-"),$CA$5,0)+IF(AND(CG78=$CG$82,AJ78&lt;AL78,AK78="-"),$CA$5,0)+IF(AND(CG78=$CG$84,AM78&lt;AO78,AN78="-"),$CA$5,0)+IF(AND(CG78=$CG$86,AP78&lt;AR78,AQ78="-"),$CA$5,0)+IF(AND(CG78=$CG$88,AS78&lt;AU78,AT78="-"),$CA$5,0)+IF(AND(CG78=$CG$90,AV78&lt;AX78,AW78="-"),$CA$5,0)+IF(AND(CG78=$CG$92,AY78&lt;BA78,AZ78="-"),$CA$5,0)+IF(AND(CG78=$CG$94,BB78&lt;BD78,BC78="-"),$CA$5,0)+IF(AND(CG78=$CG$96,BE78&lt;BG78,BF78="-"),$CA$5,0)+IF(AND(CG78=$CG$98,BH78&lt;BJ78,BI78="-"),$CA$5,0)+IF(AND(CG78=$CG$100,BK78&lt;BM78,BL78="-"),$CA$5,0)+IF(AND(CG78=$CG$102,BN78&lt;BP78,BO78="-"),$CA$5,0)+IF(AND(CG78=$CG$104,BQ78&lt;BS78,BR78="-"),$CA$5,0)+IF(AND(CG78=$CG$106,BT78&lt;BV78,BU78="-"),$CA$5,0)</f>
        <v>0</v>
      </c>
      <c r="CO78" s="141">
        <f>IF(AND(CG78=$CG$60,C78&gt;E78,D78="DF"),$CB$5,0)+IF(AND(CG78=$CG$62,F78&gt;H78,G78="DF"),$CB$5,0)+IF(AND(CG78=$CG$64,I78&gt;K78,J78="DF"),$CB$5,0)+IF(AND(CG78=$CG$66,L78&gt;N78,M78="DF"),$CB$5,0)+IF(AND(CG78=$CG$68,O78&gt;Q78,P78="DF"),$CB$5,0)+IF(AND(CG78=$CG$70,R78&gt;T78,S78="DF"),$CB$5,0)+IF(AND(CG78=$CG$72,U78&gt;W78,V78="DF"),$CB$5,0)+IF(AND(CG78=$CG$74,X78&gt;Z78,Y78="DF"),$CB$5,0)+IF(AND(CG78=$CG$76,AA78&gt;AC78,AB78="DF"),$CB$5,0)+IF(AND(CG78=$CG$78,AD78&gt;AF78,AE78="DF"),$CB$5,0)+IF(AND(CG78=$CG$80,AG78&gt;AI78,AH78="DF"),$CB$5,0)+IF(AND(CG78=$CG$82,AJ78&gt;AL78,AK78="DF"),$CB$5,0)+IF(AND(CG78=$CG$84,AM78&gt;AO78,AN78="DF"),$CB$5,0)+IF(AND(CG78=$CG$86,AP78&gt;AR78,AQ78="DF"),$CB$5,0)+IF(AND(CG78=$CG$88,AS78&gt;AU78,AT78="DF"),$CB$5,0)+IF(AND(CG78=$CG$90,AV78&gt;AX78,AW78="DF"),$CB$5,0)+IF(AND(CG78=$CG$92,AY78&gt;BA78,AZ78="DF"),$CB$5,0)+IF(AND(CG78=$CG$94,BB78&gt;BD78,BC78="DF"),$CB$5,0)+IF(AND(CG78=$CG$96,BE78&gt;BG78,BF78="DF"),$CB$5,0)+IF(AND(CG78=$CG$98,BH78&gt;BJ78,BI78="DF"),$CB$5,0)+IF(AND(CG78=$CG$100,BK78&gt;BM78,BL78="DF"),$CB$5,0)+IF(AND(CG78=$CG$102,BN78&gt;BP78,BO78="DF"),$CB$5,0)+IF(AND(CG78=$CG$104,BQ78&gt;BS78,BR78="DF"),$CB$5,0)+IF(AND(CG78=$CG$106,BT78&gt;BV78,BU78="DF"),$CB$5,0)</f>
        <v>0</v>
      </c>
      <c r="CP78" s="142">
        <f>IF(AND(CG78=$CG$60,C78&lt;E78,D78="DF"),$CC$5,0)+IF(AND(CG78=$CG$62,F78&lt;H78,G78="DF"),$CC$5,0)+IF(AND(CG78=$CG$64,I78&lt;K78,J78="DF"),$CC$5,0)+IF(AND(CG78=$CG$66,L78&lt;N78,M78="DF"),$CC$5,0)+IF(AND(CG78=$CG$68,O78&lt;Q78,P78="DF"),$CC$5,0)+IF(AND(CG78=$CG$70,R78&lt;T78,S78="DF"),$CC$5,0)+IF(AND(CG78=$CG$72,U78&lt;W78,V78="DF"),$CC$5,0)+IF(AND(CG78=$CG$74,X78&lt;Z78,Y78="DF"),$CC$5,0)+IF(AND(CG78=$CG$76,AA78&lt;AC78,AB78="DF"),$CC$5,0)+IF(AND(CG78=$CG$78,AD78&lt;AF78,AE78="DF"),$CC$5,0)+IF(AND(CG78=$CG$80,AG78&lt;AI78,AH78="DF"),$CC$5,0)+IF(AND(CG78=$CG$82,AJ78&lt;AL78,AK78="DF"),$CC$5,0)+IF(AND(CG78=$CG$84,AM78&lt;AO78,AN78="DF"),$CC$5,0)+IF(AND(CG78=$CG$86,AP78&lt;AR78,AQ78="DF"),$CC$5,0)+IF(AND(CG78=$CG$88,AS78&lt;AU78,AT78="DF"),$CC$5,0)+IF(AND(CG78=$CG$90,AV78&lt;AX78,AW78="DF"),$CC$5,0)+IF(AND(CG78=$CG$92,AY78&lt;BA78,AZ78="DF"),$CC$5,0)+IF(AND(CG78=$CG$94,BB78&lt;BD78,BC78="DF"),$CC$5,0)+IF(AND(CG78=$CG$96,BE78&lt;BG78,BF78="DF"),$CC$5,0)+IF(AND(CG78=$CG$98,BH78&lt;BJ78,BI78="DF"),$CC$5,0)+IF(AND(CG78=$CG$100,BK78&lt;BM78,BL78="DF"),$CC$5,0)+IF(AND(CG78=$CG$102,BN78&lt;BP78,BO78="DF"),$CC$5,0)+IF(AND(CG78=$CG$104,BQ78&lt;BS78,BR78="DF"),$CC$5,0)+IF(AND(CG78=$CG$106,BT78&lt;BV78,BU78="DF"),$CC$5,0)</f>
        <v>0</v>
      </c>
      <c r="CQ78" s="146">
        <f>IF(AND(CG78=$CG$60,C27&gt;E27,D27="-"),$BY$5,0)+IF(AND(CG78=$CG$62,F27&gt;H27,G27="-"),$BY$5,0)+IF(AND(CG78=$CG$64,I27&gt;K27,J27="-"),$BY$5,0)+IF(AND(CG78=$CG$66,L27&gt;N27,M27="-"),$BY$5,0)+IF(AND(CG78=$CG$68,O27&gt;Q27,P27="-"),$BY$5,0)+IF(AND(CG78=$CG$70,R27&gt;T27,S27="-"),$BY$5,0)+IF(AND(CG78=$CG$72,U27&gt;W27,V27="-"),$BY$5,0)+IF(AND(CG78=$CG$74,X27&gt;Z27,Y27="-"),$BY$5,0)+IF(AND(CG78=$CG$76,AA27&gt;AC27,AB27="-"),$BY$5,0)+IF(AND(CG78=$CG$78,AD27&gt;AF27,AE27="-"),$BY$5,0)+IF(AND(CG78=$CG$80,AG27&gt;AI27,AH27="-"),$BY$5,0)+IF(AND(CG78=$CG$82,AJ27&gt;AL27,AK27="-"),$BY$5,0)+IF(AND(CG78=$CG$84,AM27&gt;AO27,AN27="-"),$BY$5,0)+IF(AND(CG78=$CG$86,AP27&gt;AR27,AQ27="-"),$BY$5,0)+IF(AND(CG78=$CG$88,AS27&gt;AU27,AT27="-"),$BY$5,0)+IF(AND(CG78=$CG$90,AV27&gt;AX27,AW27="-"),$BY$5,0)+IF(AND(CG78=$CG$92,AY27&gt;BA27,AZ27="-"),$BY$5,0)+IF(AND(CG78=$CG$94,BB27&gt;BD27,BC27="-"),$BY$5,0)+IF(AND(CG78=$CG$96,BE27&gt;BG27,BF27="-"),$BY$5,0)+IF(AND(CG78=$CG$98,BH27&gt;BJ27,BI27="-"),$BY$5,0)+IF(AND(CG78=$CG$100,BK27&gt;BM27,BL27="-"),$BY$5,0)+IF(AND(CG78=$CG$102,BN27&gt;BP27,BO27="-"),$BY$5,0)+IF(AND(CG78=$CG$104,BQ27&gt;BS27,BR27="-"),$BY$5,0)+IF(AND(CG78=$CG$106,BT27&gt;BV27,BU27="-"),$BY$5,0)</f>
        <v>0</v>
      </c>
      <c r="CR78" s="147">
        <f>IF(AND(CG78=$CG$60,C27=E27,E27&lt;&gt;"",D27="-"),$BZ$5,0)+IF(AND(CG78=$CG$62,F27=H27,H27&lt;&gt;"",G27="-"),$BZ$5,0)+IF(AND(CG78=$CG$64,I27=K27,K27&lt;&gt;"",J27="-"),$BZ$5,0)+IF(AND(CG78=$CG$66,L27=N27,N27&lt;&gt;"",M27="-"),$BZ$5,0)+IF(AND(CG78=$CG$68,O27=Q27,Q27&lt;&gt;"",P27="-"),$BZ$5,0)+IF(AND(CG78=$CG$70,R27=T27,T27&lt;&gt;"",S27="-"),$BZ$5,0)+IF(AND(CG78=$CG$72,U27=W27,W27&lt;&gt;"",V27="-"),$BZ$5,0)+IF(AND(CG78=$CG$74,X27=Z27,Z27&lt;&gt;"",Y27="-"),$BZ$5,0)+IF(AND(CG78=$CG$76,AA27=AC27,AC27&lt;&gt;"",AB27="-"),$BZ$5,0)+IF(AND(CG78=$CG$78,AD27=AF27,AF27&lt;&gt;"",AE27="-"),$BZ$5,0)+IF(AND(CG78=$CG$80,AG27=AI27,AI27&lt;&gt;"",AH27="-"),$BZ$5,0)+IF(AND(CG78=$CG$82,AJ27=AL27,AL27&lt;&gt;"",AK27="-"),$BZ$5,0)+IF(AND(CG78=$CG$84,AM27=AO27,AO27&lt;&gt;"",AN27="-"),$BZ$5,0)+IF(AND(CG78=$CG$86,AP27=AR27,AR27&lt;&gt;"",AQ27="-"),$BZ$5,0)+IF(AND(CG78=$CG$88,AS27=AU27,AU27&lt;&gt;"",AT27="-"),$BZ$5,0)+IF(AND(CG78=$CG$90,AV27=AX27,AX27&lt;&gt;"",AW27="-"),$BZ$5,0)+IF(AND(CG78=$CG$92,AY27=BA27,BA27&lt;&gt;"",AZ27="-"),$BZ$5,0)+IF(AND(CG78=$CG$94,BB27=BD27,BD27&lt;&gt;"",BC27="-"),$BZ$5,0)+IF(AND(CG78=$CG$96,BE27=BG27,BG27&lt;&gt;"",BF27="-"),$BZ$5,0)+IF(AND(CG78=$CG$98,BH27=BJ27,BJ27&lt;&gt;"",BI27="-"),$BZ$5,0)+IF(AND(CG78=$CG$100,BK27=BM27,BM27&lt;&gt;"",BL27="-"),$BZ$5,0)+IF(AND(CG78=$CG$102,BN27=BP27,BP27&lt;&gt;"",BO27="-"),$BZ$5,0)+IF(AND(CG78=$CG$104,BQ27=BS27,BS27&lt;&gt;"",BR27="-"),$BZ$5,0)+IF(AND(CG78=$CG$106,BT27=BV27,BV27&lt;&gt;"",BU27="-"),$BZ$5,0)</f>
        <v>0</v>
      </c>
      <c r="CS78" s="147">
        <f>IF(AND(CG78=$CG$60,C27&lt;E27,D27="-"),$CA$5,0)+IF(AND(CG78=$CG$62,F27&lt;H27,G27="-"),$CA$5,0)+IF(AND(CG78=$CG$64,I27&lt;K27,J27="-"),$CA$5,0)+IF(AND(CG78=$CG$66,L27&lt;N27,M27="-"),$CA$5,0)+IF(AND(CG78=$CG$68,O27&lt;Q27,P27="-"),$CA$5,0)+IF(AND(CG78=$CG$70,R27&lt;T27,S27="-"),$CA$5,0)+IF(AND(CG78=$CG$72,U27&lt;W27,V27="-"),$CA$5,0)+IF(AND(CG78=$CG$74,X27&lt;Z27,Y27="-"),$CA$5,0)+IF(AND(CG78=$CG$76,AA27&lt;AC27,AB27="-"),$CA$5,0)+IF(AND(CG78=$CG$78,AD27&lt;AF27,AE27="-"),$CA$5,0)+IF(AND(CG78=$CG$80,AG27&lt;AI27,AH27="-"),$CA$5,0)+IF(AND(CG78=$CG$82,AJ27&lt;AL27,AK27="-"),$CA$5,0)+IF(AND(CG78=$CG$84,AM27&lt;AO27,AN27="-"),$CA$5,0)+IF(AND(CG78=$CG$86,AP27&lt;AR27,AQ27="-"),$CA$5,0)+IF(AND(CG78=$CG$88,AS27&lt;AU27,AT27="-"),$CA$5,0)+IF(AND(CG78=$CG$90,AV27&lt;AX27,AW27="-"),$CA$5,0)+IF(AND(CG78=$CG$92,AY27&lt;BA27,AZ27="-"),$CA$5,0)+IF(AND(CG78=$CG$94,BB27&lt;BD27,BC27="-"),$CA$5,0)+IF(AND(CG78=$CG$96,BE27&lt;BG27,BF27="-"),$CA$5,0)+IF(AND(CG78=$CG$98,BH27&lt;BJ27,BI27="-"),$CA$5,0)+IF(AND(CG78=$CG$100,BK27&lt;BM27,BL27="-"),$CA$5,0)+IF(AND(CG78=$CG$102,BN27&lt;BP27,BO27="-"),$CA$5,0)+IF(AND(CG78=$CG$104,BQ27&lt;BS27,BR27="-"),$CA$5,0)+IF(AND(CG78=$CG$106,BT27&lt;BV27,BU27="-"),$CA$5,0)</f>
        <v>0</v>
      </c>
      <c r="CT78" s="147">
        <f>IF(AND(CG78=$CG$60,C27&gt;E27,D27="DF"),$CB$5,0)+IF(AND(CG78=$CG$62,F27&gt;H27,G27="DF"),$CB$5,0)+IF(AND(CG78=$CG$64,I27&gt;K27,J27="DF"),$CB$5,0)+IF(AND(CG78=$CG$66,L27&gt;N27,M27="DF"),$CB$5,0)+IF(AND(CG78=$CG$68,O27&gt;Q27,P27="DF"),$CB$5,0)+IF(AND(CG78=$CG$70,R27&gt;T27,S27="DF"),$CB$5,0)+IF(AND(CG78=$CG$72,U27&gt;W27,V27="DF"),$CB$5,0)+IF(AND(CG78=$CG$74,X27&gt;Z27,Y27="DF"),$CB$5,0)+IF(AND(CG78=$CG$76,AA27&gt;AC27,AB27="DF"),$CB$5,0)+IF(AND(CG78=$CG$78,AD27&gt;AF27,AE27="DF"),$CB$5,0)+IF(AND(CG78=$CG$80,AG27&gt;AI27,AH27="DF"),$CB$5,0)+IF(AND(CG78=$CG$82,AJ27&gt;AL27,AK27="DF"),$CB$5,0)+IF(AND(CG78=$CG$84,AM27&gt;AO27,AN27="DF"),$CB$5,0)+IF(AND(CG78=$CG$86,AP27&gt;AR27,AQ27="DF"),$CB$5,0)+IF(AND(CG78=$CG$88,AS27&gt;AU27,AT27="DF"),$CB$5,0)+IF(AND(CG78=$CG$90,AV27&gt;AX27,AW27="DF"),$CB$5,0)+IF(AND(CG78=$CG$92,AY27&gt;BA27,AZ27="DF"),$CB$5,0)+IF(AND(CG78=$CG$94,BB27&gt;BD27,BC27="DF"),$CB$5,0)+IF(AND(CG78=$CG$96,BE27&gt;BG27,BF27="DF"),$CB$5,0)+IF(AND(CG78=$CG$98,BH27&gt;BJ27,BI27="DF"),$CB$5,0)+IF(AND(CG78=$CG$100,BK27&gt;BM27,BL27="DF"),$CB$5,0)+IF(AND(CG78=$CG$102,BN27&gt;BP27,BO27="DF"),$CB$5,0)+IF(AND(CG78=$CG$104,BQ27&gt;BS27,BR27="DF"),$CB$5,0)+IF(AND(CG78=$CG$106,BT27&gt;BV27,BU27="DF"),$CB$5,0)</f>
        <v>0</v>
      </c>
      <c r="CU78" s="148">
        <f>IF(AND(CG78=$CG$60,C27&lt;E27,D27="DF"),$CC$5,0)+IF(AND(CG78=$CG$62,F27&lt;H27,G27="DF"),$CC$5,0)+IF(AND(CG78=$CG$64,I27&lt;K27,J27="DF"),$CC$5,0)+IF(AND(CG78=$CG$66,L27&lt;N27,M27="DF"),$CC$5,0)+IF(AND(CG78=$CG$68,O27&lt;Q27,P27="DF"),$CC$5,0)+IF(AND(CG78=$CG$70,R27&lt;T27,S27="DF"),$CC$5,0)+IF(AND(CG78=$CG$72,U27&lt;W27,V27="DF"),$CC$5,0)+IF(AND(CG78=$CG$74,X27&lt;Z27,Y27="DF"),$CC$5,0)+IF(AND(CG78=$CG$76,AA27&lt;AC27,AB27="DF"),$CC$5,0)+IF(AND(CG78=$CG$78,AD27&lt;AF27,AE27="DF"),$CC$5,0)+IF(AND(CG78=$CG$80,AG27&lt;AI27,AH27="DF"),$CC$5,0)+IF(AND(CG78=$CG$82,AJ27&lt;AL27,AK27="DF"),$CC$5,0)+IF(AND(CG78=$CG$84,AM27&lt;AO27,AN27="DF"),$CC$5,0)+IF(AND(CG78=$CG$86,AP27&lt;AR27,AQ27="DF"),$CC$5,0)+IF(AND(CG78=$CG$88,AS27&lt;AU27,AT27="DF"),$CC$5,0)+IF(AND(CG78=$CG$90,AV27&lt;AX27,AW27="DF"),$CC$5,0)+IF(AND(CG78=$CG$92,AY27&lt;BA27,AZ27="DF"),$CC$5,0)+IF(AND(CG78=$CG$94,BB27&lt;BD27,BC27="DF"),$CC$5,0)+IF(AND(CG78=$CG$96,BE27&lt;BG27,BF27="DF"),$CC$5,0)+IF(AND(CG78=$CG$98,BH27&lt;BJ27,BI27="DF"),$CC$5,0)+IF(AND(CG78=$CG$100,BK27&lt;BM27,BL27="DF"),$CC$5,0)+IF(AND(CG78=$CG$102,BN27&lt;BP27,BO27="DF"),$CC$5,0)+IF(AND(CG78=$CG$104,BQ27&lt;BS27,BR27="DF"),$CC$5,0)+IF(AND(CG78=$CG$106,BT27&lt;BV27,BU27="DF"),$CC$5,0)</f>
        <v>0</v>
      </c>
      <c r="CV78" s="19"/>
      <c r="CW78" s="156">
        <f>IF(AND(CG78=$CG$60),SUM(C78),0)+IF(AND(CG78=$CG$62),SUM(F78),0)+IF(AND(CG78=$CG$64),SUM(I78),0)+IF(AND(CG78=$CG$66),SUM(L78),0)+IF(AND(CG78=$CG$68),SUM(O78),0)+IF(AND(CG78=$CG$70),SUM(R78),0)+IF(AND(CG78=$CG$72),SUM(U78),0)+IF(AND(CG78=$CG$74),SUM(X78),0)+IF(AND(CG78=$CG$76),SUM(AA78),0)+IF(AND(CG78=$CG$78),SUM(AD78),0)+IF(AND(CG78=$CG$80),SUM(AG78),0)+IF(AND(CG78=$CG$82),SUM(AJ78),0)+IF(AND(CG78=$CG$84),SUM(AM78),0)+IF(AND(CG78=$CG$86),SUM(AP78),0)+IF(AND(CG78=$CG$88),SUM(AS78),0)+IF(AND(CG78=$CG$90),SUM(AV78),0)+IF(AND(CG78=$CG$92),SUM(AY78),0)+IF(AND(CG78=$CG$94),SUM(BB78),0)+IF(AND(CG78=$CG$96),SUM(BE78),0)+IF(AND(CG78=$CG$98),SUM(BH78),0)+IF(AND(CG78=$CG$100),SUM(BK78),0)+IF(AND(CG78=$CG$102),SUM(BN78),0)+IF(AND(CG78=$CG$104),SUM(BQ78),0)+IF(AND(CG78=$CG$106),SUM(BT78),0)</f>
        <v>0</v>
      </c>
      <c r="CX78" s="136">
        <f>IF(AND(CG78=$CG$60),SUM(E78),0)+IF(AND(CG78=$CG$62),SUM(H78),0)+IF(AND(CG78=$CG$64),SUM(K78),0)+IF(AND(CG78=$CG$66),SUM(N78),0)+IF(AND(CG78=$CG$68),SUM(Q78),0)+IF(AND(CG78=$CG$70),SUM(T78),0)+IF(AND(CG78=$CG$72),SUM(W78),0)+IF(AND(CG78=$CG$74),SUM(Z78),0)+IF(AND(CG78=$CG$76),SUM(AC78),0)+IF(AND(CG78=$CG$78),SUM(AF78),0)+IF(AND(CG78=$CG$80),SUM(AI78),0)+IF(AND(CG78=$CG$82),SUM(AL78),0)+IF(AND(CG78=$CG$84),SUM(AO78),0)+IF(AND(CG78=$CG$86),SUM(AR78),0)+IF(AND(CG78=$CG$88),SUM(AU78),0)+IF(AND(CG78=$CG$90),SUM(AX78),0)+IF(AND(CG78=$CG$92),SUM(BA78),0)+IF(AND(CG78=$CG$94),SUM(BD78),0)+IF(AND(CG78=$CG$96),SUM(BG78),0)+IF(AND(CG78=$CG$98),SUM(BJ78),0)+IF(AND(CG78=$CG$100),SUM(BM78),0)+IF(AND(CG78=$CG$102),SUM(BP78),0)+IF(AND(CG78=$CG$104),SUM(BS78),0)+IF(AND(CG78=$CG$106),SUM(BV78),0)</f>
        <v>0</v>
      </c>
      <c r="CY78" s="159">
        <f>IF(AND(CG78=$CG$60),SUM(C27),0)+IF(AND(CG78=$CG$62),SUM(F27),0)+IF(AND(CG78=$CG$64),SUM(I27),0)+IF(AND(CG78=$CG$66),SUM(L27),0)+IF(AND(CG78=$CG$68),SUM(O27),0)+IF(AND(CG78=$CG$70),SUM(R27),0)+IF(AND(CG78=$CG$72),SUM(U27),0)+IF(AND(CG78=$CG$74),SUM(X27),0)+IF(AND(CG78=$CG$76),SUM(AA27),0)+IF(AND(CG78=$CG$78),SUM(AD27),0)+IF(AND(CG78=$CG$80),SUM(AG27),0)+IF(AND(CG78=$CG$82),SUM(AJ27),0)+IF(AND(CG78=$CG$84),SUM(AM27),0)+IF(AND(CG78=$CG$86),SUM(AP27),0)+IF(AND(CG78=$CG$88),SUM(AS27),0)+IF(AND(CG78=$CG$90),SUM(AV27),0)+IF(AND(CG78=$CG$92),SUM(AY27),0)+IF(AND(CG78=$CG$94),SUM(BB27),0)+IF(AND(CG78=$CG$96),SUM(BE27),0)+IF(AND(CG78=$CG$98),SUM(BH27),0)+IF(AND(CG78=$CG$100),SUM(BK27),0)+IF(AND(CG78=$CG$102),SUM(BN27),0)+IF(AND(CG78=$CG$104),SUM(BQ27),0)+IF(AND(CG78=$CG$106),SUM(BT27),0)</f>
        <v>0</v>
      </c>
      <c r="CZ78" s="148">
        <f>IF(AND(CG78=$CG$60),SUM(E27),0)+IF(AND(CG78=$CG$62),SUM(H27),0)+IF(AND(CG78=$CG$64),SUM(K27),0)+IF(AND(CG78=$CG$66),SUM(N27),0)+IF(AND(CG78=$CG$68),SUM(Q27),0)+IF(AND(CG78=$CG$70),SUM(T27),0)+IF(AND(CG78=$CG$72),SUM(W27),0)+IF(AND(CG78=$CG$74),SUM(Z27),0)+IF(AND(CG78=$CG$76),SUM(AC27),0)+IF(AND(CG78=$CG$78),SUM(AF27),0)+IF(AND(CG78=$CG$80),SUM(AI27),0)+IF(AND(CG78=$CG$82),SUM(AL27),0)+IF(AND(CG78=$CG$84),SUM(AO27),0)+IF(AND(CG78=$CG$86),SUM(AR27),0)+IF(AND(CG78=$CG$88),SUM(AU27),0)+IF(AND(CG78=$CG$90),SUM(AX27),0)+IF(AND(CG78=$CG$92),SUM(BA27),0)+IF(AND(CG78=$CG$94),SUM(BD27),0)+IF(AND(CG78=$CG$96),SUM(BG27),0)+IF(AND(CG78=$CG$98),SUM(BJ27),0)+IF(AND(CG78=$CG$100),SUM(BM27),0)+IF(AND(CG78=$CG$102),SUM(BP27),0)+IF(AND(CG78=$CG$104),SUM(BS27),0)+IF(AND(CG78=$CG$106),SUM(BV27),0)</f>
        <v>0</v>
      </c>
      <c r="DA78" s="19"/>
    </row>
    <row r="79" spans="2:105" ht="12" customHeight="1" x14ac:dyDescent="0.35">
      <c r="B79" s="452" t="str">
        <f>B28</f>
        <v>EQUIPO K</v>
      </c>
      <c r="C79" s="482" t="str">
        <f>IF(AG59&lt;&gt;"",AG59,"")</f>
        <v/>
      </c>
      <c r="D79" s="435"/>
      <c r="E79" s="462"/>
      <c r="F79" s="434" t="str">
        <f>IF(AG61&lt;&gt;"",AG61,"")</f>
        <v/>
      </c>
      <c r="G79" s="435"/>
      <c r="H79" s="462"/>
      <c r="I79" s="434" t="str">
        <f>IF(AG63&lt;&gt;"",AG63,"")</f>
        <v/>
      </c>
      <c r="J79" s="435"/>
      <c r="K79" s="462"/>
      <c r="L79" s="434" t="str">
        <f>IF(AG65&lt;&gt;"",AG65,"")</f>
        <v/>
      </c>
      <c r="M79" s="435"/>
      <c r="N79" s="462"/>
      <c r="O79" s="434" t="str">
        <f>IF(AG67&lt;&gt;"",AG67,"")</f>
        <v/>
      </c>
      <c r="P79" s="435"/>
      <c r="Q79" s="462"/>
      <c r="R79" s="434" t="str">
        <f>IF(AG69&lt;&gt;"",AG69,"")</f>
        <v/>
      </c>
      <c r="S79" s="435"/>
      <c r="T79" s="462"/>
      <c r="U79" s="434" t="str">
        <f>IF(AG71&lt;&gt;"",AG71,"")</f>
        <v/>
      </c>
      <c r="V79" s="435"/>
      <c r="W79" s="462"/>
      <c r="X79" s="434" t="str">
        <f>IF(AG73&lt;&gt;"",AG73,"")</f>
        <v/>
      </c>
      <c r="Y79" s="435"/>
      <c r="Z79" s="462"/>
      <c r="AA79" s="434" t="str">
        <f>IF(AG75&lt;&gt;"",AG75,"")</f>
        <v/>
      </c>
      <c r="AB79" s="435"/>
      <c r="AC79" s="462"/>
      <c r="AD79" s="434" t="str">
        <f>IF(AG77&lt;&gt;"",AG77,"")</f>
        <v/>
      </c>
      <c r="AE79" s="435"/>
      <c r="AF79" s="462"/>
      <c r="AG79" s="445"/>
      <c r="AH79" s="446"/>
      <c r="AI79" s="481"/>
      <c r="AJ79" s="471" t="str">
        <f>IF(ISNA(VLOOKUP(CONCATENATE($B79,AJ$58,"2"),'P&amp;R'!$N$8:$Q$1113,2,FALSE)), "", VLOOKUP(CONCATENATE($B79,AJ$58,"2"),'P&amp;R'!$N$8:$Q$1113,2,FALSE))</f>
        <v/>
      </c>
      <c r="AK79" s="472"/>
      <c r="AL79" s="473"/>
      <c r="AM79" s="471" t="str">
        <f>IF(ISNA(VLOOKUP(CONCATENATE($B79,AM$58,"2"),'P&amp;R'!$N$8:$Q$1113,2,FALSE)), "", VLOOKUP(CONCATENATE($B79,AM$58,"2"),'P&amp;R'!$N$8:$Q$1113,2,FALSE))</f>
        <v/>
      </c>
      <c r="AN79" s="472"/>
      <c r="AO79" s="473"/>
      <c r="AP79" s="471" t="str">
        <f>IF(ISNA(VLOOKUP(CONCATENATE($B79,AP$58,"2"),'P&amp;R'!$N$8:$Q$1113,2,FALSE)), "", VLOOKUP(CONCATENATE($B79,AP$58,"2"),'P&amp;R'!$N$8:$Q$1113,2,FALSE))</f>
        <v/>
      </c>
      <c r="AQ79" s="472"/>
      <c r="AR79" s="473"/>
      <c r="AS79" s="471" t="str">
        <f>IF(ISNA(VLOOKUP(CONCATENATE($B79,AS$58,"2"),'P&amp;R'!$N$8:$Q$1113,2,FALSE)), "", VLOOKUP(CONCATENATE($B79,AS$58,"2"),'P&amp;R'!$N$8:$Q$1113,2,FALSE))</f>
        <v/>
      </c>
      <c r="AT79" s="472"/>
      <c r="AU79" s="473"/>
      <c r="AV79" s="471" t="str">
        <f>IF(ISNA(VLOOKUP(CONCATENATE($B79,AV$58,"2"),'P&amp;R'!$N$8:$Q$1113,2,FALSE)), "", VLOOKUP(CONCATENATE($B79,AV$58,"2"),'P&amp;R'!$N$8:$Q$1113,2,FALSE))</f>
        <v/>
      </c>
      <c r="AW79" s="472"/>
      <c r="AX79" s="473"/>
      <c r="AY79" s="471" t="str">
        <f>IF(ISNA(VLOOKUP(CONCATENATE($B79,AY$58,"2"),'P&amp;R'!$N$8:$Q$1113,2,FALSE)), "", VLOOKUP(CONCATENATE($B79,AY$58,"2"),'P&amp;R'!$N$8:$Q$1113,2,FALSE))</f>
        <v/>
      </c>
      <c r="AZ79" s="472"/>
      <c r="BA79" s="473"/>
      <c r="BB79" s="471" t="str">
        <f>IF(ISNA(VLOOKUP(CONCATENATE($B79,BB$58,"2"),'P&amp;R'!$N$8:$Q$1113,2,FALSE)), "", VLOOKUP(CONCATENATE($B79,BB$58,"2"),'P&amp;R'!$N$8:$Q$1113,2,FALSE))</f>
        <v/>
      </c>
      <c r="BC79" s="472"/>
      <c r="BD79" s="473"/>
      <c r="BE79" s="471" t="str">
        <f>IF(ISNA(VLOOKUP(CONCATENATE($B79,BE$58,"2"),'P&amp;R'!$N$8:$Q$1113,2,FALSE)), "", VLOOKUP(CONCATENATE($B79,BE$58,"2"),'P&amp;R'!$N$8:$Q$1113,2,FALSE))</f>
        <v/>
      </c>
      <c r="BF79" s="472"/>
      <c r="BG79" s="473"/>
      <c r="BH79" s="471" t="str">
        <f>IF(ISNA(VLOOKUP(CONCATENATE($B79,BH$58,"2"),'P&amp;R'!$N$8:$Q$1113,2,FALSE)), "", VLOOKUP(CONCATENATE($B79,BH$58,"2"),'P&amp;R'!$N$8:$Q$1113,2,FALSE))</f>
        <v/>
      </c>
      <c r="BI79" s="472"/>
      <c r="BJ79" s="473"/>
      <c r="BK79" s="471" t="str">
        <f>IF(ISNA(VLOOKUP(CONCATENATE($B79,BK$58,"2"),'P&amp;R'!$N$8:$Q$1113,2,FALSE)), "", VLOOKUP(CONCATENATE($B79,BK$58,"2"),'P&amp;R'!$N$8:$Q$1113,2,FALSE))</f>
        <v/>
      </c>
      <c r="BL79" s="472"/>
      <c r="BM79" s="473"/>
      <c r="BN79" s="471" t="str">
        <f>IF(ISNA(VLOOKUP(CONCATENATE($B79,BN$58,"2"),'P&amp;R'!$N$8:$Q$1113,2,FALSE)), "", VLOOKUP(CONCATENATE($B79,BN$58,"2"),'P&amp;R'!$N$8:$Q$1113,2,FALSE))</f>
        <v/>
      </c>
      <c r="BO79" s="472"/>
      <c r="BP79" s="473"/>
      <c r="BQ79" s="471" t="str">
        <f>IF(ISNA(VLOOKUP(CONCATENATE($B79,BQ$58,"2"),'P&amp;R'!$N$8:$Q$1113,2,FALSE)), "", VLOOKUP(CONCATENATE($B79,BQ$58,"2"),'P&amp;R'!$N$8:$Q$1113,2,FALSE))</f>
        <v/>
      </c>
      <c r="BR79" s="472"/>
      <c r="BS79" s="473"/>
      <c r="BT79" s="471" t="str">
        <f>IF(ISNA(VLOOKUP(CONCATENATE($B79,BT$58,"2"),'P&amp;R'!$N$8:$Q$1113,2,FALSE)), "", VLOOKUP(CONCATENATE($B79,BT$58,"2"),'P&amp;R'!$N$8:$Q$1113,2,FALSE))</f>
        <v/>
      </c>
      <c r="BU79" s="472"/>
      <c r="BV79" s="473"/>
      <c r="BW79" s="164"/>
      <c r="BX79" s="85"/>
      <c r="BY79" s="88"/>
      <c r="BZ79" s="88"/>
      <c r="CA79" s="88"/>
      <c r="CB79" s="92"/>
      <c r="CC79" s="92"/>
      <c r="CD79" s="96"/>
      <c r="CE79" s="96"/>
      <c r="CF79" s="100"/>
      <c r="CG79" s="104"/>
      <c r="CH79" s="19"/>
      <c r="CI79" s="122"/>
      <c r="CJ79" s="122"/>
      <c r="CK79" s="19"/>
      <c r="CL79" s="137"/>
      <c r="CM79" s="138"/>
      <c r="CN79" s="138"/>
      <c r="CO79" s="138"/>
      <c r="CP79" s="139"/>
      <c r="CQ79" s="143"/>
      <c r="CR79" s="144"/>
      <c r="CS79" s="144"/>
      <c r="CT79" s="144"/>
      <c r="CU79" s="145"/>
      <c r="CV79" s="19"/>
      <c r="CW79" s="154"/>
      <c r="CX79" s="155"/>
      <c r="CY79" s="160"/>
      <c r="CZ79" s="161"/>
      <c r="DA79" s="19"/>
    </row>
    <row r="80" spans="2:105" ht="24.9" customHeight="1" x14ac:dyDescent="0.35">
      <c r="B80" s="449"/>
      <c r="C80" s="3" t="str">
        <f>IF(AI60&lt;&gt;"",AI60,"")</f>
        <v/>
      </c>
      <c r="D80" s="62" t="str">
        <f>IF(AH60&lt;&gt;"",AH60,"")</f>
        <v/>
      </c>
      <c r="E80" s="4" t="str">
        <f>IF(AG60&lt;&gt;"",AG60,"")</f>
        <v/>
      </c>
      <c r="F80" s="6" t="str">
        <f>IF(AI62&lt;&gt;"",AI62,"")</f>
        <v/>
      </c>
      <c r="G80" s="62" t="str">
        <f>IF(AH62&lt;&gt;"",AH62,"")</f>
        <v/>
      </c>
      <c r="H80" s="7" t="str">
        <f>IF(AG62&lt;&gt;"",AG62,"")</f>
        <v/>
      </c>
      <c r="I80" s="6" t="str">
        <f>IF(AI64&lt;&gt;"",AI64,"")</f>
        <v/>
      </c>
      <c r="J80" s="62" t="str">
        <f>IF(AH64&lt;&gt;"",AH64,"")</f>
        <v/>
      </c>
      <c r="K80" s="7" t="str">
        <f>IF(AG64&lt;&gt;"",AG64,"")</f>
        <v/>
      </c>
      <c r="L80" s="6" t="str">
        <f>IF(AI66&lt;&gt;"",AI66,"")</f>
        <v/>
      </c>
      <c r="M80" s="62" t="str">
        <f>IF(AH66&lt;&gt;"",AH66,"")</f>
        <v/>
      </c>
      <c r="N80" s="7" t="str">
        <f>IF(AG66&lt;&gt;"",AG66,"")</f>
        <v/>
      </c>
      <c r="O80" s="6" t="str">
        <f>IF(AI68&lt;&gt;"",AI68,"")</f>
        <v/>
      </c>
      <c r="P80" s="62" t="str">
        <f>IF(AH68&lt;&gt;"",AH68,"")</f>
        <v/>
      </c>
      <c r="Q80" s="7" t="str">
        <f>IF(AG68&lt;&gt;"",AG68,"")</f>
        <v/>
      </c>
      <c r="R80" s="6" t="str">
        <f>IF(AI70&lt;&gt;"",AI70,"")</f>
        <v/>
      </c>
      <c r="S80" s="62" t="str">
        <f>IF(AH70&lt;&gt;"",AH70,"")</f>
        <v/>
      </c>
      <c r="T80" s="7" t="str">
        <f>IF(AG70&lt;&gt;"",AG70,"")</f>
        <v/>
      </c>
      <c r="U80" s="6" t="str">
        <f>IF(AI72&lt;&gt;"",AI72,"")</f>
        <v/>
      </c>
      <c r="V80" s="62" t="str">
        <f>IF(AH72&lt;&gt;"",AH72,"")</f>
        <v/>
      </c>
      <c r="W80" s="7" t="str">
        <f>IF(AG72&lt;&gt;"",AG72,"")</f>
        <v/>
      </c>
      <c r="X80" s="6" t="str">
        <f>IF(AI74&lt;&gt;"",AI74,"")</f>
        <v/>
      </c>
      <c r="Y80" s="62" t="str">
        <f>IF(AH74&lt;&gt;"",AH74,"")</f>
        <v/>
      </c>
      <c r="Z80" s="7" t="str">
        <f>IF(AG74&lt;&gt;"",AG74,"")</f>
        <v/>
      </c>
      <c r="AA80" s="6" t="str">
        <f>IF(AI76&lt;&gt;"",AI76,"")</f>
        <v/>
      </c>
      <c r="AB80" s="62" t="str">
        <f>IF(AH76&lt;&gt;"",AH76,"")</f>
        <v/>
      </c>
      <c r="AC80" s="7" t="str">
        <f>IF(AG76&lt;&gt;"",AG76,"")</f>
        <v/>
      </c>
      <c r="AD80" s="6" t="str">
        <f>IF(AI78&lt;&gt;"",AI78,"")</f>
        <v/>
      </c>
      <c r="AE80" s="62" t="str">
        <f>IF(AH78&lt;&gt;"",AH78,"")</f>
        <v/>
      </c>
      <c r="AF80" s="7" t="str">
        <f>IF(AG78&lt;&gt;"",AG78,"")</f>
        <v/>
      </c>
      <c r="AG80" s="8"/>
      <c r="AH80" s="63"/>
      <c r="AI80" s="9"/>
      <c r="AJ80" s="316" t="str">
        <f>IF(ISNA(VLOOKUP(CONCATENATE($B79,AJ$58,"2"),'P&amp;R'!$N$8:$Q$1113,3,FALSE)), "", VLOOKUP(CONCATENATE($B79,AJ$58,"2"),'P&amp;R'!$N$8:$Q$1113,3,FALSE))</f>
        <v/>
      </c>
      <c r="AK80" s="316" t="str">
        <f>IF(ISNA(VLOOKUP(CONCATENATE($B79,AJ$58,"2"),'P&amp;R'!$N$8:$Q$1113,4,FALSE)), "", VLOOKUP(CONCATENATE($B79,AJ$58,"2"),'P&amp;R'!$N$8:$Q$1113,4,FALSE))</f>
        <v/>
      </c>
      <c r="AL80" s="317" t="str">
        <f>IF(ISNA(VLOOKUP(CONCATENATE(AJ$58,$B79,"2"),'P&amp;R'!$N$8:$Q$1113,3,FALSE)), "", VLOOKUP(CONCATENATE(AJ$58,$B79,"2"),'P&amp;R'!$N$8:$Q$1113,3,FALSE))</f>
        <v/>
      </c>
      <c r="AM80" s="316" t="str">
        <f>IF(ISNA(VLOOKUP(CONCATENATE($B79,AM$58,"2"),'P&amp;R'!$N$8:$Q$1113,3,FALSE)), "", VLOOKUP(CONCATENATE($B79,AM$58,"2"),'P&amp;R'!$N$8:$Q$1113,3,FALSE))</f>
        <v/>
      </c>
      <c r="AN80" s="316" t="str">
        <f>IF(ISNA(VLOOKUP(CONCATENATE($B79,AM$58,"2"),'P&amp;R'!$N$8:$Q$1113,4,FALSE)), "", VLOOKUP(CONCATENATE($B79,AM$58,"2"),'P&amp;R'!$N$8:$Q$1113,4,FALSE))</f>
        <v/>
      </c>
      <c r="AO80" s="317" t="str">
        <f>IF(ISNA(VLOOKUP(CONCATENATE(AM$58,$B79,"2"),'P&amp;R'!$N$8:$Q$1113,3,FALSE)), "", VLOOKUP(CONCATENATE(AM$58,$B79,"2"),'P&amp;R'!$N$8:$Q$1113,3,FALSE))</f>
        <v/>
      </c>
      <c r="AP80" s="316" t="str">
        <f>IF(ISNA(VLOOKUP(CONCATENATE($B79,AP$58,"2"),'P&amp;R'!$N$8:$Q$1113,3,FALSE)), "", VLOOKUP(CONCATENATE($B79,AP$58,"2"),'P&amp;R'!$N$8:$Q$1113,3,FALSE))</f>
        <v/>
      </c>
      <c r="AQ80" s="316" t="str">
        <f>IF(ISNA(VLOOKUP(CONCATENATE($B79,AP$58,"2"),'P&amp;R'!$N$8:$Q$1113,4,FALSE)), "", VLOOKUP(CONCATENATE($B79,AP$58,"2"),'P&amp;R'!$N$8:$Q$1113,4,FALSE))</f>
        <v/>
      </c>
      <c r="AR80" s="317" t="str">
        <f>IF(ISNA(VLOOKUP(CONCATENATE(AP$58,$B79,"2"),'P&amp;R'!$N$8:$Q$1113,3,FALSE)), "", VLOOKUP(CONCATENATE(AP$58,$B79,"2"),'P&amp;R'!$N$8:$Q$1113,3,FALSE))</f>
        <v/>
      </c>
      <c r="AS80" s="316" t="str">
        <f>IF(ISNA(VLOOKUP(CONCATENATE($B79,AS$58,"2"),'P&amp;R'!$N$8:$Q$1113,3,FALSE)), "", VLOOKUP(CONCATENATE($B79,AS$58,"2"),'P&amp;R'!$N$8:$Q$1113,3,FALSE))</f>
        <v/>
      </c>
      <c r="AT80" s="316" t="str">
        <f>IF(ISNA(VLOOKUP(CONCATENATE($B79,AS$58,"2"),'P&amp;R'!$N$8:$Q$1113,4,FALSE)), "", VLOOKUP(CONCATENATE($B79,AS$58,"2"),'P&amp;R'!$N$8:$Q$1113,4,FALSE))</f>
        <v/>
      </c>
      <c r="AU80" s="317" t="str">
        <f>IF(ISNA(VLOOKUP(CONCATENATE(AS$58,$B79,"2"),'P&amp;R'!$N$8:$Q$1113,3,FALSE)), "", VLOOKUP(CONCATENATE(AS$58,$B79,"2"),'P&amp;R'!$N$8:$Q$1113,3,FALSE))</f>
        <v/>
      </c>
      <c r="AV80" s="316" t="str">
        <f>IF(ISNA(VLOOKUP(CONCATENATE($B79,AV$58,"2"),'P&amp;R'!$N$8:$Q$1113,3,FALSE)), "", VLOOKUP(CONCATENATE($B79,AV$58,"2"),'P&amp;R'!$N$8:$Q$1113,3,FALSE))</f>
        <v/>
      </c>
      <c r="AW80" s="316" t="str">
        <f>IF(ISNA(VLOOKUP(CONCATENATE($B79,AV$58,"2"),'P&amp;R'!$N$8:$Q$1113,4,FALSE)), "", VLOOKUP(CONCATENATE($B79,AV$58,"2"),'P&amp;R'!$N$8:$Q$1113,4,FALSE))</f>
        <v/>
      </c>
      <c r="AX80" s="317" t="str">
        <f>IF(ISNA(VLOOKUP(CONCATENATE(AV$58,$B79,"2"),'P&amp;R'!$N$8:$Q$1113,3,FALSE)), "", VLOOKUP(CONCATENATE(AV$58,$B79,"2"),'P&amp;R'!$N$8:$Q$1113,3,FALSE))</f>
        <v/>
      </c>
      <c r="AY80" s="316" t="str">
        <f>IF(ISNA(VLOOKUP(CONCATENATE($B79,AY$58,"2"),'P&amp;R'!$N$8:$Q$1113,3,FALSE)), "", VLOOKUP(CONCATENATE($B79,AY$58,"2"),'P&amp;R'!$N$8:$Q$1113,3,FALSE))</f>
        <v/>
      </c>
      <c r="AZ80" s="316" t="str">
        <f>IF(ISNA(VLOOKUP(CONCATENATE($B79,AY$58,"2"),'P&amp;R'!$N$8:$Q$1113,4,FALSE)), "", VLOOKUP(CONCATENATE($B79,AY$58,"2"),'P&amp;R'!$N$8:$Q$1113,4,FALSE))</f>
        <v/>
      </c>
      <c r="BA80" s="317" t="str">
        <f>IF(ISNA(VLOOKUP(CONCATENATE(AY$58,$B79,"2"),'P&amp;R'!$N$8:$Q$1113,3,FALSE)), "", VLOOKUP(CONCATENATE(AY$58,$B79,"2"),'P&amp;R'!$N$8:$Q$1113,3,FALSE))</f>
        <v/>
      </c>
      <c r="BB80" s="316" t="str">
        <f>IF(ISNA(VLOOKUP(CONCATENATE($B79,BB$58,"2"),'P&amp;R'!$N$8:$Q$1113,3,FALSE)), "", VLOOKUP(CONCATENATE($B79,BB$58,"2"),'P&amp;R'!$N$8:$Q$1113,3,FALSE))</f>
        <v/>
      </c>
      <c r="BC80" s="316" t="str">
        <f>IF(ISNA(VLOOKUP(CONCATENATE($B79,BB$58,"2"),'P&amp;R'!$N$8:$Q$1113,4,FALSE)), "", VLOOKUP(CONCATENATE($B79,BB$58,"2"),'P&amp;R'!$N$8:$Q$1113,4,FALSE))</f>
        <v/>
      </c>
      <c r="BD80" s="317" t="str">
        <f>IF(ISNA(VLOOKUP(CONCATENATE(BB$58,$B79,"2"),'P&amp;R'!$N$8:$Q$1113,3,FALSE)), "", VLOOKUP(CONCATENATE(BB$58,$B79,"2"),'P&amp;R'!$N$8:$Q$1113,3,FALSE))</f>
        <v/>
      </c>
      <c r="BE80" s="316" t="str">
        <f>IF(ISNA(VLOOKUP(CONCATENATE($B79,BE$58,"2"),'P&amp;R'!$N$8:$Q$1113,3,FALSE)), "", VLOOKUP(CONCATENATE($B79,BE$58,"2"),'P&amp;R'!$N$8:$Q$1113,3,FALSE))</f>
        <v/>
      </c>
      <c r="BF80" s="316" t="str">
        <f>IF(ISNA(VLOOKUP(CONCATENATE($B79,BE$58,"2"),'P&amp;R'!$N$8:$Q$1113,4,FALSE)), "", VLOOKUP(CONCATENATE($B79,BE$58,"2"),'P&amp;R'!$N$8:$Q$1113,4,FALSE))</f>
        <v/>
      </c>
      <c r="BG80" s="317" t="str">
        <f>IF(ISNA(VLOOKUP(CONCATENATE(BE$58,$B79,"2"),'P&amp;R'!$N$8:$Q$1113,3,FALSE)), "", VLOOKUP(CONCATENATE(BE$58,$B79,"2"),'P&amp;R'!$N$8:$Q$1113,3,FALSE))</f>
        <v/>
      </c>
      <c r="BH80" s="316" t="str">
        <f>IF(ISNA(VLOOKUP(CONCATENATE($B79,BH$58,"2"),'P&amp;R'!$N$8:$Q$1113,3,FALSE)), "", VLOOKUP(CONCATENATE($B79,BH$58,"2"),'P&amp;R'!$N$8:$Q$1113,3,FALSE))</f>
        <v/>
      </c>
      <c r="BI80" s="316" t="str">
        <f>IF(ISNA(VLOOKUP(CONCATENATE($B79,BH$58,"2"),'P&amp;R'!$N$8:$Q$1113,4,FALSE)), "", VLOOKUP(CONCATENATE($B79,BH$58,"2"),'P&amp;R'!$N$8:$Q$1113,4,FALSE))</f>
        <v/>
      </c>
      <c r="BJ80" s="317" t="str">
        <f>IF(ISNA(VLOOKUP(CONCATENATE(BH$58,$B79,"2"),'P&amp;R'!$N$8:$Q$1113,3,FALSE)), "", VLOOKUP(CONCATENATE(BH$58,$B79,"2"),'P&amp;R'!$N$8:$Q$1113,3,FALSE))</f>
        <v/>
      </c>
      <c r="BK80" s="316" t="str">
        <f>IF(ISNA(VLOOKUP(CONCATENATE($B79,BK$58,"2"),'P&amp;R'!$N$8:$Q$1113,3,FALSE)), "", VLOOKUP(CONCATENATE($B79,BK$58,"2"),'P&amp;R'!$N$8:$Q$1113,3,FALSE))</f>
        <v/>
      </c>
      <c r="BL80" s="316" t="str">
        <f>IF(ISNA(VLOOKUP(CONCATENATE($B79,BK$58,"2"),'P&amp;R'!$N$8:$Q$1113,4,FALSE)), "", VLOOKUP(CONCATENATE($B79,BK$58,"2"),'P&amp;R'!$N$8:$Q$1113,4,FALSE))</f>
        <v/>
      </c>
      <c r="BM80" s="317" t="str">
        <f>IF(ISNA(VLOOKUP(CONCATENATE(BK$58,$B79,"2"),'P&amp;R'!$N$8:$Q$1113,3,FALSE)), "", VLOOKUP(CONCATENATE(BK$58,$B79,"2"),'P&amp;R'!$N$8:$Q$1113,3,FALSE))</f>
        <v/>
      </c>
      <c r="BN80" s="316" t="str">
        <f>IF(ISNA(VLOOKUP(CONCATENATE($B79,BN$58,"2"),'P&amp;R'!$N$8:$Q$1113,3,FALSE)), "", VLOOKUP(CONCATENATE($B79,BN$58,"2"),'P&amp;R'!$N$8:$Q$1113,3,FALSE))</f>
        <v/>
      </c>
      <c r="BO80" s="316" t="str">
        <f>IF(ISNA(VLOOKUP(CONCATENATE($B79,BN$58,"2"),'P&amp;R'!$N$8:$Q$1113,4,FALSE)), "", VLOOKUP(CONCATENATE($B79,BN$58,"2"),'P&amp;R'!$N$8:$Q$1113,4,FALSE))</f>
        <v/>
      </c>
      <c r="BP80" s="317" t="str">
        <f>IF(ISNA(VLOOKUP(CONCATENATE(BN$58,$B79,"2"),'P&amp;R'!$N$8:$Q$1113,3,FALSE)), "", VLOOKUP(CONCATENATE(BN$58,$B79,"2"),'P&amp;R'!$N$8:$Q$1113,3,FALSE))</f>
        <v/>
      </c>
      <c r="BQ80" s="316" t="str">
        <f>IF(ISNA(VLOOKUP(CONCATENATE($B79,BQ$58,"2"),'P&amp;R'!$N$8:$Q$1113,3,FALSE)), "", VLOOKUP(CONCATENATE($B79,BQ$58,"2"),'P&amp;R'!$N$8:$Q$1113,3,FALSE))</f>
        <v/>
      </c>
      <c r="BR80" s="316" t="str">
        <f>IF(ISNA(VLOOKUP(CONCATENATE($B79,BQ$58,"2"),'P&amp;R'!$N$8:$Q$1113,4,FALSE)), "", VLOOKUP(CONCATENATE($B79,BQ$58,"2"),'P&amp;R'!$N$8:$Q$1113,4,FALSE))</f>
        <v/>
      </c>
      <c r="BS80" s="317" t="str">
        <f>IF(ISNA(VLOOKUP(CONCATENATE(BQ$58,$B79,"2"),'P&amp;R'!$N$8:$Q$1113,3,FALSE)), "", VLOOKUP(CONCATENATE(BQ$58,$B79,"2"),'P&amp;R'!$N$8:$Q$1113,3,FALSE))</f>
        <v/>
      </c>
      <c r="BT80" s="316" t="str">
        <f>IF(ISNA(VLOOKUP(CONCATENATE($B79,BT$58,"2"),'P&amp;R'!$N$8:$Q$1113,3,FALSE)), "", VLOOKUP(CONCATENATE($B79,BT$58,"2"),'P&amp;R'!$N$8:$Q$1113,3,FALSE))</f>
        <v/>
      </c>
      <c r="BU80" s="316" t="str">
        <f>IF(ISNA(VLOOKUP(CONCATENATE($B79,BT$58,"2"),'P&amp;R'!$N$8:$Q$1113,4,FALSE)), "", VLOOKUP(CONCATENATE($B79,BT$58,"2"),'P&amp;R'!$N$8:$Q$1113,4,FALSE))</f>
        <v/>
      </c>
      <c r="BV80" s="317" t="str">
        <f>IF(ISNA(VLOOKUP(CONCATENATE(BT$58,$B79,"2"),'P&amp;R'!$N$8:$Q$1113,3,FALSE)), "", VLOOKUP(CONCATENATE(BT$58,$B79,"2"),'P&amp;R'!$N$8:$Q$1113,3,FALSE))</f>
        <v/>
      </c>
      <c r="BW80" s="163"/>
      <c r="BX80" s="86">
        <f>SUM(BY80:CC80)</f>
        <v>0</v>
      </c>
      <c r="BY80" s="89">
        <f>IF(AND(D80&lt;&gt;"DF",C80&gt;E80),1,0)+IF(AND(G80&lt;&gt;"DF",F80&gt;H80),1,0)+IF(AND(J80&lt;&gt;"DF",I80&gt;K80),1,0)+IF(AND(M80&lt;&gt;"DF",L80&gt;N80),1,0)+IF(AND(P80&lt;&gt;"DF",O80&gt;Q80),1,0)+IF(AND(S80&lt;&gt;"DF",R80&gt;T80),1,0)+IF(AND(V80&lt;&gt;"DF",U80&gt;W80),1,0)+IF(AND(Y80&lt;&gt;"DF",X80&gt;Z80),1,0)+IF(AND(AB80&lt;&gt;"DF",AA80&gt;AC80),1,0)+IF(AND(AE80&lt;&gt;"DF",AD80&gt;AF80),1,0)+IF(AND(AH80&lt;&gt;"DF",AG80&gt;AI80),1,0)+IF(AND(AK80&lt;&gt;"DF",AJ80&gt;AL80),1,0)+IF(AND(AN80&lt;&gt;"DF",AM80&gt;AO80),1,0)+IF(AND(AQ80&lt;&gt;"DF",AP80&gt;AR80),1,0)+IF(AND(AT80&lt;&gt;"DF",AS80&gt;AU80),1,0)+IF(AND(AW80&lt;&gt;"DF",AV80&gt;AX80),1,0)+IF(AND(AZ80&lt;&gt;"DF",AY80&gt;BA80),1,0)+IF(AND(BC80&lt;&gt;"DF",BB80&gt;BD80),1,0)+IF(AND(BF80&lt;&gt;"DF",BE80&gt;BG80),1,0)+IF(AND(BI80&lt;&gt;"DF",BH80&gt;BJ80),1,0)+IF(AND(BL80&lt;&gt;"DF",BK80&gt;BM80),1,0)+IF(AND(BO80&lt;&gt;"DF",BN80&gt;BP80),1,0)+IF(AND(BR80&lt;&gt;"DF",BQ80&gt;BS80),1,0)+IF(AND(BU80&lt;&gt;"DF",BT80&gt;BV80),1,0)+BY29</f>
        <v>0</v>
      </c>
      <c r="BZ80" s="89">
        <f>IF(AND(C80=E80,C80&lt;&gt;"",E80&lt;&gt;""),1,0)+IF(AND(F80=H80,F80&lt;&gt;"",H80&lt;&gt;""),1,0)+IF(AND(I80=K80,I80&lt;&gt;"",K80&lt;&gt;""),1,0)+IF(AND(L80=N80,L80&lt;&gt;"",N80&lt;&gt;""),1,0)+IF(AND(O80=Q80,O80&lt;&gt;"",Q80&lt;&gt;""),1,0)+IF(AND(R80=T80,R80&lt;&gt;"",T80&lt;&gt;""),1,0)+IF(AND(U80=W80,U80&lt;&gt;"",W80&lt;&gt;""),1,0)+IF(AND(X80=Z80,X80&lt;&gt;"",Z80&lt;&gt;""),1,0)+IF(AND(AA80=AC80,AA80&lt;&gt;"",AC80&lt;&gt;""),1,0)+IF(AND(AD80=AF80,AD80&lt;&gt;"",AF80&lt;&gt;""),1,0)+IF(AND(AG80=AI80,AG80&lt;&gt;"",AI80&lt;&gt;""),1,0)+IF(AND(AJ80=AL80,AJ80&lt;&gt;"",AL80&lt;&gt;""),1,0)+IF(AND(AM80=AO80,AM80&lt;&gt;"",AO80&lt;&gt;""),1,0)+IF(AND(AP80=AR80,AP80&lt;&gt;"",AR80&lt;&gt;""),1,0)+IF(AND(AS80=AU80,AS80&lt;&gt;"",AU80&lt;&gt;""),1,0)+IF(AND(AV80=AX80,AV80&lt;&gt;"",AX80&lt;&gt;""),1,0)+IF(AND(AY80=BA80,AY80&lt;&gt;"",BA80&lt;&gt;""),1,0)+IF(AND(BB80=BD80,BB80&lt;&gt;"",BD80&lt;&gt;""),1,0)+IF(AND(BE80=BG80,BE80&lt;&gt;"",BG80&lt;&gt;""),1,0)+IF(AND(BH80=BJ80,BH80&lt;&gt;"",BJ80&lt;&gt;""),1,0)+IF(AND(BK80=BM80,BK80&lt;&gt;"",BM80&lt;&gt;""),1,0)+IF(AND(BN80=BP80,BN80&lt;&gt;"",BP80&lt;&gt;""),1,0)+IF(AND(BQ80=BS80,BQ80&lt;&gt;"",BS80&lt;&gt;""),1,0)+IF(AND(BT80=BV80,BT80&lt;&gt;"",BV80&lt;&gt;""),1,0)+BZ29</f>
        <v>0</v>
      </c>
      <c r="CA80" s="89">
        <f>IF(AND(D80&lt;&gt;"DF",C80&lt;E80),1,0)+IF(AND(G80&lt;&gt;"DF",F80&lt;H80),1,0)+IF(AND(J80&lt;&gt;"DF",I80&lt;K80),1,0)+IF(AND(M80&lt;&gt;"DF",L80&lt;N80),1,0)+IF(AND(P80&lt;&gt;"DF",O80&lt;Q80),1,0)+IF(AND(S80&lt;&gt;"DF",R80&lt;T80),1,0)+IF(AND(V80&lt;&gt;"DF",U80&lt;W80),1,0)+IF(AND(Y80&lt;&gt;"DF",X80&lt;Z80),1,0)+IF(AND(AB80&lt;&gt;"DF",AA80&lt;AC80),1,0)+IF(AND(AE80&lt;&gt;"DF",AD80&lt;AF80),1,0)+IF(AND(AH80&lt;&gt;"DF",AG80&lt;AI80),1,0)+IF(AND(AK80&lt;&gt;"DF",AJ80&lt;AL80),1,0)+IF(AND(AN80&lt;&gt;"DF",AM80&lt;AO80),1,0)+IF(AND(AQ80&lt;&gt;"DF",AP80&lt;AR80),1,0)+IF(AND(AT80&lt;&gt;"DF",AS80&lt;AU80),1,0)+IF(AND(AW80&lt;&gt;"DF",AV80&lt;AX80),1,0)+IF(AND(AZ80&lt;&gt;"DF",AY80&lt;BA80),1,0)+IF(AND(BC80&lt;&gt;"DF",BB80&lt;BD80),1,0)+IF(AND(BF80&lt;&gt;"DF",BE80&lt;BG80),1,0)+IF(AND(BI80&lt;&gt;"DF",BH80&lt;BJ80),1,0)+IF(AND(BL80&lt;&gt;"DF",BK80&lt;BM80),1,0)+IF(AND(BO80&lt;&gt;"DF",BN80&lt;BP80),1,0)+IF(AND(BR80&lt;&gt;"DF",BQ80&lt;BS80),1,0)+IF(AND(BU80&lt;&gt;"DF",BT80&lt;BV80),1,0)+CA29</f>
        <v>0</v>
      </c>
      <c r="CB80" s="93">
        <f>IF(AND(D80="DF",C80&gt;E80),1,0)+IF(AND(G80="DF",F80&gt;H80),1,0)+IF(AND(J80="DF",I80&gt;K80),1,0)+IF(AND(M80="DF",L80&gt;N80),1,0)+IF(AND(P80="DF",O80&gt;Q80),1,0)+IF(AND(S80="DF",R80&gt;T80),1,0)+IF(AND(V80="DF",U80&gt;W80),1,0)+IF(AND(Y80="DF",X80&gt;Z80),1,0)+IF(AND(AB80="DF",AA80&gt;AC80),1,0)+IF(AND(AE80="DF",AD80&gt;AF80),1,0)+IF(AND(AH80="DF",AG80&gt;AI80),1,0)+IF(AND(AK80="DF",AJ80&gt;AL80),1,0)+IF(AND(AN80="DF",AM80&gt;AO80),1,0)+IF(AND(AQ80="DF",AP80&gt;AR80),1,0)+IF(AND(AT80="DF",AS80&gt;AU80),1,0)+IF(AND(AW80="DF",AV80&gt;AX80),1,0)+IF(AND(AZ80="DF",AY80&gt;BA80),1,0)+IF(AND(BC80="DF",BB80&gt;BD80),1,0)+IF(AND(BF80="DF",BE80&gt;BG80),1,0)+IF(AND(BI80="DF",BH80&gt;BJ80),1,0)+IF(AND(BL80="DF",BK80&gt;BM80),1,0)+IF(AND(BO80="DF",BN80&gt;BP80),1,0)+IF(AND(BR80="DF",BQ80&gt;BS80),1,0)+IF(AND(BU80="DF",BT80&gt;BV80),1,0)+CB29</f>
        <v>0</v>
      </c>
      <c r="CC80" s="93">
        <f>IF(AND(D80="DF",C80&lt;E80),1,0)+IF(AND(G80="DF",F80&lt;H80),1,0)+IF(AND(J80="DF",I80&lt;K80),1,0)+IF(AND(M80="DF",L80&lt;N80),1,0)+IF(AND(P80="DF",O80&lt;Q80),1,0)+IF(AND(S80="DF",R80&lt;T80),1,0)+IF(AND(V80="DF",U80&lt;W80),1,0)+IF(AND(Y80="DF",X80&lt;Z80),1,0)+IF(AND(AB80="DF",AA80&lt;AC80),1,0)+IF(AND(AE80="DF",AD80&lt;AF80),1,0)+IF(AND(AH80="DF",AG80&lt;AI80),1,0)+IF(AND(AK80="DF",AJ80&lt;AL80),1,0)+IF(AND(AN80="DF",AM80&lt;AO80),1,0)+IF(AND(AQ80="DF",AP80&lt;AR80),1,0)+IF(AND(AT80="DF",AS80&lt;AU80),1,0)+IF(AND(AW80="DF",AV80&lt;AX80),1,0)+IF(AND(AZ80="DF",AY80&lt;BA80),1,0)+IF(AND(BC80="DF",BB80&lt;BD80),1,0)+IF(AND(BF80="DF",BE80&lt;BG80),1,0)+IF(AND(BI80="DF",BH80&lt;BJ80),1,0)+IF(AND(BL80="DF",BK80&lt;BM80),1,0)+IF(AND(BO80="DF",BN80&lt;BP80),1,0)+IF(AND(BR80="DF",BQ80&lt;BS80),1,0)+IF(AND(BU80="DF",BT80&lt;BV80),1,0)+CC29</f>
        <v>0</v>
      </c>
      <c r="CD80" s="97">
        <f>SUM(C80)+SUM(F80)+SUM(I80)+SUM(L80)+SUM(O80)+SUM(R80)+SUM(U80)+SUM(X80)+SUM(AA80)+SUM(AD80)+SUM(AG80)+SUM(AJ80)+SUM(AM80)+SUM(AP80)+SUM(AS80)+SUM(AV80)+SUM(AY80)+SUM(BB80)+SUM(BE80)+SUM(BH80)+SUM(BK80)+SUM(BN80)+SUM(BQ80)+SUM(BT80)+CD29</f>
        <v>0</v>
      </c>
      <c r="CE80" s="97">
        <f>SUM(E80)+SUM(H80)+SUM(K80)+SUM(N80)+SUM(Q80)+SUM(T80)+SUM(W80)+SUM(Z80)+SUM(AC80)+SUM(AF80)+SUM(AI80)+SUM(AL80)+SUM(AO80)+SUM(AR80)+SUM(AU80)+SUM(AX80)+SUM(BA80)+SUM(BD80)+SUM(BG80)+SUM(BJ80)+SUM(BM80)+SUM(BP80)+SUM(BS80)+SUM(BV80)+CE29</f>
        <v>0</v>
      </c>
      <c r="CF80" s="101">
        <f>CD80-CE80</f>
        <v>0</v>
      </c>
      <c r="CG80" s="105">
        <f>SUM(BY80*$BY$5)+SUM(BZ80*$BZ$5)+SUM(CA80*$CA$5)+SUM(CB80*$CB$5)+SUM(CC80*$CC$5)</f>
        <v>0</v>
      </c>
      <c r="CH80" s="19"/>
      <c r="CI80" s="129">
        <f>SUM(CL80:CU80)</f>
        <v>0</v>
      </c>
      <c r="CJ80" s="129">
        <f>(CW80+CY80)-(CX80+CZ80)</f>
        <v>0</v>
      </c>
      <c r="CK80" s="19"/>
      <c r="CL80" s="140">
        <f>IF(AND(CG80=$CG$60,C80&gt;E80,D80="-"),$BY$5,0)+IF(AND(CG80=$CG$62,F80&gt;H80,G80="-"),$BY$5,0)+IF(AND(CG80=$CG$64,I80&gt;K80,J80="-"),$BY$5,0)+IF(AND(CG80=$CG$66,L80&gt;N80,M80="-"),$BY$5,0)+IF(AND(CG80=$CG$68,O80&gt;Q80,P80="-"),$BY$5,0)+IF(AND(CG80=$CG$70,R80&gt;T80,S80="-"),$BY$5,0)+IF(AND(CG80=$CG$72,U80&gt;W80,V80="-"),$BY$5,0)+IF(AND(CG80=$CG$74,X80&gt;Z80,Y80="-"),$BY$5,0)+IF(AND(CG80=$CG$76,AA80&gt;AC80,AB80="-"),$BY$5,0)+IF(AND(CG80=$CG$78,AD80&gt;AF80,AE80="-"),$BY$5,0)+IF(AND(CG80=$CG$80,AG80&gt;AI80,AH80="-"),$BY$5,0)+IF(AND(CG80=$CG$82,AJ80&gt;AL80,AK80="-"),$BY$5,0)+IF(AND(CG80=$CG$84,AM80&gt;AO80,AN80="-"),$BY$5,0)+IF(AND(CG80=$CG$86,AP80&gt;AR80,AQ80="-"),$BY$5,0)+IF(AND(CG80=$CG$88,AS80&gt;AU80,AT80="-"),$BY$5,0)+IF(AND(CG80=$CG$90,AV80&gt;AX80,AW80="-"),$BY$5,0)+IF(AND(CG80=$CG$92,AY80&gt;BA80,AZ80="-"),$BY$5,0)+IF(AND(CG80=$CG$94,BB80&gt;BD80,BC80="-"),$BY$5,0)+IF(AND(CG80=$CG$96,BE80&gt;BG80,BF80="-"),$BY$5,0)+IF(AND(CG80=$CG$98,BH80&gt;BJ80,BI80="-"),$BY$5,0)+IF(AND(CG80=$CG$100,BK80&gt;BM80,BL80="-"),$BY$5,0)+IF(AND(CG80=$CG$102,BN80&gt;BP80,BO80="-"),$BY$5,0)+IF(AND(CG80=$CG$104,BQ80&gt;BS80,BR80="-"),$BY$5,0)+IF(AND(CG80=$CG$106,BT80&gt;BV80,BU80="-"),$BY$5,0)</f>
        <v>0</v>
      </c>
      <c r="CM80" s="141">
        <f>IF(AND(CG80=$CG$60,C80=E80,E80&lt;&gt;"",D80="-"),$BZ$5,0)+IF(AND(CG80=$CG$62,F80=H80,H80&lt;&gt;"",G80="-"),$BZ$5,0)+IF(AND(CG80=$CG$64,I80=K80,K80&lt;&gt;"",J80="-"),$BZ$5,0)+IF(AND(CG80=$CG$66,L80=N80,N80&lt;&gt;"",M80="-"),$BZ$5,0)+IF(AND(CG80=$CG$68,O80=Q80,Q80&lt;&gt;"",P80="-"),$BZ$5,0)+IF(AND(CG80=$CG$70,R80=T80,T80&lt;&gt;"",S80="-"),$BZ$5,0)+IF(AND(CG80=$CG$72,U80=W80,W80&lt;&gt;"",V80="-"),$BZ$5,0)+IF(AND(CG80=$CG$74,X80=Z80,Z80&lt;&gt;"",Y80="-"),$BZ$5,0)+IF(AND(CG80=$CG$76,AA80=AC80,AC80&lt;&gt;"",AB80="-"),$BZ$5,0)+IF(AND(CG80=$CG$78,AD80=AF80,AF80&lt;&gt;"",AE80="-"),$BZ$5,0)+IF(AND(CG80=$CG$80,AG80=AI80,AI80&lt;&gt;"",AH80="-"),$BZ$5,0)+IF(AND(CG80=$CG$82,AJ80=AL80,AL80&lt;&gt;"",AK80="-"),$BZ$5,0)+IF(AND(CG80=$CG$84,AM80=AO80,AO80&lt;&gt;"",AN80="-"),$BZ$5,0)+IF(AND(CG80=$CG$86,AP80=AR80,AR80&lt;&gt;"",AQ80="-"),$BZ$5,0)+IF(AND(CG80=$CG$88,AS80=AU80,AU80&lt;&gt;"",AT80="-"),$BZ$5,0)+IF(AND(CG80=$CG$90,AV80=AX80,AX80&lt;&gt;"",AW80="-"),$BZ$5,0)+IF(AND(CG80=$CG$92,AY80=BA80,BA80&lt;&gt;"",AZ80="-"),$BZ$5,0)+IF(AND(CG80=$CG$94,BB80=BD80,BD80&lt;&gt;"",BC80="-"),$BZ$5,0)+IF(AND(CG80=$CG$96,BE80=BG80,BG80&lt;&gt;"",BF80="-"),$BZ$5,0)+IF(AND(CG80=$CG$98,BH80=BJ80,BJ80&lt;&gt;"",BI80="-"),$BZ$5,0)+IF(AND(CG80=$CG$100,BK80=BM80,BM80&lt;&gt;"",BL80="-"),$BZ$5,0)+IF(AND(CG80=$CG$102,BN80=BP80,BP80&lt;&gt;"",BO80="-"),$BZ$5,0)+IF(AND(CG80=$CG$104,BQ80=BS80,BS80&lt;&gt;"",BR80="-"),$BZ$5,0)+IF(AND(CG80=$CG$106,BT80=BV80,BV80&lt;&gt;"",BU80="-"),$BZ$5,0)</f>
        <v>0</v>
      </c>
      <c r="CN80" s="141">
        <f>IF(AND(CG80=$CG$60,C80&lt;E80,D80="-"),$CA$5,0)+IF(AND(CG80=$CG$62,F80&lt;H80,G80="-"),$CA$5,0)+IF(AND(CG80=$CG$64,I80&lt;K80,J80="-"),$CA$5,0)+IF(AND(CG80=$CG$66,L80&lt;N80,M80="-"),$CA$5,0)+IF(AND(CG80=$CG$68,O80&lt;Q80,P80="-"),$CA$5,0)+IF(AND(CG80=$CG$70,R80&lt;T80,S80="-"),$CA$5,0)+IF(AND(CG80=$CG$72,U80&lt;W80,V80="-"),$CA$5,0)+IF(AND(CG80=$CG$74,X80&lt;Z80,Y80="-"),$CA$5,0)+IF(AND(CG80=$CG$76,AA80&lt;AC80,AB80="-"),$CA$5,0)+IF(AND(CG80=$CG$78,AD80&lt;AF80,AE80="-"),$CA$5,0)+IF(AND(CG80=$CG$80,AG80&lt;AI80,AH80="-"),$CA$5,0)+IF(AND(CG80=$CG$82,AJ80&lt;AL80,AK80="-"),$CA$5,0)+IF(AND(CG80=$CG$84,AM80&lt;AO80,AN80="-"),$CA$5,0)+IF(AND(CG80=$CG$86,AP80&lt;AR80,AQ80="-"),$CA$5,0)+IF(AND(CG80=$CG$88,AS80&lt;AU80,AT80="-"),$CA$5,0)+IF(AND(CG80=$CG$90,AV80&lt;AX80,AW80="-"),$CA$5,0)+IF(AND(CG80=$CG$92,AY80&lt;BA80,AZ80="-"),$CA$5,0)+IF(AND(CG80=$CG$94,BB80&lt;BD80,BC80="-"),$CA$5,0)+IF(AND(CG80=$CG$96,BE80&lt;BG80,BF80="-"),$CA$5,0)+IF(AND(CG80=$CG$98,BH80&lt;BJ80,BI80="-"),$CA$5,0)+IF(AND(CG80=$CG$100,BK80&lt;BM80,BL80="-"),$CA$5,0)+IF(AND(CG80=$CG$102,BN80&lt;BP80,BO80="-"),$CA$5,0)+IF(AND(CG80=$CG$104,BQ80&lt;BS80,BR80="-"),$CA$5,0)+IF(AND(CG80=$CG$106,BT80&lt;BV80,BU80="-"),$CA$5,0)</f>
        <v>0</v>
      </c>
      <c r="CO80" s="141">
        <f>IF(AND(CG80=$CG$60,C80&gt;E80,D80="DF"),$CB$5,0)+IF(AND(CG80=$CG$62,F80&gt;H80,G80="DF"),$CB$5,0)+IF(AND(CG80=$CG$64,I80&gt;K80,J80="DF"),$CB$5,0)+IF(AND(CG80=$CG$66,L80&gt;N80,M80="DF"),$CB$5,0)+IF(AND(CG80=$CG$68,O80&gt;Q80,P80="DF"),$CB$5,0)+IF(AND(CG80=$CG$70,R80&gt;T80,S80="DF"),$CB$5,0)+IF(AND(CG80=$CG$72,U80&gt;W80,V80="DF"),$CB$5,0)+IF(AND(CG80=$CG$74,X80&gt;Z80,Y80="DF"),$CB$5,0)+IF(AND(CG80=$CG$76,AA80&gt;AC80,AB80="DF"),$CB$5,0)+IF(AND(CG80=$CG$78,AD80&gt;AF80,AE80="DF"),$CB$5,0)+IF(AND(CG80=$CG$80,AG80&gt;AI80,AH80="DF"),$CB$5,0)+IF(AND(CG80=$CG$82,AJ80&gt;AL80,AK80="DF"),$CB$5,0)+IF(AND(CG80=$CG$84,AM80&gt;AO80,AN80="DF"),$CB$5,0)+IF(AND(CG80=$CG$86,AP80&gt;AR80,AQ80="DF"),$CB$5,0)+IF(AND(CG80=$CG$88,AS80&gt;AU80,AT80="DF"),$CB$5,0)+IF(AND(CG80=$CG$90,AV80&gt;AX80,AW80="DF"),$CB$5,0)+IF(AND(CG80=$CG$92,AY80&gt;BA80,AZ80="DF"),$CB$5,0)+IF(AND(CG80=$CG$94,BB80&gt;BD80,BC80="DF"),$CB$5,0)+IF(AND(CG80=$CG$96,BE80&gt;BG80,BF80="DF"),$CB$5,0)+IF(AND(CG80=$CG$98,BH80&gt;BJ80,BI80="DF"),$CB$5,0)+IF(AND(CG80=$CG$100,BK80&gt;BM80,BL80="DF"),$CB$5,0)+IF(AND(CG80=$CG$102,BN80&gt;BP80,BO80="DF"),$CB$5,0)+IF(AND(CG80=$CG$104,BQ80&gt;BS80,BR80="DF"),$CB$5,0)+IF(AND(CG80=$CG$106,BT80&gt;BV80,BU80="DF"),$CB$5,0)</f>
        <v>0</v>
      </c>
      <c r="CP80" s="142">
        <f>IF(AND(CG80=$CG$60,C80&lt;E80,D80="DF"),$CC$5,0)+IF(AND(CG80=$CG$62,F80&lt;H80,G80="DF"),$CC$5,0)+IF(AND(CG80=$CG$64,I80&lt;K80,J80="DF"),$CC$5,0)+IF(AND(CG80=$CG$66,L80&lt;N80,M80="DF"),$CC$5,0)+IF(AND(CG80=$CG$68,O80&lt;Q80,P80="DF"),$CC$5,0)+IF(AND(CG80=$CG$70,R80&lt;T80,S80="DF"),$CC$5,0)+IF(AND(CG80=$CG$72,U80&lt;W80,V80="DF"),$CC$5,0)+IF(AND(CG80=$CG$74,X80&lt;Z80,Y80="DF"),$CC$5,0)+IF(AND(CG80=$CG$76,AA80&lt;AC80,AB80="DF"),$CC$5,0)+IF(AND(CG80=$CG$78,AD80&lt;AF80,AE80="DF"),$CC$5,0)+IF(AND(CG80=$CG$80,AG80&lt;AI80,AH80="DF"),$CC$5,0)+IF(AND(CG80=$CG$82,AJ80&lt;AL80,AK80="DF"),$CC$5,0)+IF(AND(CG80=$CG$84,AM80&lt;AO80,AN80="DF"),$CC$5,0)+IF(AND(CG80=$CG$86,AP80&lt;AR80,AQ80="DF"),$CC$5,0)+IF(AND(CG80=$CG$88,AS80&lt;AU80,AT80="DF"),$CC$5,0)+IF(AND(CG80=$CG$90,AV80&lt;AX80,AW80="DF"),$CC$5,0)+IF(AND(CG80=$CG$92,AY80&lt;BA80,AZ80="DF"),$CC$5,0)+IF(AND(CG80=$CG$94,BB80&lt;BD80,BC80="DF"),$CC$5,0)+IF(AND(CG80=$CG$96,BE80&lt;BG80,BF80="DF"),$CC$5,0)+IF(AND(CG80=$CG$98,BH80&lt;BJ80,BI80="DF"),$CC$5,0)+IF(AND(CG80=$CG$100,BK80&lt;BM80,BL80="DF"),$CC$5,0)+IF(AND(CG80=$CG$102,BN80&lt;BP80,BO80="DF"),$CC$5,0)+IF(AND(CG80=$CG$104,BQ80&lt;BS80,BR80="DF"),$CC$5,0)+IF(AND(CG80=$CG$106,BT80&lt;BV80,BU80="DF"),$CC$5,0)</f>
        <v>0</v>
      </c>
      <c r="CQ80" s="146">
        <f>IF(AND(CG80=$CG$60,C29&gt;E29,D29="-"),$BY$5,0)+IF(AND(CG80=$CG$62,F29&gt;H29,G29="-"),$BY$5,0)+IF(AND(CG80=$CG$64,I29&gt;K29,J29="-"),$BY$5,0)+IF(AND(CG80=$CG$66,L29&gt;N29,M29="-"),$BY$5,0)+IF(AND(CG80=$CG$68,O29&gt;Q29,P29="-"),$BY$5,0)+IF(AND(CG80=$CG$70,R29&gt;T29,S29="-"),$BY$5,0)+IF(AND(CG80=$CG$72,U29&gt;W29,V29="-"),$BY$5,0)+IF(AND(CG80=$CG$74,X29&gt;Z29,Y29="-"),$BY$5,0)+IF(AND(CG80=$CG$76,AA29&gt;AC29,AB29="-"),$BY$5,0)+IF(AND(CG80=$CG$78,AD29&gt;AF29,AE29="-"),$BY$5,0)+IF(AND(CG80=$CG$80,AG29&gt;AI29,AH29="-"),$BY$5,0)+IF(AND(CG80=$CG$82,AJ29&gt;AL29,AK29="-"),$BY$5,0)+IF(AND(CG80=$CG$84,AM29&gt;AO29,AN29="-"),$BY$5,0)+IF(AND(CG80=$CG$86,AP29&gt;AR29,AQ29="-"),$BY$5,0)+IF(AND(CG80=$CG$88,AS29&gt;AU29,AT29="-"),$BY$5,0)+IF(AND(CG80=$CG$90,AV29&gt;AX29,AW29="-"),$BY$5,0)+IF(AND(CG80=$CG$92,AY29&gt;BA29,AZ29="-"),$BY$5,0)+IF(AND(CG80=$CG$94,BB29&gt;BD29,BC29="-"),$BY$5,0)+IF(AND(CG80=$CG$96,BE29&gt;BG29,BF29="-"),$BY$5,0)+IF(AND(CG80=$CG$98,BH29&gt;BJ29,BI29="-"),$BY$5,0)+IF(AND(CG80=$CG$100,BK29&gt;BM29,BL29="-"),$BY$5,0)+IF(AND(CG80=$CG$102,BN29&gt;BP29,BO29="-"),$BY$5,0)+IF(AND(CG80=$CG$104,BQ29&gt;BS29,BR29="-"),$BY$5,0)+IF(AND(CG80=$CG$106,BT29&gt;BV29,BU29="-"),$BY$5,0)</f>
        <v>0</v>
      </c>
      <c r="CR80" s="147">
        <f>IF(AND(CG80=$CG$60,C29=E29,E29&lt;&gt;"",D29="-"),$BZ$5,0)+IF(AND(CG80=$CG$62,F29=H29,H29&lt;&gt;"",G29="-"),$BZ$5,0)+IF(AND(CG80=$CG$64,I29=K29,K29&lt;&gt;"",J29="-"),$BZ$5,0)+IF(AND(CG80=$CG$66,L29=N29,N29&lt;&gt;"",M29="-"),$BZ$5,0)+IF(AND(CG80=$CG$68,O29=Q29,Q29&lt;&gt;"",P29="-"),$BZ$5,0)+IF(AND(CG80=$CG$70,R29=T29,T29&lt;&gt;"",S29="-"),$BZ$5,0)+IF(AND(CG80=$CG$72,U29=W29,W29&lt;&gt;"",V29="-"),$BZ$5,0)+IF(AND(CG80=$CG$74,X29=Z29,Z29&lt;&gt;"",Y29="-"),$BZ$5,0)+IF(AND(CG80=$CG$76,AA29=AC29,AC29&lt;&gt;"",AB29="-"),$BZ$5,0)+IF(AND(CG80=$CG$78,AD29=AF29,AF29&lt;&gt;"",AE29="-"),$BZ$5,0)+IF(AND(CG80=$CG$80,AG29=AI29,AI29&lt;&gt;"",AH29="-"),$BZ$5,0)+IF(AND(CG80=$CG$82,AJ29=AL29,AL29&lt;&gt;"",AK29="-"),$BZ$5,0)+IF(AND(CG80=$CG$84,AM29=AO29,AO29&lt;&gt;"",AN29="-"),$BZ$5,0)+IF(AND(CG80=$CG$86,AP29=AR29,AR29&lt;&gt;"",AQ29="-"),$BZ$5,0)+IF(AND(CG80=$CG$88,AS29=AU29,AU29&lt;&gt;"",AT29="-"),$BZ$5,0)+IF(AND(CG80=$CG$90,AV29=AX29,AX29&lt;&gt;"",AW29="-"),$BZ$5,0)+IF(AND(CG80=$CG$92,AY29=BA29,BA29&lt;&gt;"",AZ29="-"),$BZ$5,0)+IF(AND(CG80=$CG$94,BB29=BD29,BD29&lt;&gt;"",BC29="-"),$BZ$5,0)+IF(AND(CG80=$CG$96,BE29=BG29,BG29&lt;&gt;"",BF29="-"),$BZ$5,0)+IF(AND(CG80=$CG$98,BH29=BJ29,BJ29&lt;&gt;"",BI29="-"),$BZ$5,0)+IF(AND(CG80=$CG$100,BK29=BM29,BM29&lt;&gt;"",BL29="-"),$BZ$5,0)+IF(AND(CG80=$CG$102,BN29=BP29,BP29&lt;&gt;"",BO29="-"),$BZ$5,0)+IF(AND(CG80=$CG$104,BQ29=BS29,BS29&lt;&gt;"",BR29="-"),$BZ$5,0)+IF(AND(CG80=$CG$106,BT29=BV29,BV29&lt;&gt;"",BU29="-"),$BZ$5,0)</f>
        <v>0</v>
      </c>
      <c r="CS80" s="147">
        <f>IF(AND(CG80=$CG$60,C29&lt;E29,D29="-"),$CA$5,0)+IF(AND(CG80=$CG$62,F29&lt;H29,G29="-"),$CA$5,0)+IF(AND(CG80=$CG$64,I29&lt;K29,J29="-"),$CA$5,0)+IF(AND(CG80=$CG$66,L29&lt;N29,M29="-"),$CA$5,0)+IF(AND(CG80=$CG$68,O29&lt;Q29,P29="-"),$CA$5,0)+IF(AND(CG80=$CG$70,R29&lt;T29,S29="-"),$CA$5,0)+IF(AND(CG80=$CG$72,U29&lt;W29,V29="-"),$CA$5,0)+IF(AND(CG80=$CG$74,X29&lt;Z29,Y29="-"),$CA$5,0)+IF(AND(CG80=$CG$76,AA29&lt;AC29,AB29="-"),$CA$5,0)+IF(AND(CG80=$CG$78,AD29&lt;AF29,AE29="-"),$CA$5,0)+IF(AND(CG80=$CG$80,AG29&lt;AI29,AH29="-"),$CA$5,0)+IF(AND(CG80=$CG$82,AJ29&lt;AL29,AK29="-"),$CA$5,0)+IF(AND(CG80=$CG$84,AM29&lt;AO29,AN29="-"),$CA$5,0)+IF(AND(CG80=$CG$86,AP29&lt;AR29,AQ29="-"),$CA$5,0)+IF(AND(CG80=$CG$88,AS29&lt;AU29,AT29="-"),$CA$5,0)+IF(AND(CG80=$CG$90,AV29&lt;AX29,AW29="-"),$CA$5,0)+IF(AND(CG80=$CG$92,AY29&lt;BA29,AZ29="-"),$CA$5,0)+IF(AND(CG80=$CG$94,BB29&lt;BD29,BC29="-"),$CA$5,0)+IF(AND(CG80=$CG$96,BE29&lt;BG29,BF29="-"),$CA$5,0)+IF(AND(CG80=$CG$98,BH29&lt;BJ29,BI29="-"),$CA$5,0)+IF(AND(CG80=$CG$100,BK29&lt;BM29,BL29="-"),$CA$5,0)+IF(AND(CG80=$CG$102,BN29&lt;BP29,BO29="-"),$CA$5,0)+IF(AND(CG80=$CG$104,BQ29&lt;BS29,BR29="-"),$CA$5,0)+IF(AND(CG80=$CG$106,BT29&lt;BV29,BU29="-"),$CA$5,0)</f>
        <v>0</v>
      </c>
      <c r="CT80" s="147">
        <f>IF(AND(CG80=$CG$60,C29&gt;E29,D29="DF"),$CB$5,0)+IF(AND(CG80=$CG$62,F29&gt;H29,G29="DF"),$CB$5,0)+IF(AND(CG80=$CG$64,I29&gt;K29,J29="DF"),$CB$5,0)+IF(AND(CG80=$CG$66,L29&gt;N29,M29="DF"),$CB$5,0)+IF(AND(CG80=$CG$68,O29&gt;Q29,P29="DF"),$CB$5,0)+IF(AND(CG80=$CG$70,R29&gt;T29,S29="DF"),$CB$5,0)+IF(AND(CG80=$CG$72,U29&gt;W29,V29="DF"),$CB$5,0)+IF(AND(CG80=$CG$74,X29&gt;Z29,Y29="DF"),$CB$5,0)+IF(AND(CG80=$CG$76,AA29&gt;AC29,AB29="DF"),$CB$5,0)+IF(AND(CG80=$CG$78,AD29&gt;AF29,AE29="DF"),$CB$5,0)+IF(AND(CG80=$CG$80,AG29&gt;AI29,AH29="DF"),$CB$5,0)+IF(AND(CG80=$CG$82,AJ29&gt;AL29,AK29="DF"),$CB$5,0)+IF(AND(CG80=$CG$84,AM29&gt;AO29,AN29="DF"),$CB$5,0)+IF(AND(CG80=$CG$86,AP29&gt;AR29,AQ29="DF"),$CB$5,0)+IF(AND(CG80=$CG$88,AS29&gt;AU29,AT29="DF"),$CB$5,0)+IF(AND(CG80=$CG$90,AV29&gt;AX29,AW29="DF"),$CB$5,0)+IF(AND(CG80=$CG$92,AY29&gt;BA29,AZ29="DF"),$CB$5,0)+IF(AND(CG80=$CG$94,BB29&gt;BD29,BC29="DF"),$CB$5,0)+IF(AND(CG80=$CG$96,BE29&gt;BG29,BF29="DF"),$CB$5,0)+IF(AND(CG80=$CG$98,BH29&gt;BJ29,BI29="DF"),$CB$5,0)+IF(AND(CG80=$CG$100,BK29&gt;BM29,BL29="DF"),$CB$5,0)+IF(AND(CG80=$CG$102,BN29&gt;BP29,BO29="DF"),$CB$5,0)+IF(AND(CG80=$CG$104,BQ29&gt;BS29,BR29="DF"),$CB$5,0)+IF(AND(CG80=$CG$106,BT29&gt;BV29,BU29="DF"),$CB$5,0)</f>
        <v>0</v>
      </c>
      <c r="CU80" s="148">
        <f>IF(AND(CG80=$CG$60,C29&lt;E29,D29="DF"),$CC$5,0)+IF(AND(CG80=$CG$62,F29&lt;H29,G29="DF"),$CC$5,0)+IF(AND(CG80=$CG$64,I29&lt;K29,J29="DF"),$CC$5,0)+IF(AND(CG80=$CG$66,L29&lt;N29,M29="DF"),$CC$5,0)+IF(AND(CG80=$CG$68,O29&lt;Q29,P29="DF"),$CC$5,0)+IF(AND(CG80=$CG$70,R29&lt;T29,S29="DF"),$CC$5,0)+IF(AND(CG80=$CG$72,U29&lt;W29,V29="DF"),$CC$5,0)+IF(AND(CG80=$CG$74,X29&lt;Z29,Y29="DF"),$CC$5,0)+IF(AND(CG80=$CG$76,AA29&lt;AC29,AB29="DF"),$CC$5,0)+IF(AND(CG80=$CG$78,AD29&lt;AF29,AE29="DF"),$CC$5,0)+IF(AND(CG80=$CG$80,AG29&lt;AI29,AH29="DF"),$CC$5,0)+IF(AND(CG80=$CG$82,AJ29&lt;AL29,AK29="DF"),$CC$5,0)+IF(AND(CG80=$CG$84,AM29&lt;AO29,AN29="DF"),$CC$5,0)+IF(AND(CG80=$CG$86,AP29&lt;AR29,AQ29="DF"),$CC$5,0)+IF(AND(CG80=$CG$88,AS29&lt;AU29,AT29="DF"),$CC$5,0)+IF(AND(CG80=$CG$90,AV29&lt;AX29,AW29="DF"),$CC$5,0)+IF(AND(CG80=$CG$92,AY29&lt;BA29,AZ29="DF"),$CC$5,0)+IF(AND(CG80=$CG$94,BB29&lt;BD29,BC29="DF"),$CC$5,0)+IF(AND(CG80=$CG$96,BE29&lt;BG29,BF29="DF"),$CC$5,0)+IF(AND(CG80=$CG$98,BH29&lt;BJ29,BI29="DF"),$CC$5,0)+IF(AND(CG80=$CG$100,BK29&lt;BM29,BL29="DF"),$CC$5,0)+IF(AND(CG80=$CG$102,BN29&lt;BP29,BO29="DF"),$CC$5,0)+IF(AND(CG80=$CG$104,BQ29&lt;BS29,BR29="DF"),$CC$5,0)+IF(AND(CG80=$CG$106,BT29&lt;BV29,BU29="DF"),$CC$5,0)</f>
        <v>0</v>
      </c>
      <c r="CV80" s="19"/>
      <c r="CW80" s="156">
        <f>IF(AND(CG80=$CG$60),SUM(C80),0)+IF(AND(CG80=$CG$62),SUM(F80),0)+IF(AND(CG80=$CG$64),SUM(I80),0)+IF(AND(CG80=$CG$66),SUM(L80),0)+IF(AND(CG80=$CG$68),SUM(O80),0)+IF(AND(CG80=$CG$70),SUM(R80),0)+IF(AND(CG80=$CG$72),SUM(U80),0)+IF(AND(CG80=$CG$74),SUM(X80),0)+IF(AND(CG80=$CG$76),SUM(AA80),0)+IF(AND(CG80=$CG$78),SUM(AD80),0)+IF(AND(CG80=$CG$80),SUM(AG80),0)+IF(AND(CG80=$CG$82),SUM(AJ80),0)+IF(AND(CG80=$CG$84),SUM(AM80),0)+IF(AND(CG80=$CG$86),SUM(AP80),0)+IF(AND(CG80=$CG$88),SUM(AS80),0)+IF(AND(CG80=$CG$90),SUM(AV80),0)+IF(AND(CG80=$CG$92),SUM(AY80),0)+IF(AND(CG80=$CG$94),SUM(BB80),0)+IF(AND(CG80=$CG$96),SUM(BE80),0)+IF(AND(CG80=$CG$98),SUM(BH80),0)+IF(AND(CG80=$CG$100),SUM(BK80),0)+IF(AND(CG80=$CG$102),SUM(BN80),0)+IF(AND(CG80=$CG$104),SUM(BQ80),0)+IF(AND(CG80=$CG$106),SUM(BT80),0)</f>
        <v>0</v>
      </c>
      <c r="CX80" s="136">
        <f>IF(AND(CG80=$CG$60),SUM(E80),0)+IF(AND(CG80=$CG$62),SUM(H80),0)+IF(AND(CG80=$CG$64),SUM(K80),0)+IF(AND(CG80=$CG$66),SUM(N80),0)+IF(AND(CG80=$CG$68),SUM(Q80),0)+IF(AND(CG80=$CG$70),SUM(T80),0)+IF(AND(CG80=$CG$72),SUM(W80),0)+IF(AND(CG80=$CG$74),SUM(Z80),0)+IF(AND(CG80=$CG$76),SUM(AC80),0)+IF(AND(CG80=$CG$78),SUM(AF80),0)+IF(AND(CG80=$CG$80),SUM(AI80),0)+IF(AND(CG80=$CG$82),SUM(AL80),0)+IF(AND(CG80=$CG$84),SUM(AO80),0)+IF(AND(CG80=$CG$86),SUM(AR80),0)+IF(AND(CG80=$CG$88),SUM(AU80),0)+IF(AND(CG80=$CG$90),SUM(AX80),0)+IF(AND(CG80=$CG$92),SUM(BA80),0)+IF(AND(CG80=$CG$94),SUM(BD80),0)+IF(AND(CG80=$CG$96),SUM(BG80),0)+IF(AND(CG80=$CG$98),SUM(BJ80),0)+IF(AND(CG80=$CG$100),SUM(BM80),0)+IF(AND(CG80=$CG$102),SUM(BP80),0)+IF(AND(CG80=$CG$104),SUM(BS80),0)+IF(AND(CG80=$CG$106),SUM(BV80),0)</f>
        <v>0</v>
      </c>
      <c r="CY80" s="159">
        <f>IF(AND(CG80=$CG$60),SUM(C29),0)+IF(AND(CG80=$CG$62),SUM(F29),0)+IF(AND(CG80=$CG$64),SUM(I29),0)+IF(AND(CG80=$CG$66),SUM(L29),0)+IF(AND(CG80=$CG$68),SUM(O29),0)+IF(AND(CG80=$CG$70),SUM(R29),0)+IF(AND(CG80=$CG$72),SUM(U29),0)+IF(AND(CG80=$CG$74),SUM(X29),0)+IF(AND(CG80=$CG$76),SUM(AA29),0)+IF(AND(CG80=$CG$78),SUM(AD29),0)+IF(AND(CG80=$CG$80),SUM(AG29),0)+IF(AND(CG80=$CG$82),SUM(AJ29),0)+IF(AND(CG80=$CG$84),SUM(AM29),0)+IF(AND(CG80=$CG$86),SUM(AP29),0)+IF(AND(CG80=$CG$88),SUM(AS29),0)+IF(AND(CG80=$CG$90),SUM(AV29),0)+IF(AND(CG80=$CG$92),SUM(AY29),0)+IF(AND(CG80=$CG$94),SUM(BB29),0)+IF(AND(CG80=$CG$96),SUM(BE29),0)+IF(AND(CG80=$CG$98),SUM(BH29),0)+IF(AND(CG80=$CG$100),SUM(BK29),0)+IF(AND(CG80=$CG$102),SUM(BN29),0)+IF(AND(CG80=$CG$104),SUM(BQ29),0)+IF(AND(CG80=$CG$106),SUM(BT29),0)</f>
        <v>0</v>
      </c>
      <c r="CZ80" s="148">
        <f>IF(AND(CG80=$CG$60),SUM(E29),0)+IF(AND(CG80=$CG$62),SUM(H29),0)+IF(AND(CG80=$CG$64),SUM(K29),0)+IF(AND(CG80=$CG$66),SUM(N29),0)+IF(AND(CG80=$CG$68),SUM(Q29),0)+IF(AND(CG80=$CG$70),SUM(T29),0)+IF(AND(CG80=$CG$72),SUM(W29),0)+IF(AND(CG80=$CG$74),SUM(Z29),0)+IF(AND(CG80=$CG$76),SUM(AC29),0)+IF(AND(CG80=$CG$78),SUM(AF29),0)+IF(AND(CG80=$CG$80),SUM(AI29),0)+IF(AND(CG80=$CG$82),SUM(AL29),0)+IF(AND(CG80=$CG$84),SUM(AO29),0)+IF(AND(CG80=$CG$86),SUM(AR29),0)+IF(AND(CG80=$CG$88),SUM(AU29),0)+IF(AND(CG80=$CG$90),SUM(AX29),0)+IF(AND(CG80=$CG$92),SUM(BA29),0)+IF(AND(CG80=$CG$94),SUM(BD29),0)+IF(AND(CG80=$CG$96),SUM(BG29),0)+IF(AND(CG80=$CG$98),SUM(BJ29),0)+IF(AND(CG80=$CG$100),SUM(BM29),0)+IF(AND(CG80=$CG$102),SUM(BP29),0)+IF(AND(CG80=$CG$104),SUM(BS29),0)+IF(AND(CG80=$CG$106),SUM(BV29),0)</f>
        <v>0</v>
      </c>
      <c r="DA80" s="19"/>
    </row>
    <row r="81" spans="2:105" ht="12" customHeight="1" x14ac:dyDescent="0.35">
      <c r="B81" s="451" t="str">
        <f>B30</f>
        <v>EQUIPO L</v>
      </c>
      <c r="C81" s="482" t="str">
        <f>IF(AJ59&lt;&gt;"",AJ59,"")</f>
        <v/>
      </c>
      <c r="D81" s="435"/>
      <c r="E81" s="462"/>
      <c r="F81" s="434" t="str">
        <f>IF(AJ61&lt;&gt;"",AJ61,"")</f>
        <v/>
      </c>
      <c r="G81" s="435"/>
      <c r="H81" s="462"/>
      <c r="I81" s="434" t="str">
        <f>IF(AJ63&lt;&gt;"",AJ63,"")</f>
        <v/>
      </c>
      <c r="J81" s="435"/>
      <c r="K81" s="462"/>
      <c r="L81" s="434" t="str">
        <f>IF(AJ65&lt;&gt;"",AJ65,"")</f>
        <v/>
      </c>
      <c r="M81" s="435"/>
      <c r="N81" s="462"/>
      <c r="O81" s="434" t="str">
        <f>IF(AJ67&lt;&gt;"",AJ67,"")</f>
        <v/>
      </c>
      <c r="P81" s="435"/>
      <c r="Q81" s="462"/>
      <c r="R81" s="434" t="str">
        <f>IF(AJ69&lt;&gt;"",AJ69,"")</f>
        <v/>
      </c>
      <c r="S81" s="435"/>
      <c r="T81" s="462"/>
      <c r="U81" s="434" t="str">
        <f>IF(AJ71&lt;&gt;"",AJ71,"")</f>
        <v/>
      </c>
      <c r="V81" s="435"/>
      <c r="W81" s="462"/>
      <c r="X81" s="434" t="str">
        <f>IF(AJ73&lt;&gt;"",AJ73,"")</f>
        <v/>
      </c>
      <c r="Y81" s="435"/>
      <c r="Z81" s="462"/>
      <c r="AA81" s="434" t="str">
        <f>IF(AJ75&lt;&gt;"",AJ75,"")</f>
        <v/>
      </c>
      <c r="AB81" s="435"/>
      <c r="AC81" s="462"/>
      <c r="AD81" s="434" t="str">
        <f>IF(AJ77&lt;&gt;"",AJ77,"")</f>
        <v/>
      </c>
      <c r="AE81" s="435"/>
      <c r="AF81" s="462"/>
      <c r="AG81" s="434" t="str">
        <f>IF(AJ79&lt;&gt;"",AJ79,"")</f>
        <v/>
      </c>
      <c r="AH81" s="435"/>
      <c r="AI81" s="462"/>
      <c r="AJ81" s="445"/>
      <c r="AK81" s="446"/>
      <c r="AL81" s="481"/>
      <c r="AM81" s="471" t="str">
        <f>IF(ISNA(VLOOKUP(CONCATENATE($B81,AM$58,"2"),'P&amp;R'!$N$8:$Q$1113,2,FALSE)), "", VLOOKUP(CONCATENATE($B81,AM$58,"2"),'P&amp;R'!$N$8:$Q$1113,2,FALSE))</f>
        <v/>
      </c>
      <c r="AN81" s="472"/>
      <c r="AO81" s="473"/>
      <c r="AP81" s="471" t="str">
        <f>IF(ISNA(VLOOKUP(CONCATENATE($B81,AP$58,"2"),'P&amp;R'!$N$8:$Q$1113,2,FALSE)), "", VLOOKUP(CONCATENATE($B81,AP$58,"2"),'P&amp;R'!$N$8:$Q$1113,2,FALSE))</f>
        <v/>
      </c>
      <c r="AQ81" s="472"/>
      <c r="AR81" s="473"/>
      <c r="AS81" s="471" t="str">
        <f>IF(ISNA(VLOOKUP(CONCATENATE($B81,AS$58,"2"),'P&amp;R'!$N$8:$Q$1113,2,FALSE)), "", VLOOKUP(CONCATENATE($B81,AS$58,"2"),'P&amp;R'!$N$8:$Q$1113,2,FALSE))</f>
        <v/>
      </c>
      <c r="AT81" s="472"/>
      <c r="AU81" s="473"/>
      <c r="AV81" s="471" t="str">
        <f>IF(ISNA(VLOOKUP(CONCATENATE($B81,AV$58,"2"),'P&amp;R'!$N$8:$Q$1113,2,FALSE)), "", VLOOKUP(CONCATENATE($B81,AV$58,"2"),'P&amp;R'!$N$8:$Q$1113,2,FALSE))</f>
        <v/>
      </c>
      <c r="AW81" s="472"/>
      <c r="AX81" s="473"/>
      <c r="AY81" s="471" t="str">
        <f>IF(ISNA(VLOOKUP(CONCATENATE($B81,AY$58,"2"),'P&amp;R'!$N$8:$Q$1113,2,FALSE)), "", VLOOKUP(CONCATENATE($B81,AY$58,"2"),'P&amp;R'!$N$8:$Q$1113,2,FALSE))</f>
        <v/>
      </c>
      <c r="AZ81" s="472"/>
      <c r="BA81" s="473"/>
      <c r="BB81" s="471" t="str">
        <f>IF(ISNA(VLOOKUP(CONCATENATE($B81,BB$58,"2"),'P&amp;R'!$N$8:$Q$1113,2,FALSE)), "", VLOOKUP(CONCATENATE($B81,BB$58,"2"),'P&amp;R'!$N$8:$Q$1113,2,FALSE))</f>
        <v/>
      </c>
      <c r="BC81" s="472"/>
      <c r="BD81" s="473"/>
      <c r="BE81" s="471" t="str">
        <f>IF(ISNA(VLOOKUP(CONCATENATE($B81,BE$58,"2"),'P&amp;R'!$N$8:$Q$1113,2,FALSE)), "", VLOOKUP(CONCATENATE($B81,BE$58,"2"),'P&amp;R'!$N$8:$Q$1113,2,FALSE))</f>
        <v/>
      </c>
      <c r="BF81" s="472"/>
      <c r="BG81" s="473"/>
      <c r="BH81" s="471" t="str">
        <f>IF(ISNA(VLOOKUP(CONCATENATE($B81,BH$58,"2"),'P&amp;R'!$N$8:$Q$1113,2,FALSE)), "", VLOOKUP(CONCATENATE($B81,BH$58,"2"),'P&amp;R'!$N$8:$Q$1113,2,FALSE))</f>
        <v/>
      </c>
      <c r="BI81" s="472"/>
      <c r="BJ81" s="473"/>
      <c r="BK81" s="471" t="str">
        <f>IF(ISNA(VLOOKUP(CONCATENATE($B81,BK$58,"2"),'P&amp;R'!$N$8:$Q$1113,2,FALSE)), "", VLOOKUP(CONCATENATE($B81,BK$58,"2"),'P&amp;R'!$N$8:$Q$1113,2,FALSE))</f>
        <v/>
      </c>
      <c r="BL81" s="472"/>
      <c r="BM81" s="473"/>
      <c r="BN81" s="471" t="str">
        <f>IF(ISNA(VLOOKUP(CONCATENATE($B81,BN$58,"2"),'P&amp;R'!$N$8:$Q$1113,2,FALSE)), "", VLOOKUP(CONCATENATE($B81,BN$58,"2"),'P&amp;R'!$N$8:$Q$1113,2,FALSE))</f>
        <v/>
      </c>
      <c r="BO81" s="472"/>
      <c r="BP81" s="473"/>
      <c r="BQ81" s="471" t="str">
        <f>IF(ISNA(VLOOKUP(CONCATENATE($B81,BQ$58,"2"),'P&amp;R'!$N$8:$Q$1113,2,FALSE)), "", VLOOKUP(CONCATENATE($B81,BQ$58,"2"),'P&amp;R'!$N$8:$Q$1113,2,FALSE))</f>
        <v/>
      </c>
      <c r="BR81" s="472"/>
      <c r="BS81" s="473"/>
      <c r="BT81" s="471" t="str">
        <f>IF(ISNA(VLOOKUP(CONCATENATE($B81,BT$58,"2"),'P&amp;R'!$N$8:$Q$1113,2,FALSE)), "", VLOOKUP(CONCATENATE($B81,BT$58,"2"),'P&amp;R'!$N$8:$Q$1113,2,FALSE))</f>
        <v/>
      </c>
      <c r="BU81" s="472"/>
      <c r="BV81" s="473"/>
      <c r="BW81" s="162"/>
      <c r="BX81" s="85"/>
      <c r="BY81" s="88"/>
      <c r="BZ81" s="88"/>
      <c r="CA81" s="88"/>
      <c r="CB81" s="92"/>
      <c r="CC81" s="92"/>
      <c r="CD81" s="96"/>
      <c r="CE81" s="96"/>
      <c r="CF81" s="100"/>
      <c r="CG81" s="104"/>
      <c r="CH81" s="19"/>
      <c r="CI81" s="122"/>
      <c r="CJ81" s="122"/>
      <c r="CK81" s="19"/>
      <c r="CL81" s="137"/>
      <c r="CM81" s="138"/>
      <c r="CN81" s="138"/>
      <c r="CO81" s="138"/>
      <c r="CP81" s="139"/>
      <c r="CQ81" s="143"/>
      <c r="CR81" s="144"/>
      <c r="CS81" s="144"/>
      <c r="CT81" s="144"/>
      <c r="CU81" s="145"/>
      <c r="CV81" s="19"/>
      <c r="CW81" s="154"/>
      <c r="CX81" s="155"/>
      <c r="CY81" s="160"/>
      <c r="CZ81" s="161"/>
      <c r="DA81" s="19"/>
    </row>
    <row r="82" spans="2:105" ht="24.9" customHeight="1" x14ac:dyDescent="0.35">
      <c r="B82" s="432"/>
      <c r="C82" s="3" t="str">
        <f>IF(AL60&lt;&gt;"",AL60,"")</f>
        <v/>
      </c>
      <c r="D82" s="62" t="str">
        <f>IF(AK60&lt;&gt;"",AK60,"")</f>
        <v/>
      </c>
      <c r="E82" s="4" t="str">
        <f>IF(AJ60&lt;&gt;"",AJ60,"")</f>
        <v/>
      </c>
      <c r="F82" s="6" t="str">
        <f>IF(AL62&lt;&gt;"",AL62,"")</f>
        <v/>
      </c>
      <c r="G82" s="62" t="str">
        <f>IF(AK62&lt;&gt;"",AK62,"")</f>
        <v/>
      </c>
      <c r="H82" s="7" t="str">
        <f>IF(AJ62&lt;&gt;"",AJ62,"")</f>
        <v/>
      </c>
      <c r="I82" s="6" t="str">
        <f>IF(AL64&lt;&gt;"",AL64,"")</f>
        <v/>
      </c>
      <c r="J82" s="62" t="str">
        <f>IF(AK64&lt;&gt;"",AK64,"")</f>
        <v/>
      </c>
      <c r="K82" s="7" t="str">
        <f>IF(AJ64&lt;&gt;"",AJ64,"")</f>
        <v/>
      </c>
      <c r="L82" s="6" t="str">
        <f>IF(AL66&lt;&gt;"",AL66,"")</f>
        <v/>
      </c>
      <c r="M82" s="62" t="str">
        <f>IF(AK66&lt;&gt;"",AK66,"")</f>
        <v/>
      </c>
      <c r="N82" s="7" t="str">
        <f>IF(AJ66&lt;&gt;"",AJ66,"")</f>
        <v/>
      </c>
      <c r="O82" s="6" t="str">
        <f>IF(AL68&lt;&gt;"",AL68,"")</f>
        <v/>
      </c>
      <c r="P82" s="62" t="str">
        <f>IF(AK68&lt;&gt;"",AK68,"")</f>
        <v/>
      </c>
      <c r="Q82" s="7" t="str">
        <f>IF(AJ68&lt;&gt;"",AJ68,"")</f>
        <v/>
      </c>
      <c r="R82" s="6" t="str">
        <f>IF(AL70&lt;&gt;"",AL70,"")</f>
        <v/>
      </c>
      <c r="S82" s="62" t="str">
        <f>IF(AK70&lt;&gt;"",AK70,"")</f>
        <v/>
      </c>
      <c r="T82" s="7" t="str">
        <f>IF(AJ70&lt;&gt;"",AJ70,"")</f>
        <v/>
      </c>
      <c r="U82" s="6" t="str">
        <f>IF(AL72&lt;&gt;"",AL72,"")</f>
        <v/>
      </c>
      <c r="V82" s="62" t="str">
        <f>IF(AK72&lt;&gt;"",AK72,"")</f>
        <v/>
      </c>
      <c r="W82" s="7" t="str">
        <f>IF(AJ72&lt;&gt;"",AJ72,"")</f>
        <v/>
      </c>
      <c r="X82" s="6" t="str">
        <f>IF(AL74&lt;&gt;"",AL74,"")</f>
        <v/>
      </c>
      <c r="Y82" s="62" t="str">
        <f>IF(AK74&lt;&gt;"",AK74,"")</f>
        <v/>
      </c>
      <c r="Z82" s="7" t="str">
        <f>IF(AJ74&lt;&gt;"",AJ74,"")</f>
        <v/>
      </c>
      <c r="AA82" s="6" t="str">
        <f>IF(AL76&lt;&gt;"",AL76,"")</f>
        <v/>
      </c>
      <c r="AB82" s="62" t="str">
        <f>IF(AK76&lt;&gt;"",AK76,"")</f>
        <v/>
      </c>
      <c r="AC82" s="7" t="str">
        <f>IF(AJ76&lt;&gt;"",AJ76,"")</f>
        <v/>
      </c>
      <c r="AD82" s="6" t="str">
        <f>IF(AL78&lt;&gt;"",AL78,"")</f>
        <v/>
      </c>
      <c r="AE82" s="62" t="str">
        <f>IF(AK78&lt;&gt;"",AK78,"")</f>
        <v/>
      </c>
      <c r="AF82" s="7" t="str">
        <f>IF(AJ78&lt;&gt;"",AJ78,"")</f>
        <v/>
      </c>
      <c r="AG82" s="6" t="str">
        <f>IF(AL80&lt;&gt;"",AL80,"")</f>
        <v/>
      </c>
      <c r="AH82" s="62" t="str">
        <f>IF(AK80&lt;&gt;"",AK80,"")</f>
        <v/>
      </c>
      <c r="AI82" s="7" t="str">
        <f>IF(AJ80&lt;&gt;"",AJ80,"")</f>
        <v/>
      </c>
      <c r="AJ82" s="8"/>
      <c r="AK82" s="63"/>
      <c r="AL82" s="9"/>
      <c r="AM82" s="316" t="str">
        <f>IF(ISNA(VLOOKUP(CONCATENATE($B81,AM$58,"2"),'P&amp;R'!$N$8:$Q$1113,3,FALSE)), "", VLOOKUP(CONCATENATE($B81,AM$58,"2"),'P&amp;R'!$N$8:$Q$1113,3,FALSE))</f>
        <v/>
      </c>
      <c r="AN82" s="316" t="str">
        <f>IF(ISNA(VLOOKUP(CONCATENATE($B81,AM$58,"2"),'P&amp;R'!$N$8:$Q$1113,4,FALSE)), "", VLOOKUP(CONCATENATE($B81,AM$58,"2"),'P&amp;R'!$N$8:$Q$1113,4,FALSE))</f>
        <v/>
      </c>
      <c r="AO82" s="317" t="str">
        <f>IF(ISNA(VLOOKUP(CONCATENATE(AM$58,$B81,"2"),'P&amp;R'!$N$8:$Q$1113,3,FALSE)), "", VLOOKUP(CONCATENATE(AM$58,$B81,"2"),'P&amp;R'!$N$8:$Q$1113,3,FALSE))</f>
        <v/>
      </c>
      <c r="AP82" s="316" t="str">
        <f>IF(ISNA(VLOOKUP(CONCATENATE($B81,AP$58,"2"),'P&amp;R'!$N$8:$Q$1113,3,FALSE)), "", VLOOKUP(CONCATENATE($B81,AP$58,"2"),'P&amp;R'!$N$8:$Q$1113,3,FALSE))</f>
        <v/>
      </c>
      <c r="AQ82" s="316" t="str">
        <f>IF(ISNA(VLOOKUP(CONCATENATE($B81,AP$58,"2"),'P&amp;R'!$N$8:$Q$1113,4,FALSE)), "", VLOOKUP(CONCATENATE($B81,AP$58,"2"),'P&amp;R'!$N$8:$Q$1113,4,FALSE))</f>
        <v/>
      </c>
      <c r="AR82" s="317" t="str">
        <f>IF(ISNA(VLOOKUP(CONCATENATE(AP$58,$B81,"2"),'P&amp;R'!$N$8:$Q$1113,3,FALSE)), "", VLOOKUP(CONCATENATE(AP$58,$B81,"2"),'P&amp;R'!$N$8:$Q$1113,3,FALSE))</f>
        <v/>
      </c>
      <c r="AS82" s="316" t="str">
        <f>IF(ISNA(VLOOKUP(CONCATENATE($B81,AS$58,"2"),'P&amp;R'!$N$8:$Q$1113,3,FALSE)), "", VLOOKUP(CONCATENATE($B81,AS$58,"2"),'P&amp;R'!$N$8:$Q$1113,3,FALSE))</f>
        <v/>
      </c>
      <c r="AT82" s="316" t="str">
        <f>IF(ISNA(VLOOKUP(CONCATENATE($B81,AS$58,"2"),'P&amp;R'!$N$8:$Q$1113,4,FALSE)), "", VLOOKUP(CONCATENATE($B81,AS$58,"2"),'P&amp;R'!$N$8:$Q$1113,4,FALSE))</f>
        <v/>
      </c>
      <c r="AU82" s="317" t="str">
        <f>IF(ISNA(VLOOKUP(CONCATENATE(AS$58,$B81,"2"),'P&amp;R'!$N$8:$Q$1113,3,FALSE)), "", VLOOKUP(CONCATENATE(AS$58,$B81,"2"),'P&amp;R'!$N$8:$Q$1113,3,FALSE))</f>
        <v/>
      </c>
      <c r="AV82" s="316" t="str">
        <f>IF(ISNA(VLOOKUP(CONCATENATE($B81,AV$58,"2"),'P&amp;R'!$N$8:$Q$1113,3,FALSE)), "", VLOOKUP(CONCATENATE($B81,AV$58,"2"),'P&amp;R'!$N$8:$Q$1113,3,FALSE))</f>
        <v/>
      </c>
      <c r="AW82" s="316" t="str">
        <f>IF(ISNA(VLOOKUP(CONCATENATE($B81,AV$58,"2"),'P&amp;R'!$N$8:$Q$1113,4,FALSE)), "", VLOOKUP(CONCATENATE($B81,AV$58,"2"),'P&amp;R'!$N$8:$Q$1113,4,FALSE))</f>
        <v/>
      </c>
      <c r="AX82" s="317" t="str">
        <f>IF(ISNA(VLOOKUP(CONCATENATE(AV$58,$B81,"2"),'P&amp;R'!$N$8:$Q$1113,3,FALSE)), "", VLOOKUP(CONCATENATE(AV$58,$B81,"2"),'P&amp;R'!$N$8:$Q$1113,3,FALSE))</f>
        <v/>
      </c>
      <c r="AY82" s="316" t="str">
        <f>IF(ISNA(VLOOKUP(CONCATENATE($B81,AY$58,"2"),'P&amp;R'!$N$8:$Q$1113,3,FALSE)), "", VLOOKUP(CONCATENATE($B81,AY$58,"2"),'P&amp;R'!$N$8:$Q$1113,3,FALSE))</f>
        <v/>
      </c>
      <c r="AZ82" s="316" t="str">
        <f>IF(ISNA(VLOOKUP(CONCATENATE($B81,AY$58,"2"),'P&amp;R'!$N$8:$Q$1113,4,FALSE)), "", VLOOKUP(CONCATENATE($B81,AY$58,"2"),'P&amp;R'!$N$8:$Q$1113,4,FALSE))</f>
        <v/>
      </c>
      <c r="BA82" s="317" t="str">
        <f>IF(ISNA(VLOOKUP(CONCATENATE(AY$58,$B81,"2"),'P&amp;R'!$N$8:$Q$1113,3,FALSE)), "", VLOOKUP(CONCATENATE(AY$58,$B81,"2"),'P&amp;R'!$N$8:$Q$1113,3,FALSE))</f>
        <v/>
      </c>
      <c r="BB82" s="316" t="str">
        <f>IF(ISNA(VLOOKUP(CONCATENATE($B81,BB$58,"2"),'P&amp;R'!$N$8:$Q$1113,3,FALSE)), "", VLOOKUP(CONCATENATE($B81,BB$58,"2"),'P&amp;R'!$N$8:$Q$1113,3,FALSE))</f>
        <v/>
      </c>
      <c r="BC82" s="316" t="str">
        <f>IF(ISNA(VLOOKUP(CONCATENATE($B81,BB$58,"2"),'P&amp;R'!$N$8:$Q$1113,4,FALSE)), "", VLOOKUP(CONCATENATE($B81,BB$58,"2"),'P&amp;R'!$N$8:$Q$1113,4,FALSE))</f>
        <v/>
      </c>
      <c r="BD82" s="317" t="str">
        <f>IF(ISNA(VLOOKUP(CONCATENATE(BB$58,$B81,"2"),'P&amp;R'!$N$8:$Q$1113,3,FALSE)), "", VLOOKUP(CONCATENATE(BB$58,$B81,"2"),'P&amp;R'!$N$8:$Q$1113,3,FALSE))</f>
        <v/>
      </c>
      <c r="BE82" s="316" t="str">
        <f>IF(ISNA(VLOOKUP(CONCATENATE($B81,BE$58,"2"),'P&amp;R'!$N$8:$Q$1113,3,FALSE)), "", VLOOKUP(CONCATENATE($B81,BE$58,"2"),'P&amp;R'!$N$8:$Q$1113,3,FALSE))</f>
        <v/>
      </c>
      <c r="BF82" s="316" t="str">
        <f>IF(ISNA(VLOOKUP(CONCATENATE($B81,BE$58,"2"),'P&amp;R'!$N$8:$Q$1113,4,FALSE)), "", VLOOKUP(CONCATENATE($B81,BE$58,"2"),'P&amp;R'!$N$8:$Q$1113,4,FALSE))</f>
        <v/>
      </c>
      <c r="BG82" s="317" t="str">
        <f>IF(ISNA(VLOOKUP(CONCATENATE(BE$58,$B81,"2"),'P&amp;R'!$N$8:$Q$1113,3,FALSE)), "", VLOOKUP(CONCATENATE(BE$58,$B81,"2"),'P&amp;R'!$N$8:$Q$1113,3,FALSE))</f>
        <v/>
      </c>
      <c r="BH82" s="316" t="str">
        <f>IF(ISNA(VLOOKUP(CONCATENATE($B81,BH$58,"2"),'P&amp;R'!$N$8:$Q$1113,3,FALSE)), "", VLOOKUP(CONCATENATE($B81,BH$58,"2"),'P&amp;R'!$N$8:$Q$1113,3,FALSE))</f>
        <v/>
      </c>
      <c r="BI82" s="316" t="str">
        <f>IF(ISNA(VLOOKUP(CONCATENATE($B81,BH$58,"2"),'P&amp;R'!$N$8:$Q$1113,4,FALSE)), "", VLOOKUP(CONCATENATE($B81,BH$58,"2"),'P&amp;R'!$N$8:$Q$1113,4,FALSE))</f>
        <v/>
      </c>
      <c r="BJ82" s="317" t="str">
        <f>IF(ISNA(VLOOKUP(CONCATENATE(BH$58,$B81,"2"),'P&amp;R'!$N$8:$Q$1113,3,FALSE)), "", VLOOKUP(CONCATENATE(BH$58,$B81,"2"),'P&amp;R'!$N$8:$Q$1113,3,FALSE))</f>
        <v/>
      </c>
      <c r="BK82" s="316" t="str">
        <f>IF(ISNA(VLOOKUP(CONCATENATE($B81,BK$58,"2"),'P&amp;R'!$N$8:$Q$1113,3,FALSE)), "", VLOOKUP(CONCATENATE($B81,BK$58,"2"),'P&amp;R'!$N$8:$Q$1113,3,FALSE))</f>
        <v/>
      </c>
      <c r="BL82" s="316" t="str">
        <f>IF(ISNA(VLOOKUP(CONCATENATE($B81,BK$58,"2"),'P&amp;R'!$N$8:$Q$1113,4,FALSE)), "", VLOOKUP(CONCATENATE($B81,BK$58,"2"),'P&amp;R'!$N$8:$Q$1113,4,FALSE))</f>
        <v/>
      </c>
      <c r="BM82" s="317" t="str">
        <f>IF(ISNA(VLOOKUP(CONCATENATE(BK$58,$B81,"2"),'P&amp;R'!$N$8:$Q$1113,3,FALSE)), "", VLOOKUP(CONCATENATE(BK$58,$B81,"2"),'P&amp;R'!$N$8:$Q$1113,3,FALSE))</f>
        <v/>
      </c>
      <c r="BN82" s="316" t="str">
        <f>IF(ISNA(VLOOKUP(CONCATENATE($B81,BN$58,"2"),'P&amp;R'!$N$8:$Q$1113,3,FALSE)), "", VLOOKUP(CONCATENATE($B81,BN$58,"2"),'P&amp;R'!$N$8:$Q$1113,3,FALSE))</f>
        <v/>
      </c>
      <c r="BO82" s="316" t="str">
        <f>IF(ISNA(VLOOKUP(CONCATENATE($B81,BN$58,"2"),'P&amp;R'!$N$8:$Q$1113,4,FALSE)), "", VLOOKUP(CONCATENATE($B81,BN$58,"2"),'P&amp;R'!$N$8:$Q$1113,4,FALSE))</f>
        <v/>
      </c>
      <c r="BP82" s="317" t="str">
        <f>IF(ISNA(VLOOKUP(CONCATENATE(BN$58,$B81,"2"),'P&amp;R'!$N$8:$Q$1113,3,FALSE)), "", VLOOKUP(CONCATENATE(BN$58,$B81,"2"),'P&amp;R'!$N$8:$Q$1113,3,FALSE))</f>
        <v/>
      </c>
      <c r="BQ82" s="316" t="str">
        <f>IF(ISNA(VLOOKUP(CONCATENATE($B81,BQ$58,"2"),'P&amp;R'!$N$8:$Q$1113,3,FALSE)), "", VLOOKUP(CONCATENATE($B81,BQ$58,"2"),'P&amp;R'!$N$8:$Q$1113,3,FALSE))</f>
        <v/>
      </c>
      <c r="BR82" s="316" t="str">
        <f>IF(ISNA(VLOOKUP(CONCATENATE($B81,BQ$58,"2"),'P&amp;R'!$N$8:$Q$1113,4,FALSE)), "", VLOOKUP(CONCATENATE($B81,BQ$58,"2"),'P&amp;R'!$N$8:$Q$1113,4,FALSE))</f>
        <v/>
      </c>
      <c r="BS82" s="317" t="str">
        <f>IF(ISNA(VLOOKUP(CONCATENATE(BQ$58,$B81,"2"),'P&amp;R'!$N$8:$Q$1113,3,FALSE)), "", VLOOKUP(CONCATENATE(BQ$58,$B81,"2"),'P&amp;R'!$N$8:$Q$1113,3,FALSE))</f>
        <v/>
      </c>
      <c r="BT82" s="316" t="str">
        <f>IF(ISNA(VLOOKUP(CONCATENATE($B81,BT$58,"2"),'P&amp;R'!$N$8:$Q$1113,3,FALSE)), "", VLOOKUP(CONCATENATE($B81,BT$58,"2"),'P&amp;R'!$N$8:$Q$1113,3,FALSE))</f>
        <v/>
      </c>
      <c r="BU82" s="316" t="str">
        <f>IF(ISNA(VLOOKUP(CONCATENATE($B81,BT$58,"2"),'P&amp;R'!$N$8:$Q$1113,4,FALSE)), "", VLOOKUP(CONCATENATE($B81,BT$58,"2"),'P&amp;R'!$N$8:$Q$1113,4,FALSE))</f>
        <v/>
      </c>
      <c r="BV82" s="317" t="str">
        <f>IF(ISNA(VLOOKUP(CONCATENATE(BT$58,$B81,"2"),'P&amp;R'!$N$8:$Q$1113,3,FALSE)), "", VLOOKUP(CONCATENATE(BT$58,$B81,"2"),'P&amp;R'!$N$8:$Q$1113,3,FALSE))</f>
        <v/>
      </c>
      <c r="BW82" s="163"/>
      <c r="BX82" s="86">
        <f>SUM(BY82:CC82)</f>
        <v>0</v>
      </c>
      <c r="BY82" s="89">
        <f>IF(AND(D82&lt;&gt;"DF",C82&gt;E82),1,0)+IF(AND(G82&lt;&gt;"DF",F82&gt;H82),1,0)+IF(AND(J82&lt;&gt;"DF",I82&gt;K82),1,0)+IF(AND(M82&lt;&gt;"DF",L82&gt;N82),1,0)+IF(AND(P82&lt;&gt;"DF",O82&gt;Q82),1,0)+IF(AND(S82&lt;&gt;"DF",R82&gt;T82),1,0)+IF(AND(V82&lt;&gt;"DF",U82&gt;W82),1,0)+IF(AND(Y82&lt;&gt;"DF",X82&gt;Z82),1,0)+IF(AND(AB82&lt;&gt;"DF",AA82&gt;AC82),1,0)+IF(AND(AE82&lt;&gt;"DF",AD82&gt;AF82),1,0)+IF(AND(AH82&lt;&gt;"DF",AG82&gt;AI82),1,0)+IF(AND(AK82&lt;&gt;"DF",AJ82&gt;AL82),1,0)+IF(AND(AN82&lt;&gt;"DF",AM82&gt;AO82),1,0)+IF(AND(AQ82&lt;&gt;"DF",AP82&gt;AR82),1,0)+IF(AND(AT82&lt;&gt;"DF",AS82&gt;AU82),1,0)+IF(AND(AW82&lt;&gt;"DF",AV82&gt;AX82),1,0)+IF(AND(AZ82&lt;&gt;"DF",AY82&gt;BA82),1,0)+IF(AND(BC82&lt;&gt;"DF",BB82&gt;BD82),1,0)+IF(AND(BF82&lt;&gt;"DF",BE82&gt;BG82),1,0)+IF(AND(BI82&lt;&gt;"DF",BH82&gt;BJ82),1,0)+IF(AND(BL82&lt;&gt;"DF",BK82&gt;BM82),1,0)+IF(AND(BO82&lt;&gt;"DF",BN82&gt;BP82),1,0)+IF(AND(BR82&lt;&gt;"DF",BQ82&gt;BS82),1,0)+IF(AND(BU82&lt;&gt;"DF",BT82&gt;BV82),1,0)+BY31</f>
        <v>0</v>
      </c>
      <c r="BZ82" s="89">
        <f>IF(AND(C82=E82,C82&lt;&gt;"",E82&lt;&gt;""),1,0)+IF(AND(F82=H82,F82&lt;&gt;"",H82&lt;&gt;""),1,0)+IF(AND(I82=K82,I82&lt;&gt;"",K82&lt;&gt;""),1,0)+IF(AND(L82=N82,L82&lt;&gt;"",N82&lt;&gt;""),1,0)+IF(AND(O82=Q82,O82&lt;&gt;"",Q82&lt;&gt;""),1,0)+IF(AND(R82=T82,R82&lt;&gt;"",T82&lt;&gt;""),1,0)+IF(AND(U82=W82,U82&lt;&gt;"",W82&lt;&gt;""),1,0)+IF(AND(X82=Z82,X82&lt;&gt;"",Z82&lt;&gt;""),1,0)+IF(AND(AA82=AC82,AA82&lt;&gt;"",AC82&lt;&gt;""),1,0)+IF(AND(AD82=AF82,AD82&lt;&gt;"",AF82&lt;&gt;""),1,0)+IF(AND(AG82=AI82,AG82&lt;&gt;"",AI82&lt;&gt;""),1,0)+IF(AND(AJ82=AL82,AJ82&lt;&gt;"",AL82&lt;&gt;""),1,0)+IF(AND(AM82=AO82,AM82&lt;&gt;"",AO82&lt;&gt;""),1,0)+IF(AND(AP82=AR82,AP82&lt;&gt;"",AR82&lt;&gt;""),1,0)+IF(AND(AS82=AU82,AS82&lt;&gt;"",AU82&lt;&gt;""),1,0)+IF(AND(AV82=AX82,AV82&lt;&gt;"",AX82&lt;&gt;""),1,0)+IF(AND(AY82=BA82,AY82&lt;&gt;"",BA82&lt;&gt;""),1,0)+IF(AND(BB82=BD82,BB82&lt;&gt;"",BD82&lt;&gt;""),1,0)+IF(AND(BE82=BG82,BE82&lt;&gt;"",BG82&lt;&gt;""),1,0)+IF(AND(BH82=BJ82,BH82&lt;&gt;"",BJ82&lt;&gt;""),1,0)+IF(AND(BK82=BM82,BK82&lt;&gt;"",BM82&lt;&gt;""),1,0)+IF(AND(BN82=BP82,BN82&lt;&gt;"",BP82&lt;&gt;""),1,0)+IF(AND(BQ82=BS82,BQ82&lt;&gt;"",BS82&lt;&gt;""),1,0)+IF(AND(BT82=BV82,BT82&lt;&gt;"",BV82&lt;&gt;""),1,0)+BZ31</f>
        <v>0</v>
      </c>
      <c r="CA82" s="89">
        <f>IF(AND(D82&lt;&gt;"DF",C82&lt;E82),1,0)+IF(AND(G82&lt;&gt;"DF",F82&lt;H82),1,0)+IF(AND(J82&lt;&gt;"DF",I82&lt;K82),1,0)+IF(AND(M82&lt;&gt;"DF",L82&lt;N82),1,0)+IF(AND(P82&lt;&gt;"DF",O82&lt;Q82),1,0)+IF(AND(S82&lt;&gt;"DF",R82&lt;T82),1,0)+IF(AND(V82&lt;&gt;"DF",U82&lt;W82),1,0)+IF(AND(Y82&lt;&gt;"DF",X82&lt;Z82),1,0)+IF(AND(AB82&lt;&gt;"DF",AA82&lt;AC82),1,0)+IF(AND(AE82&lt;&gt;"DF",AD82&lt;AF82),1,0)+IF(AND(AH82&lt;&gt;"DF",AG82&lt;AI82),1,0)+IF(AND(AK82&lt;&gt;"DF",AJ82&lt;AL82),1,0)+IF(AND(AN82&lt;&gt;"DF",AM82&lt;AO82),1,0)+IF(AND(AQ82&lt;&gt;"DF",AP82&lt;AR82),1,0)+IF(AND(AT82&lt;&gt;"DF",AS82&lt;AU82),1,0)+IF(AND(AW82&lt;&gt;"DF",AV82&lt;AX82),1,0)+IF(AND(AZ82&lt;&gt;"DF",AY82&lt;BA82),1,0)+IF(AND(BC82&lt;&gt;"DF",BB82&lt;BD82),1,0)+IF(AND(BF82&lt;&gt;"DF",BE82&lt;BG82),1,0)+IF(AND(BI82&lt;&gt;"DF",BH82&lt;BJ82),1,0)+IF(AND(BL82&lt;&gt;"DF",BK82&lt;BM82),1,0)+IF(AND(BO82&lt;&gt;"DF",BN82&lt;BP82),1,0)+IF(AND(BR82&lt;&gt;"DF",BQ82&lt;BS82),1,0)+IF(AND(BU82&lt;&gt;"DF",BT82&lt;BV82),1,0)+CA31</f>
        <v>0</v>
      </c>
      <c r="CB82" s="93">
        <f>IF(AND(D82="DF",C82&gt;E82),1,0)+IF(AND(G82="DF",F82&gt;H82),1,0)+IF(AND(J82="DF",I82&gt;K82),1,0)+IF(AND(M82="DF",L82&gt;N82),1,0)+IF(AND(P82="DF",O82&gt;Q82),1,0)+IF(AND(S82="DF",R82&gt;T82),1,0)+IF(AND(V82="DF",U82&gt;W82),1,0)+IF(AND(Y82="DF",X82&gt;Z82),1,0)+IF(AND(AB82="DF",AA82&gt;AC82),1,0)+IF(AND(AE82="DF",AD82&gt;AF82),1,0)+IF(AND(AH82="DF",AG82&gt;AI82),1,0)+IF(AND(AK82="DF",AJ82&gt;AL82),1,0)+IF(AND(AN82="DF",AM82&gt;AO82),1,0)+IF(AND(AQ82="DF",AP82&gt;AR82),1,0)+IF(AND(AT82="DF",AS82&gt;AU82),1,0)+IF(AND(AW82="DF",AV82&gt;AX82),1,0)+IF(AND(AZ82="DF",AY82&gt;BA82),1,0)+IF(AND(BC82="DF",BB82&gt;BD82),1,0)+IF(AND(BF82="DF",BE82&gt;BG82),1,0)+IF(AND(BI82="DF",BH82&gt;BJ82),1,0)+IF(AND(BL82="DF",BK82&gt;BM82),1,0)+IF(AND(BO82="DF",BN82&gt;BP82),1,0)+IF(AND(BR82="DF",BQ82&gt;BS82),1,0)+IF(AND(BU82="DF",BT82&gt;BV82),1,0)+CB31</f>
        <v>0</v>
      </c>
      <c r="CC82" s="93">
        <f>IF(AND(D82="DF",C82&lt;E82),1,0)+IF(AND(G82="DF",F82&lt;H82),1,0)+IF(AND(J82="DF",I82&lt;K82),1,0)+IF(AND(M82="DF",L82&lt;N82),1,0)+IF(AND(P82="DF",O82&lt;Q82),1,0)+IF(AND(S82="DF",R82&lt;T82),1,0)+IF(AND(V82="DF",U82&lt;W82),1,0)+IF(AND(Y82="DF",X82&lt;Z82),1,0)+IF(AND(AB82="DF",AA82&lt;AC82),1,0)+IF(AND(AE82="DF",AD82&lt;AF82),1,0)+IF(AND(AH82="DF",AG82&lt;AI82),1,0)+IF(AND(AK82="DF",AJ82&lt;AL82),1,0)+IF(AND(AN82="DF",AM82&lt;AO82),1,0)+IF(AND(AQ82="DF",AP82&lt;AR82),1,0)+IF(AND(AT82="DF",AS82&lt;AU82),1,0)+IF(AND(AW82="DF",AV82&lt;AX82),1,0)+IF(AND(AZ82="DF",AY82&lt;BA82),1,0)+IF(AND(BC82="DF",BB82&lt;BD82),1,0)+IF(AND(BF82="DF",BE82&lt;BG82),1,0)+IF(AND(BI82="DF",BH82&lt;BJ82),1,0)+IF(AND(BL82="DF",BK82&lt;BM82),1,0)+IF(AND(BO82="DF",BN82&lt;BP82),1,0)+IF(AND(BR82="DF",BQ82&lt;BS82),1,0)+IF(AND(BU82="DF",BT82&lt;BV82),1,0)+CC31</f>
        <v>0</v>
      </c>
      <c r="CD82" s="97">
        <f>SUM(C82)+SUM(F82)+SUM(I82)+SUM(L82)+SUM(O82)+SUM(R82)+SUM(U82)+SUM(X82)+SUM(AA82)+SUM(AD82)+SUM(AG82)+SUM(AJ82)+SUM(AM82)+SUM(AP82)+SUM(AS82)+SUM(AV82)+SUM(AY82)+SUM(BB82)+SUM(BE82)+SUM(BH82)+SUM(BK82)+SUM(BN82)+SUM(BQ82)+SUM(BT82)+CD31</f>
        <v>0</v>
      </c>
      <c r="CE82" s="97">
        <f>SUM(E82)+SUM(H82)+SUM(K82)+SUM(N82)+SUM(Q82)+SUM(T82)+SUM(W82)+SUM(Z82)+SUM(AC82)+SUM(AF82)+SUM(AI82)+SUM(AL82)+SUM(AO82)+SUM(AR82)+SUM(AU82)+SUM(AX82)+SUM(BA82)+SUM(BD82)+SUM(BG82)+SUM(BJ82)+SUM(BM82)+SUM(BP82)+SUM(BS82)+SUM(BV82)+CE31</f>
        <v>0</v>
      </c>
      <c r="CF82" s="101">
        <f>CD82-CE82</f>
        <v>0</v>
      </c>
      <c r="CG82" s="105">
        <f>SUM(BY82*$BY$5)+SUM(BZ82*$BZ$5)+SUM(CA82*$CA$5)+SUM(CB82*$CB$5)+SUM(CC82*$CC$5)</f>
        <v>0</v>
      </c>
      <c r="CH82" s="19"/>
      <c r="CI82" s="129">
        <f>SUM(CL82:CU82)</f>
        <v>0</v>
      </c>
      <c r="CJ82" s="129">
        <f>(CW82+CY82)-(CX82+CZ82)</f>
        <v>0</v>
      </c>
      <c r="CK82" s="19"/>
      <c r="CL82" s="140">
        <f>IF(AND(CG82=$CG$60,C82&gt;E82,D82="-"),$BY$5,0)+IF(AND(CG82=$CG$62,F82&gt;H82,G82="-"),$BY$5,0)+IF(AND(CG82=$CG$64,I82&gt;K82,J82="-"),$BY$5,0)+IF(AND(CG82=$CG$66,L82&gt;N82,M82="-"),$BY$5,0)+IF(AND(CG82=$CG$68,O82&gt;Q82,P82="-"),$BY$5,0)+IF(AND(CG82=$CG$70,R82&gt;T82,S82="-"),$BY$5,0)+IF(AND(CG82=$CG$72,U82&gt;W82,V82="-"),$BY$5,0)+IF(AND(CG82=$CG$74,X82&gt;Z82,Y82="-"),$BY$5,0)+IF(AND(CG82=$CG$76,AA82&gt;AC82,AB82="-"),$BY$5,0)+IF(AND(CG82=$CG$78,AD82&gt;AF82,AE82="-"),$BY$5,0)+IF(AND(CG82=$CG$80,AG82&gt;AI82,AH82="-"),$BY$5,0)+IF(AND(CG82=$CG$82,AJ82&gt;AL82,AK82="-"),$BY$5,0)+IF(AND(CG82=$CG$84,AM82&gt;AO82,AN82="-"),$BY$5,0)+IF(AND(CG82=$CG$86,AP82&gt;AR82,AQ82="-"),$BY$5,0)+IF(AND(CG82=$CG$88,AS82&gt;AU82,AT82="-"),$BY$5,0)+IF(AND(CG82=$CG$90,AV82&gt;AX82,AW82="-"),$BY$5,0)+IF(AND(CG82=$CG$92,AY82&gt;BA82,AZ82="-"),$BY$5,0)+IF(AND(CG82=$CG$94,BB82&gt;BD82,BC82="-"),$BY$5,0)+IF(AND(CG82=$CG$96,BE82&gt;BG82,BF82="-"),$BY$5,0)+IF(AND(CG82=$CG$98,BH82&gt;BJ82,BI82="-"),$BY$5,0)+IF(AND(CG82=$CG$100,BK82&gt;BM82,BL82="-"),$BY$5,0)+IF(AND(CG82=$CG$102,BN82&gt;BP82,BO82="-"),$BY$5,0)+IF(AND(CG82=$CG$104,BQ82&gt;BS82,BR82="-"),$BY$5,0)+IF(AND(CG82=$CG$106,BT82&gt;BV82,BU82="-"),$BY$5,0)</f>
        <v>0</v>
      </c>
      <c r="CM82" s="141">
        <f>IF(AND(CG82=$CG$60,C82=E82,E82&lt;&gt;"",D82="-"),$BZ$5,0)+IF(AND(CG82=$CG$62,F82=H82,H82&lt;&gt;"",G82="-"),$BZ$5,0)+IF(AND(CG82=$CG$64,I82=K82,K82&lt;&gt;"",J82="-"),$BZ$5,0)+IF(AND(CG82=$CG$66,L82=N82,N82&lt;&gt;"",M82="-"),$BZ$5,0)+IF(AND(CG82=$CG$68,O82=Q82,Q82&lt;&gt;"",P82="-"),$BZ$5,0)+IF(AND(CG82=$CG$70,R82=T82,T82&lt;&gt;"",S82="-"),$BZ$5,0)+IF(AND(CG82=$CG$72,U82=W82,W82&lt;&gt;"",V82="-"),$BZ$5,0)+IF(AND(CG82=$CG$74,X82=Z82,Z82&lt;&gt;"",Y82="-"),$BZ$5,0)+IF(AND(CG82=$CG$76,AA82=AC82,AC82&lt;&gt;"",AB82="-"),$BZ$5,0)+IF(AND(CG82=$CG$78,AD82=AF82,AF82&lt;&gt;"",AE82="-"),$BZ$5,0)+IF(AND(CG82=$CG$80,AG82=AI82,AI82&lt;&gt;"",AH82="-"),$BZ$5,0)+IF(AND(CG82=$CG$82,AJ82=AL82,AL82&lt;&gt;"",AK82="-"),$BZ$5,0)+IF(AND(CG82=$CG$84,AM82=AO82,AO82&lt;&gt;"",AN82="-"),$BZ$5,0)+IF(AND(CG82=$CG$86,AP82=AR82,AR82&lt;&gt;"",AQ82="-"),$BZ$5,0)+IF(AND(CG82=$CG$88,AS82=AU82,AU82&lt;&gt;"",AT82="-"),$BZ$5,0)+IF(AND(CG82=$CG$90,AV82=AX82,AX82&lt;&gt;"",AW82="-"),$BZ$5,0)+IF(AND(CG82=$CG$92,AY82=BA82,BA82&lt;&gt;"",AZ82="-"),$BZ$5,0)+IF(AND(CG82=$CG$94,BB82=BD82,BD82&lt;&gt;"",BC82="-"),$BZ$5,0)+IF(AND(CG82=$CG$96,BE82=BG82,BG82&lt;&gt;"",BF82="-"),$BZ$5,0)+IF(AND(CG82=$CG$98,BH82=BJ82,BJ82&lt;&gt;"",BI82="-"),$BZ$5,0)+IF(AND(CG82=$CG$100,BK82=BM82,BM82&lt;&gt;"",BL82="-"),$BZ$5,0)+IF(AND(CG82=$CG$102,BN82=BP82,BP82&lt;&gt;"",BO82="-"),$BZ$5,0)+IF(AND(CG82=$CG$104,BQ82=BS82,BS82&lt;&gt;"",BR82="-"),$BZ$5,0)+IF(AND(CG82=$CG$106,BT82=BV82,BV82&lt;&gt;"",BU82="-"),$BZ$5,0)</f>
        <v>0</v>
      </c>
      <c r="CN82" s="141">
        <f>IF(AND(CG82=$CG$60,C82&lt;E82,D82="-"),$CA$5,0)+IF(AND(CG82=$CG$62,F82&lt;H82,G82="-"),$CA$5,0)+IF(AND(CG82=$CG$64,I82&lt;K82,J82="-"),$CA$5,0)+IF(AND(CG82=$CG$66,L82&lt;N82,M82="-"),$CA$5,0)+IF(AND(CG82=$CG$68,O82&lt;Q82,P82="-"),$CA$5,0)+IF(AND(CG82=$CG$70,R82&lt;T82,S82="-"),$CA$5,0)+IF(AND(CG82=$CG$72,U82&lt;W82,V82="-"),$CA$5,0)+IF(AND(CG82=$CG$74,X82&lt;Z82,Y82="-"),$CA$5,0)+IF(AND(CG82=$CG$76,AA82&lt;AC82,AB82="-"),$CA$5,0)+IF(AND(CG82=$CG$78,AD82&lt;AF82,AE82="-"),$CA$5,0)+IF(AND(CG82=$CG$80,AG82&lt;AI82,AH82="-"),$CA$5,0)+IF(AND(CG82=$CG$82,AJ82&lt;AL82,AK82="-"),$CA$5,0)+IF(AND(CG82=$CG$84,AM82&lt;AO82,AN82="-"),$CA$5,0)+IF(AND(CG82=$CG$86,AP82&lt;AR82,AQ82="-"),$CA$5,0)+IF(AND(CG82=$CG$88,AS82&lt;AU82,AT82="-"),$CA$5,0)+IF(AND(CG82=$CG$90,AV82&lt;AX82,AW82="-"),$CA$5,0)+IF(AND(CG82=$CG$92,AY82&lt;BA82,AZ82="-"),$CA$5,0)+IF(AND(CG82=$CG$94,BB82&lt;BD82,BC82="-"),$CA$5,0)+IF(AND(CG82=$CG$96,BE82&lt;BG82,BF82="-"),$CA$5,0)+IF(AND(CG82=$CG$98,BH82&lt;BJ82,BI82="-"),$CA$5,0)+IF(AND(CG82=$CG$100,BK82&lt;BM82,BL82="-"),$CA$5,0)+IF(AND(CG82=$CG$102,BN82&lt;BP82,BO82="-"),$CA$5,0)+IF(AND(CG82=$CG$104,BQ82&lt;BS82,BR82="-"),$CA$5,0)+IF(AND(CG82=$CG$106,BT82&lt;BV82,BU82="-"),$CA$5,0)</f>
        <v>0</v>
      </c>
      <c r="CO82" s="141">
        <f>IF(AND(CG82=$CG$60,C82&gt;E82,D82="DF"),$CB$5,0)+IF(AND(CG82=$CG$62,F82&gt;H82,G82="DF"),$CB$5,0)+IF(AND(CG82=$CG$64,I82&gt;K82,J82="DF"),$CB$5,0)+IF(AND(CG82=$CG$66,L82&gt;N82,M82="DF"),$CB$5,0)+IF(AND(CG82=$CG$68,O82&gt;Q82,P82="DF"),$CB$5,0)+IF(AND(CG82=$CG$70,R82&gt;T82,S82="DF"),$CB$5,0)+IF(AND(CG82=$CG$72,U82&gt;W82,V82="DF"),$CB$5,0)+IF(AND(CG82=$CG$74,X82&gt;Z82,Y82="DF"),$CB$5,0)+IF(AND(CG82=$CG$76,AA82&gt;AC82,AB82="DF"),$CB$5,0)+IF(AND(CG82=$CG$78,AD82&gt;AF82,AE82="DF"),$CB$5,0)+IF(AND(CG82=$CG$80,AG82&gt;AI82,AH82="DF"),$CB$5,0)+IF(AND(CG82=$CG$82,AJ82&gt;AL82,AK82="DF"),$CB$5,0)+IF(AND(CG82=$CG$84,AM82&gt;AO82,AN82="DF"),$CB$5,0)+IF(AND(CG82=$CG$86,AP82&gt;AR82,AQ82="DF"),$CB$5,0)+IF(AND(CG82=$CG$88,AS82&gt;AU82,AT82="DF"),$CB$5,0)+IF(AND(CG82=$CG$90,AV82&gt;AX82,AW82="DF"),$CB$5,0)+IF(AND(CG82=$CG$92,AY82&gt;BA82,AZ82="DF"),$CB$5,0)+IF(AND(CG82=$CG$94,BB82&gt;BD82,BC82="DF"),$CB$5,0)+IF(AND(CG82=$CG$96,BE82&gt;BG82,BF82="DF"),$CB$5,0)+IF(AND(CG82=$CG$98,BH82&gt;BJ82,BI82="DF"),$CB$5,0)+IF(AND(CG82=$CG$100,BK82&gt;BM82,BL82="DF"),$CB$5,0)+IF(AND(CG82=$CG$102,BN82&gt;BP82,BO82="DF"),$CB$5,0)+IF(AND(CG82=$CG$104,BQ82&gt;BS82,BR82="DF"),$CB$5,0)+IF(AND(CG82=$CG$106,BT82&gt;BV82,BU82="DF"),$CB$5,0)</f>
        <v>0</v>
      </c>
      <c r="CP82" s="142">
        <f>IF(AND(CG82=$CG$60,C82&lt;E82,D82="DF"),$CC$5,0)+IF(AND(CG82=$CG$62,F82&lt;H82,G82="DF"),$CC$5,0)+IF(AND(CG82=$CG$64,I82&lt;K82,J82="DF"),$CC$5,0)+IF(AND(CG82=$CG$66,L82&lt;N82,M82="DF"),$CC$5,0)+IF(AND(CG82=$CG$68,O82&lt;Q82,P82="DF"),$CC$5,0)+IF(AND(CG82=$CG$70,R82&lt;T82,S82="DF"),$CC$5,0)+IF(AND(CG82=$CG$72,U82&lt;W82,V82="DF"),$CC$5,0)+IF(AND(CG82=$CG$74,X82&lt;Z82,Y82="DF"),$CC$5,0)+IF(AND(CG82=$CG$76,AA82&lt;AC82,AB82="DF"),$CC$5,0)+IF(AND(CG82=$CG$78,AD82&lt;AF82,AE82="DF"),$CC$5,0)+IF(AND(CG82=$CG$80,AG82&lt;AI82,AH82="DF"),$CC$5,0)+IF(AND(CG82=$CG$82,AJ82&lt;AL82,AK82="DF"),$CC$5,0)+IF(AND(CG82=$CG$84,AM82&lt;AO82,AN82="DF"),$CC$5,0)+IF(AND(CG82=$CG$86,AP82&lt;AR82,AQ82="DF"),$CC$5,0)+IF(AND(CG82=$CG$88,AS82&lt;AU82,AT82="DF"),$CC$5,0)+IF(AND(CG82=$CG$90,AV82&lt;AX82,AW82="DF"),$CC$5,0)+IF(AND(CG82=$CG$92,AY82&lt;BA82,AZ82="DF"),$CC$5,0)+IF(AND(CG82=$CG$94,BB82&lt;BD82,BC82="DF"),$CC$5,0)+IF(AND(CG82=$CG$96,BE82&lt;BG82,BF82="DF"),$CC$5,0)+IF(AND(CG82=$CG$98,BH82&lt;BJ82,BI82="DF"),$CC$5,0)+IF(AND(CG82=$CG$100,BK82&lt;BM82,BL82="DF"),$CC$5,0)+IF(AND(CG82=$CG$102,BN82&lt;BP82,BO82="DF"),$CC$5,0)+IF(AND(CG82=$CG$104,BQ82&lt;BS82,BR82="DF"),$CC$5,0)+IF(AND(CG82=$CG$106,BT82&lt;BV82,BU82="DF"),$CC$5,0)</f>
        <v>0</v>
      </c>
      <c r="CQ82" s="146">
        <f>IF(AND(CG82=$CG$60,C31&gt;E31,D31="-"),$BY$5,0)+IF(AND(CG82=$CG$62,F31&gt;H31,G31="-"),$BY$5,0)+IF(AND(CG82=$CG$64,I31&gt;K31,J31="-"),$BY$5,0)+IF(AND(CG82=$CG$66,L31&gt;N31,M31="-"),$BY$5,0)+IF(AND(CG82=$CG$68,O31&gt;Q31,P31="-"),$BY$5,0)+IF(AND(CG82=$CG$70,R31&gt;T31,S31="-"),$BY$5,0)+IF(AND(CG82=$CG$72,U31&gt;W31,V31="-"),$BY$5,0)+IF(AND(CG82=$CG$74,X31&gt;Z31,Y31="-"),$BY$5,0)+IF(AND(CG82=$CG$76,AA31&gt;AC31,AB31="-"),$BY$5,0)+IF(AND(CG82=$CG$78,AD31&gt;AF31,AE31="-"),$BY$5,0)+IF(AND(CG82=$CG$80,AG31&gt;AI31,AH31="-"),$BY$5,0)+IF(AND(CG82=$CG$82,AJ31&gt;AL31,AK31="-"),$BY$5,0)+IF(AND(CG82=$CG$84,AM31&gt;AO31,AN31="-"),$BY$5,0)+IF(AND(CG82=$CG$86,AP31&gt;AR31,AQ31="-"),$BY$5,0)+IF(AND(CG82=$CG$88,AS31&gt;AU31,AT31="-"),$BY$5,0)+IF(AND(CG82=$CG$90,AV31&gt;AX31,AW31="-"),$BY$5,0)+IF(AND(CG82=$CG$92,AY31&gt;BA31,AZ31="-"),$BY$5,0)+IF(AND(CG82=$CG$94,BB31&gt;BD31,BC31="-"),$BY$5,0)+IF(AND(CG82=$CG$96,BE31&gt;BG31,BF31="-"),$BY$5,0)+IF(AND(CG82=$CG$98,BH31&gt;BJ31,BI31="-"),$BY$5,0)+IF(AND(CG82=$CG$100,BK31&gt;BM31,BL31="-"),$BY$5,0)+IF(AND(CG82=$CG$102,BN31&gt;BP31,BO31="-"),$BY$5,0)+IF(AND(CG82=$CG$104,BQ31&gt;BS31,BR31="-"),$BY$5,0)+IF(AND(CG82=$CG$106,BT31&gt;BV31,BU31="-"),$BY$5,0)</f>
        <v>0</v>
      </c>
      <c r="CR82" s="147">
        <f>IF(AND(CG82=$CG$60,C31=E31,E31&lt;&gt;"",D31="-"),$BZ$5,0)+IF(AND(CG82=$CG$62,F31=H31,H31&lt;&gt;"",G31="-"),$BZ$5,0)+IF(AND(CG82=$CG$64,I31=K31,K31&lt;&gt;"",J31="-"),$BZ$5,0)+IF(AND(CG82=$CG$66,L31=N31,N31&lt;&gt;"",M31="-"),$BZ$5,0)+IF(AND(CG82=$CG$68,O31=Q31,Q31&lt;&gt;"",P31="-"),$BZ$5,0)+IF(AND(CG82=$CG$70,R31=T31,T31&lt;&gt;"",S31="-"),$BZ$5,0)+IF(AND(CG82=$CG$72,U31=W31,W31&lt;&gt;"",V31="-"),$BZ$5,0)+IF(AND(CG82=$CG$74,X31=Z31,Z31&lt;&gt;"",Y31="-"),$BZ$5,0)+IF(AND(CG82=$CG$76,AA31=AC31,AC31&lt;&gt;"",AB31="-"),$BZ$5,0)+IF(AND(CG82=$CG$78,AD31=AF31,AF31&lt;&gt;"",AE31="-"),$BZ$5,0)+IF(AND(CG82=$CG$80,AG31=AI31,AI31&lt;&gt;"",AH31="-"),$BZ$5,0)+IF(AND(CG82=$CG$82,AJ31=AL31,AL31&lt;&gt;"",AK31="-"),$BZ$5,0)+IF(AND(CG82=$CG$84,AM31=AO31,AO31&lt;&gt;"",AN31="-"),$BZ$5,0)+IF(AND(CG82=$CG$86,AP31=AR31,AR31&lt;&gt;"",AQ31="-"),$BZ$5,0)+IF(AND(CG82=$CG$88,AS31=AU31,AU31&lt;&gt;"",AT31="-"),$BZ$5,0)+IF(AND(CG82=$CG$90,AV31=AX31,AX31&lt;&gt;"",AW31="-"),$BZ$5,0)+IF(AND(CG82=$CG$92,AY31=BA31,BA31&lt;&gt;"",AZ31="-"),$BZ$5,0)+IF(AND(CG82=$CG$94,BB31=BD31,BD31&lt;&gt;"",BC31="-"),$BZ$5,0)+IF(AND(CG82=$CG$96,BE31=BG31,BG31&lt;&gt;"",BF31="-"),$BZ$5,0)+IF(AND(CG82=$CG$98,BH31=BJ31,BJ31&lt;&gt;"",BI31="-"),$BZ$5,0)+IF(AND(CG82=$CG$100,BK31=BM31,BM31&lt;&gt;"",BL31="-"),$BZ$5,0)+IF(AND(CG82=$CG$102,BN31=BP31,BP31&lt;&gt;"",BO31="-"),$BZ$5,0)+IF(AND(CG82=$CG$104,BQ31=BS31,BS31&lt;&gt;"",BR31="-"),$BZ$5,0)+IF(AND(CG82=$CG$106,BT31=BV31,BV31&lt;&gt;"",BU31="-"),$BZ$5,0)</f>
        <v>0</v>
      </c>
      <c r="CS82" s="147">
        <f>IF(AND(CG82=$CG$60,C31&lt;E31,D31="-"),$CA$5,0)+IF(AND(CG82=$CG$62,F31&lt;H31,G31="-"),$CA$5,0)+IF(AND(CG82=$CG$64,I31&lt;K31,J31="-"),$CA$5,0)+IF(AND(CG82=$CG$66,L31&lt;N31,M31="-"),$CA$5,0)+IF(AND(CG82=$CG$68,O31&lt;Q31,P31="-"),$CA$5,0)+IF(AND(CG82=$CG$70,R31&lt;T31,S31="-"),$CA$5,0)+IF(AND(CG82=$CG$72,U31&lt;W31,V31="-"),$CA$5,0)+IF(AND(CG82=$CG$74,X31&lt;Z31,Y31="-"),$CA$5,0)+IF(AND(CG82=$CG$76,AA31&lt;AC31,AB31="-"),$CA$5,0)+IF(AND(CG82=$CG$78,AD31&lt;AF31,AE31="-"),$CA$5,0)+IF(AND(CG82=$CG$80,AG31&lt;AI31,AH31="-"),$CA$5,0)+IF(AND(CG82=$CG$82,AJ31&lt;AL31,AK31="-"),$CA$5,0)+IF(AND(CG82=$CG$84,AM31&lt;AO31,AN31="-"),$CA$5,0)+IF(AND(CG82=$CG$86,AP31&lt;AR31,AQ31="-"),$CA$5,0)+IF(AND(CG82=$CG$88,AS31&lt;AU31,AT31="-"),$CA$5,0)+IF(AND(CG82=$CG$90,AV31&lt;AX31,AW31="-"),$CA$5,0)+IF(AND(CG82=$CG$92,AY31&lt;BA31,AZ31="-"),$CA$5,0)+IF(AND(CG82=$CG$94,BB31&lt;BD31,BC31="-"),$CA$5,0)+IF(AND(CG82=$CG$96,BE31&lt;BG31,BF31="-"),$CA$5,0)+IF(AND(CG82=$CG$98,BH31&lt;BJ31,BI31="-"),$CA$5,0)+IF(AND(CG82=$CG$100,BK31&lt;BM31,BL31="-"),$CA$5,0)+IF(AND(CG82=$CG$102,BN31&lt;BP31,BO31="-"),$CA$5,0)+IF(AND(CG82=$CG$104,BQ31&lt;BS31,BR31="-"),$CA$5,0)+IF(AND(CG82=$CG$106,BT31&lt;BV31,BU31="-"),$CA$5,0)</f>
        <v>0</v>
      </c>
      <c r="CT82" s="147">
        <f>IF(AND(CG82=$CG$60,C31&gt;E31,D31="DF"),$CB$5,0)+IF(AND(CG82=$CG$62,F31&gt;H31,G31="DF"),$CB$5,0)+IF(AND(CG82=$CG$64,I31&gt;K31,J31="DF"),$CB$5,0)+IF(AND(CG82=$CG$66,L31&gt;N31,M31="DF"),$CB$5,0)+IF(AND(CG82=$CG$68,O31&gt;Q31,P31="DF"),$CB$5,0)+IF(AND(CG82=$CG$70,R31&gt;T31,S31="DF"),$CB$5,0)+IF(AND(CG82=$CG$72,U31&gt;W31,V31="DF"),$CB$5,0)+IF(AND(CG82=$CG$74,X31&gt;Z31,Y31="DF"),$CB$5,0)+IF(AND(CG82=$CG$76,AA31&gt;AC31,AB31="DF"),$CB$5,0)+IF(AND(CG82=$CG$78,AD31&gt;AF31,AE31="DF"),$CB$5,0)+IF(AND(CG82=$CG$80,AG31&gt;AI31,AH31="DF"),$CB$5,0)+IF(AND(CG82=$CG$82,AJ31&gt;AL31,AK31="DF"),$CB$5,0)+IF(AND(CG82=$CG$84,AM31&gt;AO31,AN31="DF"),$CB$5,0)+IF(AND(CG82=$CG$86,AP31&gt;AR31,AQ31="DF"),$CB$5,0)+IF(AND(CG82=$CG$88,AS31&gt;AU31,AT31="DF"),$CB$5,0)+IF(AND(CG82=$CG$90,AV31&gt;AX31,AW31="DF"),$CB$5,0)+IF(AND(CG82=$CG$92,AY31&gt;BA31,AZ31="DF"),$CB$5,0)+IF(AND(CG82=$CG$94,BB31&gt;BD31,BC31="DF"),$CB$5,0)+IF(AND(CG82=$CG$96,BE31&gt;BG31,BF31="DF"),$CB$5,0)+IF(AND(CG82=$CG$98,BH31&gt;BJ31,BI31="DF"),$CB$5,0)+IF(AND(CG82=$CG$100,BK31&gt;BM31,BL31="DF"),$CB$5,0)+IF(AND(CG82=$CG$102,BN31&gt;BP31,BO31="DF"),$CB$5,0)+IF(AND(CG82=$CG$104,BQ31&gt;BS31,BR31="DF"),$CB$5,0)+IF(AND(CG82=$CG$106,BT31&gt;BV31,BU31="DF"),$CB$5,0)</f>
        <v>0</v>
      </c>
      <c r="CU82" s="148">
        <f>IF(AND(CG82=$CG$60,C31&lt;E31,D31="DF"),$CC$5,0)+IF(AND(CG82=$CG$62,F31&lt;H31,G31="DF"),$CC$5,0)+IF(AND(CG82=$CG$64,I31&lt;K31,J31="DF"),$CC$5,0)+IF(AND(CG82=$CG$66,L31&lt;N31,M31="DF"),$CC$5,0)+IF(AND(CG82=$CG$68,O31&lt;Q31,P31="DF"),$CC$5,0)+IF(AND(CG82=$CG$70,R31&lt;T31,S31="DF"),$CC$5,0)+IF(AND(CG82=$CG$72,U31&lt;W31,V31="DF"),$CC$5,0)+IF(AND(CG82=$CG$74,X31&lt;Z31,Y31="DF"),$CC$5,0)+IF(AND(CG82=$CG$76,AA31&lt;AC31,AB31="DF"),$CC$5,0)+IF(AND(CG82=$CG$78,AD31&lt;AF31,AE31="DF"),$CC$5,0)+IF(AND(CG82=$CG$80,AG31&lt;AI31,AH31="DF"),$CC$5,0)+IF(AND(CG82=$CG$82,AJ31&lt;AL31,AK31="DF"),$CC$5,0)+IF(AND(CG82=$CG$84,AM31&lt;AO31,AN31="DF"),$CC$5,0)+IF(AND(CG82=$CG$86,AP31&lt;AR31,AQ31="DF"),$CC$5,0)+IF(AND(CG82=$CG$88,AS31&lt;AU31,AT31="DF"),$CC$5,0)+IF(AND(CG82=$CG$90,AV31&lt;AX31,AW31="DF"),$CC$5,0)+IF(AND(CG82=$CG$92,AY31&lt;BA31,AZ31="DF"),$CC$5,0)+IF(AND(CG82=$CG$94,BB31&lt;BD31,BC31="DF"),$CC$5,0)+IF(AND(CG82=$CG$96,BE31&lt;BG31,BF31="DF"),$CC$5,0)+IF(AND(CG82=$CG$98,BH31&lt;BJ31,BI31="DF"),$CC$5,0)+IF(AND(CG82=$CG$100,BK31&lt;BM31,BL31="DF"),$CC$5,0)+IF(AND(CG82=$CG$102,BN31&lt;BP31,BO31="DF"),$CC$5,0)+IF(AND(CG82=$CG$104,BQ31&lt;BS31,BR31="DF"),$CC$5,0)+IF(AND(CG82=$CG$106,BT31&lt;BV31,BU31="DF"),$CC$5,0)</f>
        <v>0</v>
      </c>
      <c r="CV82" s="19"/>
      <c r="CW82" s="156">
        <f>IF(AND(CG82=$CG$60),SUM(C82),0)+IF(AND(CG82=$CG$62),SUM(F82),0)+IF(AND(CG82=$CG$64),SUM(I82),0)+IF(AND(CG82=$CG$66),SUM(L82),0)+IF(AND(CG82=$CG$68),SUM(O82),0)+IF(AND(CG82=$CG$70),SUM(R82),0)+IF(AND(CG82=$CG$72),SUM(U82),0)+IF(AND(CG82=$CG$74),SUM(X82),0)+IF(AND(CG82=$CG$76),SUM(AA82),0)+IF(AND(CG82=$CG$78),SUM(AD82),0)+IF(AND(CG82=$CG$80),SUM(AG82),0)+IF(AND(CG82=$CG$82),SUM(AJ82),0)+IF(AND(CG82=$CG$84),SUM(AM82),0)+IF(AND(CG82=$CG$86),SUM(AP82),0)+IF(AND(CG82=$CG$88),SUM(AS82),0)+IF(AND(CG82=$CG$90),SUM(AV82),0)+IF(AND(CG82=$CG$92),SUM(AY82),0)+IF(AND(CG82=$CG$94),SUM(BB82),0)+IF(AND(CG82=$CG$96),SUM(BE82),0)+IF(AND(CG82=$CG$98),SUM(BH82),0)+IF(AND(CG82=$CG$100),SUM(BK82),0)+IF(AND(CG82=$CG$102),SUM(BN82),0)+IF(AND(CG82=$CG$104),SUM(BQ82),0)+IF(AND(CG82=$CG$106),SUM(BT82),0)</f>
        <v>0</v>
      </c>
      <c r="CX82" s="136">
        <f>IF(AND(CG82=$CG$60),SUM(E82),0)+IF(AND(CG82=$CG$62),SUM(H82),0)+IF(AND(CG82=$CG$64),SUM(K82),0)+IF(AND(CG82=$CG$66),SUM(N82),0)+IF(AND(CG82=$CG$68),SUM(Q82),0)+IF(AND(CG82=$CG$70),SUM(T82),0)+IF(AND(CG82=$CG$72),SUM(W82),0)+IF(AND(CG82=$CG$74),SUM(Z82),0)+IF(AND(CG82=$CG$76),SUM(AC82),0)+IF(AND(CG82=$CG$78),SUM(AF82),0)+IF(AND(CG82=$CG$80),SUM(AI82),0)+IF(AND(CG82=$CG$82),SUM(AL82),0)+IF(AND(CG82=$CG$84),SUM(AO82),0)+IF(AND(CG82=$CG$86),SUM(AR82),0)+IF(AND(CG82=$CG$88),SUM(AU82),0)+IF(AND(CG82=$CG$90),SUM(AX82),0)+IF(AND(CG82=$CG$92),SUM(BA82),0)+IF(AND(CG82=$CG$94),SUM(BD82),0)+IF(AND(CG82=$CG$96),SUM(BG82),0)+IF(AND(CG82=$CG$98),SUM(BJ82),0)+IF(AND(CG82=$CG$100),SUM(BM82),0)+IF(AND(CG82=$CG$102),SUM(BP82),0)+IF(AND(CG82=$CG$104),SUM(BS82),0)+IF(AND(CG82=$CG$106),SUM(BV82),0)</f>
        <v>0</v>
      </c>
      <c r="CY82" s="159">
        <f>IF(AND(CG82=$CG$60),SUM(C31),0)+IF(AND(CG82=$CG$62),SUM(F31),0)+IF(AND(CG82=$CG$64),SUM(I31),0)+IF(AND(CG82=$CG$66),SUM(L31),0)+IF(AND(CG82=$CG$68),SUM(O31),0)+IF(AND(CG82=$CG$70),SUM(R31),0)+IF(AND(CG82=$CG$72),SUM(U31),0)+IF(AND(CG82=$CG$74),SUM(X31),0)+IF(AND(CG82=$CG$76),SUM(AA31),0)+IF(AND(CG82=$CG$78),SUM(AD31),0)+IF(AND(CG82=$CG$80),SUM(AG31),0)+IF(AND(CG82=$CG$82),SUM(AJ31),0)+IF(AND(CG82=$CG$84),SUM(AM31),0)+IF(AND(CG82=$CG$86),SUM(AP31),0)+IF(AND(CG82=$CG$88),SUM(AS31),0)+IF(AND(CG82=$CG$90),SUM(AV31),0)+IF(AND(CG82=$CG$92),SUM(AY31),0)+IF(AND(CG82=$CG$94),SUM(BB31),0)+IF(AND(CG82=$CG$96),SUM(BE31),0)+IF(AND(CG82=$CG$98),SUM(BH31),0)+IF(AND(CG82=$CG$100),SUM(BK31),0)+IF(AND(CG82=$CG$102),SUM(BN31),0)+IF(AND(CG82=$CG$104),SUM(BQ31),0)+IF(AND(CG82=$CG$106),SUM(BT31),0)</f>
        <v>0</v>
      </c>
      <c r="CZ82" s="148">
        <f>IF(AND(CG82=$CG$60),SUM(E31),0)+IF(AND(CG82=$CG$62),SUM(H31),0)+IF(AND(CG82=$CG$64),SUM(K31),0)+IF(AND(CG82=$CG$66),SUM(N31),0)+IF(AND(CG82=$CG$68),SUM(Q31),0)+IF(AND(CG82=$CG$70),SUM(T31),0)+IF(AND(CG82=$CG$72),SUM(W31),0)+IF(AND(CG82=$CG$74),SUM(Z31),0)+IF(AND(CG82=$CG$76),SUM(AC31),0)+IF(AND(CG82=$CG$78),SUM(AF31),0)+IF(AND(CG82=$CG$80),SUM(AI31),0)+IF(AND(CG82=$CG$82),SUM(AL31),0)+IF(AND(CG82=$CG$84),SUM(AO31),0)+IF(AND(CG82=$CG$86),SUM(AR31),0)+IF(AND(CG82=$CG$88),SUM(AU31),0)+IF(AND(CG82=$CG$90),SUM(AX31),0)+IF(AND(CG82=$CG$92),SUM(BA31),0)+IF(AND(CG82=$CG$94),SUM(BD31),0)+IF(AND(CG82=$CG$96),SUM(BG31),0)+IF(AND(CG82=$CG$98),SUM(BJ31),0)+IF(AND(CG82=$CG$100),SUM(BM31),0)+IF(AND(CG82=$CG$102),SUM(BP31),0)+IF(AND(CG82=$CG$104),SUM(BS31),0)+IF(AND(CG82=$CG$106),SUM(BV31),0)</f>
        <v>0</v>
      </c>
      <c r="DA82" s="19"/>
    </row>
    <row r="83" spans="2:105" ht="12" customHeight="1" x14ac:dyDescent="0.35">
      <c r="B83" s="451" t="str">
        <f>B32</f>
        <v>EQUIPO M</v>
      </c>
      <c r="C83" s="482" t="str">
        <f>IF(AM59&lt;&gt;"",AM59,"")</f>
        <v/>
      </c>
      <c r="D83" s="435"/>
      <c r="E83" s="462"/>
      <c r="F83" s="434" t="str">
        <f>IF(AM61&lt;&gt;"",AM61,"")</f>
        <v/>
      </c>
      <c r="G83" s="435"/>
      <c r="H83" s="462"/>
      <c r="I83" s="434" t="str">
        <f>IF(AM63&lt;&gt;"",AM63,"")</f>
        <v/>
      </c>
      <c r="J83" s="435"/>
      <c r="K83" s="462"/>
      <c r="L83" s="434" t="str">
        <f>IF(AM65&lt;&gt;"",AM65,"")</f>
        <v/>
      </c>
      <c r="M83" s="435"/>
      <c r="N83" s="462"/>
      <c r="O83" s="434" t="str">
        <f>IF(AM67&lt;&gt;"",AM67,"")</f>
        <v/>
      </c>
      <c r="P83" s="435"/>
      <c r="Q83" s="462"/>
      <c r="R83" s="434" t="str">
        <f>IF(AM69&lt;&gt;"",AM69,"")</f>
        <v/>
      </c>
      <c r="S83" s="435"/>
      <c r="T83" s="462"/>
      <c r="U83" s="434" t="str">
        <f>IF(AM71&lt;&gt;"",AM71,"")</f>
        <v/>
      </c>
      <c r="V83" s="435"/>
      <c r="W83" s="462"/>
      <c r="X83" s="434" t="str">
        <f>IF(AM73&lt;&gt;"",AM73,"")</f>
        <v/>
      </c>
      <c r="Y83" s="435"/>
      <c r="Z83" s="462"/>
      <c r="AA83" s="434" t="str">
        <f>IF(AM75&lt;&gt;"",AM75,"")</f>
        <v/>
      </c>
      <c r="AB83" s="435"/>
      <c r="AC83" s="462"/>
      <c r="AD83" s="434" t="str">
        <f>IF(AM77&lt;&gt;"",AM77,"")</f>
        <v/>
      </c>
      <c r="AE83" s="435"/>
      <c r="AF83" s="462"/>
      <c r="AG83" s="434" t="str">
        <f>IF(AM79&lt;&gt;"",AM79,"")</f>
        <v/>
      </c>
      <c r="AH83" s="435"/>
      <c r="AI83" s="462"/>
      <c r="AJ83" s="434" t="str">
        <f>IF(AM81&lt;&gt;"",AM81,"")</f>
        <v/>
      </c>
      <c r="AK83" s="435"/>
      <c r="AL83" s="462"/>
      <c r="AM83" s="445"/>
      <c r="AN83" s="446"/>
      <c r="AO83" s="481"/>
      <c r="AP83" s="471" t="str">
        <f>IF(ISNA(VLOOKUP(CONCATENATE($B83,AP$58,"2"),'P&amp;R'!$N$8:$Q$1113,2,FALSE)), "", VLOOKUP(CONCATENATE($B83,AP$58,"2"),'P&amp;R'!$N$8:$Q$1113,2,FALSE))</f>
        <v/>
      </c>
      <c r="AQ83" s="472"/>
      <c r="AR83" s="473"/>
      <c r="AS83" s="471" t="str">
        <f>IF(ISNA(VLOOKUP(CONCATENATE($B83,AS$58,"2"),'P&amp;R'!$N$8:$Q$1113,2,FALSE)), "", VLOOKUP(CONCATENATE($B83,AS$58,"2"),'P&amp;R'!$N$8:$Q$1113,2,FALSE))</f>
        <v/>
      </c>
      <c r="AT83" s="472"/>
      <c r="AU83" s="473"/>
      <c r="AV83" s="471" t="str">
        <f>IF(ISNA(VLOOKUP(CONCATENATE($B83,AV$58,"2"),'P&amp;R'!$N$8:$Q$1113,2,FALSE)), "", VLOOKUP(CONCATENATE($B83,AV$58,"2"),'P&amp;R'!$N$8:$Q$1113,2,FALSE))</f>
        <v/>
      </c>
      <c r="AW83" s="472"/>
      <c r="AX83" s="473"/>
      <c r="AY83" s="471" t="str">
        <f>IF(ISNA(VLOOKUP(CONCATENATE($B83,AY$58,"2"),'P&amp;R'!$N$8:$Q$1113,2,FALSE)), "", VLOOKUP(CONCATENATE($B83,AY$58,"2"),'P&amp;R'!$N$8:$Q$1113,2,FALSE))</f>
        <v/>
      </c>
      <c r="AZ83" s="472"/>
      <c r="BA83" s="473"/>
      <c r="BB83" s="471" t="str">
        <f>IF(ISNA(VLOOKUP(CONCATENATE($B83,BB$58,"2"),'P&amp;R'!$N$8:$Q$1113,2,FALSE)), "", VLOOKUP(CONCATENATE($B83,BB$58,"2"),'P&amp;R'!$N$8:$Q$1113,2,FALSE))</f>
        <v/>
      </c>
      <c r="BC83" s="472"/>
      <c r="BD83" s="473"/>
      <c r="BE83" s="471" t="str">
        <f>IF(ISNA(VLOOKUP(CONCATENATE($B83,BE$58,"2"),'P&amp;R'!$N$8:$Q$1113,2,FALSE)), "", VLOOKUP(CONCATENATE($B83,BE$58,"2"),'P&amp;R'!$N$8:$Q$1113,2,FALSE))</f>
        <v/>
      </c>
      <c r="BF83" s="472"/>
      <c r="BG83" s="473"/>
      <c r="BH83" s="471" t="str">
        <f>IF(ISNA(VLOOKUP(CONCATENATE($B83,BH$58,"2"),'P&amp;R'!$N$8:$Q$1113,2,FALSE)), "", VLOOKUP(CONCATENATE($B83,BH$58,"2"),'P&amp;R'!$N$8:$Q$1113,2,FALSE))</f>
        <v/>
      </c>
      <c r="BI83" s="472"/>
      <c r="BJ83" s="473"/>
      <c r="BK83" s="471" t="str">
        <f>IF(ISNA(VLOOKUP(CONCATENATE($B83,BK$58,"2"),'P&amp;R'!$N$8:$Q$1113,2,FALSE)), "", VLOOKUP(CONCATENATE($B83,BK$58,"2"),'P&amp;R'!$N$8:$Q$1113,2,FALSE))</f>
        <v/>
      </c>
      <c r="BL83" s="472"/>
      <c r="BM83" s="473"/>
      <c r="BN83" s="471" t="str">
        <f>IF(ISNA(VLOOKUP(CONCATENATE($B83,BN$58,"2"),'P&amp;R'!$N$8:$Q$1113,2,FALSE)), "", VLOOKUP(CONCATENATE($B83,BN$58,"2"),'P&amp;R'!$N$8:$Q$1113,2,FALSE))</f>
        <v/>
      </c>
      <c r="BO83" s="472"/>
      <c r="BP83" s="473"/>
      <c r="BQ83" s="471" t="str">
        <f>IF(ISNA(VLOOKUP(CONCATENATE($B83,BQ$58,"2"),'P&amp;R'!$N$8:$Q$1113,2,FALSE)), "", VLOOKUP(CONCATENATE($B83,BQ$58,"2"),'P&amp;R'!$N$8:$Q$1113,2,FALSE))</f>
        <v/>
      </c>
      <c r="BR83" s="472"/>
      <c r="BS83" s="473"/>
      <c r="BT83" s="471" t="str">
        <f>IF(ISNA(VLOOKUP(CONCATENATE($B83,BT$58,"2"),'P&amp;R'!$N$8:$Q$1113,2,FALSE)), "", VLOOKUP(CONCATENATE($B83,BT$58,"2"),'P&amp;R'!$N$8:$Q$1113,2,FALSE))</f>
        <v/>
      </c>
      <c r="BU83" s="472"/>
      <c r="BV83" s="473"/>
      <c r="BW83" s="162"/>
      <c r="BX83" s="85"/>
      <c r="BY83" s="88"/>
      <c r="BZ83" s="88"/>
      <c r="CA83" s="88"/>
      <c r="CB83" s="92"/>
      <c r="CC83" s="92"/>
      <c r="CD83" s="96"/>
      <c r="CE83" s="96"/>
      <c r="CF83" s="100"/>
      <c r="CG83" s="104"/>
      <c r="CH83" s="19"/>
      <c r="CI83" s="122"/>
      <c r="CJ83" s="122"/>
      <c r="CK83" s="19"/>
      <c r="CL83" s="137"/>
      <c r="CM83" s="138"/>
      <c r="CN83" s="138"/>
      <c r="CO83" s="138"/>
      <c r="CP83" s="139"/>
      <c r="CQ83" s="143"/>
      <c r="CR83" s="144"/>
      <c r="CS83" s="144"/>
      <c r="CT83" s="144"/>
      <c r="CU83" s="145"/>
      <c r="CV83" s="19"/>
      <c r="CW83" s="154"/>
      <c r="CX83" s="155"/>
      <c r="CY83" s="160"/>
      <c r="CZ83" s="161"/>
      <c r="DA83" s="19"/>
    </row>
    <row r="84" spans="2:105" ht="24.9" customHeight="1" x14ac:dyDescent="0.35">
      <c r="B84" s="432"/>
      <c r="C84" s="3" t="str">
        <f>IF(AO60&lt;&gt;"",AO60,"")</f>
        <v/>
      </c>
      <c r="D84" s="62" t="str">
        <f>IF(AN60&lt;&gt;"",AN60,"")</f>
        <v/>
      </c>
      <c r="E84" s="4" t="str">
        <f>IF(AM60&lt;&gt;"",AM60,"")</f>
        <v/>
      </c>
      <c r="F84" s="6" t="str">
        <f>IF(AO62&lt;&gt;"",AO62,"")</f>
        <v/>
      </c>
      <c r="G84" s="62" t="str">
        <f>IF(AN62&lt;&gt;"",AN62,"")</f>
        <v/>
      </c>
      <c r="H84" s="7" t="str">
        <f>IF(AM62&lt;&gt;"",AM62,"")</f>
        <v/>
      </c>
      <c r="I84" s="6" t="str">
        <f>IF(AO64&lt;&gt;"",AO64,"")</f>
        <v/>
      </c>
      <c r="J84" s="62" t="str">
        <f>IF(AN64&lt;&gt;"",AN64,"")</f>
        <v/>
      </c>
      <c r="K84" s="7" t="str">
        <f>IF(AM64&lt;&gt;"",AM64,"")</f>
        <v/>
      </c>
      <c r="L84" s="6" t="str">
        <f>IF(AO66&lt;&gt;"",AO66,"")</f>
        <v/>
      </c>
      <c r="M84" s="62" t="str">
        <f>IF(AN66&lt;&gt;"",AN66,"")</f>
        <v/>
      </c>
      <c r="N84" s="7" t="str">
        <f>IF(AM66&lt;&gt;"",AM66,"")</f>
        <v/>
      </c>
      <c r="O84" s="6" t="str">
        <f>IF(AO68&lt;&gt;"",AO68,"")</f>
        <v/>
      </c>
      <c r="P84" s="62" t="str">
        <f>IF(AN68&lt;&gt;"",AN68,"")</f>
        <v/>
      </c>
      <c r="Q84" s="7" t="str">
        <f>IF(AM68&lt;&gt;"",AM68,"")</f>
        <v/>
      </c>
      <c r="R84" s="6" t="str">
        <f>IF(AO70&lt;&gt;"",AO70,"")</f>
        <v/>
      </c>
      <c r="S84" s="62" t="str">
        <f>IF(AN70&lt;&gt;"",AN70,"")</f>
        <v/>
      </c>
      <c r="T84" s="7" t="str">
        <f>IF(AM70&lt;&gt;"",AM70,"")</f>
        <v/>
      </c>
      <c r="U84" s="6" t="str">
        <f>IF(AO72&lt;&gt;"",AO72,"")</f>
        <v/>
      </c>
      <c r="V84" s="62" t="str">
        <f>IF(AN72&lt;&gt;"",AN72,"")</f>
        <v/>
      </c>
      <c r="W84" s="7" t="str">
        <f>IF(AM72&lt;&gt;"",AM72,"")</f>
        <v/>
      </c>
      <c r="X84" s="6" t="str">
        <f>IF(AO74&lt;&gt;"",AO74,"")</f>
        <v/>
      </c>
      <c r="Y84" s="62" t="str">
        <f>IF(AN74&lt;&gt;"",AN74,"")</f>
        <v/>
      </c>
      <c r="Z84" s="7" t="str">
        <f>IF(AM74&lt;&gt;"",AM74,"")</f>
        <v/>
      </c>
      <c r="AA84" s="6" t="str">
        <f>IF(AO76&lt;&gt;"",AO76,"")</f>
        <v/>
      </c>
      <c r="AB84" s="62" t="str">
        <f>IF(AN76&lt;&gt;"",AN76,"")</f>
        <v/>
      </c>
      <c r="AC84" s="7" t="str">
        <f>IF(AM76&lt;&gt;"",AM76,"")</f>
        <v/>
      </c>
      <c r="AD84" s="6" t="str">
        <f>IF(AO78&lt;&gt;"",AO78,"")</f>
        <v/>
      </c>
      <c r="AE84" s="62" t="str">
        <f>IF(AN78&lt;&gt;"",AN78,"")</f>
        <v/>
      </c>
      <c r="AF84" s="7" t="str">
        <f>IF(AM78&lt;&gt;"",AM78,"")</f>
        <v/>
      </c>
      <c r="AG84" s="6" t="str">
        <f>IF(AO80&lt;&gt;"",AO80,"")</f>
        <v/>
      </c>
      <c r="AH84" s="62" t="str">
        <f>IF(AN80&lt;&gt;"",AN80,"")</f>
        <v/>
      </c>
      <c r="AI84" s="7" t="str">
        <f>IF(AM80&lt;&gt;"",AM80,"")</f>
        <v/>
      </c>
      <c r="AJ84" s="6" t="str">
        <f>IF(AO82&lt;&gt;"",AO82,"")</f>
        <v/>
      </c>
      <c r="AK84" s="62" t="str">
        <f>IF(AN82&lt;&gt;"",AN82,"")</f>
        <v/>
      </c>
      <c r="AL84" s="7" t="str">
        <f>IF(AM82&lt;&gt;"",AM82,"")</f>
        <v/>
      </c>
      <c r="AM84" s="8"/>
      <c r="AN84" s="63"/>
      <c r="AO84" s="9"/>
      <c r="AP84" s="316" t="str">
        <f>IF(ISNA(VLOOKUP(CONCATENATE($B83,AP$58,"2"),'P&amp;R'!$N$8:$Q$1113,3,FALSE)), "", VLOOKUP(CONCATENATE($B83,AP$58,"2"),'P&amp;R'!$N$8:$Q$1113,3,FALSE))</f>
        <v/>
      </c>
      <c r="AQ84" s="316" t="str">
        <f>IF(ISNA(VLOOKUP(CONCATENATE($B83,AP$58,"2"),'P&amp;R'!$N$8:$Q$1113,4,FALSE)), "", VLOOKUP(CONCATENATE($B83,AP$58,"2"),'P&amp;R'!$N$8:$Q$1113,4,FALSE))</f>
        <v/>
      </c>
      <c r="AR84" s="317" t="str">
        <f>IF(ISNA(VLOOKUP(CONCATENATE(AP$58,$B83,"2"),'P&amp;R'!$N$8:$Q$1113,3,FALSE)), "", VLOOKUP(CONCATENATE(AP$58,$B83,"2"),'P&amp;R'!$N$8:$Q$1113,3,FALSE))</f>
        <v/>
      </c>
      <c r="AS84" s="316" t="str">
        <f>IF(ISNA(VLOOKUP(CONCATENATE($B83,AS$58,"2"),'P&amp;R'!$N$8:$Q$1113,3,FALSE)), "", VLOOKUP(CONCATENATE($B83,AS$58,"2"),'P&amp;R'!$N$8:$Q$1113,3,FALSE))</f>
        <v/>
      </c>
      <c r="AT84" s="316" t="str">
        <f>IF(ISNA(VLOOKUP(CONCATENATE($B83,AS$58,"2"),'P&amp;R'!$N$8:$Q$1113,4,FALSE)), "", VLOOKUP(CONCATENATE($B83,AS$58,"2"),'P&amp;R'!$N$8:$Q$1113,4,FALSE))</f>
        <v/>
      </c>
      <c r="AU84" s="317" t="str">
        <f>IF(ISNA(VLOOKUP(CONCATENATE(AS$58,$B83,"2"),'P&amp;R'!$N$8:$Q$1113,3,FALSE)), "", VLOOKUP(CONCATENATE(AS$58,$B83,"2"),'P&amp;R'!$N$8:$Q$1113,3,FALSE))</f>
        <v/>
      </c>
      <c r="AV84" s="316" t="str">
        <f>IF(ISNA(VLOOKUP(CONCATENATE($B83,AV$58,"2"),'P&amp;R'!$N$8:$Q$1113,3,FALSE)), "", VLOOKUP(CONCATENATE($B83,AV$58,"2"),'P&amp;R'!$N$8:$Q$1113,3,FALSE))</f>
        <v/>
      </c>
      <c r="AW84" s="316" t="str">
        <f>IF(ISNA(VLOOKUP(CONCATENATE($B83,AV$58,"2"),'P&amp;R'!$N$8:$Q$1113,4,FALSE)), "", VLOOKUP(CONCATENATE($B83,AV$58,"2"),'P&amp;R'!$N$8:$Q$1113,4,FALSE))</f>
        <v/>
      </c>
      <c r="AX84" s="317" t="str">
        <f>IF(ISNA(VLOOKUP(CONCATENATE(AV$58,$B83,"2"),'P&amp;R'!$N$8:$Q$1113,3,FALSE)), "", VLOOKUP(CONCATENATE(AV$58,$B83,"2"),'P&amp;R'!$N$8:$Q$1113,3,FALSE))</f>
        <v/>
      </c>
      <c r="AY84" s="316" t="str">
        <f>IF(ISNA(VLOOKUP(CONCATENATE($B83,AY$58,"2"),'P&amp;R'!$N$8:$Q$1113,3,FALSE)), "", VLOOKUP(CONCATENATE($B83,AY$58,"2"),'P&amp;R'!$N$8:$Q$1113,3,FALSE))</f>
        <v/>
      </c>
      <c r="AZ84" s="316" t="str">
        <f>IF(ISNA(VLOOKUP(CONCATENATE($B83,AY$58,"2"),'P&amp;R'!$N$8:$Q$1113,4,FALSE)), "", VLOOKUP(CONCATENATE($B83,AY$58,"2"),'P&amp;R'!$N$8:$Q$1113,4,FALSE))</f>
        <v/>
      </c>
      <c r="BA84" s="317" t="str">
        <f>IF(ISNA(VLOOKUP(CONCATENATE(AY$58,$B83,"2"),'P&amp;R'!$N$8:$Q$1113,3,FALSE)), "", VLOOKUP(CONCATENATE(AY$58,$B83,"2"),'P&amp;R'!$N$8:$Q$1113,3,FALSE))</f>
        <v/>
      </c>
      <c r="BB84" s="316" t="str">
        <f>IF(ISNA(VLOOKUP(CONCATENATE($B83,BB$58,"2"),'P&amp;R'!$N$8:$Q$1113,3,FALSE)), "", VLOOKUP(CONCATENATE($B83,BB$58,"2"),'P&amp;R'!$N$8:$Q$1113,3,FALSE))</f>
        <v/>
      </c>
      <c r="BC84" s="316" t="str">
        <f>IF(ISNA(VLOOKUP(CONCATENATE($B83,BB$58,"2"),'P&amp;R'!$N$8:$Q$1113,4,FALSE)), "", VLOOKUP(CONCATENATE($B83,BB$58,"2"),'P&amp;R'!$N$8:$Q$1113,4,FALSE))</f>
        <v/>
      </c>
      <c r="BD84" s="317" t="str">
        <f>IF(ISNA(VLOOKUP(CONCATENATE(BB$58,$B83,"2"),'P&amp;R'!$N$8:$Q$1113,3,FALSE)), "", VLOOKUP(CONCATENATE(BB$58,$B83,"2"),'P&amp;R'!$N$8:$Q$1113,3,FALSE))</f>
        <v/>
      </c>
      <c r="BE84" s="316" t="str">
        <f>IF(ISNA(VLOOKUP(CONCATENATE($B83,BE$58,"2"),'P&amp;R'!$N$8:$Q$1113,3,FALSE)), "", VLOOKUP(CONCATENATE($B83,BE$58,"2"),'P&amp;R'!$N$8:$Q$1113,3,FALSE))</f>
        <v/>
      </c>
      <c r="BF84" s="316" t="str">
        <f>IF(ISNA(VLOOKUP(CONCATENATE($B83,BE$58,"2"),'P&amp;R'!$N$8:$Q$1113,4,FALSE)), "", VLOOKUP(CONCATENATE($B83,BE$58,"2"),'P&amp;R'!$N$8:$Q$1113,4,FALSE))</f>
        <v/>
      </c>
      <c r="BG84" s="317" t="str">
        <f>IF(ISNA(VLOOKUP(CONCATENATE(BE$58,$B83,"2"),'P&amp;R'!$N$8:$Q$1113,3,FALSE)), "", VLOOKUP(CONCATENATE(BE$58,$B83,"2"),'P&amp;R'!$N$8:$Q$1113,3,FALSE))</f>
        <v/>
      </c>
      <c r="BH84" s="316" t="str">
        <f>IF(ISNA(VLOOKUP(CONCATENATE($B83,BH$58,"2"),'P&amp;R'!$N$8:$Q$1113,3,FALSE)), "", VLOOKUP(CONCATENATE($B83,BH$58,"2"),'P&amp;R'!$N$8:$Q$1113,3,FALSE))</f>
        <v/>
      </c>
      <c r="BI84" s="316" t="str">
        <f>IF(ISNA(VLOOKUP(CONCATENATE($B83,BH$58,"2"),'P&amp;R'!$N$8:$Q$1113,4,FALSE)), "", VLOOKUP(CONCATENATE($B83,BH$58,"2"),'P&amp;R'!$N$8:$Q$1113,4,FALSE))</f>
        <v/>
      </c>
      <c r="BJ84" s="317" t="str">
        <f>IF(ISNA(VLOOKUP(CONCATENATE(BH$58,$B83,"2"),'P&amp;R'!$N$8:$Q$1113,3,FALSE)), "", VLOOKUP(CONCATENATE(BH$58,$B83,"2"),'P&amp;R'!$N$8:$Q$1113,3,FALSE))</f>
        <v/>
      </c>
      <c r="BK84" s="316" t="str">
        <f>IF(ISNA(VLOOKUP(CONCATENATE($B83,BK$58,"2"),'P&amp;R'!$N$8:$Q$1113,3,FALSE)), "", VLOOKUP(CONCATENATE($B83,BK$58,"2"),'P&amp;R'!$N$8:$Q$1113,3,FALSE))</f>
        <v/>
      </c>
      <c r="BL84" s="316" t="str">
        <f>IF(ISNA(VLOOKUP(CONCATENATE($B83,BK$58,"2"),'P&amp;R'!$N$8:$Q$1113,4,FALSE)), "", VLOOKUP(CONCATENATE($B83,BK$58,"2"),'P&amp;R'!$N$8:$Q$1113,4,FALSE))</f>
        <v/>
      </c>
      <c r="BM84" s="317" t="str">
        <f>IF(ISNA(VLOOKUP(CONCATENATE(BK$58,$B83,"2"),'P&amp;R'!$N$8:$Q$1113,3,FALSE)), "", VLOOKUP(CONCATENATE(BK$58,$B83,"2"),'P&amp;R'!$N$8:$Q$1113,3,FALSE))</f>
        <v/>
      </c>
      <c r="BN84" s="316" t="str">
        <f>IF(ISNA(VLOOKUP(CONCATENATE($B83,BN$58,"2"),'P&amp;R'!$N$8:$Q$1113,3,FALSE)), "", VLOOKUP(CONCATENATE($B83,BN$58,"2"),'P&amp;R'!$N$8:$Q$1113,3,FALSE))</f>
        <v/>
      </c>
      <c r="BO84" s="316" t="str">
        <f>IF(ISNA(VLOOKUP(CONCATENATE($B83,BN$58,"2"),'P&amp;R'!$N$8:$Q$1113,4,FALSE)), "", VLOOKUP(CONCATENATE($B83,BN$58,"2"),'P&amp;R'!$N$8:$Q$1113,4,FALSE))</f>
        <v/>
      </c>
      <c r="BP84" s="317" t="str">
        <f>IF(ISNA(VLOOKUP(CONCATENATE(BN$58,$B83,"2"),'P&amp;R'!$N$8:$Q$1113,3,FALSE)), "", VLOOKUP(CONCATENATE(BN$58,$B83,"2"),'P&amp;R'!$N$8:$Q$1113,3,FALSE))</f>
        <v/>
      </c>
      <c r="BQ84" s="316" t="str">
        <f>IF(ISNA(VLOOKUP(CONCATENATE($B83,BQ$58,"2"),'P&amp;R'!$N$8:$Q$1113,3,FALSE)), "", VLOOKUP(CONCATENATE($B83,BQ$58,"2"),'P&amp;R'!$N$8:$Q$1113,3,FALSE))</f>
        <v/>
      </c>
      <c r="BR84" s="316" t="str">
        <f>IF(ISNA(VLOOKUP(CONCATENATE($B83,BQ$58,"2"),'P&amp;R'!$N$8:$Q$1113,4,FALSE)), "", VLOOKUP(CONCATENATE($B83,BQ$58,"2"),'P&amp;R'!$N$8:$Q$1113,4,FALSE))</f>
        <v/>
      </c>
      <c r="BS84" s="317" t="str">
        <f>IF(ISNA(VLOOKUP(CONCATENATE(BQ$58,$B83,"2"),'P&amp;R'!$N$8:$Q$1113,3,FALSE)), "", VLOOKUP(CONCATENATE(BQ$58,$B83,"2"),'P&amp;R'!$N$8:$Q$1113,3,FALSE))</f>
        <v/>
      </c>
      <c r="BT84" s="316" t="str">
        <f>IF(ISNA(VLOOKUP(CONCATENATE($B83,BT$58,"2"),'P&amp;R'!$N$8:$Q$1113,3,FALSE)), "", VLOOKUP(CONCATENATE($B83,BT$58,"2"),'P&amp;R'!$N$8:$Q$1113,3,FALSE))</f>
        <v/>
      </c>
      <c r="BU84" s="316" t="str">
        <f>IF(ISNA(VLOOKUP(CONCATENATE($B83,BT$58,"2"),'P&amp;R'!$N$8:$Q$1113,4,FALSE)), "", VLOOKUP(CONCATENATE($B83,BT$58,"2"),'P&amp;R'!$N$8:$Q$1113,4,FALSE))</f>
        <v/>
      </c>
      <c r="BV84" s="317" t="str">
        <f>IF(ISNA(VLOOKUP(CONCATENATE(BT$58,$B83,"2"),'P&amp;R'!$N$8:$Q$1113,3,FALSE)), "", VLOOKUP(CONCATENATE(BT$58,$B83,"2"),'P&amp;R'!$N$8:$Q$1113,3,FALSE))</f>
        <v/>
      </c>
      <c r="BW84" s="163"/>
      <c r="BX84" s="86">
        <f>SUM(BY84:CC84)</f>
        <v>0</v>
      </c>
      <c r="BY84" s="89">
        <f>IF(AND(D84&lt;&gt;"DF",C84&gt;E84),1,0)+IF(AND(G84&lt;&gt;"DF",F84&gt;H84),1,0)+IF(AND(J84&lt;&gt;"DF",I84&gt;K84),1,0)+IF(AND(M84&lt;&gt;"DF",L84&gt;N84),1,0)+IF(AND(P84&lt;&gt;"DF",O84&gt;Q84),1,0)+IF(AND(S84&lt;&gt;"DF",R84&gt;T84),1,0)+IF(AND(V84&lt;&gt;"DF",U84&gt;W84),1,0)+IF(AND(Y84&lt;&gt;"DF",X84&gt;Z84),1,0)+IF(AND(AB84&lt;&gt;"DF",AA84&gt;AC84),1,0)+IF(AND(AE84&lt;&gt;"DF",AD84&gt;AF84),1,0)+IF(AND(AH84&lt;&gt;"DF",AG84&gt;AI84),1,0)+IF(AND(AK84&lt;&gt;"DF",AJ84&gt;AL84),1,0)+IF(AND(AN84&lt;&gt;"DF",AM84&gt;AO84),1,0)+IF(AND(AQ84&lt;&gt;"DF",AP84&gt;AR84),1,0)+IF(AND(AT84&lt;&gt;"DF",AS84&gt;AU84),1,0)+IF(AND(AW84&lt;&gt;"DF",AV84&gt;AX84),1,0)+IF(AND(AZ84&lt;&gt;"DF",AY84&gt;BA84),1,0)+IF(AND(BC84&lt;&gt;"DF",BB84&gt;BD84),1,0)+IF(AND(BF84&lt;&gt;"DF",BE84&gt;BG84),1,0)+IF(AND(BI84&lt;&gt;"DF",BH84&gt;BJ84),1,0)+IF(AND(BL84&lt;&gt;"DF",BK84&gt;BM84),1,0)+IF(AND(BO84&lt;&gt;"DF",BN84&gt;BP84),1,0)+IF(AND(BR84&lt;&gt;"DF",BQ84&gt;BS84),1,0)+IF(AND(BU84&lt;&gt;"DF",BT84&gt;BV84),1,0)+BY33</f>
        <v>0</v>
      </c>
      <c r="BZ84" s="89">
        <f>IF(AND(C84=E84,C84&lt;&gt;"",E84&lt;&gt;""),1,0)+IF(AND(F84=H84,F84&lt;&gt;"",H84&lt;&gt;""),1,0)+IF(AND(I84=K84,I84&lt;&gt;"",K84&lt;&gt;""),1,0)+IF(AND(L84=N84,L84&lt;&gt;"",N84&lt;&gt;""),1,0)+IF(AND(O84=Q84,O84&lt;&gt;"",Q84&lt;&gt;""),1,0)+IF(AND(R84=T84,R84&lt;&gt;"",T84&lt;&gt;""),1,0)+IF(AND(U84=W84,U84&lt;&gt;"",W84&lt;&gt;""),1,0)+IF(AND(X84=Z84,X84&lt;&gt;"",Z84&lt;&gt;""),1,0)+IF(AND(AA84=AC84,AA84&lt;&gt;"",AC84&lt;&gt;""),1,0)+IF(AND(AD84=AF84,AD84&lt;&gt;"",AF84&lt;&gt;""),1,0)+IF(AND(AG84=AI84,AG84&lt;&gt;"",AI84&lt;&gt;""),1,0)+IF(AND(AJ84=AL84,AJ84&lt;&gt;"",AL84&lt;&gt;""),1,0)+IF(AND(AM84=AO84,AM84&lt;&gt;"",AO84&lt;&gt;""),1,0)+IF(AND(AP84=AR84,AP84&lt;&gt;"",AR84&lt;&gt;""),1,0)+IF(AND(AS84=AU84,AS84&lt;&gt;"",AU84&lt;&gt;""),1,0)+IF(AND(AV84=AX84,AV84&lt;&gt;"",AX84&lt;&gt;""),1,0)+IF(AND(AY84=BA84,AY84&lt;&gt;"",BA84&lt;&gt;""),1,0)+IF(AND(BB84=BD84,BB84&lt;&gt;"",BD84&lt;&gt;""),1,0)+IF(AND(BE84=BG84,BE84&lt;&gt;"",BG84&lt;&gt;""),1,0)+IF(AND(BH84=BJ84,BH84&lt;&gt;"",BJ84&lt;&gt;""),1,0)+IF(AND(BK84=BM84,BK84&lt;&gt;"",BM84&lt;&gt;""),1,0)+IF(AND(BN84=BP84,BN84&lt;&gt;"",BP84&lt;&gt;""),1,0)+IF(AND(BQ84=BS84,BQ84&lt;&gt;"",BS84&lt;&gt;""),1,0)+IF(AND(BT84=BV84,BT84&lt;&gt;"",BV84&lt;&gt;""),1,0)+BZ33</f>
        <v>0</v>
      </c>
      <c r="CA84" s="89">
        <f>IF(AND(D84&lt;&gt;"DF",C84&lt;E84),1,0)+IF(AND(G84&lt;&gt;"DF",F84&lt;H84),1,0)+IF(AND(J84&lt;&gt;"DF",I84&lt;K84),1,0)+IF(AND(M84&lt;&gt;"DF",L84&lt;N84),1,0)+IF(AND(P84&lt;&gt;"DF",O84&lt;Q84),1,0)+IF(AND(S84&lt;&gt;"DF",R84&lt;T84),1,0)+IF(AND(V84&lt;&gt;"DF",U84&lt;W84),1,0)+IF(AND(Y84&lt;&gt;"DF",X84&lt;Z84),1,0)+IF(AND(AB84&lt;&gt;"DF",AA84&lt;AC84),1,0)+IF(AND(AE84&lt;&gt;"DF",AD84&lt;AF84),1,0)+IF(AND(AH84&lt;&gt;"DF",AG84&lt;AI84),1,0)+IF(AND(AK84&lt;&gt;"DF",AJ84&lt;AL84),1,0)+IF(AND(AN84&lt;&gt;"DF",AM84&lt;AO84),1,0)+IF(AND(AQ84&lt;&gt;"DF",AP84&lt;AR84),1,0)+IF(AND(AT84&lt;&gt;"DF",AS84&lt;AU84),1,0)+IF(AND(AW84&lt;&gt;"DF",AV84&lt;AX84),1,0)+IF(AND(AZ84&lt;&gt;"DF",AY84&lt;BA84),1,0)+IF(AND(BC84&lt;&gt;"DF",BB84&lt;BD84),1,0)+IF(AND(BF84&lt;&gt;"DF",BE84&lt;BG84),1,0)+IF(AND(BI84&lt;&gt;"DF",BH84&lt;BJ84),1,0)+IF(AND(BL84&lt;&gt;"DF",BK84&lt;BM84),1,0)+IF(AND(BO84&lt;&gt;"DF",BN84&lt;BP84),1,0)+IF(AND(BR84&lt;&gt;"DF",BQ84&lt;BS84),1,0)+IF(AND(BU84&lt;&gt;"DF",BT84&lt;BV84),1,0)+CA33</f>
        <v>0</v>
      </c>
      <c r="CB84" s="93">
        <f>IF(AND(D84="DF",C84&gt;E84),1,0)+IF(AND(G84="DF",F84&gt;H84),1,0)+IF(AND(J84="DF",I84&gt;K84),1,0)+IF(AND(M84="DF",L84&gt;N84),1,0)+IF(AND(P84="DF",O84&gt;Q84),1,0)+IF(AND(S84="DF",R84&gt;T84),1,0)+IF(AND(V84="DF",U84&gt;W84),1,0)+IF(AND(Y84="DF",X84&gt;Z84),1,0)+IF(AND(AB84="DF",AA84&gt;AC84),1,0)+IF(AND(AE84="DF",AD84&gt;AF84),1,0)+IF(AND(AH84="DF",AG84&gt;AI84),1,0)+IF(AND(AK84="DF",AJ84&gt;AL84),1,0)+IF(AND(AN84="DF",AM84&gt;AO84),1,0)+IF(AND(AQ84="DF",AP84&gt;AR84),1,0)+IF(AND(AT84="DF",AS84&gt;AU84),1,0)+IF(AND(AW84="DF",AV84&gt;AX84),1,0)+IF(AND(AZ84="DF",AY84&gt;BA84),1,0)+IF(AND(BC84="DF",BB84&gt;BD84),1,0)+IF(AND(BF84="DF",BE84&gt;BG84),1,0)+IF(AND(BI84="DF",BH84&gt;BJ84),1,0)+IF(AND(BL84="DF",BK84&gt;BM84),1,0)+IF(AND(BO84="DF",BN84&gt;BP84),1,0)+IF(AND(BR84="DF",BQ84&gt;BS84),1,0)+IF(AND(BU84="DF",BT84&gt;BV84),1,0)+CB33</f>
        <v>0</v>
      </c>
      <c r="CC84" s="93">
        <f>IF(AND(D84="DF",C84&lt;E84),1,0)+IF(AND(G84="DF",F84&lt;H84),1,0)+IF(AND(J84="DF",I84&lt;K84),1,0)+IF(AND(M84="DF",L84&lt;N84),1,0)+IF(AND(P84="DF",O84&lt;Q84),1,0)+IF(AND(S84="DF",R84&lt;T84),1,0)+IF(AND(V84="DF",U84&lt;W84),1,0)+IF(AND(Y84="DF",X84&lt;Z84),1,0)+IF(AND(AB84="DF",AA84&lt;AC84),1,0)+IF(AND(AE84="DF",AD84&lt;AF84),1,0)+IF(AND(AH84="DF",AG84&lt;AI84),1,0)+IF(AND(AK84="DF",AJ84&lt;AL84),1,0)+IF(AND(AN84="DF",AM84&lt;AO84),1,0)+IF(AND(AQ84="DF",AP84&lt;AR84),1,0)+IF(AND(AT84="DF",AS84&lt;AU84),1,0)+IF(AND(AW84="DF",AV84&lt;AX84),1,0)+IF(AND(AZ84="DF",AY84&lt;BA84),1,0)+IF(AND(BC84="DF",BB84&lt;BD84),1,0)+IF(AND(BF84="DF",BE84&lt;BG84),1,0)+IF(AND(BI84="DF",BH84&lt;BJ84),1,0)+IF(AND(BL84="DF",BK84&lt;BM84),1,0)+IF(AND(BO84="DF",BN84&lt;BP84),1,0)+IF(AND(BR84="DF",BQ84&lt;BS84),1,0)+IF(AND(BU84="DF",BT84&lt;BV84),1,0)+CC33</f>
        <v>0</v>
      </c>
      <c r="CD84" s="97">
        <f>SUM(C84)+SUM(F84)+SUM(I84)+SUM(L84)+SUM(O84)+SUM(R84)+SUM(U84)+SUM(X84)+SUM(AA84)+SUM(AD84)+SUM(AG84)+SUM(AJ84)+SUM(AM84)+SUM(AP84)+SUM(AS84)+SUM(AV84)+SUM(AY84)+SUM(BB84)+SUM(BE84)+SUM(BH84)+SUM(BK84)+SUM(BN84)+SUM(BQ84)+SUM(BT84)+CD33</f>
        <v>0</v>
      </c>
      <c r="CE84" s="97">
        <f>SUM(E84)+SUM(H84)+SUM(K84)+SUM(N84)+SUM(Q84)+SUM(T84)+SUM(W84)+SUM(Z84)+SUM(AC84)+SUM(AF84)+SUM(AI84)+SUM(AL84)+SUM(AO84)+SUM(AR84)+SUM(AU84)+SUM(AX84)+SUM(BA84)+SUM(BD84)+SUM(BG84)+SUM(BJ84)+SUM(BM84)+SUM(BP84)+SUM(BS84)+SUM(BV84)+CE33</f>
        <v>0</v>
      </c>
      <c r="CF84" s="101">
        <f>CD84-CE84</f>
        <v>0</v>
      </c>
      <c r="CG84" s="105">
        <f>SUM(BY84*$BY$5)+SUM(BZ84*$BZ$5)+SUM(CA84*$CA$5)+SUM(CB84*$CB$5)+SUM(CC84*$CC$5)</f>
        <v>0</v>
      </c>
      <c r="CH84" s="19"/>
      <c r="CI84" s="129">
        <f>SUM(CL84:CU84)</f>
        <v>0</v>
      </c>
      <c r="CJ84" s="129">
        <f>(CW84+CY84)-(CX84+CZ84)</f>
        <v>0</v>
      </c>
      <c r="CK84" s="19"/>
      <c r="CL84" s="140">
        <f>IF(AND(CG84=$CG$60,C84&gt;E84,D84="-"),$BY$5,0)+IF(AND(CG84=$CG$62,F84&gt;H84,G84="-"),$BY$5,0)+IF(AND(CG84=$CG$64,I84&gt;K84,J84="-"),$BY$5,0)+IF(AND(CG84=$CG$66,L84&gt;N84,M84="-"),$BY$5,0)+IF(AND(CG84=$CG$68,O84&gt;Q84,P84="-"),$BY$5,0)+IF(AND(CG84=$CG$70,R84&gt;T84,S84="-"),$BY$5,0)+IF(AND(CG84=$CG$72,U84&gt;W84,V84="-"),$BY$5,0)+IF(AND(CG84=$CG$74,X84&gt;Z84,Y84="-"),$BY$5,0)+IF(AND(CG84=$CG$76,AA84&gt;AC84,AB84="-"),$BY$5,0)+IF(AND(CG84=$CG$78,AD84&gt;AF84,AE84="-"),$BY$5,0)+IF(AND(CG84=$CG$80,AG84&gt;AI84,AH84="-"),$BY$5,0)+IF(AND(CG84=$CG$82,AJ84&gt;AL84,AK84="-"),$BY$5,0)+IF(AND(CG84=$CG$84,AM84&gt;AO84,AN84="-"),$BY$5,0)+IF(AND(CG84=$CG$86,AP84&gt;AR84,AQ84="-"),$BY$5,0)+IF(AND(CG84=$CG$88,AS84&gt;AU84,AT84="-"),$BY$5,0)+IF(AND(CG84=$CG$90,AV84&gt;AX84,AW84="-"),$BY$5,0)+IF(AND(CG84=$CG$92,AY84&gt;BA84,AZ84="-"),$BY$5,0)+IF(AND(CG84=$CG$94,BB84&gt;BD84,BC84="-"),$BY$5,0)+IF(AND(CG84=$CG$96,BE84&gt;BG84,BF84="-"),$BY$5,0)+IF(AND(CG84=$CG$98,BH84&gt;BJ84,BI84="-"),$BY$5,0)+IF(AND(CG84=$CG$100,BK84&gt;BM84,BL84="-"),$BY$5,0)+IF(AND(CG84=$CG$102,BN84&gt;BP84,BO84="-"),$BY$5,0)+IF(AND(CG84=$CG$104,BQ84&gt;BS84,BR84="-"),$BY$5,0)+IF(AND(CG84=$CG$106,BT84&gt;BV84,BU84="-"),$BY$5,0)</f>
        <v>0</v>
      </c>
      <c r="CM84" s="141">
        <f>IF(AND(CG84=$CG$60,C84=E84,E84&lt;&gt;"",D84="-"),$BZ$5,0)+IF(AND(CG84=$CG$62,F84=H84,H84&lt;&gt;"",G84="-"),$BZ$5,0)+IF(AND(CG84=$CG$64,I84=K84,K84&lt;&gt;"",J84="-"),$BZ$5,0)+IF(AND(CG84=$CG$66,L84=N84,N84&lt;&gt;"",M84="-"),$BZ$5,0)+IF(AND(CG84=$CG$68,O84=Q84,Q84&lt;&gt;"",P84="-"),$BZ$5,0)+IF(AND(CG84=$CG$70,R84=T84,T84&lt;&gt;"",S84="-"),$BZ$5,0)+IF(AND(CG84=$CG$72,U84=W84,W84&lt;&gt;"",V84="-"),$BZ$5,0)+IF(AND(CG84=$CG$74,X84=Z84,Z84&lt;&gt;"",Y84="-"),$BZ$5,0)+IF(AND(CG84=$CG$76,AA84=AC84,AC84&lt;&gt;"",AB84="-"),$BZ$5,0)+IF(AND(CG84=$CG$78,AD84=AF84,AF84&lt;&gt;"",AE84="-"),$BZ$5,0)+IF(AND(CG84=$CG$80,AG84=AI84,AI84&lt;&gt;"",AH84="-"),$BZ$5,0)+IF(AND(CG84=$CG$82,AJ84=AL84,AL84&lt;&gt;"",AK84="-"),$BZ$5,0)+IF(AND(CG84=$CG$84,AM84=AO84,AO84&lt;&gt;"",AN84="-"),$BZ$5,0)+IF(AND(CG84=$CG$86,AP84=AR84,AR84&lt;&gt;"",AQ84="-"),$BZ$5,0)+IF(AND(CG84=$CG$88,AS84=AU84,AU84&lt;&gt;"",AT84="-"),$BZ$5,0)+IF(AND(CG84=$CG$90,AV84=AX84,AX84&lt;&gt;"",AW84="-"),$BZ$5,0)+IF(AND(CG84=$CG$92,AY84=BA84,BA84&lt;&gt;"",AZ84="-"),$BZ$5,0)+IF(AND(CG84=$CG$94,BB84=BD84,BD84&lt;&gt;"",BC84="-"),$BZ$5,0)+IF(AND(CG84=$CG$96,BE84=BG84,BG84&lt;&gt;"",BF84="-"),$BZ$5,0)+IF(AND(CG84=$CG$98,BH84=BJ84,BJ84&lt;&gt;"",BI84="-"),$BZ$5,0)+IF(AND(CG84=$CG$100,BK84=BM84,BM84&lt;&gt;"",BL84="-"),$BZ$5,0)+IF(AND(CG84=$CG$102,BN84=BP84,BP84&lt;&gt;"",BO84="-"),$BZ$5,0)+IF(AND(CG84=$CG$104,BQ84=BS84,BS84&lt;&gt;"",BR84="-"),$BZ$5,0)+IF(AND(CG84=$CG$106,BT84=BV84,BV84&lt;&gt;"",BU84="-"),$BZ$5,0)</f>
        <v>0</v>
      </c>
      <c r="CN84" s="141">
        <f>IF(AND(CG84=$CG$60,C84&lt;E84,D84="-"),$CA$5,0)+IF(AND(CG84=$CG$62,F84&lt;H84,G84="-"),$CA$5,0)+IF(AND(CG84=$CG$64,I84&lt;K84,J84="-"),$CA$5,0)+IF(AND(CG84=$CG$66,L84&lt;N84,M84="-"),$CA$5,0)+IF(AND(CG84=$CG$68,O84&lt;Q84,P84="-"),$CA$5,0)+IF(AND(CG84=$CG$70,R84&lt;T84,S84="-"),$CA$5,0)+IF(AND(CG84=$CG$72,U84&lt;W84,V84="-"),$CA$5,0)+IF(AND(CG84=$CG$74,X84&lt;Z84,Y84="-"),$CA$5,0)+IF(AND(CG84=$CG$76,AA84&lt;AC84,AB84="-"),$CA$5,0)+IF(AND(CG84=$CG$78,AD84&lt;AF84,AE84="-"),$CA$5,0)+IF(AND(CG84=$CG$80,AG84&lt;AI84,AH84="-"),$CA$5,0)+IF(AND(CG84=$CG$82,AJ84&lt;AL84,AK84="-"),$CA$5,0)+IF(AND(CG84=$CG$84,AM84&lt;AO84,AN84="-"),$CA$5,0)+IF(AND(CG84=$CG$86,AP84&lt;AR84,AQ84="-"),$CA$5,0)+IF(AND(CG84=$CG$88,AS84&lt;AU84,AT84="-"),$CA$5,0)+IF(AND(CG84=$CG$90,AV84&lt;AX84,AW84="-"),$CA$5,0)+IF(AND(CG84=$CG$92,AY84&lt;BA84,AZ84="-"),$CA$5,0)+IF(AND(CG84=$CG$94,BB84&lt;BD84,BC84="-"),$CA$5,0)+IF(AND(CG84=$CG$96,BE84&lt;BG84,BF84="-"),$CA$5,0)+IF(AND(CG84=$CG$98,BH84&lt;BJ84,BI84="-"),$CA$5,0)+IF(AND(CG84=$CG$100,BK84&lt;BM84,BL84="-"),$CA$5,0)+IF(AND(CG84=$CG$102,BN84&lt;BP84,BO84="-"),$CA$5,0)+IF(AND(CG84=$CG$104,BQ84&lt;BS84,BR84="-"),$CA$5,0)+IF(AND(CG84=$CG$106,BT84&lt;BV84,BU84="-"),$CA$5,0)</f>
        <v>0</v>
      </c>
      <c r="CO84" s="141">
        <f>IF(AND(CG84=$CG$60,C84&gt;E84,D84="DF"),$CB$5,0)+IF(AND(CG84=$CG$62,F84&gt;H84,G84="DF"),$CB$5,0)+IF(AND(CG84=$CG$64,I84&gt;K84,J84="DF"),$CB$5,0)+IF(AND(CG84=$CG$66,L84&gt;N84,M84="DF"),$CB$5,0)+IF(AND(CG84=$CG$68,O84&gt;Q84,P84="DF"),$CB$5,0)+IF(AND(CG84=$CG$70,R84&gt;T84,S84="DF"),$CB$5,0)+IF(AND(CG84=$CG$72,U84&gt;W84,V84="DF"),$CB$5,0)+IF(AND(CG84=$CG$74,X84&gt;Z84,Y84="DF"),$CB$5,0)+IF(AND(CG84=$CG$76,AA84&gt;AC84,AB84="DF"),$CB$5,0)+IF(AND(CG84=$CG$78,AD84&gt;AF84,AE84="DF"),$CB$5,0)+IF(AND(CG84=$CG$80,AG84&gt;AI84,AH84="DF"),$CB$5,0)+IF(AND(CG84=$CG$82,AJ84&gt;AL84,AK84="DF"),$CB$5,0)+IF(AND(CG84=$CG$84,AM84&gt;AO84,AN84="DF"),$CB$5,0)+IF(AND(CG84=$CG$86,AP84&gt;AR84,AQ84="DF"),$CB$5,0)+IF(AND(CG84=$CG$88,AS84&gt;AU84,AT84="DF"),$CB$5,0)+IF(AND(CG84=$CG$90,AV84&gt;AX84,AW84="DF"),$CB$5,0)+IF(AND(CG84=$CG$92,AY84&gt;BA84,AZ84="DF"),$CB$5,0)+IF(AND(CG84=$CG$94,BB84&gt;BD84,BC84="DF"),$CB$5,0)+IF(AND(CG84=$CG$96,BE84&gt;BG84,BF84="DF"),$CB$5,0)+IF(AND(CG84=$CG$98,BH84&gt;BJ84,BI84="DF"),$CB$5,0)+IF(AND(CG84=$CG$100,BK84&gt;BM84,BL84="DF"),$CB$5,0)+IF(AND(CG84=$CG$102,BN84&gt;BP84,BO84="DF"),$CB$5,0)+IF(AND(CG84=$CG$104,BQ84&gt;BS84,BR84="DF"),$CB$5,0)+IF(AND(CG84=$CG$106,BT84&gt;BV84,BU84="DF"),$CB$5,0)</f>
        <v>0</v>
      </c>
      <c r="CP84" s="142">
        <f>IF(AND(CG84=$CG$60,C84&lt;E84,D84="DF"),$CC$5,0)+IF(AND(CG84=$CG$62,F84&lt;H84,G84="DF"),$CC$5,0)+IF(AND(CG84=$CG$64,I84&lt;K84,J84="DF"),$CC$5,0)+IF(AND(CG84=$CG$66,L84&lt;N84,M84="DF"),$CC$5,0)+IF(AND(CG84=$CG$68,O84&lt;Q84,P84="DF"),$CC$5,0)+IF(AND(CG84=$CG$70,R84&lt;T84,S84="DF"),$CC$5,0)+IF(AND(CG84=$CG$72,U84&lt;W84,V84="DF"),$CC$5,0)+IF(AND(CG84=$CG$74,X84&lt;Z84,Y84="DF"),$CC$5,0)+IF(AND(CG84=$CG$76,AA84&lt;AC84,AB84="DF"),$CC$5,0)+IF(AND(CG84=$CG$78,AD84&lt;AF84,AE84="DF"),$CC$5,0)+IF(AND(CG84=$CG$80,AG84&lt;AI84,AH84="DF"),$CC$5,0)+IF(AND(CG84=$CG$82,AJ84&lt;AL84,AK84="DF"),$CC$5,0)+IF(AND(CG84=$CG$84,AM84&lt;AO84,AN84="DF"),$CC$5,0)+IF(AND(CG84=$CG$86,AP84&lt;AR84,AQ84="DF"),$CC$5,0)+IF(AND(CG84=$CG$88,AS84&lt;AU84,AT84="DF"),$CC$5,0)+IF(AND(CG84=$CG$90,AV84&lt;AX84,AW84="DF"),$CC$5,0)+IF(AND(CG84=$CG$92,AY84&lt;BA84,AZ84="DF"),$CC$5,0)+IF(AND(CG84=$CG$94,BB84&lt;BD84,BC84="DF"),$CC$5,0)+IF(AND(CG84=$CG$96,BE84&lt;BG84,BF84="DF"),$CC$5,0)+IF(AND(CG84=$CG$98,BH84&lt;BJ84,BI84="DF"),$CC$5,0)+IF(AND(CG84=$CG$100,BK84&lt;BM84,BL84="DF"),$CC$5,0)+IF(AND(CG84=$CG$102,BN84&lt;BP84,BO84="DF"),$CC$5,0)+IF(AND(CG84=$CG$104,BQ84&lt;BS84,BR84="DF"),$CC$5,0)+IF(AND(CG84=$CG$106,BT84&lt;BV84,BU84="DF"),$CC$5,0)</f>
        <v>0</v>
      </c>
      <c r="CQ84" s="146">
        <f>IF(AND(CG84=$CG$60,C33&gt;E33,D33="-"),$BY$5,0)+IF(AND(CG84=$CG$62,F33&gt;H33,G33="-"),$BY$5,0)+IF(AND(CG84=$CG$64,I33&gt;K33,J33="-"),$BY$5,0)+IF(AND(CG84=$CG$66,L33&gt;N33,M33="-"),$BY$5,0)+IF(AND(CG84=$CG$68,O33&gt;Q33,P33="-"),$BY$5,0)+IF(AND(CG84=$CG$70,R33&gt;T33,S33="-"),$BY$5,0)+IF(AND(CG84=$CG$72,U33&gt;W33,V33="-"),$BY$5,0)+IF(AND(CG84=$CG$74,X33&gt;Z33,Y33="-"),$BY$5,0)+IF(AND(CG84=$CG$76,AA33&gt;AC33,AB33="-"),$BY$5,0)+IF(AND(CG84=$CG$78,AD33&gt;AF33,AE33="-"),$BY$5,0)+IF(AND(CG84=$CG$80,AG33&gt;AI33,AH33="-"),$BY$5,0)+IF(AND(CG84=$CG$82,AJ33&gt;AL33,AK33="-"),$BY$5,0)+IF(AND(CG84=$CG$84,AM33&gt;AO33,AN33="-"),$BY$5,0)+IF(AND(CG84=$CG$86,AP33&gt;AR33,AQ33="-"),$BY$5,0)+IF(AND(CG84=$CG$88,AS33&gt;AU33,AT33="-"),$BY$5,0)+IF(AND(CG84=$CG$90,AV33&gt;AX33,AW33="-"),$BY$5,0)+IF(AND(CG84=$CG$92,AY33&gt;BA33,AZ33="-"),$BY$5,0)+IF(AND(CG84=$CG$94,BB33&gt;BD33,BC33="-"),$BY$5,0)+IF(AND(CG84=$CG$96,BE33&gt;BG33,BF33="-"),$BY$5,0)+IF(AND(CG84=$CG$98,BH33&gt;BJ33,BI33="-"),$BY$5,0)+IF(AND(CG84=$CG$100,BK33&gt;BM33,BL33="-"),$BY$5,0)+IF(AND(CG84=$CG$102,BN33&gt;BP33,BO33="-"),$BY$5,0)+IF(AND(CG84=$CG$104,BQ33&gt;BS33,BR33="-"),$BY$5,0)+IF(AND(CG84=$CG$106,BT33&gt;BV33,BU33="-"),$BY$5,0)</f>
        <v>0</v>
      </c>
      <c r="CR84" s="147">
        <f>IF(AND(CG84=$CG$60,C33=E33,E33&lt;&gt;"",D33="-"),$BZ$5,0)+IF(AND(CG84=$CG$62,F33=H33,H33&lt;&gt;"",G33="-"),$BZ$5,0)+IF(AND(CG84=$CG$64,I33=K33,K33&lt;&gt;"",J33="-"),$BZ$5,0)+IF(AND(CG84=$CG$66,L33=N33,N33&lt;&gt;"",M33="-"),$BZ$5,0)+IF(AND(CG84=$CG$68,O33=Q33,Q33&lt;&gt;"",P33="-"),$BZ$5,0)+IF(AND(CG84=$CG$70,R33=T33,T33&lt;&gt;"",S33="-"),$BZ$5,0)+IF(AND(CG84=$CG$72,U33=W33,W33&lt;&gt;"",V33="-"),$BZ$5,0)+IF(AND(CG84=$CG$74,X33=Z33,Z33&lt;&gt;"",Y33="-"),$BZ$5,0)+IF(AND(CG84=$CG$76,AA33=AC33,AC33&lt;&gt;"",AB33="-"),$BZ$5,0)+IF(AND(CG84=$CG$78,AD33=AF33,AF33&lt;&gt;"",AE33="-"),$BZ$5,0)+IF(AND(CG84=$CG$80,AG33=AI33,AI33&lt;&gt;"",AH33="-"),$BZ$5,0)+IF(AND(CG84=$CG$82,AJ33=AL33,AL33&lt;&gt;"",AK33="-"),$BZ$5,0)+IF(AND(CG84=$CG$84,AM33=AO33,AO33&lt;&gt;"",AN33="-"),$BZ$5,0)+IF(AND(CG84=$CG$86,AP33=AR33,AR33&lt;&gt;"",AQ33="-"),$BZ$5,0)+IF(AND(CG84=$CG$88,AS33=AU33,AU33&lt;&gt;"",AT33="-"),$BZ$5,0)+IF(AND(CG84=$CG$90,AV33=AX33,AX33&lt;&gt;"",AW33="-"),$BZ$5,0)+IF(AND(CG84=$CG$92,AY33=BA33,BA33&lt;&gt;"",AZ33="-"),$BZ$5,0)+IF(AND(CG84=$CG$94,BB33=BD33,BD33&lt;&gt;"",BC33="-"),$BZ$5,0)+IF(AND(CG84=$CG$96,BE33=BG33,BG33&lt;&gt;"",BF33="-"),$BZ$5,0)+IF(AND(CG84=$CG$98,BH33=BJ33,BJ33&lt;&gt;"",BI33="-"),$BZ$5,0)+IF(AND(CG84=$CG$100,BK33=BM33,BM33&lt;&gt;"",BL33="-"),$BZ$5,0)+IF(AND(CG84=$CG$102,BN33=BP33,BP33&lt;&gt;"",BO33="-"),$BZ$5,0)+IF(AND(CG84=$CG$104,BQ33=BS33,BS33&lt;&gt;"",BR33="-"),$BZ$5,0)+IF(AND(CG84=$CG$106,BT33=BV33,BV33&lt;&gt;"",BU33="-"),$BZ$5,0)</f>
        <v>0</v>
      </c>
      <c r="CS84" s="147">
        <f>IF(AND(CG84=$CG$60,C33&lt;E33,D33="-"),$CA$5,0)+IF(AND(CG84=$CG$62,F33&lt;H33,G33="-"),$CA$5,0)+IF(AND(CG84=$CG$64,I33&lt;K33,J33="-"),$CA$5,0)+IF(AND(CG84=$CG$66,L33&lt;N33,M33="-"),$CA$5,0)+IF(AND(CG84=$CG$68,O33&lt;Q33,P33="-"),$CA$5,0)+IF(AND(CG84=$CG$70,R33&lt;T33,S33="-"),$CA$5,0)+IF(AND(CG84=$CG$72,U33&lt;W33,V33="-"),$CA$5,0)+IF(AND(CG84=$CG$74,X33&lt;Z33,Y33="-"),$CA$5,0)+IF(AND(CG84=$CG$76,AA33&lt;AC33,AB33="-"),$CA$5,0)+IF(AND(CG84=$CG$78,AD33&lt;AF33,AE33="-"),$CA$5,0)+IF(AND(CG84=$CG$80,AG33&lt;AI33,AH33="-"),$CA$5,0)+IF(AND(CG84=$CG$82,AJ33&lt;AL33,AK33="-"),$CA$5,0)+IF(AND(CG84=$CG$84,AM33&lt;AO33,AN33="-"),$CA$5,0)+IF(AND(CG84=$CG$86,AP33&lt;AR33,AQ33="-"),$CA$5,0)+IF(AND(CG84=$CG$88,AS33&lt;AU33,AT33="-"),$CA$5,0)+IF(AND(CG84=$CG$90,AV33&lt;AX33,AW33="-"),$CA$5,0)+IF(AND(CG84=$CG$92,AY33&lt;BA33,AZ33="-"),$CA$5,0)+IF(AND(CG84=$CG$94,BB33&lt;BD33,BC33="-"),$CA$5,0)+IF(AND(CG84=$CG$96,BE33&lt;BG33,BF33="-"),$CA$5,0)+IF(AND(CG84=$CG$98,BH33&lt;BJ33,BI33="-"),$CA$5,0)+IF(AND(CG84=$CG$100,BK33&lt;BM33,BL33="-"),$CA$5,0)+IF(AND(CG84=$CG$102,BN33&lt;BP33,BO33="-"),$CA$5,0)+IF(AND(CG84=$CG$104,BQ33&lt;BS33,BR33="-"),$CA$5,0)+IF(AND(CG84=$CG$106,BT33&lt;BV33,BU33="-"),$CA$5,0)</f>
        <v>0</v>
      </c>
      <c r="CT84" s="147">
        <f>IF(AND(CG84=$CG$60,C33&gt;E33,D33="DF"),$CB$5,0)+IF(AND(CG84=$CG$62,F33&gt;H33,G33="DF"),$CB$5,0)+IF(AND(CG84=$CG$64,I33&gt;K33,J33="DF"),$CB$5,0)+IF(AND(CG84=$CG$66,L33&gt;N33,M33="DF"),$CB$5,0)+IF(AND(CG84=$CG$68,O33&gt;Q33,P33="DF"),$CB$5,0)+IF(AND(CG84=$CG$70,R33&gt;T33,S33="DF"),$CB$5,0)+IF(AND(CG84=$CG$72,U33&gt;W33,V33="DF"),$CB$5,0)+IF(AND(CG84=$CG$74,X33&gt;Z33,Y33="DF"),$CB$5,0)+IF(AND(CG84=$CG$76,AA33&gt;AC33,AB33="DF"),$CB$5,0)+IF(AND(CG84=$CG$78,AD33&gt;AF33,AE33="DF"),$CB$5,0)+IF(AND(CG84=$CG$80,AG33&gt;AI33,AH33="DF"),$CB$5,0)+IF(AND(CG84=$CG$82,AJ33&gt;AL33,AK33="DF"),$CB$5,0)+IF(AND(CG84=$CG$84,AM33&gt;AO33,AN33="DF"),$CB$5,0)+IF(AND(CG84=$CG$86,AP33&gt;AR33,AQ33="DF"),$CB$5,0)+IF(AND(CG84=$CG$88,AS33&gt;AU33,AT33="DF"),$CB$5,0)+IF(AND(CG84=$CG$90,AV33&gt;AX33,AW33="DF"),$CB$5,0)+IF(AND(CG84=$CG$92,AY33&gt;BA33,AZ33="DF"),$CB$5,0)+IF(AND(CG84=$CG$94,BB33&gt;BD33,BC33="DF"),$CB$5,0)+IF(AND(CG84=$CG$96,BE33&gt;BG33,BF33="DF"),$CB$5,0)+IF(AND(CG84=$CG$98,BH33&gt;BJ33,BI33="DF"),$CB$5,0)+IF(AND(CG84=$CG$100,BK33&gt;BM33,BL33="DF"),$CB$5,0)+IF(AND(CG84=$CG$102,BN33&gt;BP33,BO33="DF"),$CB$5,0)+IF(AND(CG84=$CG$104,BQ33&gt;BS33,BR33="DF"),$CB$5,0)+IF(AND(CG84=$CG$106,BT33&gt;BV33,BU33="DF"),$CB$5,0)</f>
        <v>0</v>
      </c>
      <c r="CU84" s="148">
        <f>IF(AND(CG84=$CG$60,C33&lt;E33,D33="DF"),$CC$5,0)+IF(AND(CG84=$CG$62,F33&lt;H33,G33="DF"),$CC$5,0)+IF(AND(CG84=$CG$64,I33&lt;K33,J33="DF"),$CC$5,0)+IF(AND(CG84=$CG$66,L33&lt;N33,M33="DF"),$CC$5,0)+IF(AND(CG84=$CG$68,O33&lt;Q33,P33="DF"),$CC$5,0)+IF(AND(CG84=$CG$70,R33&lt;T33,S33="DF"),$CC$5,0)+IF(AND(CG84=$CG$72,U33&lt;W33,V33="DF"),$CC$5,0)+IF(AND(CG84=$CG$74,X33&lt;Z33,Y33="DF"),$CC$5,0)+IF(AND(CG84=$CG$76,AA33&lt;AC33,AB33="DF"),$CC$5,0)+IF(AND(CG84=$CG$78,AD33&lt;AF33,AE33="DF"),$CC$5,0)+IF(AND(CG84=$CG$80,AG33&lt;AI33,AH33="DF"),$CC$5,0)+IF(AND(CG84=$CG$82,AJ33&lt;AL33,AK33="DF"),$CC$5,0)+IF(AND(CG84=$CG$84,AM33&lt;AO33,AN33="DF"),$CC$5,0)+IF(AND(CG84=$CG$86,AP33&lt;AR33,AQ33="DF"),$CC$5,0)+IF(AND(CG84=$CG$88,AS33&lt;AU33,AT33="DF"),$CC$5,0)+IF(AND(CG84=$CG$90,AV33&lt;AX33,AW33="DF"),$CC$5,0)+IF(AND(CG84=$CG$92,AY33&lt;BA33,AZ33="DF"),$CC$5,0)+IF(AND(CG84=$CG$94,BB33&lt;BD33,BC33="DF"),$CC$5,0)+IF(AND(CG84=$CG$96,BE33&lt;BG33,BF33="DF"),$CC$5,0)+IF(AND(CG84=$CG$98,BH33&lt;BJ33,BI33="DF"),$CC$5,0)+IF(AND(CG84=$CG$100,BK33&lt;BM33,BL33="DF"),$CC$5,0)+IF(AND(CG84=$CG$102,BN33&lt;BP33,BO33="DF"),$CC$5,0)+IF(AND(CG84=$CG$104,BQ33&lt;BS33,BR33="DF"),$CC$5,0)+IF(AND(CG84=$CG$106,BT33&lt;BV33,BU33="DF"),$CC$5,0)</f>
        <v>0</v>
      </c>
      <c r="CV84" s="19"/>
      <c r="CW84" s="156">
        <f>IF(AND(CG84=$CG$60),SUM(C84),0)+IF(AND(CG84=$CG$62),SUM(F84),0)+IF(AND(CG84=$CG$64),SUM(I84),0)+IF(AND(CG84=$CG$66),SUM(L84),0)+IF(AND(CG84=$CG$68),SUM(O84),0)+IF(AND(CG84=$CG$70),SUM(R84),0)+IF(AND(CG84=$CG$72),SUM(U84),0)+IF(AND(CG84=$CG$74),SUM(X84),0)+IF(AND(CG84=$CG$76),SUM(AA84),0)+IF(AND(CG84=$CG$78),SUM(AD84),0)+IF(AND(CG84=$CG$80),SUM(AG84),0)+IF(AND(CG84=$CG$82),SUM(AJ84),0)+IF(AND(CG84=$CG$84),SUM(AM84),0)+IF(AND(CG84=$CG$86),SUM(AP84),0)+IF(AND(CG84=$CG$88),SUM(AS84),0)+IF(AND(CG84=$CG$90),SUM(AV84),0)+IF(AND(CG84=$CG$92),SUM(AY84),0)+IF(AND(CG84=$CG$94),SUM(BB84),0)+IF(AND(CG84=$CG$96),SUM(BE84),0)+IF(AND(CG84=$CG$98),SUM(BH84),0)+IF(AND(CG84=$CG$100),SUM(BK84),0)+IF(AND(CG84=$CG$102),SUM(BN84),0)+IF(AND(CG84=$CG$104),SUM(BQ84),0)+IF(AND(CG84=$CG$106),SUM(BT84),0)</f>
        <v>0</v>
      </c>
      <c r="CX84" s="136">
        <f>IF(AND(CG84=$CG$60),SUM(E84),0)+IF(AND(CG84=$CG$62),SUM(H84),0)+IF(AND(CG84=$CG$64),SUM(K84),0)+IF(AND(CG84=$CG$66),SUM(N84),0)+IF(AND(CG84=$CG$68),SUM(Q84),0)+IF(AND(CG84=$CG$70),SUM(T84),0)+IF(AND(CG84=$CG$72),SUM(W84),0)+IF(AND(CG84=$CG$74),SUM(Z84),0)+IF(AND(CG84=$CG$76),SUM(AC84),0)+IF(AND(CG84=$CG$78),SUM(AF84),0)+IF(AND(CG84=$CG$80),SUM(AI84),0)+IF(AND(CG84=$CG$82),SUM(AL84),0)+IF(AND(CG84=$CG$84),SUM(AO84),0)+IF(AND(CG84=$CG$86),SUM(AR84),0)+IF(AND(CG84=$CG$88),SUM(AU84),0)+IF(AND(CG84=$CG$90),SUM(AX84),0)+IF(AND(CG84=$CG$92),SUM(BA84),0)+IF(AND(CG84=$CG$94),SUM(BD84),0)+IF(AND(CG84=$CG$96),SUM(BG84),0)+IF(AND(CG84=$CG$98),SUM(BJ84),0)+IF(AND(CG84=$CG$100),SUM(BM84),0)+IF(AND(CG84=$CG$102),SUM(BP84),0)+IF(AND(CG84=$CG$104),SUM(BS84),0)+IF(AND(CG84=$CG$106),SUM(BV84),0)</f>
        <v>0</v>
      </c>
      <c r="CY84" s="159">
        <f>IF(AND(CG84=$CG$60),SUM(C33),0)+IF(AND(CG84=$CG$62),SUM(F33),0)+IF(AND(CG84=$CG$64),SUM(I33),0)+IF(AND(CG84=$CG$66),SUM(L33),0)+IF(AND(CG84=$CG$68),SUM(O33),0)+IF(AND(CG84=$CG$70),SUM(R33),0)+IF(AND(CG84=$CG$72),SUM(U33),0)+IF(AND(CG84=$CG$74),SUM(X33),0)+IF(AND(CG84=$CG$76),SUM(AA33),0)+IF(AND(CG84=$CG$78),SUM(AD33),0)+IF(AND(CG84=$CG$80),SUM(AG33),0)+IF(AND(CG84=$CG$82),SUM(AJ33),0)+IF(AND(CG84=$CG$84),SUM(AM33),0)+IF(AND(CG84=$CG$86),SUM(AP33),0)+IF(AND(CG84=$CG$88),SUM(AS33),0)+IF(AND(CG84=$CG$90),SUM(AV33),0)+IF(AND(CG84=$CG$92),SUM(AY33),0)+IF(AND(CG84=$CG$94),SUM(BB33),0)+IF(AND(CG84=$CG$96),SUM(BE33),0)+IF(AND(CG84=$CG$98),SUM(BH33),0)+IF(AND(CG84=$CG$100),SUM(BK33),0)+IF(AND(CG84=$CG$102),SUM(BN33),0)+IF(AND(CG84=$CG$104),SUM(BQ33),0)+IF(AND(CG84=$CG$106),SUM(BT33),0)</f>
        <v>0</v>
      </c>
      <c r="CZ84" s="148">
        <f>IF(AND(CG84=$CG$60),SUM(E33),0)+IF(AND(CG84=$CG$62),SUM(H33),0)+IF(AND(CG84=$CG$64),SUM(K33),0)+IF(AND(CG84=$CG$66),SUM(N33),0)+IF(AND(CG84=$CG$68),SUM(Q33),0)+IF(AND(CG84=$CG$70),SUM(T33),0)+IF(AND(CG84=$CG$72),SUM(W33),0)+IF(AND(CG84=$CG$74),SUM(Z33),0)+IF(AND(CG84=$CG$76),SUM(AC33),0)+IF(AND(CG84=$CG$78),SUM(AF33),0)+IF(AND(CG84=$CG$80),SUM(AI33),0)+IF(AND(CG84=$CG$82),SUM(AL33),0)+IF(AND(CG84=$CG$84),SUM(AO33),0)+IF(AND(CG84=$CG$86),SUM(AR33),0)+IF(AND(CG84=$CG$88),SUM(AU33),0)+IF(AND(CG84=$CG$90),SUM(AX33),0)+IF(AND(CG84=$CG$92),SUM(BA33),0)+IF(AND(CG84=$CG$94),SUM(BD33),0)+IF(AND(CG84=$CG$96),SUM(BG33),0)+IF(AND(CG84=$CG$98),SUM(BJ33),0)+IF(AND(CG84=$CG$100),SUM(BM33),0)+IF(AND(CG84=$CG$102),SUM(BP33),0)+IF(AND(CG84=$CG$104),SUM(BS33),0)+IF(AND(CG84=$CG$106),SUM(BV33),0)</f>
        <v>0</v>
      </c>
      <c r="DA84" s="19"/>
    </row>
    <row r="85" spans="2:105" x14ac:dyDescent="0.35">
      <c r="B85" s="451" t="str">
        <f>B34</f>
        <v>EQUIPO N</v>
      </c>
      <c r="C85" s="482" t="str">
        <f>IF(AP59&lt;&gt;"",AP59,"")</f>
        <v/>
      </c>
      <c r="D85" s="435"/>
      <c r="E85" s="462"/>
      <c r="F85" s="434" t="str">
        <f>IF(AP61&lt;&gt;"",AP61,"")</f>
        <v/>
      </c>
      <c r="G85" s="435"/>
      <c r="H85" s="462"/>
      <c r="I85" s="434" t="str">
        <f>IF(AP63&lt;&gt;"",AP63,"")</f>
        <v/>
      </c>
      <c r="J85" s="435"/>
      <c r="K85" s="462"/>
      <c r="L85" s="434" t="str">
        <f>IF(AP65&lt;&gt;"",AP65,"")</f>
        <v/>
      </c>
      <c r="M85" s="435"/>
      <c r="N85" s="462"/>
      <c r="O85" s="434" t="str">
        <f>IF(AP67&lt;&gt;"",AP67,"")</f>
        <v/>
      </c>
      <c r="P85" s="435"/>
      <c r="Q85" s="462"/>
      <c r="R85" s="434" t="str">
        <f>IF(AP69&lt;&gt;"",AP69,"")</f>
        <v/>
      </c>
      <c r="S85" s="435"/>
      <c r="T85" s="462"/>
      <c r="U85" s="434" t="str">
        <f>IF(AP71&lt;&gt;"",AP71,"")</f>
        <v/>
      </c>
      <c r="V85" s="435"/>
      <c r="W85" s="462"/>
      <c r="X85" s="434" t="str">
        <f>IF(AP73&lt;&gt;"",AP73,"")</f>
        <v/>
      </c>
      <c r="Y85" s="435"/>
      <c r="Z85" s="462"/>
      <c r="AA85" s="434" t="str">
        <f>IF(AP75&lt;&gt;"",AP75,"")</f>
        <v/>
      </c>
      <c r="AB85" s="435"/>
      <c r="AC85" s="462"/>
      <c r="AD85" s="434" t="str">
        <f>IF(AP77&lt;&gt;"",AP77,"")</f>
        <v/>
      </c>
      <c r="AE85" s="435"/>
      <c r="AF85" s="462"/>
      <c r="AG85" s="434" t="str">
        <f>IF(AP79&lt;&gt;"",AP79,"")</f>
        <v/>
      </c>
      <c r="AH85" s="435"/>
      <c r="AI85" s="462"/>
      <c r="AJ85" s="434" t="str">
        <f>IF(AP81&lt;&gt;"",AP81,"")</f>
        <v/>
      </c>
      <c r="AK85" s="435"/>
      <c r="AL85" s="462"/>
      <c r="AM85" s="434" t="str">
        <f>IF(AP83&lt;&gt;"",AP83,"")</f>
        <v/>
      </c>
      <c r="AN85" s="435"/>
      <c r="AO85" s="462"/>
      <c r="AP85" s="445"/>
      <c r="AQ85" s="446"/>
      <c r="AR85" s="481"/>
      <c r="AS85" s="471" t="str">
        <f>IF(ISNA(VLOOKUP(CONCATENATE($B85,AS$58,"2"),'P&amp;R'!$N$8:$Q$1113,2,FALSE)), "", VLOOKUP(CONCATENATE($B85,AS$58,"2"),'P&amp;R'!$N$8:$Q$1113,2,FALSE))</f>
        <v/>
      </c>
      <c r="AT85" s="472"/>
      <c r="AU85" s="473"/>
      <c r="AV85" s="471" t="str">
        <f>IF(ISNA(VLOOKUP(CONCATENATE($B85,AV$58,"2"),'P&amp;R'!$N$8:$Q$1113,2,FALSE)), "", VLOOKUP(CONCATENATE($B85,AV$58,"2"),'P&amp;R'!$N$8:$Q$1113,2,FALSE))</f>
        <v/>
      </c>
      <c r="AW85" s="472"/>
      <c r="AX85" s="473"/>
      <c r="AY85" s="471" t="str">
        <f>IF(ISNA(VLOOKUP(CONCATENATE($B85,AY$58,"2"),'P&amp;R'!$N$8:$Q$1113,2,FALSE)), "", VLOOKUP(CONCATENATE($B85,AY$58,"2"),'P&amp;R'!$N$8:$Q$1113,2,FALSE))</f>
        <v/>
      </c>
      <c r="AZ85" s="472"/>
      <c r="BA85" s="473"/>
      <c r="BB85" s="471" t="str">
        <f>IF(ISNA(VLOOKUP(CONCATENATE($B85,BB$58,"2"),'P&amp;R'!$N$8:$Q$1113,2,FALSE)), "", VLOOKUP(CONCATENATE($B85,BB$58,"2"),'P&amp;R'!$N$8:$Q$1113,2,FALSE))</f>
        <v/>
      </c>
      <c r="BC85" s="472"/>
      <c r="BD85" s="473"/>
      <c r="BE85" s="471" t="str">
        <f>IF(ISNA(VLOOKUP(CONCATENATE($B85,BE$58,"2"),'P&amp;R'!$N$8:$Q$1113,2,FALSE)), "", VLOOKUP(CONCATENATE($B85,BE$58,"2"),'P&amp;R'!$N$8:$Q$1113,2,FALSE))</f>
        <v/>
      </c>
      <c r="BF85" s="472"/>
      <c r="BG85" s="473"/>
      <c r="BH85" s="471" t="str">
        <f>IF(ISNA(VLOOKUP(CONCATENATE($B85,BH$58,"2"),'P&amp;R'!$N$8:$Q$1113,2,FALSE)), "", VLOOKUP(CONCATENATE($B85,BH$58,"2"),'P&amp;R'!$N$8:$Q$1113,2,FALSE))</f>
        <v/>
      </c>
      <c r="BI85" s="472"/>
      <c r="BJ85" s="473"/>
      <c r="BK85" s="471" t="str">
        <f>IF(ISNA(VLOOKUP(CONCATENATE($B85,BK$58,"2"),'P&amp;R'!$N$8:$Q$1113,2,FALSE)), "", VLOOKUP(CONCATENATE($B85,BK$58,"2"),'P&amp;R'!$N$8:$Q$1113,2,FALSE))</f>
        <v/>
      </c>
      <c r="BL85" s="472"/>
      <c r="BM85" s="473"/>
      <c r="BN85" s="471" t="str">
        <f>IF(ISNA(VLOOKUP(CONCATENATE($B85,BN$58,"2"),'P&amp;R'!$N$8:$Q$1113,2,FALSE)), "", VLOOKUP(CONCATENATE($B85,BN$58,"2"),'P&amp;R'!$N$8:$Q$1113,2,FALSE))</f>
        <v/>
      </c>
      <c r="BO85" s="472"/>
      <c r="BP85" s="473"/>
      <c r="BQ85" s="471" t="str">
        <f>IF(ISNA(VLOOKUP(CONCATENATE($B85,BQ$58,"2"),'P&amp;R'!$N$8:$Q$1113,2,FALSE)), "", VLOOKUP(CONCATENATE($B85,BQ$58,"2"),'P&amp;R'!$N$8:$Q$1113,2,FALSE))</f>
        <v/>
      </c>
      <c r="BR85" s="472"/>
      <c r="BS85" s="473"/>
      <c r="BT85" s="471" t="str">
        <f>IF(ISNA(VLOOKUP(CONCATENATE($B85,BT$58,"2"),'P&amp;R'!$N$8:$Q$1113,2,FALSE)), "", VLOOKUP(CONCATENATE($B85,BT$58,"2"),'P&amp;R'!$N$8:$Q$1113,2,FALSE))</f>
        <v/>
      </c>
      <c r="BU85" s="472"/>
      <c r="BV85" s="473"/>
      <c r="BW85" s="162"/>
      <c r="BX85" s="85"/>
      <c r="BY85" s="88"/>
      <c r="BZ85" s="88"/>
      <c r="CA85" s="88"/>
      <c r="CB85" s="92"/>
      <c r="CC85" s="92"/>
      <c r="CD85" s="96"/>
      <c r="CE85" s="96"/>
      <c r="CF85" s="100"/>
      <c r="CG85" s="104"/>
      <c r="CI85" s="122"/>
      <c r="CJ85" s="122"/>
      <c r="CK85" s="19"/>
      <c r="CL85" s="137"/>
      <c r="CM85" s="138"/>
      <c r="CN85" s="138"/>
      <c r="CO85" s="138"/>
      <c r="CP85" s="139"/>
      <c r="CQ85" s="143"/>
      <c r="CR85" s="144"/>
      <c r="CS85" s="144"/>
      <c r="CT85" s="144"/>
      <c r="CU85" s="145"/>
      <c r="CV85" s="19"/>
      <c r="CW85" s="154"/>
      <c r="CX85" s="155"/>
      <c r="CY85" s="160"/>
      <c r="CZ85" s="161"/>
      <c r="DA85" s="69"/>
    </row>
    <row r="86" spans="2:105" x14ac:dyDescent="0.35">
      <c r="B86" s="432"/>
      <c r="C86" s="3" t="str">
        <f>IF(AR60&lt;&gt;"",AR60,"")</f>
        <v/>
      </c>
      <c r="D86" s="62" t="str">
        <f>IF(AQ60&lt;&gt;"",AQ60,"")</f>
        <v/>
      </c>
      <c r="E86" s="4" t="str">
        <f>IF(AP60&lt;&gt;"",AP60,"")</f>
        <v/>
      </c>
      <c r="F86" s="6" t="str">
        <f>IF(AR62&lt;&gt;"",AR62,"")</f>
        <v/>
      </c>
      <c r="G86" s="62" t="str">
        <f>IF(AQ62&lt;&gt;"",AQ62,"")</f>
        <v/>
      </c>
      <c r="H86" s="7" t="str">
        <f>IF(AP62&lt;&gt;"",AP62,"")</f>
        <v/>
      </c>
      <c r="I86" s="6" t="str">
        <f>IF(AR64&lt;&gt;"",AR64,"")</f>
        <v/>
      </c>
      <c r="J86" s="62" t="str">
        <f>IF(AQ64&lt;&gt;"",AQ64,"")</f>
        <v/>
      </c>
      <c r="K86" s="7" t="str">
        <f>IF(AP64&lt;&gt;"",AP64,"")</f>
        <v/>
      </c>
      <c r="L86" s="6" t="str">
        <f>IF(AR66&lt;&gt;"",AR66,"")</f>
        <v/>
      </c>
      <c r="M86" s="62" t="str">
        <f>IF(AQ66&lt;&gt;"",AQ66,"")</f>
        <v/>
      </c>
      <c r="N86" s="7" t="str">
        <f>IF(AP66&lt;&gt;"",AP66,"")</f>
        <v/>
      </c>
      <c r="O86" s="6" t="str">
        <f>IF(AR68&lt;&gt;"",AR68,"")</f>
        <v/>
      </c>
      <c r="P86" s="62" t="str">
        <f>IF(AQ68&lt;&gt;"",AQ68,"")</f>
        <v/>
      </c>
      <c r="Q86" s="7" t="str">
        <f>IF(AP68&lt;&gt;"",AP68,"")</f>
        <v/>
      </c>
      <c r="R86" s="6" t="str">
        <f>IF(AR70&lt;&gt;"",AR70,"")</f>
        <v/>
      </c>
      <c r="S86" s="62" t="str">
        <f>IF(AQ70&lt;&gt;"",AQ70,"")</f>
        <v/>
      </c>
      <c r="T86" s="7" t="str">
        <f>IF(AP70&lt;&gt;"",AP70,"")</f>
        <v/>
      </c>
      <c r="U86" s="6" t="str">
        <f>IF(AR72&lt;&gt;"",AR72,"")</f>
        <v/>
      </c>
      <c r="V86" s="62" t="str">
        <f>IF(AQ72&lt;&gt;"",AQ72,"")</f>
        <v/>
      </c>
      <c r="W86" s="7" t="str">
        <f>IF(AP72&lt;&gt;"",AP72,"")</f>
        <v/>
      </c>
      <c r="X86" s="6" t="str">
        <f>IF(AR74&lt;&gt;"",AR74,"")</f>
        <v/>
      </c>
      <c r="Y86" s="62" t="str">
        <f>IF(AQ74&lt;&gt;"",AQ74,"")</f>
        <v/>
      </c>
      <c r="Z86" s="7" t="str">
        <f>IF(AP74&lt;&gt;"",AP74,"")</f>
        <v/>
      </c>
      <c r="AA86" s="6" t="str">
        <f>IF(AR76&lt;&gt;"",AR76,"")</f>
        <v/>
      </c>
      <c r="AB86" s="62" t="str">
        <f>IF(AQ76&lt;&gt;"",AQ76,"")</f>
        <v/>
      </c>
      <c r="AC86" s="7" t="str">
        <f>IF(AP76&lt;&gt;"",AP76,"")</f>
        <v/>
      </c>
      <c r="AD86" s="6" t="str">
        <f>IF(AR78&lt;&gt;"",AR78,"")</f>
        <v/>
      </c>
      <c r="AE86" s="62" t="str">
        <f>IF(AQ78&lt;&gt;"",AQ78,"")</f>
        <v/>
      </c>
      <c r="AF86" s="7" t="str">
        <f>IF(AP78&lt;&gt;"",AP78,"")</f>
        <v/>
      </c>
      <c r="AG86" s="6" t="str">
        <f>IF(AR80&lt;&gt;"",AR80,"")</f>
        <v/>
      </c>
      <c r="AH86" s="62" t="str">
        <f>IF(AQ80&lt;&gt;"",AQ80,"")</f>
        <v/>
      </c>
      <c r="AI86" s="7" t="str">
        <f>IF(AP80&lt;&gt;"",AP80,"")</f>
        <v/>
      </c>
      <c r="AJ86" s="6" t="str">
        <f>IF(AR82&lt;&gt;"",AR82,"")</f>
        <v/>
      </c>
      <c r="AK86" s="62" t="str">
        <f>IF(AQ82&lt;&gt;"",AQ82,"")</f>
        <v/>
      </c>
      <c r="AL86" s="7" t="str">
        <f>IF(AP82&lt;&gt;"",AP82,"")</f>
        <v/>
      </c>
      <c r="AM86" s="6" t="str">
        <f>IF(AR84&lt;&gt;"",AR84,"")</f>
        <v/>
      </c>
      <c r="AN86" s="62" t="str">
        <f>IF(AQ84&lt;&gt;"",AQ84,"")</f>
        <v/>
      </c>
      <c r="AO86" s="7" t="str">
        <f>IF(AP84&lt;&gt;"",AP84,"")</f>
        <v/>
      </c>
      <c r="AP86" s="8"/>
      <c r="AQ86" s="63"/>
      <c r="AR86" s="9"/>
      <c r="AS86" s="316" t="str">
        <f>IF(ISNA(VLOOKUP(CONCATENATE($B85,AS$58,"2"),'P&amp;R'!$N$8:$Q$1113,3,FALSE)), "", VLOOKUP(CONCATENATE($B85,AS$58,"2"),'P&amp;R'!$N$8:$Q$1113,3,FALSE))</f>
        <v/>
      </c>
      <c r="AT86" s="316" t="str">
        <f>IF(ISNA(VLOOKUP(CONCATENATE($B85,AS$58,"2"),'P&amp;R'!$N$8:$Q$1113,4,FALSE)), "", VLOOKUP(CONCATENATE($B85,AS$58,"2"),'P&amp;R'!$N$8:$Q$1113,4,FALSE))</f>
        <v/>
      </c>
      <c r="AU86" s="317" t="str">
        <f>IF(ISNA(VLOOKUP(CONCATENATE(AS$58,$B85,"2"),'P&amp;R'!$N$8:$Q$1113,3,FALSE)), "", VLOOKUP(CONCATENATE(AS$58,$B85,"2"),'P&amp;R'!$N$8:$Q$1113,3,FALSE))</f>
        <v/>
      </c>
      <c r="AV86" s="316" t="str">
        <f>IF(ISNA(VLOOKUP(CONCATENATE($B85,AV$58,"2"),'P&amp;R'!$N$8:$Q$1113,3,FALSE)), "", VLOOKUP(CONCATENATE($B85,AV$58,"2"),'P&amp;R'!$N$8:$Q$1113,3,FALSE))</f>
        <v/>
      </c>
      <c r="AW86" s="316" t="str">
        <f>IF(ISNA(VLOOKUP(CONCATENATE($B85,AV$58,"2"),'P&amp;R'!$N$8:$Q$1113,4,FALSE)), "", VLOOKUP(CONCATENATE($B85,AV$58,"2"),'P&amp;R'!$N$8:$Q$1113,4,FALSE))</f>
        <v/>
      </c>
      <c r="AX86" s="317" t="str">
        <f>IF(ISNA(VLOOKUP(CONCATENATE(AV$58,$B85,"2"),'P&amp;R'!$N$8:$Q$1113,3,FALSE)), "", VLOOKUP(CONCATENATE(AV$58,$B85,"2"),'P&amp;R'!$N$8:$Q$1113,3,FALSE))</f>
        <v/>
      </c>
      <c r="AY86" s="316" t="str">
        <f>IF(ISNA(VLOOKUP(CONCATENATE($B85,AY$58,"2"),'P&amp;R'!$N$8:$Q$1113,3,FALSE)), "", VLOOKUP(CONCATENATE($B85,AY$58,"2"),'P&amp;R'!$N$8:$Q$1113,3,FALSE))</f>
        <v/>
      </c>
      <c r="AZ86" s="316" t="str">
        <f>IF(ISNA(VLOOKUP(CONCATENATE($B85,AY$58,"2"),'P&amp;R'!$N$8:$Q$1113,4,FALSE)), "", VLOOKUP(CONCATENATE($B85,AY$58,"2"),'P&amp;R'!$N$8:$Q$1113,4,FALSE))</f>
        <v/>
      </c>
      <c r="BA86" s="317" t="str">
        <f>IF(ISNA(VLOOKUP(CONCATENATE(AY$58,$B85,"2"),'P&amp;R'!$N$8:$Q$1113,3,FALSE)), "", VLOOKUP(CONCATENATE(AY$58,$B85,"2"),'P&amp;R'!$N$8:$Q$1113,3,FALSE))</f>
        <v/>
      </c>
      <c r="BB86" s="316" t="str">
        <f>IF(ISNA(VLOOKUP(CONCATENATE($B85,BB$58,"2"),'P&amp;R'!$N$8:$Q$1113,3,FALSE)), "", VLOOKUP(CONCATENATE($B85,BB$58,"2"),'P&amp;R'!$N$8:$Q$1113,3,FALSE))</f>
        <v/>
      </c>
      <c r="BC86" s="316" t="str">
        <f>IF(ISNA(VLOOKUP(CONCATENATE($B85,BB$58,"2"),'P&amp;R'!$N$8:$Q$1113,4,FALSE)), "", VLOOKUP(CONCATENATE($B85,BB$58,"2"),'P&amp;R'!$N$8:$Q$1113,4,FALSE))</f>
        <v/>
      </c>
      <c r="BD86" s="317" t="str">
        <f>IF(ISNA(VLOOKUP(CONCATENATE(BB$58,$B85,"2"),'P&amp;R'!$N$8:$Q$1113,3,FALSE)), "", VLOOKUP(CONCATENATE(BB$58,$B85,"2"),'P&amp;R'!$N$8:$Q$1113,3,FALSE))</f>
        <v/>
      </c>
      <c r="BE86" s="316" t="str">
        <f>IF(ISNA(VLOOKUP(CONCATENATE($B85,BE$58,"2"),'P&amp;R'!$N$8:$Q$1113,3,FALSE)), "", VLOOKUP(CONCATENATE($B85,BE$58,"2"),'P&amp;R'!$N$8:$Q$1113,3,FALSE))</f>
        <v/>
      </c>
      <c r="BF86" s="316" t="str">
        <f>IF(ISNA(VLOOKUP(CONCATENATE($B85,BE$58,"2"),'P&amp;R'!$N$8:$Q$1113,4,FALSE)), "", VLOOKUP(CONCATENATE($B85,BE$58,"2"),'P&amp;R'!$N$8:$Q$1113,4,FALSE))</f>
        <v/>
      </c>
      <c r="BG86" s="317" t="str">
        <f>IF(ISNA(VLOOKUP(CONCATENATE(BE$58,$B85,"2"),'P&amp;R'!$N$8:$Q$1113,3,FALSE)), "", VLOOKUP(CONCATENATE(BE$58,$B85,"2"),'P&amp;R'!$N$8:$Q$1113,3,FALSE))</f>
        <v/>
      </c>
      <c r="BH86" s="316" t="str">
        <f>IF(ISNA(VLOOKUP(CONCATENATE($B85,BH$58,"2"),'P&amp;R'!$N$8:$Q$1113,3,FALSE)), "", VLOOKUP(CONCATENATE($B85,BH$58,"2"),'P&amp;R'!$N$8:$Q$1113,3,FALSE))</f>
        <v/>
      </c>
      <c r="BI86" s="316" t="str">
        <f>IF(ISNA(VLOOKUP(CONCATENATE($B85,BH$58,"2"),'P&amp;R'!$N$8:$Q$1113,4,FALSE)), "", VLOOKUP(CONCATENATE($B85,BH$58,"2"),'P&amp;R'!$N$8:$Q$1113,4,FALSE))</f>
        <v/>
      </c>
      <c r="BJ86" s="317" t="str">
        <f>IF(ISNA(VLOOKUP(CONCATENATE(BH$58,$B85,"2"),'P&amp;R'!$N$8:$Q$1113,3,FALSE)), "", VLOOKUP(CONCATENATE(BH$58,$B85,"2"),'P&amp;R'!$N$8:$Q$1113,3,FALSE))</f>
        <v/>
      </c>
      <c r="BK86" s="316" t="str">
        <f>IF(ISNA(VLOOKUP(CONCATENATE($B85,BK$58,"2"),'P&amp;R'!$N$8:$Q$1113,3,FALSE)), "", VLOOKUP(CONCATENATE($B85,BK$58,"2"),'P&amp;R'!$N$8:$Q$1113,3,FALSE))</f>
        <v/>
      </c>
      <c r="BL86" s="316" t="str">
        <f>IF(ISNA(VLOOKUP(CONCATENATE($B85,BK$58,"2"),'P&amp;R'!$N$8:$Q$1113,4,FALSE)), "", VLOOKUP(CONCATENATE($B85,BK$58,"2"),'P&amp;R'!$N$8:$Q$1113,4,FALSE))</f>
        <v/>
      </c>
      <c r="BM86" s="317" t="str">
        <f>IF(ISNA(VLOOKUP(CONCATENATE(BK$58,$B85,"2"),'P&amp;R'!$N$8:$Q$1113,3,FALSE)), "", VLOOKUP(CONCATENATE(BK$58,$B85,"2"),'P&amp;R'!$N$8:$Q$1113,3,FALSE))</f>
        <v/>
      </c>
      <c r="BN86" s="316" t="str">
        <f>IF(ISNA(VLOOKUP(CONCATENATE($B85,BN$58,"2"),'P&amp;R'!$N$8:$Q$1113,3,FALSE)), "", VLOOKUP(CONCATENATE($B85,BN$58,"2"),'P&amp;R'!$N$8:$Q$1113,3,FALSE))</f>
        <v/>
      </c>
      <c r="BO86" s="316" t="str">
        <f>IF(ISNA(VLOOKUP(CONCATENATE($B85,BN$58,"2"),'P&amp;R'!$N$8:$Q$1113,4,FALSE)), "", VLOOKUP(CONCATENATE($B85,BN$58,"2"),'P&amp;R'!$N$8:$Q$1113,4,FALSE))</f>
        <v/>
      </c>
      <c r="BP86" s="317" t="str">
        <f>IF(ISNA(VLOOKUP(CONCATENATE(BN$58,$B85,"2"),'P&amp;R'!$N$8:$Q$1113,3,FALSE)), "", VLOOKUP(CONCATENATE(BN$58,$B85,"2"),'P&amp;R'!$N$8:$Q$1113,3,FALSE))</f>
        <v/>
      </c>
      <c r="BQ86" s="316" t="str">
        <f>IF(ISNA(VLOOKUP(CONCATENATE($B85,BQ$58,"2"),'P&amp;R'!$N$8:$Q$1113,3,FALSE)), "", VLOOKUP(CONCATENATE($B85,BQ$58,"2"),'P&amp;R'!$N$8:$Q$1113,3,FALSE))</f>
        <v/>
      </c>
      <c r="BR86" s="316" t="str">
        <f>IF(ISNA(VLOOKUP(CONCATENATE($B85,BQ$58,"2"),'P&amp;R'!$N$8:$Q$1113,4,FALSE)), "", VLOOKUP(CONCATENATE($B85,BQ$58,"2"),'P&amp;R'!$N$8:$Q$1113,4,FALSE))</f>
        <v/>
      </c>
      <c r="BS86" s="317" t="str">
        <f>IF(ISNA(VLOOKUP(CONCATENATE(BQ$58,$B85,"2"),'P&amp;R'!$N$8:$Q$1113,3,FALSE)), "", VLOOKUP(CONCATENATE(BQ$58,$B85,"2"),'P&amp;R'!$N$8:$Q$1113,3,FALSE))</f>
        <v/>
      </c>
      <c r="BT86" s="316" t="str">
        <f>IF(ISNA(VLOOKUP(CONCATENATE($B85,BT$58,"2"),'P&amp;R'!$N$8:$Q$1113,3,FALSE)), "", VLOOKUP(CONCATENATE($B85,BT$58,"2"),'P&amp;R'!$N$8:$Q$1113,3,FALSE))</f>
        <v/>
      </c>
      <c r="BU86" s="316" t="str">
        <f>IF(ISNA(VLOOKUP(CONCATENATE($B85,BT$58,"2"),'P&amp;R'!$N$8:$Q$1113,4,FALSE)), "", VLOOKUP(CONCATENATE($B85,BT$58,"2"),'P&amp;R'!$N$8:$Q$1113,4,FALSE))</f>
        <v/>
      </c>
      <c r="BV86" s="317" t="str">
        <f>IF(ISNA(VLOOKUP(CONCATENATE(BT$58,$B85,"2"),'P&amp;R'!$N$8:$Q$1113,3,FALSE)), "", VLOOKUP(CONCATENATE(BT$58,$B85,"2"),'P&amp;R'!$N$8:$Q$1113,3,FALSE))</f>
        <v/>
      </c>
      <c r="BW86" s="163"/>
      <c r="BX86" s="86">
        <f>SUM(BY86:CC86)</f>
        <v>0</v>
      </c>
      <c r="BY86" s="89">
        <f>IF(AND(D86&lt;&gt;"DF",C86&gt;E86),1,0)+IF(AND(G86&lt;&gt;"DF",F86&gt;H86),1,0)+IF(AND(J86&lt;&gt;"DF",I86&gt;K86),1,0)+IF(AND(M86&lt;&gt;"DF",L86&gt;N86),1,0)+IF(AND(P86&lt;&gt;"DF",O86&gt;Q86),1,0)+IF(AND(S86&lt;&gt;"DF",R86&gt;T86),1,0)+IF(AND(V86&lt;&gt;"DF",U86&gt;W86),1,0)+IF(AND(Y86&lt;&gt;"DF",X86&gt;Z86),1,0)+IF(AND(AB86&lt;&gt;"DF",AA86&gt;AC86),1,0)+IF(AND(AE86&lt;&gt;"DF",AD86&gt;AF86),1,0)+IF(AND(AH86&lt;&gt;"DF",AG86&gt;AI86),1,0)+IF(AND(AK86&lt;&gt;"DF",AJ86&gt;AL86),1,0)+IF(AND(AN86&lt;&gt;"DF",AM86&gt;AO86),1,0)+IF(AND(AQ86&lt;&gt;"DF",AP86&gt;AR86),1,0)+IF(AND(AT86&lt;&gt;"DF",AS86&gt;AU86),1,0)+IF(AND(AW86&lt;&gt;"DF",AV86&gt;AX86),1,0)+IF(AND(AZ86&lt;&gt;"DF",AY86&gt;BA86),1,0)+IF(AND(BC86&lt;&gt;"DF",BB86&gt;BD86),1,0)+IF(AND(BF86&lt;&gt;"DF",BE86&gt;BG86),1,0)+IF(AND(BI86&lt;&gt;"DF",BH86&gt;BJ86),1,0)+IF(AND(BL86&lt;&gt;"DF",BK86&gt;BM86),1,0)+IF(AND(BO86&lt;&gt;"DF",BN86&gt;BP86),1,0)+IF(AND(BR86&lt;&gt;"DF",BQ86&gt;BS86),1,0)+IF(AND(BU86&lt;&gt;"DF",BT86&gt;BV86),1,0)+BY35</f>
        <v>0</v>
      </c>
      <c r="BZ86" s="89">
        <f>IF(AND(C86=E86,C86&lt;&gt;"",E86&lt;&gt;""),1,0)+IF(AND(F86=H86,F86&lt;&gt;"",H86&lt;&gt;""),1,0)+IF(AND(I86=K86,I86&lt;&gt;"",K86&lt;&gt;""),1,0)+IF(AND(L86=N86,L86&lt;&gt;"",N86&lt;&gt;""),1,0)+IF(AND(O86=Q86,O86&lt;&gt;"",Q86&lt;&gt;""),1,0)+IF(AND(R86=T86,R86&lt;&gt;"",T86&lt;&gt;""),1,0)+IF(AND(U86=W86,U86&lt;&gt;"",W86&lt;&gt;""),1,0)+IF(AND(X86=Z86,X86&lt;&gt;"",Z86&lt;&gt;""),1,0)+IF(AND(AA86=AC86,AA86&lt;&gt;"",AC86&lt;&gt;""),1,0)+IF(AND(AD86=AF86,AD86&lt;&gt;"",AF86&lt;&gt;""),1,0)+IF(AND(AG86=AI86,AG86&lt;&gt;"",AI86&lt;&gt;""),1,0)+IF(AND(AJ86=AL86,AJ86&lt;&gt;"",AL86&lt;&gt;""),1,0)+IF(AND(AM86=AO86,AM86&lt;&gt;"",AO86&lt;&gt;""),1,0)+IF(AND(AP86=AR86,AP86&lt;&gt;"",AR86&lt;&gt;""),1,0)+IF(AND(AS86=AU86,AS86&lt;&gt;"",AU86&lt;&gt;""),1,0)+IF(AND(AV86=AX86,AV86&lt;&gt;"",AX86&lt;&gt;""),1,0)+IF(AND(AY86=BA86,AY86&lt;&gt;"",BA86&lt;&gt;""),1,0)+IF(AND(BB86=BD86,BB86&lt;&gt;"",BD86&lt;&gt;""),1,0)+IF(AND(BE86=BG86,BE86&lt;&gt;"",BG86&lt;&gt;""),1,0)+IF(AND(BH86=BJ86,BH86&lt;&gt;"",BJ86&lt;&gt;""),1,0)+IF(AND(BK86=BM86,BK86&lt;&gt;"",BM86&lt;&gt;""),1,0)+IF(AND(BN86=BP86,BN86&lt;&gt;"",BP86&lt;&gt;""),1,0)+IF(AND(BQ86=BS86,BQ86&lt;&gt;"",BS86&lt;&gt;""),1,0)+IF(AND(BT86=BV86,BT86&lt;&gt;"",BV86&lt;&gt;""),1,0)+BZ35</f>
        <v>0</v>
      </c>
      <c r="CA86" s="89">
        <f>IF(AND(D86&lt;&gt;"DF",C86&lt;E86),1,0)+IF(AND(G86&lt;&gt;"DF",F86&lt;H86),1,0)+IF(AND(J86&lt;&gt;"DF",I86&lt;K86),1,0)+IF(AND(M86&lt;&gt;"DF",L86&lt;N86),1,0)+IF(AND(P86&lt;&gt;"DF",O86&lt;Q86),1,0)+IF(AND(S86&lt;&gt;"DF",R86&lt;T86),1,0)+IF(AND(V86&lt;&gt;"DF",U86&lt;W86),1,0)+IF(AND(Y86&lt;&gt;"DF",X86&lt;Z86),1,0)+IF(AND(AB86&lt;&gt;"DF",AA86&lt;AC86),1,0)+IF(AND(AE86&lt;&gt;"DF",AD86&lt;AF86),1,0)+IF(AND(AH86&lt;&gt;"DF",AG86&lt;AI86),1,0)+IF(AND(AK86&lt;&gt;"DF",AJ86&lt;AL86),1,0)+IF(AND(AN86&lt;&gt;"DF",AM86&lt;AO86),1,0)+IF(AND(AQ86&lt;&gt;"DF",AP86&lt;AR86),1,0)+IF(AND(AT86&lt;&gt;"DF",AS86&lt;AU86),1,0)+IF(AND(AW86&lt;&gt;"DF",AV86&lt;AX86),1,0)+IF(AND(AZ86&lt;&gt;"DF",AY86&lt;BA86),1,0)+IF(AND(BC86&lt;&gt;"DF",BB86&lt;BD86),1,0)+IF(AND(BF86&lt;&gt;"DF",BE86&lt;BG86),1,0)+IF(AND(BI86&lt;&gt;"DF",BH86&lt;BJ86),1,0)+IF(AND(BL86&lt;&gt;"DF",BK86&lt;BM86),1,0)+IF(AND(BO86&lt;&gt;"DF",BN86&lt;BP86),1,0)+IF(AND(BR86&lt;&gt;"DF",BQ86&lt;BS86),1,0)+IF(AND(BU86&lt;&gt;"DF",BT86&lt;BV86),1,0)+CA35</f>
        <v>0</v>
      </c>
      <c r="CB86" s="93">
        <f>IF(AND(D86="DF",C86&gt;E86),1,0)+IF(AND(G86="DF",F86&gt;H86),1,0)+IF(AND(J86="DF",I86&gt;K86),1,0)+IF(AND(M86="DF",L86&gt;N86),1,0)+IF(AND(P86="DF",O86&gt;Q86),1,0)+IF(AND(S86="DF",R86&gt;T86),1,0)+IF(AND(V86="DF",U86&gt;W86),1,0)+IF(AND(Y86="DF",X86&gt;Z86),1,0)+IF(AND(AB86="DF",AA86&gt;AC86),1,0)+IF(AND(AE86="DF",AD86&gt;AF86),1,0)+IF(AND(AH86="DF",AG86&gt;AI86),1,0)+IF(AND(AK86="DF",AJ86&gt;AL86),1,0)+IF(AND(AN86="DF",AM86&gt;AO86),1,0)+IF(AND(AQ86="DF",AP86&gt;AR86),1,0)+IF(AND(AT86="DF",AS86&gt;AU86),1,0)+IF(AND(AW86="DF",AV86&gt;AX86),1,0)+IF(AND(AZ86="DF",AY86&gt;BA86),1,0)+IF(AND(BC86="DF",BB86&gt;BD86),1,0)+IF(AND(BF86="DF",BE86&gt;BG86),1,0)+IF(AND(BI86="DF",BH86&gt;BJ86),1,0)+IF(AND(BL86="DF",BK86&gt;BM86),1,0)+IF(AND(BO86="DF",BN86&gt;BP86),1,0)+IF(AND(BR86="DF",BQ86&gt;BS86),1,0)+IF(AND(BU86="DF",BT86&gt;BV86),1,0)+CB35</f>
        <v>0</v>
      </c>
      <c r="CC86" s="93">
        <f>IF(AND(D86="DF",C86&lt;E86),1,0)+IF(AND(G86="DF",F86&lt;H86),1,0)+IF(AND(J86="DF",I86&lt;K86),1,0)+IF(AND(M86="DF",L86&lt;N86),1,0)+IF(AND(P86="DF",O86&lt;Q86),1,0)+IF(AND(S86="DF",R86&lt;T86),1,0)+IF(AND(V86="DF",U86&lt;W86),1,0)+IF(AND(Y86="DF",X86&lt;Z86),1,0)+IF(AND(AB86="DF",AA86&lt;AC86),1,0)+IF(AND(AE86="DF",AD86&lt;AF86),1,0)+IF(AND(AH86="DF",AG86&lt;AI86),1,0)+IF(AND(AK86="DF",AJ86&lt;AL86),1,0)+IF(AND(AN86="DF",AM86&lt;AO86),1,0)+IF(AND(AQ86="DF",AP86&lt;AR86),1,0)+IF(AND(AT86="DF",AS86&lt;AU86),1,0)+IF(AND(AW86="DF",AV86&lt;AX86),1,0)+IF(AND(AZ86="DF",AY86&lt;BA86),1,0)+IF(AND(BC86="DF",BB86&lt;BD86),1,0)+IF(AND(BF86="DF",BE86&lt;BG86),1,0)+IF(AND(BI86="DF",BH86&lt;BJ86),1,0)+IF(AND(BL86="DF",BK86&lt;BM86),1,0)+IF(AND(BO86="DF",BN86&lt;BP86),1,0)+IF(AND(BR86="DF",BQ86&lt;BS86),1,0)+IF(AND(BU86="DF",BT86&lt;BV86),1,0)+CC35</f>
        <v>0</v>
      </c>
      <c r="CD86" s="97">
        <f>SUM(C86)+SUM(F86)+SUM(I86)+SUM(L86)+SUM(O86)+SUM(R86)+SUM(U86)+SUM(X86)+SUM(AA86)+SUM(AD86)+SUM(AG86)+SUM(AJ86)+SUM(AM86)+SUM(AP86)+SUM(AS86)+SUM(AV86)+SUM(AY86)+SUM(BB86)+SUM(BE86)+SUM(BH86)+SUM(BK86)+SUM(BN86)+SUM(BQ86)+SUM(BT86)+CD35</f>
        <v>0</v>
      </c>
      <c r="CE86" s="97">
        <f>SUM(E86)+SUM(H86)+SUM(K86)+SUM(N86)+SUM(Q86)+SUM(T86)+SUM(W86)+SUM(Z86)+SUM(AC86)+SUM(AF86)+SUM(AI86)+SUM(AL86)+SUM(AO86)+SUM(AR86)+SUM(AU86)+SUM(AX86)+SUM(BA86)+SUM(BD86)+SUM(BG86)+SUM(BJ86)+SUM(BM86)+SUM(BP86)+SUM(BS86)+SUM(BV86)+CE35</f>
        <v>0</v>
      </c>
      <c r="CF86" s="101">
        <f>CD86-CE86</f>
        <v>0</v>
      </c>
      <c r="CG86" s="105">
        <f>SUM(BY86*$BY$5)+SUM(BZ86*$BZ$5)+SUM(CA86*$CA$5)+SUM(CB86*$CB$5)+SUM(CC86*$CC$5)</f>
        <v>0</v>
      </c>
      <c r="CI86" s="129">
        <f>SUM(CL86:CU86)</f>
        <v>0</v>
      </c>
      <c r="CJ86" s="129">
        <f>(CW86+CY86)-(CX86+CZ86)</f>
        <v>0</v>
      </c>
      <c r="CK86" s="19"/>
      <c r="CL86" s="140">
        <f>IF(AND(CG86=$CG$60,C86&gt;E86,D86="-"),$BY$5,0)+IF(AND(CG86=$CG$62,F86&gt;H86,G86="-"),$BY$5,0)+IF(AND(CG86=$CG$64,I86&gt;K86,J86="-"),$BY$5,0)+IF(AND(CG86=$CG$66,L86&gt;N86,M86="-"),$BY$5,0)+IF(AND(CG86=$CG$68,O86&gt;Q86,P86="-"),$BY$5,0)+IF(AND(CG86=$CG$70,R86&gt;T86,S86="-"),$BY$5,0)+IF(AND(CG86=$CG$72,U86&gt;W86,V86="-"),$BY$5,0)+IF(AND(CG86=$CG$74,X86&gt;Z86,Y86="-"),$BY$5,0)+IF(AND(CG86=$CG$76,AA86&gt;AC86,AB86="-"),$BY$5,0)+IF(AND(CG86=$CG$78,AD86&gt;AF86,AE86="-"),$BY$5,0)+IF(AND(CG86=$CG$80,AG86&gt;AI86,AH86="-"),$BY$5,0)+IF(AND(CG86=$CG$82,AJ86&gt;AL86,AK86="-"),$BY$5,0)+IF(AND(CG86=$CG$84,AM86&gt;AO86,AN86="-"),$BY$5,0)+IF(AND(CG86=$CG$86,AP86&gt;AR86,AQ86="-"),$BY$5,0)+IF(AND(CG86=$CG$88,AS86&gt;AU86,AT86="-"),$BY$5,0)+IF(AND(CG86=$CG$90,AV86&gt;AX86,AW86="-"),$BY$5,0)+IF(AND(CG86=$CG$92,AY86&gt;BA86,AZ86="-"),$BY$5,0)+IF(AND(CG86=$CG$94,BB86&gt;BD86,BC86="-"),$BY$5,0)+IF(AND(CG86=$CG$96,BE86&gt;BG86,BF86="-"),$BY$5,0)+IF(AND(CG86=$CG$98,BH86&gt;BJ86,BI86="-"),$BY$5,0)+IF(AND(CG86=$CG$100,BK86&gt;BM86,BL86="-"),$BY$5,0)+IF(AND(CG86=$CG$102,BN86&gt;BP86,BO86="-"),$BY$5,0)+IF(AND(CG86=$CG$104,BQ86&gt;BS86,BR86="-"),$BY$5,0)+IF(AND(CG86=$CG$106,BT86&gt;BV86,BU86="-"),$BY$5,0)</f>
        <v>0</v>
      </c>
      <c r="CM86" s="141">
        <f>IF(AND(CG86=$CG$60,C86=E86,E86&lt;&gt;"",D86="-"),$BZ$5,0)+IF(AND(CG86=$CG$62,F86=H86,H86&lt;&gt;"",G86="-"),$BZ$5,0)+IF(AND(CG86=$CG$64,I86=K86,K86&lt;&gt;"",J86="-"),$BZ$5,0)+IF(AND(CG86=$CG$66,L86=N86,N86&lt;&gt;"",M86="-"),$BZ$5,0)+IF(AND(CG86=$CG$68,O86=Q86,Q86&lt;&gt;"",P86="-"),$BZ$5,0)+IF(AND(CG86=$CG$70,R86=T86,T86&lt;&gt;"",S86="-"),$BZ$5,0)+IF(AND(CG86=$CG$72,U86=W86,W86&lt;&gt;"",V86="-"),$BZ$5,0)+IF(AND(CG86=$CG$74,X86=Z86,Z86&lt;&gt;"",Y86="-"),$BZ$5,0)+IF(AND(CG86=$CG$76,AA86=AC86,AC86&lt;&gt;"",AB86="-"),$BZ$5,0)+IF(AND(CG86=$CG$78,AD86=AF86,AF86&lt;&gt;"",AE86="-"),$BZ$5,0)+IF(AND(CG86=$CG$80,AG86=AI86,AI86&lt;&gt;"",AH86="-"),$BZ$5,0)+IF(AND(CG86=$CG$82,AJ86=AL86,AL86&lt;&gt;"",AK86="-"),$BZ$5,0)+IF(AND(CG86=$CG$84,AM86=AO86,AO86&lt;&gt;"",AN86="-"),$BZ$5,0)+IF(AND(CG86=$CG$86,AP86=AR86,AR86&lt;&gt;"",AQ86="-"),$BZ$5,0)+IF(AND(CG86=$CG$88,AS86=AU86,AU86&lt;&gt;"",AT86="-"),$BZ$5,0)+IF(AND(CG86=$CG$90,AV86=AX86,AX86&lt;&gt;"",AW86="-"),$BZ$5,0)+IF(AND(CG86=$CG$92,AY86=BA86,BA86&lt;&gt;"",AZ86="-"),$BZ$5,0)+IF(AND(CG86=$CG$94,BB86=BD86,BD86&lt;&gt;"",BC86="-"),$BZ$5,0)+IF(AND(CG86=$CG$96,BE86=BG86,BG86&lt;&gt;"",BF86="-"),$BZ$5,0)+IF(AND(CG86=$CG$98,BH86=BJ86,BJ86&lt;&gt;"",BI86="-"),$BZ$5,0)+IF(AND(CG86=$CG$100,BK86=BM86,BM86&lt;&gt;"",BL86="-"),$BZ$5,0)+IF(AND(CG86=$CG$102,BN86=BP86,BP86&lt;&gt;"",BO86="-"),$BZ$5,0)+IF(AND(CG86=$CG$104,BQ86=BS86,BS86&lt;&gt;"",BR86="-"),$BZ$5,0)+IF(AND(CG86=$CG$106,BT86=BV86,BV86&lt;&gt;"",BU86="-"),$BZ$5,0)</f>
        <v>0</v>
      </c>
      <c r="CN86" s="141">
        <f>IF(AND(CG86=$CG$60,C86&lt;E86,D86="-"),$CA$5,0)+IF(AND(CG86=$CG$62,F86&lt;H86,G86="-"),$CA$5,0)+IF(AND(CG86=$CG$64,I86&lt;K86,J86="-"),$CA$5,0)+IF(AND(CG86=$CG$66,L86&lt;N86,M86="-"),$CA$5,0)+IF(AND(CG86=$CG$68,O86&lt;Q86,P86="-"),$CA$5,0)+IF(AND(CG86=$CG$70,R86&lt;T86,S86="-"),$CA$5,0)+IF(AND(CG86=$CG$72,U86&lt;W86,V86="-"),$CA$5,0)+IF(AND(CG86=$CG$74,X86&lt;Z86,Y86="-"),$CA$5,0)+IF(AND(CG86=$CG$76,AA86&lt;AC86,AB86="-"),$CA$5,0)+IF(AND(CG86=$CG$78,AD86&lt;AF86,AE86="-"),$CA$5,0)+IF(AND(CG86=$CG$80,AG86&lt;AI86,AH86="-"),$CA$5,0)+IF(AND(CG86=$CG$82,AJ86&lt;AL86,AK86="-"),$CA$5,0)+IF(AND(CG86=$CG$84,AM86&lt;AO86,AN86="-"),$CA$5,0)+IF(AND(CG86=$CG$86,AP86&lt;AR86,AQ86="-"),$CA$5,0)+IF(AND(CG86=$CG$88,AS86&lt;AU86,AT86="-"),$CA$5,0)+IF(AND(CG86=$CG$90,AV86&lt;AX86,AW86="-"),$CA$5,0)+IF(AND(CG86=$CG$92,AY86&lt;BA86,AZ86="-"),$CA$5,0)+IF(AND(CG86=$CG$94,BB86&lt;BD86,BC86="-"),$CA$5,0)+IF(AND(CG86=$CG$96,BE86&lt;BG86,BF86="-"),$CA$5,0)+IF(AND(CG86=$CG$98,BH86&lt;BJ86,BI86="-"),$CA$5,0)+IF(AND(CG86=$CG$100,BK86&lt;BM86,BL86="-"),$CA$5,0)+IF(AND(CG86=$CG$102,BN86&lt;BP86,BO86="-"),$CA$5,0)+IF(AND(CG86=$CG$104,BQ86&lt;BS86,BR86="-"),$CA$5,0)+IF(AND(CG86=$CG$106,BT86&lt;BV86,BU86="-"),$CA$5,0)</f>
        <v>0</v>
      </c>
      <c r="CO86" s="141">
        <f>IF(AND(CG86=$CG$60,C86&gt;E86,D86="DF"),$CB$5,0)+IF(AND(CG86=$CG$62,F86&gt;H86,G86="DF"),$CB$5,0)+IF(AND(CG86=$CG$64,I86&gt;K86,J86="DF"),$CB$5,0)+IF(AND(CG86=$CG$66,L86&gt;N86,M86="DF"),$CB$5,0)+IF(AND(CG86=$CG$68,O86&gt;Q86,P86="DF"),$CB$5,0)+IF(AND(CG86=$CG$70,R86&gt;T86,S86="DF"),$CB$5,0)+IF(AND(CG86=$CG$72,U86&gt;W86,V86="DF"),$CB$5,0)+IF(AND(CG86=$CG$74,X86&gt;Z86,Y86="DF"),$CB$5,0)+IF(AND(CG86=$CG$76,AA86&gt;AC86,AB86="DF"),$CB$5,0)+IF(AND(CG86=$CG$78,AD86&gt;AF86,AE86="DF"),$CB$5,0)+IF(AND(CG86=$CG$80,AG86&gt;AI86,AH86="DF"),$CB$5,0)+IF(AND(CG86=$CG$82,AJ86&gt;AL86,AK86="DF"),$CB$5,0)+IF(AND(CG86=$CG$84,AM86&gt;AO86,AN86="DF"),$CB$5,0)+IF(AND(CG86=$CG$86,AP86&gt;AR86,AQ86="DF"),$CB$5,0)+IF(AND(CG86=$CG$88,AS86&gt;AU86,AT86="DF"),$CB$5,0)+IF(AND(CG86=$CG$90,AV86&gt;AX86,AW86="DF"),$CB$5,0)+IF(AND(CG86=$CG$92,AY86&gt;BA86,AZ86="DF"),$CB$5,0)+IF(AND(CG86=$CG$94,BB86&gt;BD86,BC86="DF"),$CB$5,0)+IF(AND(CG86=$CG$96,BE86&gt;BG86,BF86="DF"),$CB$5,0)+IF(AND(CG86=$CG$98,BH86&gt;BJ86,BI86="DF"),$CB$5,0)+IF(AND(CG86=$CG$100,BK86&gt;BM86,BL86="DF"),$CB$5,0)+IF(AND(CG86=$CG$102,BN86&gt;BP86,BO86="DF"),$CB$5,0)+IF(AND(CG86=$CG$104,BQ86&gt;BS86,BR86="DF"),$CB$5,0)+IF(AND(CG86=$CG$106,BT86&gt;BV86,BU86="DF"),$CB$5,0)</f>
        <v>0</v>
      </c>
      <c r="CP86" s="142">
        <f>IF(AND(CG86=$CG$60,C86&lt;E86,D86="DF"),$CC$5,0)+IF(AND(CG86=$CG$62,F86&lt;H86,G86="DF"),$CC$5,0)+IF(AND(CG86=$CG$64,I86&lt;K86,J86="DF"),$CC$5,0)+IF(AND(CG86=$CG$66,L86&lt;N86,M86="DF"),$CC$5,0)+IF(AND(CG86=$CG$68,O86&lt;Q86,P86="DF"),$CC$5,0)+IF(AND(CG86=$CG$70,R86&lt;T86,S86="DF"),$CC$5,0)+IF(AND(CG86=$CG$72,U86&lt;W86,V86="DF"),$CC$5,0)+IF(AND(CG86=$CG$74,X86&lt;Z86,Y86="DF"),$CC$5,0)+IF(AND(CG86=$CG$76,AA86&lt;AC86,AB86="DF"),$CC$5,0)+IF(AND(CG86=$CG$78,AD86&lt;AF86,AE86="DF"),$CC$5,0)+IF(AND(CG86=$CG$80,AG86&lt;AI86,AH86="DF"),$CC$5,0)+IF(AND(CG86=$CG$82,AJ86&lt;AL86,AK86="DF"),$CC$5,0)+IF(AND(CG86=$CG$84,AM86&lt;AO86,AN86="DF"),$CC$5,0)+IF(AND(CG86=$CG$86,AP86&lt;AR86,AQ86="DF"),$CC$5,0)+IF(AND(CG86=$CG$88,AS86&lt;AU86,AT86="DF"),$CC$5,0)+IF(AND(CG86=$CG$90,AV86&lt;AX86,AW86="DF"),$CC$5,0)+IF(AND(CG86=$CG$92,AY86&lt;BA86,AZ86="DF"),$CC$5,0)+IF(AND(CG86=$CG$94,BB86&lt;BD86,BC86="DF"),$CC$5,0)+IF(AND(CG86=$CG$96,BE86&lt;BG86,BF86="DF"),$CC$5,0)+IF(AND(CG86=$CG$98,BH86&lt;BJ86,BI86="DF"),$CC$5,0)+IF(AND(CG86=$CG$100,BK86&lt;BM86,BL86="DF"),$CC$5,0)+IF(AND(CG86=$CG$102,BN86&lt;BP86,BO86="DF"),$CC$5,0)+IF(AND(CG86=$CG$104,BQ86&lt;BS86,BR86="DF"),$CC$5,0)+IF(AND(CG86=$CG$106,BT86&lt;BV86,BU86="DF"),$CC$5,0)</f>
        <v>0</v>
      </c>
      <c r="CQ86" s="146">
        <f>IF(AND(CG86=$CG$60,C35&gt;E35,D35="-"),$BY$5,0)+IF(AND(CG86=$CG$62,F35&gt;H35,G35="-"),$BY$5,0)+IF(AND(CG86=$CG$64,I35&gt;K35,J35="-"),$BY$5,0)+IF(AND(CG86=$CG$66,L35&gt;N35,M35="-"),$BY$5,0)+IF(AND(CG86=$CG$68,O35&gt;Q35,P35="-"),$BY$5,0)+IF(AND(CG86=$CG$70,R35&gt;T35,S35="-"),$BY$5,0)+IF(AND(CG86=$CG$72,U35&gt;W35,V35="-"),$BY$5,0)+IF(AND(CG86=$CG$74,X35&gt;Z35,Y35="-"),$BY$5,0)+IF(AND(CG86=$CG$76,AA35&gt;AC35,AB35="-"),$BY$5,0)+IF(AND(CG86=$CG$78,AD35&gt;AF35,AE35="-"),$BY$5,0)+IF(AND(CG86=$CG$80,AG35&gt;AI35,AH35="-"),$BY$5,0)+IF(AND(CG86=$CG$82,AJ35&gt;AL35,AK35="-"),$BY$5,0)+IF(AND(CG86=$CG$84,AM35&gt;AO35,AN35="-"),$BY$5,0)+IF(AND(CG86=$CG$86,AP35&gt;AR35,AQ35="-"),$BY$5,0)+IF(AND(CG86=$CG$88,AS35&gt;AU35,AT35="-"),$BY$5,0)+IF(AND(CG86=$CG$90,AV35&gt;AX35,AW35="-"),$BY$5,0)+IF(AND(CG86=$CG$92,AY35&gt;BA35,AZ35="-"),$BY$5,0)+IF(AND(CG86=$CG$94,BB35&gt;BD35,BC35="-"),$BY$5,0)+IF(AND(CG86=$CG$96,BE35&gt;BG35,BF35="-"),$BY$5,0)+IF(AND(CG86=$CG$98,BH35&gt;BJ35,BI35="-"),$BY$5,0)+IF(AND(CG86=$CG$100,BK35&gt;BM35,BL35="-"),$BY$5,0)+IF(AND(CG86=$CG$102,BN35&gt;BP35,BO35="-"),$BY$5,0)+IF(AND(CG86=$CG$104,BQ35&gt;BS35,BR35="-"),$BY$5,0)+IF(AND(CG86=$CG$106,BT35&gt;BV35,BU35="-"),$BY$5,0)</f>
        <v>0</v>
      </c>
      <c r="CR86" s="147">
        <f>IF(AND(CG86=$CG$60,C35=E35,E35&lt;&gt;"",D35="-"),$BZ$5,0)+IF(AND(CG86=$CG$62,F35=H35,H35&lt;&gt;"",G35="-"),$BZ$5,0)+IF(AND(CG86=$CG$64,I35=K35,K35&lt;&gt;"",J35="-"),$BZ$5,0)+IF(AND(CG86=$CG$66,L35=N35,N35&lt;&gt;"",M35="-"),$BZ$5,0)+IF(AND(CG86=$CG$68,O35=Q35,Q35&lt;&gt;"",P35="-"),$BZ$5,0)+IF(AND(CG86=$CG$70,R35=T35,T35&lt;&gt;"",S35="-"),$BZ$5,0)+IF(AND(CG86=$CG$72,U35=W35,W35&lt;&gt;"",V35="-"),$BZ$5,0)+IF(AND(CG86=$CG$74,X35=Z35,Z35&lt;&gt;"",Y35="-"),$BZ$5,0)+IF(AND(CG86=$CG$76,AA35=AC35,AC35&lt;&gt;"",AB35="-"),$BZ$5,0)+IF(AND(CG86=$CG$78,AD35=AF35,AF35&lt;&gt;"",AE35="-"),$BZ$5,0)+IF(AND(CG86=$CG$80,AG35=AI35,AI35&lt;&gt;"",AH35="-"),$BZ$5,0)+IF(AND(CG86=$CG$82,AJ35=AL35,AL35&lt;&gt;"",AK35="-"),$BZ$5,0)+IF(AND(CG86=$CG$84,AM35=AO35,AO35&lt;&gt;"",AN35="-"),$BZ$5,0)+IF(AND(CG86=$CG$86,AP35=AR35,AR35&lt;&gt;"",AQ35="-"),$BZ$5,0)+IF(AND(CG86=$CG$88,AS35=AU35,AU35&lt;&gt;"",AT35="-"),$BZ$5,0)+IF(AND(CG86=$CG$90,AV35=AX35,AX35&lt;&gt;"",AW35="-"),$BZ$5,0)+IF(AND(CG86=$CG$92,AY35=BA35,BA35&lt;&gt;"",AZ35="-"),$BZ$5,0)+IF(AND(CG86=$CG$94,BB35=BD35,BD35&lt;&gt;"",BC35="-"),$BZ$5,0)+IF(AND(CG86=$CG$96,BE35=BG35,BG35&lt;&gt;"",BF35="-"),$BZ$5,0)+IF(AND(CG86=$CG$98,BH35=BJ35,BJ35&lt;&gt;"",BI35="-"),$BZ$5,0)+IF(AND(CG86=$CG$100,BK35=BM35,BM35&lt;&gt;"",BL35="-"),$BZ$5,0)+IF(AND(CG86=$CG$102,BN35=BP35,BP35&lt;&gt;"",BO35="-"),$BZ$5,0)+IF(AND(CG86=$CG$104,BQ35=BS35,BS35&lt;&gt;"",BR35="-"),$BZ$5,0)+IF(AND(CG86=$CG$106,BT35=BV35,BV35&lt;&gt;"",BU35="-"),$BZ$5,0)</f>
        <v>0</v>
      </c>
      <c r="CS86" s="147">
        <f>IF(AND(CG86=$CG$60,C35&lt;E35,D35="-"),$CA$5,0)+IF(AND(CG86=$CG$62,F35&lt;H35,G35="-"),$CA$5,0)+IF(AND(CG86=$CG$64,I35&lt;K35,J35="-"),$CA$5,0)+IF(AND(CG86=$CG$66,L35&lt;N35,M35="-"),$CA$5,0)+IF(AND(CG86=$CG$68,O35&lt;Q35,P35="-"),$CA$5,0)+IF(AND(CG86=$CG$70,R35&lt;T35,S35="-"),$CA$5,0)+IF(AND(CG86=$CG$72,U35&lt;W35,V35="-"),$CA$5,0)+IF(AND(CG86=$CG$74,X35&lt;Z35,Y35="-"),$CA$5,0)+IF(AND(CG86=$CG$76,AA35&lt;AC35,AB35="-"),$CA$5,0)+IF(AND(CG86=$CG$78,AD35&lt;AF35,AE35="-"),$CA$5,0)+IF(AND(CG86=$CG$80,AG35&lt;AI35,AH35="-"),$CA$5,0)+IF(AND(CG86=$CG$82,AJ35&lt;AL35,AK35="-"),$CA$5,0)+IF(AND(CG86=$CG$84,AM35&lt;AO35,AN35="-"),$CA$5,0)+IF(AND(CG86=$CG$86,AP35&lt;AR35,AQ35="-"),$CA$5,0)+IF(AND(CG86=$CG$88,AS35&lt;AU35,AT35="-"),$CA$5,0)+IF(AND(CG86=$CG$90,AV35&lt;AX35,AW35="-"),$CA$5,0)+IF(AND(CG86=$CG$92,AY35&lt;BA35,AZ35="-"),$CA$5,0)+IF(AND(CG86=$CG$94,BB35&lt;BD35,BC35="-"),$CA$5,0)+IF(AND(CG86=$CG$96,BE35&lt;BG35,BF35="-"),$CA$5,0)+IF(AND(CG86=$CG$98,BH35&lt;BJ35,BI35="-"),$CA$5,0)+IF(AND(CG86=$CG$100,BK35&lt;BM35,BL35="-"),$CA$5,0)+IF(AND(CG86=$CG$102,BN35&lt;BP35,BO35="-"),$CA$5,0)+IF(AND(CG86=$CG$104,BQ35&lt;BS35,BR35="-"),$CA$5,0)+IF(AND(CG86=$CG$106,BT35&lt;BV35,BU35="-"),$CA$5,0)</f>
        <v>0</v>
      </c>
      <c r="CT86" s="147">
        <f>IF(AND(CG86=$CG$60,C35&gt;E35,D35="DF"),$CB$5,0)+IF(AND(CG86=$CG$62,F35&gt;H35,G35="DF"),$CB$5,0)+IF(AND(CG86=$CG$64,I35&gt;K35,J35="DF"),$CB$5,0)+IF(AND(CG86=$CG$66,L35&gt;N35,M35="DF"),$CB$5,0)+IF(AND(CG86=$CG$68,O35&gt;Q35,P35="DF"),$CB$5,0)+IF(AND(CG86=$CG$70,R35&gt;T35,S35="DF"),$CB$5,0)+IF(AND(CG86=$CG$72,U35&gt;W35,V35="DF"),$CB$5,0)+IF(AND(CG86=$CG$74,X35&gt;Z35,Y35="DF"),$CB$5,0)+IF(AND(CG86=$CG$76,AA35&gt;AC35,AB35="DF"),$CB$5,0)+IF(AND(CG86=$CG$78,AD35&gt;AF35,AE35="DF"),$CB$5,0)+IF(AND(CG86=$CG$80,AG35&gt;AI35,AH35="DF"),$CB$5,0)+IF(AND(CG86=$CG$82,AJ35&gt;AL35,AK35="DF"),$CB$5,0)+IF(AND(CG86=$CG$84,AM35&gt;AO35,AN35="DF"),$CB$5,0)+IF(AND(CG86=$CG$86,AP35&gt;AR35,AQ35="DF"),$CB$5,0)+IF(AND(CG86=$CG$88,AS35&gt;AU35,AT35="DF"),$CB$5,0)+IF(AND(CG86=$CG$90,AV35&gt;AX35,AW35="DF"),$CB$5,0)+IF(AND(CG86=$CG$92,AY35&gt;BA35,AZ35="DF"),$CB$5,0)+IF(AND(CG86=$CG$94,BB35&gt;BD35,BC35="DF"),$CB$5,0)+IF(AND(CG86=$CG$96,BE35&gt;BG35,BF35="DF"),$CB$5,0)+IF(AND(CG86=$CG$98,BH35&gt;BJ35,BI35="DF"),$CB$5,0)+IF(AND(CG86=$CG$100,BK35&gt;BM35,BL35="DF"),$CB$5,0)+IF(AND(CG86=$CG$102,BN35&gt;BP35,BO35="DF"),$CB$5,0)+IF(AND(CG86=$CG$104,BQ35&gt;BS35,BR35="DF"),$CB$5,0)+IF(AND(CG86=$CG$106,BT35&gt;BV35,BU35="DF"),$CB$5,0)</f>
        <v>0</v>
      </c>
      <c r="CU86" s="148">
        <f>IF(AND(CG86=$CG$60,C35&lt;E35,D35="DF"),$CC$5,0)+IF(AND(CG86=$CG$62,F35&lt;H35,G35="DF"),$CC$5,0)+IF(AND(CG86=$CG$64,I35&lt;K35,J35="DF"),$CC$5,0)+IF(AND(CG86=$CG$66,L35&lt;N35,M35="DF"),$CC$5,0)+IF(AND(CG86=$CG$68,O35&lt;Q35,P35="DF"),$CC$5,0)+IF(AND(CG86=$CG$70,R35&lt;T35,S35="DF"),$CC$5,0)+IF(AND(CG86=$CG$72,U35&lt;W35,V35="DF"),$CC$5,0)+IF(AND(CG86=$CG$74,X35&lt;Z35,Y35="DF"),$CC$5,0)+IF(AND(CG86=$CG$76,AA35&lt;AC35,AB35="DF"),$CC$5,0)+IF(AND(CG86=$CG$78,AD35&lt;AF35,AE35="DF"),$CC$5,0)+IF(AND(CG86=$CG$80,AG35&lt;AI35,AH35="DF"),$CC$5,0)+IF(AND(CG86=$CG$82,AJ35&lt;AL35,AK35="DF"),$CC$5,0)+IF(AND(CG86=$CG$84,AM35&lt;AO35,AN35="DF"),$CC$5,0)+IF(AND(CG86=$CG$86,AP35&lt;AR35,AQ35="DF"),$CC$5,0)+IF(AND(CG86=$CG$88,AS35&lt;AU35,AT35="DF"),$CC$5,0)+IF(AND(CG86=$CG$90,AV35&lt;AX35,AW35="DF"),$CC$5,0)+IF(AND(CG86=$CG$92,AY35&lt;BA35,AZ35="DF"),$CC$5,0)+IF(AND(CG86=$CG$94,BB35&lt;BD35,BC35="DF"),$CC$5,0)+IF(AND(CG86=$CG$96,BE35&lt;BG35,BF35="DF"),$CC$5,0)+IF(AND(CG86=$CG$98,BH35&lt;BJ35,BI35="DF"),$CC$5,0)+IF(AND(CG86=$CG$100,BK35&lt;BM35,BL35="DF"),$CC$5,0)+IF(AND(CG86=$CG$102,BN35&lt;BP35,BO35="DF"),$CC$5,0)+IF(AND(CG86=$CG$104,BQ35&lt;BS35,BR35="DF"),$CC$5,0)+IF(AND(CG86=$CG$106,BT35&lt;BV35,BU35="DF"),$CC$5,0)</f>
        <v>0</v>
      </c>
      <c r="CV86" s="19"/>
      <c r="CW86" s="156">
        <f>IF(AND(CG86=$CG$60),SUM(C86),0)+IF(AND(CG86=$CG$62),SUM(F86),0)+IF(AND(CG86=$CG$64),SUM(I86),0)+IF(AND(CG86=$CG$66),SUM(L86),0)+IF(AND(CG86=$CG$68),SUM(O86),0)+IF(AND(CG86=$CG$70),SUM(R86),0)+IF(AND(CG86=$CG$72),SUM(U86),0)+IF(AND(CG86=$CG$74),SUM(X86),0)+IF(AND(CG86=$CG$76),SUM(AA86),0)+IF(AND(CG86=$CG$78),SUM(AD86),0)+IF(AND(CG86=$CG$80),SUM(AG86),0)+IF(AND(CG86=$CG$82),SUM(AJ86),0)+IF(AND(CG86=$CG$84),SUM(AM86),0)+IF(AND(CG86=$CG$86),SUM(AP86),0)+IF(AND(CG86=$CG$88),SUM(AS86),0)+IF(AND(CG86=$CG$90),SUM(AV86),0)+IF(AND(CG86=$CG$92),SUM(AY86),0)+IF(AND(CG86=$CG$94),SUM(BB86),0)+IF(AND(CG86=$CG$96),SUM(BE86),0)+IF(AND(CG86=$CG$98),SUM(BH86),0)+IF(AND(CG86=$CG$100),SUM(BK86),0)+IF(AND(CG86=$CG$102),SUM(BN86),0)+IF(AND(CG86=$CG$104),SUM(BQ86),0)+IF(AND(CG86=$CG$106),SUM(BT86),0)</f>
        <v>0</v>
      </c>
      <c r="CX86" s="136">
        <f>IF(AND(CG86=$CG$60),SUM(E86),0)+IF(AND(CG86=$CG$62),SUM(H86),0)+IF(AND(CG86=$CG$64),SUM(K86),0)+IF(AND(CG86=$CG$66),SUM(N86),0)+IF(AND(CG86=$CG$68),SUM(Q86),0)+IF(AND(CG86=$CG$70),SUM(T86),0)+IF(AND(CG86=$CG$72),SUM(W86),0)+IF(AND(CG86=$CG$74),SUM(Z86),0)+IF(AND(CG86=$CG$76),SUM(AC86),0)+IF(AND(CG86=$CG$78),SUM(AF86),0)+IF(AND(CG86=$CG$80),SUM(AI86),0)+IF(AND(CG86=$CG$82),SUM(AL86),0)+IF(AND(CG86=$CG$84),SUM(AO86),0)+IF(AND(CG86=$CG$86),SUM(AR86),0)+IF(AND(CG86=$CG$88),SUM(AU86),0)+IF(AND(CG86=$CG$90),SUM(AX86),0)+IF(AND(CG86=$CG$92),SUM(BA86),0)+IF(AND(CG86=$CG$94),SUM(BD86),0)+IF(AND(CG86=$CG$96),SUM(BG86),0)+IF(AND(CG86=$CG$98),SUM(BJ86),0)+IF(AND(CG86=$CG$100),SUM(BM86),0)+IF(AND(CG86=$CG$102),SUM(BP86),0)+IF(AND(CG86=$CG$104),SUM(BS86),0)+IF(AND(CG86=$CG$106),SUM(BV86),0)</f>
        <v>0</v>
      </c>
      <c r="CY86" s="159">
        <f>IF(AND(CG86=$CG$60),SUM(C35),0)+IF(AND(CG86=$CG$62),SUM(F35),0)+IF(AND(CG86=$CG$64),SUM(I35),0)+IF(AND(CG86=$CG$66),SUM(L35),0)+IF(AND(CG86=$CG$68),SUM(O35),0)+IF(AND(CG86=$CG$70),SUM(R35),0)+IF(AND(CG86=$CG$72),SUM(U35),0)+IF(AND(CG86=$CG$74),SUM(X35),0)+IF(AND(CG86=$CG$76),SUM(AA35),0)+IF(AND(CG86=$CG$78),SUM(AD35),0)+IF(AND(CG86=$CG$80),SUM(AG35),0)+IF(AND(CG86=$CG$82),SUM(AJ35),0)+IF(AND(CG86=$CG$84),SUM(AM35),0)+IF(AND(CG86=$CG$86),SUM(AP35),0)+IF(AND(CG86=$CG$88),SUM(AS35),0)+IF(AND(CG86=$CG$90),SUM(AV35),0)+IF(AND(CG86=$CG$92),SUM(AY35),0)+IF(AND(CG86=$CG$94),SUM(BB35),0)+IF(AND(CG86=$CG$96),SUM(BE35),0)+IF(AND(CG86=$CG$98),SUM(BH35),0)+IF(AND(CG86=$CG$100),SUM(BK35),0)+IF(AND(CG86=$CG$102),SUM(BN35),0)+IF(AND(CG86=$CG$104),SUM(BQ35),0)+IF(AND(CG86=$CG$106),SUM(BT35),0)</f>
        <v>0</v>
      </c>
      <c r="CZ86" s="148">
        <f>IF(AND(CG86=$CG$60),SUM(E35),0)+IF(AND(CG86=$CG$62),SUM(H35),0)+IF(AND(CG86=$CG$64),SUM(K35),0)+IF(AND(CG86=$CG$66),SUM(N35),0)+IF(AND(CG86=$CG$68),SUM(Q35),0)+IF(AND(CG86=$CG$70),SUM(T35),0)+IF(AND(CG86=$CG$72),SUM(W35),0)+IF(AND(CG86=$CG$74),SUM(Z35),0)+IF(AND(CG86=$CG$76),SUM(AC35),0)+IF(AND(CG86=$CG$78),SUM(AF35),0)+IF(AND(CG86=$CG$80),SUM(AI35),0)+IF(AND(CG86=$CG$82),SUM(AL35),0)+IF(AND(CG86=$CG$84),SUM(AO35),0)+IF(AND(CG86=$CG$86),SUM(AR35),0)+IF(AND(CG86=$CG$88),SUM(AU35),0)+IF(AND(CG86=$CG$90),SUM(AX35),0)+IF(AND(CG86=$CG$92),SUM(BA35),0)+IF(AND(CG86=$CG$94),SUM(BD35),0)+IF(AND(CG86=$CG$96),SUM(BG35),0)+IF(AND(CG86=$CG$98),SUM(BJ35),0)+IF(AND(CG86=$CG$100),SUM(BM35),0)+IF(AND(CG86=$CG$102),SUM(BP35),0)+IF(AND(CG86=$CG$104),SUM(BS35),0)+IF(AND(CG86=$CG$106),SUM(BV35),0)</f>
        <v>0</v>
      </c>
      <c r="DA86" s="69"/>
    </row>
    <row r="87" spans="2:105" x14ac:dyDescent="0.35">
      <c r="B87" s="431" t="str">
        <f>B36</f>
        <v>EQUIPO O</v>
      </c>
      <c r="C87" s="482" t="str">
        <f>IF(AS59&lt;&gt;"",AS59,"")</f>
        <v/>
      </c>
      <c r="D87" s="435"/>
      <c r="E87" s="462"/>
      <c r="F87" s="434" t="str">
        <f>IF(AS61&lt;&gt;"",AS61,"")</f>
        <v/>
      </c>
      <c r="G87" s="435"/>
      <c r="H87" s="462"/>
      <c r="I87" s="434" t="str">
        <f>IF(AS63&lt;&gt;"",AS63,"")</f>
        <v/>
      </c>
      <c r="J87" s="435"/>
      <c r="K87" s="462"/>
      <c r="L87" s="434" t="str">
        <f>IF(AS65&lt;&gt;"",AS65,"")</f>
        <v/>
      </c>
      <c r="M87" s="435"/>
      <c r="N87" s="462"/>
      <c r="O87" s="434" t="str">
        <f>IF(AS67&lt;&gt;"",AS67,"")</f>
        <v/>
      </c>
      <c r="P87" s="435"/>
      <c r="Q87" s="462"/>
      <c r="R87" s="434" t="str">
        <f>IF(AS69&lt;&gt;"",AS69,"")</f>
        <v/>
      </c>
      <c r="S87" s="435"/>
      <c r="T87" s="462"/>
      <c r="U87" s="434" t="str">
        <f>IF(AS71&lt;&gt;"",AS71,"")</f>
        <v/>
      </c>
      <c r="V87" s="435"/>
      <c r="W87" s="462"/>
      <c r="X87" s="434" t="str">
        <f>IF(AS73&lt;&gt;"",AS73,"")</f>
        <v/>
      </c>
      <c r="Y87" s="435"/>
      <c r="Z87" s="462"/>
      <c r="AA87" s="434" t="str">
        <f>IF(AS75&lt;&gt;"",AS75,"")</f>
        <v/>
      </c>
      <c r="AB87" s="435"/>
      <c r="AC87" s="462"/>
      <c r="AD87" s="434" t="str">
        <f>IF(AS77&lt;&gt;"",AS77,"")</f>
        <v/>
      </c>
      <c r="AE87" s="435"/>
      <c r="AF87" s="462"/>
      <c r="AG87" s="434" t="str">
        <f>IF(AS79&lt;&gt;"",AS79,"")</f>
        <v/>
      </c>
      <c r="AH87" s="435"/>
      <c r="AI87" s="462"/>
      <c r="AJ87" s="434" t="str">
        <f>IF(AS81&lt;&gt;"",AS81,"")</f>
        <v/>
      </c>
      <c r="AK87" s="435"/>
      <c r="AL87" s="462"/>
      <c r="AM87" s="434" t="str">
        <f>IF(AS83&lt;&gt;"",AS83,"")</f>
        <v/>
      </c>
      <c r="AN87" s="435"/>
      <c r="AO87" s="462"/>
      <c r="AP87" s="434" t="str">
        <f>IF(AS85&lt;&gt;"",AS85,"")</f>
        <v/>
      </c>
      <c r="AQ87" s="435"/>
      <c r="AR87" s="462"/>
      <c r="AS87" s="445"/>
      <c r="AT87" s="446"/>
      <c r="AU87" s="481"/>
      <c r="AV87" s="471" t="str">
        <f>IF(ISNA(VLOOKUP(CONCATENATE($B87,AV$58,"2"),'P&amp;R'!$N$8:$Q$1113,2,FALSE)), "", VLOOKUP(CONCATENATE($B87,AV$58,"2"),'P&amp;R'!$N$8:$Q$1113,2,FALSE))</f>
        <v/>
      </c>
      <c r="AW87" s="472"/>
      <c r="AX87" s="473"/>
      <c r="AY87" s="471" t="str">
        <f>IF(ISNA(VLOOKUP(CONCATENATE($B87,AY$58,"2"),'P&amp;R'!$N$8:$Q$1113,2,FALSE)), "", VLOOKUP(CONCATENATE($B87,AY$58,"2"),'P&amp;R'!$N$8:$Q$1113,2,FALSE))</f>
        <v/>
      </c>
      <c r="AZ87" s="472"/>
      <c r="BA87" s="473"/>
      <c r="BB87" s="471" t="str">
        <f>IF(ISNA(VLOOKUP(CONCATENATE($B87,BB$58,"2"),'P&amp;R'!$N$8:$Q$1113,2,FALSE)), "", VLOOKUP(CONCATENATE($B87,BB$58,"2"),'P&amp;R'!$N$8:$Q$1113,2,FALSE))</f>
        <v/>
      </c>
      <c r="BC87" s="472"/>
      <c r="BD87" s="473"/>
      <c r="BE87" s="471" t="str">
        <f>IF(ISNA(VLOOKUP(CONCATENATE($B87,BE$58,"2"),'P&amp;R'!$N$8:$Q$1113,2,FALSE)), "", VLOOKUP(CONCATENATE($B87,BE$58,"2"),'P&amp;R'!$N$8:$Q$1113,2,FALSE))</f>
        <v/>
      </c>
      <c r="BF87" s="472"/>
      <c r="BG87" s="473"/>
      <c r="BH87" s="471" t="str">
        <f>IF(ISNA(VLOOKUP(CONCATENATE($B87,BH$58,"2"),'P&amp;R'!$N$8:$Q$1113,2,FALSE)), "", VLOOKUP(CONCATENATE($B87,BH$58,"2"),'P&amp;R'!$N$8:$Q$1113,2,FALSE))</f>
        <v/>
      </c>
      <c r="BI87" s="472"/>
      <c r="BJ87" s="473"/>
      <c r="BK87" s="471" t="str">
        <f>IF(ISNA(VLOOKUP(CONCATENATE($B87,BK$58,"2"),'P&amp;R'!$N$8:$Q$1113,2,FALSE)), "", VLOOKUP(CONCATENATE($B87,BK$58,"2"),'P&amp;R'!$N$8:$Q$1113,2,FALSE))</f>
        <v/>
      </c>
      <c r="BL87" s="472"/>
      <c r="BM87" s="473"/>
      <c r="BN87" s="471" t="str">
        <f>IF(ISNA(VLOOKUP(CONCATENATE($B87,BN$58,"2"),'P&amp;R'!$N$8:$Q$1113,2,FALSE)), "", VLOOKUP(CONCATENATE($B87,BN$58,"2"),'P&amp;R'!$N$8:$Q$1113,2,FALSE))</f>
        <v/>
      </c>
      <c r="BO87" s="472"/>
      <c r="BP87" s="473"/>
      <c r="BQ87" s="471" t="str">
        <f>IF(ISNA(VLOOKUP(CONCATENATE($B87,BQ$58,"2"),'P&amp;R'!$N$8:$Q$1113,2,FALSE)), "", VLOOKUP(CONCATENATE($B87,BQ$58,"2"),'P&amp;R'!$N$8:$Q$1113,2,FALSE))</f>
        <v/>
      </c>
      <c r="BR87" s="472"/>
      <c r="BS87" s="473"/>
      <c r="BT87" s="471" t="str">
        <f>IF(ISNA(VLOOKUP(CONCATENATE($B87,BT$58,"2"),'P&amp;R'!$N$8:$Q$1113,2,FALSE)), "", VLOOKUP(CONCATENATE($B87,BT$58,"2"),'P&amp;R'!$N$8:$Q$1113,2,FALSE))</f>
        <v/>
      </c>
      <c r="BU87" s="472"/>
      <c r="BV87" s="473"/>
      <c r="BW87" s="164"/>
      <c r="BX87" s="85"/>
      <c r="BY87" s="88"/>
      <c r="BZ87" s="88"/>
      <c r="CA87" s="88"/>
      <c r="CB87" s="92"/>
      <c r="CC87" s="92"/>
      <c r="CD87" s="96"/>
      <c r="CE87" s="96"/>
      <c r="CF87" s="100"/>
      <c r="CG87" s="104"/>
      <c r="CI87" s="122"/>
      <c r="CJ87" s="122"/>
      <c r="CK87" s="19"/>
      <c r="CL87" s="137"/>
      <c r="CM87" s="138"/>
      <c r="CN87" s="138"/>
      <c r="CO87" s="138"/>
      <c r="CP87" s="139"/>
      <c r="CQ87" s="143"/>
      <c r="CR87" s="144"/>
      <c r="CS87" s="144"/>
      <c r="CT87" s="144"/>
      <c r="CU87" s="145"/>
      <c r="CV87" s="19"/>
      <c r="CW87" s="154"/>
      <c r="CX87" s="155"/>
      <c r="CY87" s="160"/>
      <c r="CZ87" s="161"/>
      <c r="DA87" s="69"/>
    </row>
    <row r="88" spans="2:105" x14ac:dyDescent="0.35">
      <c r="B88" s="432"/>
      <c r="C88" s="3" t="str">
        <f>IF(AU60&lt;&gt;"",AU60,"")</f>
        <v/>
      </c>
      <c r="D88" s="62" t="str">
        <f>IF(AT60&lt;&gt;"",AT60,"")</f>
        <v/>
      </c>
      <c r="E88" s="4" t="str">
        <f>IF(AS60&lt;&gt;"",AS60,"")</f>
        <v/>
      </c>
      <c r="F88" s="6" t="str">
        <f>IF(AU62&lt;&gt;"",AU62,"")</f>
        <v/>
      </c>
      <c r="G88" s="62" t="str">
        <f>IF(AT62&lt;&gt;"",AT62,"")</f>
        <v/>
      </c>
      <c r="H88" s="7" t="str">
        <f>IF(AS62&lt;&gt;"",AS62,"")</f>
        <v/>
      </c>
      <c r="I88" s="6" t="str">
        <f>IF(AU64&lt;&gt;"",AU64,"")</f>
        <v/>
      </c>
      <c r="J88" s="62" t="str">
        <f>IF(AT64&lt;&gt;"",AT64,"")</f>
        <v/>
      </c>
      <c r="K88" s="7" t="str">
        <f>IF(AS64&lt;&gt;"",AS64,"")</f>
        <v/>
      </c>
      <c r="L88" s="6" t="str">
        <f>IF(AU66&lt;&gt;"",AU66,"")</f>
        <v/>
      </c>
      <c r="M88" s="62" t="str">
        <f>IF(AT66&lt;&gt;"",AT66,"")</f>
        <v/>
      </c>
      <c r="N88" s="7" t="str">
        <f>IF(AS66&lt;&gt;"",AS66,"")</f>
        <v/>
      </c>
      <c r="O88" s="6" t="str">
        <f>IF(AU68&lt;&gt;"",AU68,"")</f>
        <v/>
      </c>
      <c r="P88" s="62" t="str">
        <f>IF(AT68&lt;&gt;"",AT68,"")</f>
        <v/>
      </c>
      <c r="Q88" s="7" t="str">
        <f>IF(AS68&lt;&gt;"",AS68,"")</f>
        <v/>
      </c>
      <c r="R88" s="6" t="str">
        <f>IF(AU70&lt;&gt;"",AU70,"")</f>
        <v/>
      </c>
      <c r="S88" s="62" t="str">
        <f>IF(AT70&lt;&gt;"",AT70,"")</f>
        <v/>
      </c>
      <c r="T88" s="7" t="str">
        <f>IF(AS70&lt;&gt;"",AS70,"")</f>
        <v/>
      </c>
      <c r="U88" s="6" t="str">
        <f>IF(AU72&lt;&gt;"",AU72,"")</f>
        <v/>
      </c>
      <c r="V88" s="62" t="str">
        <f>IF(AT72&lt;&gt;"",AT72,"")</f>
        <v/>
      </c>
      <c r="W88" s="7" t="str">
        <f>IF(AS72&lt;&gt;"",AS72,"")</f>
        <v/>
      </c>
      <c r="X88" s="6" t="str">
        <f>IF(AU74&lt;&gt;"",AU74,"")</f>
        <v/>
      </c>
      <c r="Y88" s="62" t="str">
        <f>IF(AT74&lt;&gt;"",AT74,"")</f>
        <v/>
      </c>
      <c r="Z88" s="7" t="str">
        <f>IF(AS74&lt;&gt;"",AS74,"")</f>
        <v/>
      </c>
      <c r="AA88" s="6" t="str">
        <f>IF(AU76&lt;&gt;"",AU76,"")</f>
        <v/>
      </c>
      <c r="AB88" s="62" t="str">
        <f>IF(AT76&lt;&gt;"",AT76,"")</f>
        <v/>
      </c>
      <c r="AC88" s="7" t="str">
        <f>IF(AS76&lt;&gt;"",AS76,"")</f>
        <v/>
      </c>
      <c r="AD88" s="6" t="str">
        <f>IF(AU78&lt;&gt;"",AU78,"")</f>
        <v/>
      </c>
      <c r="AE88" s="62" t="str">
        <f>IF(AT78&lt;&gt;"",AT78,"")</f>
        <v/>
      </c>
      <c r="AF88" s="7" t="str">
        <f>IF(AS78&lt;&gt;"",AS78,"")</f>
        <v/>
      </c>
      <c r="AG88" s="6" t="str">
        <f>IF(AU80&lt;&gt;"",AU80,"")</f>
        <v/>
      </c>
      <c r="AH88" s="62" t="str">
        <f>IF(AT80&lt;&gt;"",AT80,"")</f>
        <v/>
      </c>
      <c r="AI88" s="7" t="str">
        <f>IF(AS80&lt;&gt;"",AS80,"")</f>
        <v/>
      </c>
      <c r="AJ88" s="6" t="str">
        <f>IF(AU82&lt;&gt;"",AU82,"")</f>
        <v/>
      </c>
      <c r="AK88" s="62" t="str">
        <f>IF(AT82&lt;&gt;"",AT82,"")</f>
        <v/>
      </c>
      <c r="AL88" s="7" t="str">
        <f>IF(AS82&lt;&gt;"",AS82,"")</f>
        <v/>
      </c>
      <c r="AM88" s="6" t="str">
        <f>IF(AU84&lt;&gt;"",AU84,"")</f>
        <v/>
      </c>
      <c r="AN88" s="62" t="str">
        <f>IF(AT84&lt;&gt;"",AT84,"")</f>
        <v/>
      </c>
      <c r="AO88" s="7" t="str">
        <f>IF(AS84&lt;&gt;"",AS84,"")</f>
        <v/>
      </c>
      <c r="AP88" s="6" t="str">
        <f>IF(AU86&lt;&gt;"",AU86,"")</f>
        <v/>
      </c>
      <c r="AQ88" s="62" t="str">
        <f>IF(AT86&lt;&gt;"",AT86,"")</f>
        <v/>
      </c>
      <c r="AR88" s="7" t="str">
        <f>IF(AS86&lt;&gt;"",AS86,"")</f>
        <v/>
      </c>
      <c r="AS88" s="8"/>
      <c r="AT88" s="63"/>
      <c r="AU88" s="9"/>
      <c r="AV88" s="316" t="str">
        <f>IF(ISNA(VLOOKUP(CONCATENATE($B87,AV$58,"2"),'P&amp;R'!$N$8:$Q$1113,3,FALSE)), "", VLOOKUP(CONCATENATE($B87,AV$58,"2"),'P&amp;R'!$N$8:$Q$1113,3,FALSE))</f>
        <v/>
      </c>
      <c r="AW88" s="316" t="str">
        <f>IF(ISNA(VLOOKUP(CONCATENATE($B87,AV$58,"2"),'P&amp;R'!$N$8:$Q$1113,4,FALSE)), "", VLOOKUP(CONCATENATE($B87,AV$58,"2"),'P&amp;R'!$N$8:$Q$1113,4,FALSE))</f>
        <v/>
      </c>
      <c r="AX88" s="317" t="str">
        <f>IF(ISNA(VLOOKUP(CONCATENATE(AV$58,$B87,"2"),'P&amp;R'!$N$8:$Q$1113,3,FALSE)), "", VLOOKUP(CONCATENATE(AV$58,$B87,"2"),'P&amp;R'!$N$8:$Q$1113,3,FALSE))</f>
        <v/>
      </c>
      <c r="AY88" s="316" t="str">
        <f>IF(ISNA(VLOOKUP(CONCATENATE($B87,AY$58,"2"),'P&amp;R'!$N$8:$Q$1113,3,FALSE)), "", VLOOKUP(CONCATENATE($B87,AY$58,"2"),'P&amp;R'!$N$8:$Q$1113,3,FALSE))</f>
        <v/>
      </c>
      <c r="AZ88" s="316" t="str">
        <f>IF(ISNA(VLOOKUP(CONCATENATE($B87,AY$58,"2"),'P&amp;R'!$N$8:$Q$1113,4,FALSE)), "", VLOOKUP(CONCATENATE($B87,AY$58,"2"),'P&amp;R'!$N$8:$Q$1113,4,FALSE))</f>
        <v/>
      </c>
      <c r="BA88" s="317" t="str">
        <f>IF(ISNA(VLOOKUP(CONCATENATE(AY$58,$B87,"2"),'P&amp;R'!$N$8:$Q$1113,3,FALSE)), "", VLOOKUP(CONCATENATE(AY$58,$B87,"2"),'P&amp;R'!$N$8:$Q$1113,3,FALSE))</f>
        <v/>
      </c>
      <c r="BB88" s="316" t="str">
        <f>IF(ISNA(VLOOKUP(CONCATENATE($B87,BB$58,"2"),'P&amp;R'!$N$8:$Q$1113,3,FALSE)), "", VLOOKUP(CONCATENATE($B87,BB$58,"2"),'P&amp;R'!$N$8:$Q$1113,3,FALSE))</f>
        <v/>
      </c>
      <c r="BC88" s="316" t="str">
        <f>IF(ISNA(VLOOKUP(CONCATENATE($B87,BB$58,"2"),'P&amp;R'!$N$8:$Q$1113,4,FALSE)), "", VLOOKUP(CONCATENATE($B87,BB$58,"2"),'P&amp;R'!$N$8:$Q$1113,4,FALSE))</f>
        <v/>
      </c>
      <c r="BD88" s="317" t="str">
        <f>IF(ISNA(VLOOKUP(CONCATENATE(BB$58,$B87,"2"),'P&amp;R'!$N$8:$Q$1113,3,FALSE)), "", VLOOKUP(CONCATENATE(BB$58,$B87,"2"),'P&amp;R'!$N$8:$Q$1113,3,FALSE))</f>
        <v/>
      </c>
      <c r="BE88" s="316" t="str">
        <f>IF(ISNA(VLOOKUP(CONCATENATE($B87,BE$58,"2"),'P&amp;R'!$N$8:$Q$1113,3,FALSE)), "", VLOOKUP(CONCATENATE($B87,BE$58,"2"),'P&amp;R'!$N$8:$Q$1113,3,FALSE))</f>
        <v/>
      </c>
      <c r="BF88" s="316" t="str">
        <f>IF(ISNA(VLOOKUP(CONCATENATE($B87,BE$58,"2"),'P&amp;R'!$N$8:$Q$1113,4,FALSE)), "", VLOOKUP(CONCATENATE($B87,BE$58,"2"),'P&amp;R'!$N$8:$Q$1113,4,FALSE))</f>
        <v/>
      </c>
      <c r="BG88" s="317" t="str">
        <f>IF(ISNA(VLOOKUP(CONCATENATE(BE$58,$B87,"2"),'P&amp;R'!$N$8:$Q$1113,3,FALSE)), "", VLOOKUP(CONCATENATE(BE$58,$B87,"2"),'P&amp;R'!$N$8:$Q$1113,3,FALSE))</f>
        <v/>
      </c>
      <c r="BH88" s="316" t="str">
        <f>IF(ISNA(VLOOKUP(CONCATENATE($B87,BH$58,"2"),'P&amp;R'!$N$8:$Q$1113,3,FALSE)), "", VLOOKUP(CONCATENATE($B87,BH$58,"2"),'P&amp;R'!$N$8:$Q$1113,3,FALSE))</f>
        <v/>
      </c>
      <c r="BI88" s="316" t="str">
        <f>IF(ISNA(VLOOKUP(CONCATENATE($B87,BH$58,"2"),'P&amp;R'!$N$8:$Q$1113,4,FALSE)), "", VLOOKUP(CONCATENATE($B87,BH$58,"2"),'P&amp;R'!$N$8:$Q$1113,4,FALSE))</f>
        <v/>
      </c>
      <c r="BJ88" s="317" t="str">
        <f>IF(ISNA(VLOOKUP(CONCATENATE(BH$58,$B87,"2"),'P&amp;R'!$N$8:$Q$1113,3,FALSE)), "", VLOOKUP(CONCATENATE(BH$58,$B87,"2"),'P&amp;R'!$N$8:$Q$1113,3,FALSE))</f>
        <v/>
      </c>
      <c r="BK88" s="316" t="str">
        <f>IF(ISNA(VLOOKUP(CONCATENATE($B87,BK$58,"2"),'P&amp;R'!$N$8:$Q$1113,3,FALSE)), "", VLOOKUP(CONCATENATE($B87,BK$58,"2"),'P&amp;R'!$N$8:$Q$1113,3,FALSE))</f>
        <v/>
      </c>
      <c r="BL88" s="316" t="str">
        <f>IF(ISNA(VLOOKUP(CONCATENATE($B87,BK$58,"2"),'P&amp;R'!$N$8:$Q$1113,4,FALSE)), "", VLOOKUP(CONCATENATE($B87,BK$58,"2"),'P&amp;R'!$N$8:$Q$1113,4,FALSE))</f>
        <v/>
      </c>
      <c r="BM88" s="317" t="str">
        <f>IF(ISNA(VLOOKUP(CONCATENATE(BK$58,$B87,"2"),'P&amp;R'!$N$8:$Q$1113,3,FALSE)), "", VLOOKUP(CONCATENATE(BK$58,$B87,"2"),'P&amp;R'!$N$8:$Q$1113,3,FALSE))</f>
        <v/>
      </c>
      <c r="BN88" s="316" t="str">
        <f>IF(ISNA(VLOOKUP(CONCATENATE($B87,BN$58,"2"),'P&amp;R'!$N$8:$Q$1113,3,FALSE)), "", VLOOKUP(CONCATENATE($B87,BN$58,"2"),'P&amp;R'!$N$8:$Q$1113,3,FALSE))</f>
        <v/>
      </c>
      <c r="BO88" s="316" t="str">
        <f>IF(ISNA(VLOOKUP(CONCATENATE($B87,BN$58,"2"),'P&amp;R'!$N$8:$Q$1113,4,FALSE)), "", VLOOKUP(CONCATENATE($B87,BN$58,"2"),'P&amp;R'!$N$8:$Q$1113,4,FALSE))</f>
        <v/>
      </c>
      <c r="BP88" s="317" t="str">
        <f>IF(ISNA(VLOOKUP(CONCATENATE(BN$58,$B87,"2"),'P&amp;R'!$N$8:$Q$1113,3,FALSE)), "", VLOOKUP(CONCATENATE(BN$58,$B87,"2"),'P&amp;R'!$N$8:$Q$1113,3,FALSE))</f>
        <v/>
      </c>
      <c r="BQ88" s="316" t="str">
        <f>IF(ISNA(VLOOKUP(CONCATENATE($B87,BQ$58,"2"),'P&amp;R'!$N$8:$Q$1113,3,FALSE)), "", VLOOKUP(CONCATENATE($B87,BQ$58,"2"),'P&amp;R'!$N$8:$Q$1113,3,FALSE))</f>
        <v/>
      </c>
      <c r="BR88" s="316" t="str">
        <f>IF(ISNA(VLOOKUP(CONCATENATE($B87,BQ$58,"2"),'P&amp;R'!$N$8:$Q$1113,4,FALSE)), "", VLOOKUP(CONCATENATE($B87,BQ$58,"2"),'P&amp;R'!$N$8:$Q$1113,4,FALSE))</f>
        <v/>
      </c>
      <c r="BS88" s="317" t="str">
        <f>IF(ISNA(VLOOKUP(CONCATENATE(BQ$58,$B87,"2"),'P&amp;R'!$N$8:$Q$1113,3,FALSE)), "", VLOOKUP(CONCATENATE(BQ$58,$B87,"2"),'P&amp;R'!$N$8:$Q$1113,3,FALSE))</f>
        <v/>
      </c>
      <c r="BT88" s="316" t="str">
        <f>IF(ISNA(VLOOKUP(CONCATENATE($B87,BT$58,"2"),'P&amp;R'!$N$8:$Q$1113,3,FALSE)), "", VLOOKUP(CONCATENATE($B87,BT$58,"2"),'P&amp;R'!$N$8:$Q$1113,3,FALSE))</f>
        <v/>
      </c>
      <c r="BU88" s="316" t="str">
        <f>IF(ISNA(VLOOKUP(CONCATENATE($B87,BT$58,"2"),'P&amp;R'!$N$8:$Q$1113,4,FALSE)), "", VLOOKUP(CONCATENATE($B87,BT$58,"2"),'P&amp;R'!$N$8:$Q$1113,4,FALSE))</f>
        <v/>
      </c>
      <c r="BV88" s="317" t="str">
        <f>IF(ISNA(VLOOKUP(CONCATENATE(BT$58,$B87,"2"),'P&amp;R'!$N$8:$Q$1113,3,FALSE)), "", VLOOKUP(CONCATENATE(BT$58,$B87,"2"),'P&amp;R'!$N$8:$Q$1113,3,FALSE))</f>
        <v/>
      </c>
      <c r="BW88" s="163"/>
      <c r="BX88" s="86">
        <f>SUM(BY88:CC88)</f>
        <v>0</v>
      </c>
      <c r="BY88" s="89">
        <f>IF(AND(D88&lt;&gt;"DF",C88&gt;E88),1,0)+IF(AND(G88&lt;&gt;"DF",F88&gt;H88),1,0)+IF(AND(J88&lt;&gt;"DF",I88&gt;K88),1,0)+IF(AND(M88&lt;&gt;"DF",L88&gt;N88),1,0)+IF(AND(P88&lt;&gt;"DF",O88&gt;Q88),1,0)+IF(AND(S88&lt;&gt;"DF",R88&gt;T88),1,0)+IF(AND(V88&lt;&gt;"DF",U88&gt;W88),1,0)+IF(AND(Y88&lt;&gt;"DF",X88&gt;Z88),1,0)+IF(AND(AB88&lt;&gt;"DF",AA88&gt;AC88),1,0)+IF(AND(AE88&lt;&gt;"DF",AD88&gt;AF88),1,0)+IF(AND(AH88&lt;&gt;"DF",AG88&gt;AI88),1,0)+IF(AND(AK88&lt;&gt;"DF",AJ88&gt;AL88),1,0)+IF(AND(AN88&lt;&gt;"DF",AM88&gt;AO88),1,0)+IF(AND(AQ88&lt;&gt;"DF",AP88&gt;AR88),1,0)+IF(AND(AT88&lt;&gt;"DF",AS88&gt;AU88),1,0)+IF(AND(AW88&lt;&gt;"DF",AV88&gt;AX88),1,0)+IF(AND(AZ88&lt;&gt;"DF",AY88&gt;BA88),1,0)+IF(AND(BC88&lt;&gt;"DF",BB88&gt;BD88),1,0)+IF(AND(BF88&lt;&gt;"DF",BE88&gt;BG88),1,0)+IF(AND(BI88&lt;&gt;"DF",BH88&gt;BJ88),1,0)+IF(AND(BL88&lt;&gt;"DF",BK88&gt;BM88),1,0)+IF(AND(BO88&lt;&gt;"DF",BN88&gt;BP88),1,0)+IF(AND(BR88&lt;&gt;"DF",BQ88&gt;BS88),1,0)+IF(AND(BU88&lt;&gt;"DF",BT88&gt;BV88),1,0)+BY37</f>
        <v>0</v>
      </c>
      <c r="BZ88" s="89">
        <f>IF(AND(C88=E88,C88&lt;&gt;"",E88&lt;&gt;""),1,0)+IF(AND(F88=H88,F88&lt;&gt;"",H88&lt;&gt;""),1,0)+IF(AND(I88=K88,I88&lt;&gt;"",K88&lt;&gt;""),1,0)+IF(AND(L88=N88,L88&lt;&gt;"",N88&lt;&gt;""),1,0)+IF(AND(O88=Q88,O88&lt;&gt;"",Q88&lt;&gt;""),1,0)+IF(AND(R88=T88,R88&lt;&gt;"",T88&lt;&gt;""),1,0)+IF(AND(U88=W88,U88&lt;&gt;"",W88&lt;&gt;""),1,0)+IF(AND(X88=Z88,X88&lt;&gt;"",Z88&lt;&gt;""),1,0)+IF(AND(AA88=AC88,AA88&lt;&gt;"",AC88&lt;&gt;""),1,0)+IF(AND(AD88=AF88,AD88&lt;&gt;"",AF88&lt;&gt;""),1,0)+IF(AND(AG88=AI88,AG88&lt;&gt;"",AI88&lt;&gt;""),1,0)+IF(AND(AJ88=AL88,AJ88&lt;&gt;"",AL88&lt;&gt;""),1,0)+IF(AND(AM88=AO88,AM88&lt;&gt;"",AO88&lt;&gt;""),1,0)+IF(AND(AP88=AR88,AP88&lt;&gt;"",AR88&lt;&gt;""),1,0)+IF(AND(AS88=AU88,AS88&lt;&gt;"",AU88&lt;&gt;""),1,0)+IF(AND(AV88=AX88,AV88&lt;&gt;"",AX88&lt;&gt;""),1,0)+IF(AND(AY88=BA88,AY88&lt;&gt;"",BA88&lt;&gt;""),1,0)+IF(AND(BB88=BD88,BB88&lt;&gt;"",BD88&lt;&gt;""),1,0)+IF(AND(BE88=BG88,BE88&lt;&gt;"",BG88&lt;&gt;""),1,0)+IF(AND(BH88=BJ88,BH88&lt;&gt;"",BJ88&lt;&gt;""),1,0)+IF(AND(BK88=BM88,BK88&lt;&gt;"",BM88&lt;&gt;""),1,0)+IF(AND(BN88=BP88,BN88&lt;&gt;"",BP88&lt;&gt;""),1,0)+IF(AND(BQ88=BS88,BQ88&lt;&gt;"",BS88&lt;&gt;""),1,0)+IF(AND(BT88=BV88,BT88&lt;&gt;"",BV88&lt;&gt;""),1,0)+BZ37</f>
        <v>0</v>
      </c>
      <c r="CA88" s="89">
        <f>IF(AND(D88&lt;&gt;"DF",C88&lt;E88),1,0)+IF(AND(G88&lt;&gt;"DF",F88&lt;H88),1,0)+IF(AND(J88&lt;&gt;"DF",I88&lt;K88),1,0)+IF(AND(M88&lt;&gt;"DF",L88&lt;N88),1,0)+IF(AND(P88&lt;&gt;"DF",O88&lt;Q88),1,0)+IF(AND(S88&lt;&gt;"DF",R88&lt;T88),1,0)+IF(AND(V88&lt;&gt;"DF",U88&lt;W88),1,0)+IF(AND(Y88&lt;&gt;"DF",X88&lt;Z88),1,0)+IF(AND(AB88&lt;&gt;"DF",AA88&lt;AC88),1,0)+IF(AND(AE88&lt;&gt;"DF",AD88&lt;AF88),1,0)+IF(AND(AH88&lt;&gt;"DF",AG88&lt;AI88),1,0)+IF(AND(AK88&lt;&gt;"DF",AJ88&lt;AL88),1,0)+IF(AND(AN88&lt;&gt;"DF",AM88&lt;AO88),1,0)+IF(AND(AQ88&lt;&gt;"DF",AP88&lt;AR88),1,0)+IF(AND(AT88&lt;&gt;"DF",AS88&lt;AU88),1,0)+IF(AND(AW88&lt;&gt;"DF",AV88&lt;AX88),1,0)+IF(AND(AZ88&lt;&gt;"DF",AY88&lt;BA88),1,0)+IF(AND(BC88&lt;&gt;"DF",BB88&lt;BD88),1,0)+IF(AND(BF88&lt;&gt;"DF",BE88&lt;BG88),1,0)+IF(AND(BI88&lt;&gt;"DF",BH88&lt;BJ88),1,0)+IF(AND(BL88&lt;&gt;"DF",BK88&lt;BM88),1,0)+IF(AND(BO88&lt;&gt;"DF",BN88&lt;BP88),1,0)+IF(AND(BR88&lt;&gt;"DF",BQ88&lt;BS88),1,0)+IF(AND(BU88&lt;&gt;"DF",BT88&lt;BV88),1,0)+CA37</f>
        <v>0</v>
      </c>
      <c r="CB88" s="93">
        <f>IF(AND(D88="DF",C88&gt;E88),1,0)+IF(AND(G88="DF",F88&gt;H88),1,0)+IF(AND(J88="DF",I88&gt;K88),1,0)+IF(AND(M88="DF",L88&gt;N88),1,0)+IF(AND(P88="DF",O88&gt;Q88),1,0)+IF(AND(S88="DF",R88&gt;T88),1,0)+IF(AND(V88="DF",U88&gt;W88),1,0)+IF(AND(Y88="DF",X88&gt;Z88),1,0)+IF(AND(AB88="DF",AA88&gt;AC88),1,0)+IF(AND(AE88="DF",AD88&gt;AF88),1,0)+IF(AND(AH88="DF",AG88&gt;AI88),1,0)+IF(AND(AK88="DF",AJ88&gt;AL88),1,0)+IF(AND(AN88="DF",AM88&gt;AO88),1,0)+IF(AND(AQ88="DF",AP88&gt;AR88),1,0)+IF(AND(AT88="DF",AS88&gt;AU88),1,0)+IF(AND(AW88="DF",AV88&gt;AX88),1,0)+IF(AND(AZ88="DF",AY88&gt;BA88),1,0)+IF(AND(BC88="DF",BB88&gt;BD88),1,0)+IF(AND(BF88="DF",BE88&gt;BG88),1,0)+IF(AND(BI88="DF",BH88&gt;BJ88),1,0)+IF(AND(BL88="DF",BK88&gt;BM88),1,0)+IF(AND(BO88="DF",BN88&gt;BP88),1,0)+IF(AND(BR88="DF",BQ88&gt;BS88),1,0)+IF(AND(BU88="DF",BT88&gt;BV88),1,0)+CB37</f>
        <v>0</v>
      </c>
      <c r="CC88" s="93">
        <f>IF(AND(D88="DF",C88&lt;E88),1,0)+IF(AND(G88="DF",F88&lt;H88),1,0)+IF(AND(J88="DF",I88&lt;K88),1,0)+IF(AND(M88="DF",L88&lt;N88),1,0)+IF(AND(P88="DF",O88&lt;Q88),1,0)+IF(AND(S88="DF",R88&lt;T88),1,0)+IF(AND(V88="DF",U88&lt;W88),1,0)+IF(AND(Y88="DF",X88&lt;Z88),1,0)+IF(AND(AB88="DF",AA88&lt;AC88),1,0)+IF(AND(AE88="DF",AD88&lt;AF88),1,0)+IF(AND(AH88="DF",AG88&lt;AI88),1,0)+IF(AND(AK88="DF",AJ88&lt;AL88),1,0)+IF(AND(AN88="DF",AM88&lt;AO88),1,0)+IF(AND(AQ88="DF",AP88&lt;AR88),1,0)+IF(AND(AT88="DF",AS88&lt;AU88),1,0)+IF(AND(AW88="DF",AV88&lt;AX88),1,0)+IF(AND(AZ88="DF",AY88&lt;BA88),1,0)+IF(AND(BC88="DF",BB88&lt;BD88),1,0)+IF(AND(BF88="DF",BE88&lt;BG88),1,0)+IF(AND(BI88="DF",BH88&lt;BJ88),1,0)+IF(AND(BL88="DF",BK88&lt;BM88),1,0)+IF(AND(BO88="DF",BN88&lt;BP88),1,0)+IF(AND(BR88="DF",BQ88&lt;BS88),1,0)+IF(AND(BU88="DF",BT88&lt;BV88),1,0)+CC37</f>
        <v>0</v>
      </c>
      <c r="CD88" s="97">
        <f>SUM(C88)+SUM(F88)+SUM(I88)+SUM(L88)+SUM(O88)+SUM(R88)+SUM(U88)+SUM(X88)+SUM(AA88)+SUM(AD88)+SUM(AG88)+SUM(AJ88)+SUM(AM88)+SUM(AP88)+SUM(AS88)+SUM(AV88)+SUM(AY88)+SUM(BB88)+SUM(BE88)+SUM(BH88)+SUM(BK88)+SUM(BN88)+SUM(BQ88)+SUM(BT88)+CD37</f>
        <v>0</v>
      </c>
      <c r="CE88" s="97">
        <f>SUM(E88)+SUM(H88)+SUM(K88)+SUM(N88)+SUM(Q88)+SUM(T88)+SUM(W88)+SUM(Z88)+SUM(AC88)+SUM(AF88)+SUM(AI88)+SUM(AL88)+SUM(AO88)+SUM(AR88)+SUM(AU88)+SUM(AX88)+SUM(BA88)+SUM(BD88)+SUM(BG88)+SUM(BJ88)+SUM(BM88)+SUM(BP88)+SUM(BS88)+SUM(BV88)+CE37</f>
        <v>0</v>
      </c>
      <c r="CF88" s="101">
        <f>CD88-CE88</f>
        <v>0</v>
      </c>
      <c r="CG88" s="105">
        <f>SUM(BY88*$BY$5)+SUM(BZ88*$BZ$5)+SUM(CA88*$CA$5)+SUM(CB88*$CB$5)+SUM(CC88*$CC$5)</f>
        <v>0</v>
      </c>
      <c r="CI88" s="129">
        <f>SUM(CL88:CU88)</f>
        <v>0</v>
      </c>
      <c r="CJ88" s="129">
        <f>(CW88+CY88)-(CX88+CZ88)</f>
        <v>0</v>
      </c>
      <c r="CK88" s="19"/>
      <c r="CL88" s="140">
        <f>IF(AND(CG88=$CG$60,C88&gt;E88,D88="-"),$BY$5,0)+IF(AND(CG88=$CG$62,F88&gt;H88,G88="-"),$BY$5,0)+IF(AND(CG88=$CG$64,I88&gt;K88,J88="-"),$BY$5,0)+IF(AND(CG88=$CG$66,L88&gt;N88,M88="-"),$BY$5,0)+IF(AND(CG88=$CG$68,O88&gt;Q88,P88="-"),$BY$5,0)+IF(AND(CG88=$CG$70,R88&gt;T88,S88="-"),$BY$5,0)+IF(AND(CG88=$CG$72,U88&gt;W88,V88="-"),$BY$5,0)+IF(AND(CG88=$CG$74,X88&gt;Z88,Y88="-"),$BY$5,0)+IF(AND(CG88=$CG$76,AA88&gt;AC88,AB88="-"),$BY$5,0)+IF(AND(CG88=$CG$78,AD88&gt;AF88,AE88="-"),$BY$5,0)+IF(AND(CG88=$CG$80,AG88&gt;AI88,AH88="-"),$BY$5,0)+IF(AND(CG88=$CG$82,AJ88&gt;AL88,AK88="-"),$BY$5,0)+IF(AND(CG88=$CG$84,AM88&gt;AO88,AN88="-"),$BY$5,0)+IF(AND(CG88=$CG$86,AP88&gt;AR88,AQ88="-"),$BY$5,0)+IF(AND(CG88=$CG$88,AS88&gt;AU88,AT88="-"),$BY$5,0)+IF(AND(CG88=$CG$90,AV88&gt;AX88,AW88="-"),$BY$5,0)+IF(AND(CG88=$CG$92,AY88&gt;BA88,AZ88="-"),$BY$5,0)+IF(AND(CG88=$CG$94,BB88&gt;BD88,BC88="-"),$BY$5,0)+IF(AND(CG88=$CG$96,BE88&gt;BG88,BF88="-"),$BY$5,0)+IF(AND(CG88=$CG$98,BH88&gt;BJ88,BI88="-"),$BY$5,0)+IF(AND(CG88=$CG$100,BK88&gt;BM88,BL88="-"),$BY$5,0)+IF(AND(CG88=$CG$102,BN88&gt;BP88,BO88="-"),$BY$5,0)+IF(AND(CG88=$CG$104,BQ88&gt;BS88,BR88="-"),$BY$5,0)+IF(AND(CG88=$CG$106,BT88&gt;BV88,BU88="-"),$BY$5,0)</f>
        <v>0</v>
      </c>
      <c r="CM88" s="141">
        <f>IF(AND(CG88=$CG$60,C88=E88,E88&lt;&gt;"",D88="-"),$BZ$5,0)+IF(AND(CG88=$CG$62,F88=H88,H88&lt;&gt;"",G88="-"),$BZ$5,0)+IF(AND(CG88=$CG$64,I88=K88,K88&lt;&gt;"",J88="-"),$BZ$5,0)+IF(AND(CG88=$CG$66,L88=N88,N88&lt;&gt;"",M88="-"),$BZ$5,0)+IF(AND(CG88=$CG$68,O88=Q88,Q88&lt;&gt;"",P88="-"),$BZ$5,0)+IF(AND(CG88=$CG$70,R88=T88,T88&lt;&gt;"",S88="-"),$BZ$5,0)+IF(AND(CG88=$CG$72,U88=W88,W88&lt;&gt;"",V88="-"),$BZ$5,0)+IF(AND(CG88=$CG$74,X88=Z88,Z88&lt;&gt;"",Y88="-"),$BZ$5,0)+IF(AND(CG88=$CG$76,AA88=AC88,AC88&lt;&gt;"",AB88="-"),$BZ$5,0)+IF(AND(CG88=$CG$78,AD88=AF88,AF88&lt;&gt;"",AE88="-"),$BZ$5,0)+IF(AND(CG88=$CG$80,AG88=AI88,AI88&lt;&gt;"",AH88="-"),$BZ$5,0)+IF(AND(CG88=$CG$82,AJ88=AL88,AL88&lt;&gt;"",AK88="-"),$BZ$5,0)+IF(AND(CG88=$CG$84,AM88=AO88,AO88&lt;&gt;"",AN88="-"),$BZ$5,0)+IF(AND(CG88=$CG$86,AP88=AR88,AR88&lt;&gt;"",AQ88="-"),$BZ$5,0)+IF(AND(CG88=$CG$88,AS88=AU88,AU88&lt;&gt;"",AT88="-"),$BZ$5,0)+IF(AND(CG88=$CG$90,AV88=AX88,AX88&lt;&gt;"",AW88="-"),$BZ$5,0)+IF(AND(CG88=$CG$92,AY88=BA88,BA88&lt;&gt;"",AZ88="-"),$BZ$5,0)+IF(AND(CG88=$CG$94,BB88=BD88,BD88&lt;&gt;"",BC88="-"),$BZ$5,0)+IF(AND(CG88=$CG$96,BE88=BG88,BG88&lt;&gt;"",BF88="-"),$BZ$5,0)+IF(AND(CG88=$CG$98,BH88=BJ88,BJ88&lt;&gt;"",BI88="-"),$BZ$5,0)+IF(AND(CG88=$CG$100,BK88=BM88,BM88&lt;&gt;"",BL88="-"),$BZ$5,0)+IF(AND(CG88=$CG$102,BN88=BP88,BP88&lt;&gt;"",BO88="-"),$BZ$5,0)+IF(AND(CG88=$CG$104,BQ88=BS88,BS88&lt;&gt;"",BR88="-"),$BZ$5,0)+IF(AND(CG88=$CG$106,BT88=BV88,BV88&lt;&gt;"",BU88="-"),$BZ$5,0)</f>
        <v>0</v>
      </c>
      <c r="CN88" s="141">
        <f>IF(AND(CG88=$CG$60,C88&lt;E88,D88="-"),$CA$5,0)+IF(AND(CG88=$CG$62,F88&lt;H88,G88="-"),$CA$5,0)+IF(AND(CG88=$CG$64,I88&lt;K88,J88="-"),$CA$5,0)+IF(AND(CG88=$CG$66,L88&lt;N88,M88="-"),$CA$5,0)+IF(AND(CG88=$CG$68,O88&lt;Q88,P88="-"),$CA$5,0)+IF(AND(CG88=$CG$70,R88&lt;T88,S88="-"),$CA$5,0)+IF(AND(CG88=$CG$72,U88&lt;W88,V88="-"),$CA$5,0)+IF(AND(CG88=$CG$74,X88&lt;Z88,Y88="-"),$CA$5,0)+IF(AND(CG88=$CG$76,AA88&lt;AC88,AB88="-"),$CA$5,0)+IF(AND(CG88=$CG$78,AD88&lt;AF88,AE88="-"),$CA$5,0)+IF(AND(CG88=$CG$80,AG88&lt;AI88,AH88="-"),$CA$5,0)+IF(AND(CG88=$CG$82,AJ88&lt;AL88,AK88="-"),$CA$5,0)+IF(AND(CG88=$CG$84,AM88&lt;AO88,AN88="-"),$CA$5,0)+IF(AND(CG88=$CG$86,AP88&lt;AR88,AQ88="-"),$CA$5,0)+IF(AND(CG88=$CG$88,AS88&lt;AU88,AT88="-"),$CA$5,0)+IF(AND(CG88=$CG$90,AV88&lt;AX88,AW88="-"),$CA$5,0)+IF(AND(CG88=$CG$92,AY88&lt;BA88,AZ88="-"),$CA$5,0)+IF(AND(CG88=$CG$94,BB88&lt;BD88,BC88="-"),$CA$5,0)+IF(AND(CG88=$CG$96,BE88&lt;BG88,BF88="-"),$CA$5,0)+IF(AND(CG88=$CG$98,BH88&lt;BJ88,BI88="-"),$CA$5,0)+IF(AND(CG88=$CG$100,BK88&lt;BM88,BL88="-"),$CA$5,0)+IF(AND(CG88=$CG$102,BN88&lt;BP88,BO88="-"),$CA$5,0)+IF(AND(CG88=$CG$104,BQ88&lt;BS88,BR88="-"),$CA$5,0)+IF(AND(CG88=$CG$106,BT88&lt;BV88,BU88="-"),$CA$5,0)</f>
        <v>0</v>
      </c>
      <c r="CO88" s="141">
        <f>IF(AND(CG88=$CG$60,C88&gt;E88,D88="DF"),$CB$5,0)+IF(AND(CG88=$CG$62,F88&gt;H88,G88="DF"),$CB$5,0)+IF(AND(CG88=$CG$64,I88&gt;K88,J88="DF"),$CB$5,0)+IF(AND(CG88=$CG$66,L88&gt;N88,M88="DF"),$CB$5,0)+IF(AND(CG88=$CG$68,O88&gt;Q88,P88="DF"),$CB$5,0)+IF(AND(CG88=$CG$70,R88&gt;T88,S88="DF"),$CB$5,0)+IF(AND(CG88=$CG$72,U88&gt;W88,V88="DF"),$CB$5,0)+IF(AND(CG88=$CG$74,X88&gt;Z88,Y88="DF"),$CB$5,0)+IF(AND(CG88=$CG$76,AA88&gt;AC88,AB88="DF"),$CB$5,0)+IF(AND(CG88=$CG$78,AD88&gt;AF88,AE88="DF"),$CB$5,0)+IF(AND(CG88=$CG$80,AG88&gt;AI88,AH88="DF"),$CB$5,0)+IF(AND(CG88=$CG$82,AJ88&gt;AL88,AK88="DF"),$CB$5,0)+IF(AND(CG88=$CG$84,AM88&gt;AO88,AN88="DF"),$CB$5,0)+IF(AND(CG88=$CG$86,AP88&gt;AR88,AQ88="DF"),$CB$5,0)+IF(AND(CG88=$CG$88,AS88&gt;AU88,AT88="DF"),$CB$5,0)+IF(AND(CG88=$CG$90,AV88&gt;AX88,AW88="DF"),$CB$5,0)+IF(AND(CG88=$CG$92,AY88&gt;BA88,AZ88="DF"),$CB$5,0)+IF(AND(CG88=$CG$94,BB88&gt;BD88,BC88="DF"),$CB$5,0)+IF(AND(CG88=$CG$96,BE88&gt;BG88,BF88="DF"),$CB$5,0)+IF(AND(CG88=$CG$98,BH88&gt;BJ88,BI88="DF"),$CB$5,0)+IF(AND(CG88=$CG$100,BK88&gt;BM88,BL88="DF"),$CB$5,0)+IF(AND(CG88=$CG$102,BN88&gt;BP88,BO88="DF"),$CB$5,0)+IF(AND(CG88=$CG$104,BQ88&gt;BS88,BR88="DF"),$CB$5,0)+IF(AND(CG88=$CG$106,BT88&gt;BV88,BU88="DF"),$CB$5,0)</f>
        <v>0</v>
      </c>
      <c r="CP88" s="142">
        <f>IF(AND(CG88=$CG$60,C88&lt;E88,D88="DF"),$CC$5,0)+IF(AND(CG88=$CG$62,F88&lt;H88,G88="DF"),$CC$5,0)+IF(AND(CG88=$CG$64,I88&lt;K88,J88="DF"),$CC$5,0)+IF(AND(CG88=$CG$66,L88&lt;N88,M88="DF"),$CC$5,0)+IF(AND(CG88=$CG$68,O88&lt;Q88,P88="DF"),$CC$5,0)+IF(AND(CG88=$CG$70,R88&lt;T88,S88="DF"),$CC$5,0)+IF(AND(CG88=$CG$72,U88&lt;W88,V88="DF"),$CC$5,0)+IF(AND(CG88=$CG$74,X88&lt;Z88,Y88="DF"),$CC$5,0)+IF(AND(CG88=$CG$76,AA88&lt;AC88,AB88="DF"),$CC$5,0)+IF(AND(CG88=$CG$78,AD88&lt;AF88,AE88="DF"),$CC$5,0)+IF(AND(CG88=$CG$80,AG88&lt;AI88,AH88="DF"),$CC$5,0)+IF(AND(CG88=$CG$82,AJ88&lt;AL88,AK88="DF"),$CC$5,0)+IF(AND(CG88=$CG$84,AM88&lt;AO88,AN88="DF"),$CC$5,0)+IF(AND(CG88=$CG$86,AP88&lt;AR88,AQ88="DF"),$CC$5,0)+IF(AND(CG88=$CG$88,AS88&lt;AU88,AT88="DF"),$CC$5,0)+IF(AND(CG88=$CG$90,AV88&lt;AX88,AW88="DF"),$CC$5,0)+IF(AND(CG88=$CG$92,AY88&lt;BA88,AZ88="DF"),$CC$5,0)+IF(AND(CG88=$CG$94,BB88&lt;BD88,BC88="DF"),$CC$5,0)+IF(AND(CG88=$CG$96,BE88&lt;BG88,BF88="DF"),$CC$5,0)+IF(AND(CG88=$CG$98,BH88&lt;BJ88,BI88="DF"),$CC$5,0)+IF(AND(CG88=$CG$100,BK88&lt;BM88,BL88="DF"),$CC$5,0)+IF(AND(CG88=$CG$102,BN88&lt;BP88,BO88="DF"),$CC$5,0)+IF(AND(CG88=$CG$104,BQ88&lt;BS88,BR88="DF"),$CC$5,0)+IF(AND(CG88=$CG$106,BT88&lt;BV88,BU88="DF"),$CC$5,0)</f>
        <v>0</v>
      </c>
      <c r="CQ88" s="146">
        <f>IF(AND(CG88=$CG$60,C37&gt;E37,D37="-"),$BY$5,0)+IF(AND(CG88=$CG$62,F37&gt;H37,G37="-"),$BY$5,0)+IF(AND(CG88=$CG$64,I37&gt;K37,J37="-"),$BY$5,0)+IF(AND(CG88=$CG$66,L37&gt;N37,M37="-"),$BY$5,0)+IF(AND(CG88=$CG$68,O37&gt;Q37,P37="-"),$BY$5,0)+IF(AND(CG88=$CG$70,R37&gt;T37,S37="-"),$BY$5,0)+IF(AND(CG88=$CG$72,U37&gt;W37,V37="-"),$BY$5,0)+IF(AND(CG88=$CG$74,X37&gt;Z37,Y37="-"),$BY$5,0)+IF(AND(CG88=$CG$76,AA37&gt;AC37,AB37="-"),$BY$5,0)+IF(AND(CG88=$CG$78,AD37&gt;AF37,AE37="-"),$BY$5,0)+IF(AND(CG88=$CG$80,AG37&gt;AI37,AH37="-"),$BY$5,0)+IF(AND(CG88=$CG$82,AJ37&gt;AL37,AK37="-"),$BY$5,0)+IF(AND(CG88=$CG$84,AM37&gt;AO37,AN37="-"),$BY$5,0)+IF(AND(CG88=$CG$86,AP37&gt;AR37,AQ37="-"),$BY$5,0)+IF(AND(CG88=$CG$88,AS37&gt;AU37,AT37="-"),$BY$5,0)+IF(AND(CG88=$CG$90,AV37&gt;AX37,AW37="-"),$BY$5,0)+IF(AND(CG88=$CG$92,AY37&gt;BA37,AZ37="-"),$BY$5,0)+IF(AND(CG88=$CG$94,BB37&gt;BD37,BC37="-"),$BY$5,0)+IF(AND(CG88=$CG$96,BE37&gt;BG37,BF37="-"),$BY$5,0)+IF(AND(CG88=$CG$98,BH37&gt;BJ37,BI37="-"),$BY$5,0)+IF(AND(CG88=$CG$100,BK37&gt;BM37,BL37="-"),$BY$5,0)+IF(AND(CG88=$CG$102,BN37&gt;BP37,BO37="-"),$BY$5,0)+IF(AND(CG88=$CG$104,BQ37&gt;BS37,BR37="-"),$BY$5,0)+IF(AND(CG88=$CG$106,BT37&gt;BV37,BU37="-"),$BY$5,0)</f>
        <v>0</v>
      </c>
      <c r="CR88" s="147">
        <f>IF(AND(CG88=$CG$60,C37=E37,E37&lt;&gt;"",D37="-"),$BZ$5,0)+IF(AND(CG88=$CG$62,F37=H37,H37&lt;&gt;"",G37="-"),$BZ$5,0)+IF(AND(CG88=$CG$64,I37=K37,K37&lt;&gt;"",J37="-"),$BZ$5,0)+IF(AND(CG88=$CG$66,L37=N37,N37&lt;&gt;"",M37="-"),$BZ$5,0)+IF(AND(CG88=$CG$68,O37=Q37,Q37&lt;&gt;"",P37="-"),$BZ$5,0)+IF(AND(CG88=$CG$70,R37=T37,T37&lt;&gt;"",S37="-"),$BZ$5,0)+IF(AND(CG88=$CG$72,U37=W37,W37&lt;&gt;"",V37="-"),$BZ$5,0)+IF(AND(CG88=$CG$74,X37=Z37,Z37&lt;&gt;"",Y37="-"),$BZ$5,0)+IF(AND(CG88=$CG$76,AA37=AC37,AC37&lt;&gt;"",AB37="-"),$BZ$5,0)+IF(AND(CG88=$CG$78,AD37=AF37,AF37&lt;&gt;"",AE37="-"),$BZ$5,0)+IF(AND(CG88=$CG$80,AG37=AI37,AI37&lt;&gt;"",AH37="-"),$BZ$5,0)+IF(AND(CG88=$CG$82,AJ37=AL37,AL37&lt;&gt;"",AK37="-"),$BZ$5,0)+IF(AND(CG88=$CG$84,AM37=AO37,AO37&lt;&gt;"",AN37="-"),$BZ$5,0)+IF(AND(CG88=$CG$86,AP37=AR37,AR37&lt;&gt;"",AQ37="-"),$BZ$5,0)+IF(AND(CG88=$CG$88,AS37=AU37,AU37&lt;&gt;"",AT37="-"),$BZ$5,0)+IF(AND(CG88=$CG$90,AV37=AX37,AX37&lt;&gt;"",AW37="-"),$BZ$5,0)+IF(AND(CG88=$CG$92,AY37=BA37,BA37&lt;&gt;"",AZ37="-"),$BZ$5,0)+IF(AND(CG88=$CG$94,BB37=BD37,BD37&lt;&gt;"",BC37="-"),$BZ$5,0)+IF(AND(CG88=$CG$96,BE37=BG37,BG37&lt;&gt;"",BF37="-"),$BZ$5,0)+IF(AND(CG88=$CG$98,BH37=BJ37,BJ37&lt;&gt;"",BI37="-"),$BZ$5,0)+IF(AND(CG88=$CG$100,BK37=BM37,BM37&lt;&gt;"",BL37="-"),$BZ$5,0)+IF(AND(CG88=$CG$102,BN37=BP37,BP37&lt;&gt;"",BO37="-"),$BZ$5,0)+IF(AND(CG88=$CG$104,BQ37=BS37,BS37&lt;&gt;"",BR37="-"),$BZ$5,0)+IF(AND(CG88=$CG$106,BT37=BV37,BV37&lt;&gt;"",BU37="-"),$BZ$5,0)</f>
        <v>0</v>
      </c>
      <c r="CS88" s="147">
        <f>IF(AND(CG88=$CG$60,C37&lt;E37,D37="-"),$CA$5,0)+IF(AND(CG88=$CG$62,F37&lt;H37,G37="-"),$CA$5,0)+IF(AND(CG88=$CG$64,I37&lt;K37,J37="-"),$CA$5,0)+IF(AND(CG88=$CG$66,L37&lt;N37,M37="-"),$CA$5,0)+IF(AND(CG88=$CG$68,O37&lt;Q37,P37="-"),$CA$5,0)+IF(AND(CG88=$CG$70,R37&lt;T37,S37="-"),$CA$5,0)+IF(AND(CG88=$CG$72,U37&lt;W37,V37="-"),$CA$5,0)+IF(AND(CG88=$CG$74,X37&lt;Z37,Y37="-"),$CA$5,0)+IF(AND(CG88=$CG$76,AA37&lt;AC37,AB37="-"),$CA$5,0)+IF(AND(CG88=$CG$78,AD37&lt;AF37,AE37="-"),$CA$5,0)+IF(AND(CG88=$CG$80,AG37&lt;AI37,AH37="-"),$CA$5,0)+IF(AND(CG88=$CG$82,AJ37&lt;AL37,AK37="-"),$CA$5,0)+IF(AND(CG88=$CG$84,AM37&lt;AO37,AN37="-"),$CA$5,0)+IF(AND(CG88=$CG$86,AP37&lt;AR37,AQ37="-"),$CA$5,0)+IF(AND(CG88=$CG$88,AS37&lt;AU37,AT37="-"),$CA$5,0)+IF(AND(CG88=$CG$90,AV37&lt;AX37,AW37="-"),$CA$5,0)+IF(AND(CG88=$CG$92,AY37&lt;BA37,AZ37="-"),$CA$5,0)+IF(AND(CG88=$CG$94,BB37&lt;BD37,BC37="-"),$CA$5,0)+IF(AND(CG88=$CG$96,BE37&lt;BG37,BF37="-"),$CA$5,0)+IF(AND(CG88=$CG$98,BH37&lt;BJ37,BI37="-"),$CA$5,0)+IF(AND(CG88=$CG$100,BK37&lt;BM37,BL37="-"),$CA$5,0)+IF(AND(CG88=$CG$102,BN37&lt;BP37,BO37="-"),$CA$5,0)+IF(AND(CG88=$CG$104,BQ37&lt;BS37,BR37="-"),$CA$5,0)+IF(AND(CG88=$CG$106,BT37&lt;BV37,BU37="-"),$CA$5,0)</f>
        <v>0</v>
      </c>
      <c r="CT88" s="147">
        <f>IF(AND(CG88=$CG$60,C37&gt;E37,D37="DF"),$CB$5,0)+IF(AND(CG88=$CG$62,F37&gt;H37,G37="DF"),$CB$5,0)+IF(AND(CG88=$CG$64,I37&gt;K37,J37="DF"),$CB$5,0)+IF(AND(CG88=$CG$66,L37&gt;N37,M37="DF"),$CB$5,0)+IF(AND(CG88=$CG$68,O37&gt;Q37,P37="DF"),$CB$5,0)+IF(AND(CG88=$CG$70,R37&gt;T37,S37="DF"),$CB$5,0)+IF(AND(CG88=$CG$72,U37&gt;W37,V37="DF"),$CB$5,0)+IF(AND(CG88=$CG$74,X37&gt;Z37,Y37="DF"),$CB$5,0)+IF(AND(CG88=$CG$76,AA37&gt;AC37,AB37="DF"),$CB$5,0)+IF(AND(CG88=$CG$78,AD37&gt;AF37,AE37="DF"),$CB$5,0)+IF(AND(CG88=$CG$80,AG37&gt;AI37,AH37="DF"),$CB$5,0)+IF(AND(CG88=$CG$82,AJ37&gt;AL37,AK37="DF"),$CB$5,0)+IF(AND(CG88=$CG$84,AM37&gt;AO37,AN37="DF"),$CB$5,0)+IF(AND(CG88=$CG$86,AP37&gt;AR37,AQ37="DF"),$CB$5,0)+IF(AND(CG88=$CG$88,AS37&gt;AU37,AT37="DF"),$CB$5,0)+IF(AND(CG88=$CG$90,AV37&gt;AX37,AW37="DF"),$CB$5,0)+IF(AND(CG88=$CG$92,AY37&gt;BA37,AZ37="DF"),$CB$5,0)+IF(AND(CG88=$CG$94,BB37&gt;BD37,BC37="DF"),$CB$5,0)+IF(AND(CG88=$CG$96,BE37&gt;BG37,BF37="DF"),$CB$5,0)+IF(AND(CG88=$CG$98,BH37&gt;BJ37,BI37="DF"),$CB$5,0)+IF(AND(CG88=$CG$100,BK37&gt;BM37,BL37="DF"),$CB$5,0)+IF(AND(CG88=$CG$102,BN37&gt;BP37,BO37="DF"),$CB$5,0)+IF(AND(CG88=$CG$104,BQ37&gt;BS37,BR37="DF"),$CB$5,0)+IF(AND(CG88=$CG$106,BT37&gt;BV37,BU37="DF"),$CB$5,0)</f>
        <v>0</v>
      </c>
      <c r="CU88" s="148">
        <f>IF(AND(CG88=$CG$60,C37&lt;E37,D37="DF"),$CC$5,0)+IF(AND(CG88=$CG$62,F37&lt;H37,G37="DF"),$CC$5,0)+IF(AND(CG88=$CG$64,I37&lt;K37,J37="DF"),$CC$5,0)+IF(AND(CG88=$CG$66,L37&lt;N37,M37="DF"),$CC$5,0)+IF(AND(CG88=$CG$68,O37&lt;Q37,P37="DF"),$CC$5,0)+IF(AND(CG88=$CG$70,R37&lt;T37,S37="DF"),$CC$5,0)+IF(AND(CG88=$CG$72,U37&lt;W37,V37="DF"),$CC$5,0)+IF(AND(CG88=$CG$74,X37&lt;Z37,Y37="DF"),$CC$5,0)+IF(AND(CG88=$CG$76,AA37&lt;AC37,AB37="DF"),$CC$5,0)+IF(AND(CG88=$CG$78,AD37&lt;AF37,AE37="DF"),$CC$5,0)+IF(AND(CG88=$CG$80,AG37&lt;AI37,AH37="DF"),$CC$5,0)+IF(AND(CG88=$CG$82,AJ37&lt;AL37,AK37="DF"),$CC$5,0)+IF(AND(CG88=$CG$84,AM37&lt;AO37,AN37="DF"),$CC$5,0)+IF(AND(CG88=$CG$86,AP37&lt;AR37,AQ37="DF"),$CC$5,0)+IF(AND(CG88=$CG$88,AS37&lt;AU37,AT37="DF"),$CC$5,0)+IF(AND(CG88=$CG$90,AV37&lt;AX37,AW37="DF"),$CC$5,0)+IF(AND(CG88=$CG$92,AY37&lt;BA37,AZ37="DF"),$CC$5,0)+IF(AND(CG88=$CG$94,BB37&lt;BD37,BC37="DF"),$CC$5,0)+IF(AND(CG88=$CG$96,BE37&lt;BG37,BF37="DF"),$CC$5,0)+IF(AND(CG88=$CG$98,BH37&lt;BJ37,BI37="DF"),$CC$5,0)+IF(AND(CG88=$CG$100,BK37&lt;BM37,BL37="DF"),$CC$5,0)+IF(AND(CG88=$CG$102,BN37&lt;BP37,BO37="DF"),$CC$5,0)+IF(AND(CG88=$CG$104,BQ37&lt;BS37,BR37="DF"),$CC$5,0)+IF(AND(CG88=$CG$106,BT37&lt;BV37,BU37="DF"),$CC$5,0)</f>
        <v>0</v>
      </c>
      <c r="CV88" s="19"/>
      <c r="CW88" s="156">
        <f>IF(AND(CG88=$CG$60),SUM(C88),0)+IF(AND(CG88=$CG$62),SUM(F88),0)+IF(AND(CG88=$CG$64),SUM(I88),0)+IF(AND(CG88=$CG$66),SUM(L88),0)+IF(AND(CG88=$CG$68),SUM(O88),0)+IF(AND(CG88=$CG$70),SUM(R88),0)+IF(AND(CG88=$CG$72),SUM(U88),0)+IF(AND(CG88=$CG$74),SUM(X88),0)+IF(AND(CG88=$CG$76),SUM(AA88),0)+IF(AND(CG88=$CG$78),SUM(AD88),0)+IF(AND(CG88=$CG$80),SUM(AG88),0)+IF(AND(CG88=$CG$82),SUM(AJ88),0)+IF(AND(CG88=$CG$84),SUM(AM88),0)+IF(AND(CG88=$CG$86),SUM(AP88),0)+IF(AND(CG88=$CG$88),SUM(AS88),0)+IF(AND(CG88=$CG$90),SUM(AV88),0)+IF(AND(CG88=$CG$92),SUM(AY88),0)+IF(AND(CG88=$CG$94),SUM(BB88),0)+IF(AND(CG88=$CG$96),SUM(BE88),0)+IF(AND(CG88=$CG$98),SUM(BH88),0)+IF(AND(CG88=$CG$100),SUM(BK88),0)+IF(AND(CG88=$CG$102),SUM(BN88),0)+IF(AND(CG88=$CG$104),SUM(BQ88),0)+IF(AND(CG88=$CG$106),SUM(BT88),0)</f>
        <v>0</v>
      </c>
      <c r="CX88" s="136">
        <f>IF(AND(CG88=$CG$60),SUM(E88),0)+IF(AND(CG88=$CG$62),SUM(H88),0)+IF(AND(CG88=$CG$64),SUM(K88),0)+IF(AND(CG88=$CG$66),SUM(N88),0)+IF(AND(CG88=$CG$68),SUM(Q88),0)+IF(AND(CG88=$CG$70),SUM(T88),0)+IF(AND(CG88=$CG$72),SUM(W88),0)+IF(AND(CG88=$CG$74),SUM(Z88),0)+IF(AND(CG88=$CG$76),SUM(AC88),0)+IF(AND(CG88=$CG$78),SUM(AF88),0)+IF(AND(CG88=$CG$80),SUM(AI88),0)+IF(AND(CG88=$CG$82),SUM(AL88),0)+IF(AND(CG88=$CG$84),SUM(AO88),0)+IF(AND(CG88=$CG$86),SUM(AR88),0)+IF(AND(CG88=$CG$88),SUM(AU88),0)+IF(AND(CG88=$CG$90),SUM(AX88),0)+IF(AND(CG88=$CG$92),SUM(BA88),0)+IF(AND(CG88=$CG$94),SUM(BD88),0)+IF(AND(CG88=$CG$96),SUM(BG88),0)+IF(AND(CG88=$CG$98),SUM(BJ88),0)+IF(AND(CG88=$CG$100),SUM(BM88),0)+IF(AND(CG88=$CG$102),SUM(BP88),0)+IF(AND(CG88=$CG$104),SUM(BS88),0)+IF(AND(CG88=$CG$106),SUM(BV88),0)</f>
        <v>0</v>
      </c>
      <c r="CY88" s="159">
        <f>IF(AND(CG88=$CG$60),SUM(C37),0)+IF(AND(CG88=$CG$62),SUM(F37),0)+IF(AND(CG88=$CG$64),SUM(I37),0)+IF(AND(CG88=$CG$66),SUM(L37),0)+IF(AND(CG88=$CG$68),SUM(O37),0)+IF(AND(CG88=$CG$70),SUM(R37),0)+IF(AND(CG88=$CG$72),SUM(U37),0)+IF(AND(CG88=$CG$74),SUM(X37),0)+IF(AND(CG88=$CG$76),SUM(AA37),0)+IF(AND(CG88=$CG$78),SUM(AD37),0)+IF(AND(CG88=$CG$80),SUM(AG37),0)+IF(AND(CG88=$CG$82),SUM(AJ37),0)+IF(AND(CG88=$CG$84),SUM(AM37),0)+IF(AND(CG88=$CG$86),SUM(AP37),0)+IF(AND(CG88=$CG$88),SUM(AS37),0)+IF(AND(CG88=$CG$90),SUM(AV37),0)+IF(AND(CG88=$CG$92),SUM(AY37),0)+IF(AND(CG88=$CG$94),SUM(BB37),0)+IF(AND(CG88=$CG$96),SUM(BE37),0)+IF(AND(CG88=$CG$98),SUM(BH37),0)+IF(AND(CG88=$CG$100),SUM(BK37),0)+IF(AND(CG88=$CG$102),SUM(BN37),0)+IF(AND(CG88=$CG$104),SUM(BQ37),0)+IF(AND(CG88=$CG$106),SUM(BT37),0)</f>
        <v>0</v>
      </c>
      <c r="CZ88" s="148">
        <f>IF(AND(CG88=$CG$60),SUM(E37),0)+IF(AND(CG88=$CG$62),SUM(H37),0)+IF(AND(CG88=$CG$64),SUM(K37),0)+IF(AND(CG88=$CG$66),SUM(N37),0)+IF(AND(CG88=$CG$68),SUM(Q37),0)+IF(AND(CG88=$CG$70),SUM(T37),0)+IF(AND(CG88=$CG$72),SUM(W37),0)+IF(AND(CG88=$CG$74),SUM(Z37),0)+IF(AND(CG88=$CG$76),SUM(AC37),0)+IF(AND(CG88=$CG$78),SUM(AF37),0)+IF(AND(CG88=$CG$80),SUM(AI37),0)+IF(AND(CG88=$CG$82),SUM(AL37),0)+IF(AND(CG88=$CG$84),SUM(AO37),0)+IF(AND(CG88=$CG$86),SUM(AR37),0)+IF(AND(CG88=$CG$88),SUM(AU37),0)+IF(AND(CG88=$CG$90),SUM(AX37),0)+IF(AND(CG88=$CG$92),SUM(BA37),0)+IF(AND(CG88=$CG$94),SUM(BD37),0)+IF(AND(CG88=$CG$96),SUM(BG37),0)+IF(AND(CG88=$CG$98),SUM(BJ37),0)+IF(AND(CG88=$CG$100),SUM(BM37),0)+IF(AND(CG88=$CG$102),SUM(BP37),0)+IF(AND(CG88=$CG$104),SUM(BS37),0)+IF(AND(CG88=$CG$106),SUM(BV37),0)</f>
        <v>0</v>
      </c>
      <c r="DA88" s="69"/>
    </row>
    <row r="89" spans="2:105" s="69" customFormat="1" x14ac:dyDescent="0.35">
      <c r="B89" s="451" t="str">
        <f t="shared" ref="B89:B105" si="0">B38</f>
        <v>EQUIPO P</v>
      </c>
      <c r="C89" s="482" t="str">
        <f>IF(AV59&lt;&gt;"",AV59,"")</f>
        <v/>
      </c>
      <c r="D89" s="435"/>
      <c r="E89" s="462"/>
      <c r="F89" s="434" t="str">
        <f>IF(AV61&lt;&gt;"",AV61,"")</f>
        <v/>
      </c>
      <c r="G89" s="435"/>
      <c r="H89" s="462"/>
      <c r="I89" s="434" t="str">
        <f>IF(AV63&lt;&gt;"",AV63,"")</f>
        <v/>
      </c>
      <c r="J89" s="435"/>
      <c r="K89" s="462"/>
      <c r="L89" s="434" t="str">
        <f>IF(AV65&lt;&gt;"",AV65,"")</f>
        <v/>
      </c>
      <c r="M89" s="435"/>
      <c r="N89" s="462"/>
      <c r="O89" s="434" t="str">
        <f>IF(AV67&lt;&gt;"",AV67,"")</f>
        <v/>
      </c>
      <c r="P89" s="435"/>
      <c r="Q89" s="462"/>
      <c r="R89" s="434" t="str">
        <f>IF(AV69&lt;&gt;"",AV69,"")</f>
        <v/>
      </c>
      <c r="S89" s="435"/>
      <c r="T89" s="462"/>
      <c r="U89" s="434" t="str">
        <f>IF(AV71&lt;&gt;"",AV71,"")</f>
        <v/>
      </c>
      <c r="V89" s="435"/>
      <c r="W89" s="462"/>
      <c r="X89" s="434" t="str">
        <f>IF(AV73&lt;&gt;"",AV73,"")</f>
        <v/>
      </c>
      <c r="Y89" s="435"/>
      <c r="Z89" s="462"/>
      <c r="AA89" s="434" t="str">
        <f>IF(AV75&lt;&gt;"",AV75,"")</f>
        <v/>
      </c>
      <c r="AB89" s="435"/>
      <c r="AC89" s="462"/>
      <c r="AD89" s="434" t="str">
        <f>IF(AV77&lt;&gt;"",AV77,"")</f>
        <v/>
      </c>
      <c r="AE89" s="435"/>
      <c r="AF89" s="462"/>
      <c r="AG89" s="434" t="str">
        <f>IF(AV79&lt;&gt;"",AV79,"")</f>
        <v/>
      </c>
      <c r="AH89" s="435"/>
      <c r="AI89" s="462"/>
      <c r="AJ89" s="434" t="str">
        <f>IF(AV81&lt;&gt;"",AV81,"")</f>
        <v/>
      </c>
      <c r="AK89" s="435"/>
      <c r="AL89" s="462"/>
      <c r="AM89" s="434" t="str">
        <f>IF(AV83&lt;&gt;"",AV83,"")</f>
        <v/>
      </c>
      <c r="AN89" s="435"/>
      <c r="AO89" s="462"/>
      <c r="AP89" s="434" t="str">
        <f>IF(AV85&lt;&gt;"",AV85,"")</f>
        <v/>
      </c>
      <c r="AQ89" s="435"/>
      <c r="AR89" s="462"/>
      <c r="AS89" s="434" t="str">
        <f>IF(AV87&lt;&gt;"",AV87,"")</f>
        <v/>
      </c>
      <c r="AT89" s="435"/>
      <c r="AU89" s="462"/>
      <c r="AV89" s="445"/>
      <c r="AW89" s="446"/>
      <c r="AX89" s="481"/>
      <c r="AY89" s="471" t="str">
        <f>IF(ISNA(VLOOKUP(CONCATENATE($B89,AY$58,"2"),'P&amp;R'!$N$8:$Q$1113,2,FALSE)), "", VLOOKUP(CONCATENATE($B89,AY$58,"2"),'P&amp;R'!$N$8:$Q$1113,2,FALSE))</f>
        <v/>
      </c>
      <c r="AZ89" s="472"/>
      <c r="BA89" s="473"/>
      <c r="BB89" s="471" t="str">
        <f>IF(ISNA(VLOOKUP(CONCATENATE($B89,BB$58,"2"),'P&amp;R'!$N$8:$Q$1113,2,FALSE)), "", VLOOKUP(CONCATENATE($B89,BB$58,"2"),'P&amp;R'!$N$8:$Q$1113,2,FALSE))</f>
        <v/>
      </c>
      <c r="BC89" s="472"/>
      <c r="BD89" s="473"/>
      <c r="BE89" s="471" t="str">
        <f>IF(ISNA(VLOOKUP(CONCATENATE($B89,BE$58,"2"),'P&amp;R'!$N$8:$Q$1113,2,FALSE)), "", VLOOKUP(CONCATENATE($B89,BE$58,"2"),'P&amp;R'!$N$8:$Q$1113,2,FALSE))</f>
        <v/>
      </c>
      <c r="BF89" s="472"/>
      <c r="BG89" s="473"/>
      <c r="BH89" s="471" t="str">
        <f>IF(ISNA(VLOOKUP(CONCATENATE($B89,BH$58,"2"),'P&amp;R'!$N$8:$Q$1113,2,FALSE)), "", VLOOKUP(CONCATENATE($B89,BH$58,"2"),'P&amp;R'!$N$8:$Q$1113,2,FALSE))</f>
        <v/>
      </c>
      <c r="BI89" s="472"/>
      <c r="BJ89" s="473"/>
      <c r="BK89" s="471" t="str">
        <f>IF(ISNA(VLOOKUP(CONCATENATE($B89,BK$58,"2"),'P&amp;R'!$N$8:$Q$1113,2,FALSE)), "", VLOOKUP(CONCATENATE($B89,BK$58,"2"),'P&amp;R'!$N$8:$Q$1113,2,FALSE))</f>
        <v/>
      </c>
      <c r="BL89" s="472"/>
      <c r="BM89" s="473"/>
      <c r="BN89" s="471" t="str">
        <f>IF(ISNA(VLOOKUP(CONCATENATE($B89,BN$58,"2"),'P&amp;R'!$N$8:$Q$1113,2,FALSE)), "", VLOOKUP(CONCATENATE($B89,BN$58,"2"),'P&amp;R'!$N$8:$Q$1113,2,FALSE))</f>
        <v/>
      </c>
      <c r="BO89" s="472"/>
      <c r="BP89" s="473"/>
      <c r="BQ89" s="471" t="str">
        <f>IF(ISNA(VLOOKUP(CONCATENATE($B89,BQ$58,"2"),'P&amp;R'!$N$8:$Q$1113,2,FALSE)), "", VLOOKUP(CONCATENATE($B89,BQ$58,"2"),'P&amp;R'!$N$8:$Q$1113,2,FALSE))</f>
        <v/>
      </c>
      <c r="BR89" s="472"/>
      <c r="BS89" s="473"/>
      <c r="BT89" s="471" t="str">
        <f>IF(ISNA(VLOOKUP(CONCATENATE($B89,BT$58,"2"),'P&amp;R'!$N$8:$Q$1113,2,FALSE)), "", VLOOKUP(CONCATENATE($B89,BT$58,"2"),'P&amp;R'!$N$8:$Q$1113,2,FALSE))</f>
        <v/>
      </c>
      <c r="BU89" s="472"/>
      <c r="BV89" s="473"/>
      <c r="BW89" s="162"/>
      <c r="BX89" s="85"/>
      <c r="BY89" s="88"/>
      <c r="BZ89" s="88"/>
      <c r="CA89" s="88"/>
      <c r="CB89" s="92"/>
      <c r="CC89" s="92"/>
      <c r="CD89" s="96"/>
      <c r="CE89" s="96"/>
      <c r="CF89" s="100"/>
      <c r="CG89" s="104"/>
      <c r="CI89" s="122"/>
      <c r="CJ89" s="122"/>
      <c r="CK89" s="19"/>
      <c r="CL89" s="137"/>
      <c r="CM89" s="138"/>
      <c r="CN89" s="138"/>
      <c r="CO89" s="138"/>
      <c r="CP89" s="139"/>
      <c r="CQ89" s="143"/>
      <c r="CR89" s="144"/>
      <c r="CS89" s="144"/>
      <c r="CT89" s="144"/>
      <c r="CU89" s="145"/>
      <c r="CV89" s="19"/>
      <c r="CW89" s="154"/>
      <c r="CX89" s="155"/>
      <c r="CY89" s="160"/>
      <c r="CZ89" s="161"/>
    </row>
    <row r="90" spans="2:105" s="69" customFormat="1" x14ac:dyDescent="0.35">
      <c r="B90" s="432"/>
      <c r="C90" s="3" t="str">
        <f>IF(AX60&lt;&gt;"",AX60,"")</f>
        <v/>
      </c>
      <c r="D90" s="62" t="str">
        <f>IF(AW60&lt;&gt;"",AW60,"")</f>
        <v/>
      </c>
      <c r="E90" s="4" t="str">
        <f>IF(AV60&lt;&gt;"",AV60,"")</f>
        <v/>
      </c>
      <c r="F90" s="6" t="str">
        <f>IF(AX62&lt;&gt;"",AX62,"")</f>
        <v/>
      </c>
      <c r="G90" s="62" t="str">
        <f>IF(AW62&lt;&gt;"",AW62,"")</f>
        <v/>
      </c>
      <c r="H90" s="7" t="str">
        <f>IF(AV62&lt;&gt;"",AV62,"")</f>
        <v/>
      </c>
      <c r="I90" s="6" t="str">
        <f>IF(AX64&lt;&gt;"",AX64,"")</f>
        <v/>
      </c>
      <c r="J90" s="62" t="str">
        <f>IF(AW64&lt;&gt;"",AW64,"")</f>
        <v/>
      </c>
      <c r="K90" s="7" t="str">
        <f>IF(AV64&lt;&gt;"",AV64,"")</f>
        <v/>
      </c>
      <c r="L90" s="6" t="str">
        <f>IF(AX66&lt;&gt;"",AX66,"")</f>
        <v/>
      </c>
      <c r="M90" s="62" t="str">
        <f>IF(AW66&lt;&gt;"",AW66,"")</f>
        <v/>
      </c>
      <c r="N90" s="7" t="str">
        <f>IF(AV66&lt;&gt;"",AV66,"")</f>
        <v/>
      </c>
      <c r="O90" s="6" t="str">
        <f>IF(AX68&lt;&gt;"",AX68,"")</f>
        <v/>
      </c>
      <c r="P90" s="62" t="str">
        <f>IF(AW68&lt;&gt;"",AW68,"")</f>
        <v/>
      </c>
      <c r="Q90" s="7" t="str">
        <f>IF(AV68&lt;&gt;"",AV68,"")</f>
        <v/>
      </c>
      <c r="R90" s="6" t="str">
        <f>IF(AX70&lt;&gt;"",AX70,"")</f>
        <v/>
      </c>
      <c r="S90" s="62" t="str">
        <f>IF(AW70&lt;&gt;"",AW70,"")</f>
        <v/>
      </c>
      <c r="T90" s="7" t="str">
        <f>IF(AV70&lt;&gt;"",AV70,"")</f>
        <v/>
      </c>
      <c r="U90" s="6" t="str">
        <f>IF(AX72&lt;&gt;"",AX72,"")</f>
        <v/>
      </c>
      <c r="V90" s="62" t="str">
        <f>IF(AW72&lt;&gt;"",AW72,"")</f>
        <v/>
      </c>
      <c r="W90" s="7" t="str">
        <f>IF(AV72&lt;&gt;"",AV72,"")</f>
        <v/>
      </c>
      <c r="X90" s="6" t="str">
        <f>IF(AX74&lt;&gt;"",AX74,"")</f>
        <v/>
      </c>
      <c r="Y90" s="62" t="str">
        <f>IF(AW74&lt;&gt;"",AW74,"")</f>
        <v/>
      </c>
      <c r="Z90" s="7" t="str">
        <f>IF(AV74&lt;&gt;"",AV74,"")</f>
        <v/>
      </c>
      <c r="AA90" s="6" t="str">
        <f>IF(AX76&lt;&gt;"",AX76,"")</f>
        <v/>
      </c>
      <c r="AB90" s="62" t="str">
        <f>IF(AW76&lt;&gt;"",AW76,"")</f>
        <v/>
      </c>
      <c r="AC90" s="7" t="str">
        <f>IF(AV76&lt;&gt;"",AV76,"")</f>
        <v/>
      </c>
      <c r="AD90" s="6" t="str">
        <f>IF(AX78&lt;&gt;"",AX78,"")</f>
        <v/>
      </c>
      <c r="AE90" s="62" t="str">
        <f>IF(AW78&lt;&gt;"",AW78,"")</f>
        <v/>
      </c>
      <c r="AF90" s="7" t="str">
        <f>IF(AV78&lt;&gt;"",AV78,"")</f>
        <v/>
      </c>
      <c r="AG90" s="6" t="str">
        <f>IF(AX80&lt;&gt;"",AX80,"")</f>
        <v/>
      </c>
      <c r="AH90" s="62" t="str">
        <f>IF(AW80&lt;&gt;"",AW80,"")</f>
        <v/>
      </c>
      <c r="AI90" s="7" t="str">
        <f>IF(AV80&lt;&gt;"",AV80,"")</f>
        <v/>
      </c>
      <c r="AJ90" s="6" t="str">
        <f>IF(AX82&lt;&gt;"",AX82,"")</f>
        <v/>
      </c>
      <c r="AK90" s="62" t="str">
        <f>IF(AW82&lt;&gt;"",AW82,"")</f>
        <v/>
      </c>
      <c r="AL90" s="7" t="str">
        <f>IF(AV82&lt;&gt;"",AV82,"")</f>
        <v/>
      </c>
      <c r="AM90" s="6" t="str">
        <f>IF(AX84&lt;&gt;"",AX84,"")</f>
        <v/>
      </c>
      <c r="AN90" s="62" t="str">
        <f>IF(AW84&lt;&gt;"",AW84,"")</f>
        <v/>
      </c>
      <c r="AO90" s="7" t="str">
        <f>IF(AV84&lt;&gt;"",AV84,"")</f>
        <v/>
      </c>
      <c r="AP90" s="6" t="str">
        <f>IF(AX86&lt;&gt;"",AX86,"")</f>
        <v/>
      </c>
      <c r="AQ90" s="62" t="str">
        <f>IF(AW86&lt;&gt;"",AW86,"")</f>
        <v/>
      </c>
      <c r="AR90" s="7" t="str">
        <f>IF(AV86&lt;&gt;"",AV86,"")</f>
        <v/>
      </c>
      <c r="AS90" s="6" t="str">
        <f>IF(AX88&lt;&gt;"",AX88,"")</f>
        <v/>
      </c>
      <c r="AT90" s="62" t="str">
        <f>IF(AW88&lt;&gt;"",AW88,"")</f>
        <v/>
      </c>
      <c r="AU90" s="7" t="str">
        <f>IF(AV88&lt;&gt;"",AV88,"")</f>
        <v/>
      </c>
      <c r="AV90" s="8"/>
      <c r="AW90" s="63"/>
      <c r="AX90" s="9"/>
      <c r="AY90" s="316" t="str">
        <f>IF(ISNA(VLOOKUP(CONCATENATE($B89,AY$58,"2"),'P&amp;R'!$N$8:$Q$1113,3,FALSE)), "", VLOOKUP(CONCATENATE($B89,AY$58,"2"),'P&amp;R'!$N$8:$Q$1113,3,FALSE))</f>
        <v/>
      </c>
      <c r="AZ90" s="316" t="str">
        <f>IF(ISNA(VLOOKUP(CONCATENATE($B89,AY$58,"2"),'P&amp;R'!$N$8:$Q$1113,4,FALSE)), "", VLOOKUP(CONCATENATE($B89,AY$58,"2"),'P&amp;R'!$N$8:$Q$1113,4,FALSE))</f>
        <v/>
      </c>
      <c r="BA90" s="317" t="str">
        <f>IF(ISNA(VLOOKUP(CONCATENATE(AY$58,$B89,"2"),'P&amp;R'!$N$8:$Q$1113,3,FALSE)), "", VLOOKUP(CONCATENATE(AY$58,$B89,"2"),'P&amp;R'!$N$8:$Q$1113,3,FALSE))</f>
        <v/>
      </c>
      <c r="BB90" s="316" t="str">
        <f>IF(ISNA(VLOOKUP(CONCATENATE($B89,BB$58,"2"),'P&amp;R'!$N$8:$Q$1113,3,FALSE)), "", VLOOKUP(CONCATENATE($B89,BB$58,"2"),'P&amp;R'!$N$8:$Q$1113,3,FALSE))</f>
        <v/>
      </c>
      <c r="BC90" s="316" t="str">
        <f>IF(ISNA(VLOOKUP(CONCATENATE($B89,BB$58,"2"),'P&amp;R'!$N$8:$Q$1113,4,FALSE)), "", VLOOKUP(CONCATENATE($B89,BB$58,"2"),'P&amp;R'!$N$8:$Q$1113,4,FALSE))</f>
        <v/>
      </c>
      <c r="BD90" s="317" t="str">
        <f>IF(ISNA(VLOOKUP(CONCATENATE(BB$58,$B89,"2"),'P&amp;R'!$N$8:$Q$1113,3,FALSE)), "", VLOOKUP(CONCATENATE(BB$58,$B89,"2"),'P&amp;R'!$N$8:$Q$1113,3,FALSE))</f>
        <v/>
      </c>
      <c r="BE90" s="316" t="str">
        <f>IF(ISNA(VLOOKUP(CONCATENATE($B89,BE$58,"2"),'P&amp;R'!$N$8:$Q$1113,3,FALSE)), "", VLOOKUP(CONCATENATE($B89,BE$58,"2"),'P&amp;R'!$N$8:$Q$1113,3,FALSE))</f>
        <v/>
      </c>
      <c r="BF90" s="316" t="str">
        <f>IF(ISNA(VLOOKUP(CONCATENATE($B89,BE$58,"2"),'P&amp;R'!$N$8:$Q$1113,4,FALSE)), "", VLOOKUP(CONCATENATE($B89,BE$58,"2"),'P&amp;R'!$N$8:$Q$1113,4,FALSE))</f>
        <v/>
      </c>
      <c r="BG90" s="317" t="str">
        <f>IF(ISNA(VLOOKUP(CONCATENATE(BE$58,$B89,"2"),'P&amp;R'!$N$8:$Q$1113,3,FALSE)), "", VLOOKUP(CONCATENATE(BE$58,$B89,"2"),'P&amp;R'!$N$8:$Q$1113,3,FALSE))</f>
        <v/>
      </c>
      <c r="BH90" s="316" t="str">
        <f>IF(ISNA(VLOOKUP(CONCATENATE($B89,BH$58,"2"),'P&amp;R'!$N$8:$Q$1113,3,FALSE)), "", VLOOKUP(CONCATENATE($B89,BH$58,"2"),'P&amp;R'!$N$8:$Q$1113,3,FALSE))</f>
        <v/>
      </c>
      <c r="BI90" s="316" t="str">
        <f>IF(ISNA(VLOOKUP(CONCATENATE($B89,BH$58,"2"),'P&amp;R'!$N$8:$Q$1113,4,FALSE)), "", VLOOKUP(CONCATENATE($B89,BH$58,"2"),'P&amp;R'!$N$8:$Q$1113,4,FALSE))</f>
        <v/>
      </c>
      <c r="BJ90" s="317" t="str">
        <f>IF(ISNA(VLOOKUP(CONCATENATE(BH$58,$B89,"2"),'P&amp;R'!$N$8:$Q$1113,3,FALSE)), "", VLOOKUP(CONCATENATE(BH$58,$B89,"2"),'P&amp;R'!$N$8:$Q$1113,3,FALSE))</f>
        <v/>
      </c>
      <c r="BK90" s="316" t="str">
        <f>IF(ISNA(VLOOKUP(CONCATENATE($B89,BK$58,"2"),'P&amp;R'!$N$8:$Q$1113,3,FALSE)), "", VLOOKUP(CONCATENATE($B89,BK$58,"2"),'P&amp;R'!$N$8:$Q$1113,3,FALSE))</f>
        <v/>
      </c>
      <c r="BL90" s="316" t="str">
        <f>IF(ISNA(VLOOKUP(CONCATENATE($B89,BK$58,"2"),'P&amp;R'!$N$8:$Q$1113,4,FALSE)), "", VLOOKUP(CONCATENATE($B89,BK$58,"2"),'P&amp;R'!$N$8:$Q$1113,4,FALSE))</f>
        <v/>
      </c>
      <c r="BM90" s="317" t="str">
        <f>IF(ISNA(VLOOKUP(CONCATENATE(BK$58,$B89,"2"),'P&amp;R'!$N$8:$Q$1113,3,FALSE)), "", VLOOKUP(CONCATENATE(BK$58,$B89,"2"),'P&amp;R'!$N$8:$Q$1113,3,FALSE))</f>
        <v/>
      </c>
      <c r="BN90" s="316" t="str">
        <f>IF(ISNA(VLOOKUP(CONCATENATE($B89,BN$58,"2"),'P&amp;R'!$N$8:$Q$1113,3,FALSE)), "", VLOOKUP(CONCATENATE($B89,BN$58,"2"),'P&amp;R'!$N$8:$Q$1113,3,FALSE))</f>
        <v/>
      </c>
      <c r="BO90" s="316" t="str">
        <f>IF(ISNA(VLOOKUP(CONCATENATE($B89,BN$58,"2"),'P&amp;R'!$N$8:$Q$1113,4,FALSE)), "", VLOOKUP(CONCATENATE($B89,BN$58,"2"),'P&amp;R'!$N$8:$Q$1113,4,FALSE))</f>
        <v/>
      </c>
      <c r="BP90" s="317" t="str">
        <f>IF(ISNA(VLOOKUP(CONCATENATE(BN$58,$B89,"2"),'P&amp;R'!$N$8:$Q$1113,3,FALSE)), "", VLOOKUP(CONCATENATE(BN$58,$B89,"2"),'P&amp;R'!$N$8:$Q$1113,3,FALSE))</f>
        <v/>
      </c>
      <c r="BQ90" s="316" t="str">
        <f>IF(ISNA(VLOOKUP(CONCATENATE($B89,BQ$58,"2"),'P&amp;R'!$N$8:$Q$1113,3,FALSE)), "", VLOOKUP(CONCATENATE($B89,BQ$58,"2"),'P&amp;R'!$N$8:$Q$1113,3,FALSE))</f>
        <v/>
      </c>
      <c r="BR90" s="316" t="str">
        <f>IF(ISNA(VLOOKUP(CONCATENATE($B89,BQ$58,"2"),'P&amp;R'!$N$8:$Q$1113,4,FALSE)), "", VLOOKUP(CONCATENATE($B89,BQ$58,"2"),'P&amp;R'!$N$8:$Q$1113,4,FALSE))</f>
        <v/>
      </c>
      <c r="BS90" s="317" t="str">
        <f>IF(ISNA(VLOOKUP(CONCATENATE(BQ$58,$B89,"2"),'P&amp;R'!$N$8:$Q$1113,3,FALSE)), "", VLOOKUP(CONCATENATE(BQ$58,$B89,"2"),'P&amp;R'!$N$8:$Q$1113,3,FALSE))</f>
        <v/>
      </c>
      <c r="BT90" s="316" t="str">
        <f>IF(ISNA(VLOOKUP(CONCATENATE($B89,BT$58,"2"),'P&amp;R'!$N$8:$Q$1113,3,FALSE)), "", VLOOKUP(CONCATENATE($B89,BT$58,"2"),'P&amp;R'!$N$8:$Q$1113,3,FALSE))</f>
        <v/>
      </c>
      <c r="BU90" s="316" t="str">
        <f>IF(ISNA(VLOOKUP(CONCATENATE($B89,BT$58,"2"),'P&amp;R'!$N$8:$Q$1113,4,FALSE)), "", VLOOKUP(CONCATENATE($B89,BT$58,"2"),'P&amp;R'!$N$8:$Q$1113,4,FALSE))</f>
        <v/>
      </c>
      <c r="BV90" s="317" t="str">
        <f>IF(ISNA(VLOOKUP(CONCATENATE(BT$58,$B89,"2"),'P&amp;R'!$N$8:$Q$1113,3,FALSE)), "", VLOOKUP(CONCATENATE(BT$58,$B89,"2"),'P&amp;R'!$N$8:$Q$1113,3,FALSE))</f>
        <v/>
      </c>
      <c r="BW90" s="163"/>
      <c r="BX90" s="86">
        <f>SUM(BY90:CC90)</f>
        <v>0</v>
      </c>
      <c r="BY90" s="89">
        <f>IF(AND(D90&lt;&gt;"DF",C90&gt;E90),1,0)+IF(AND(G90&lt;&gt;"DF",F90&gt;H90),1,0)+IF(AND(J90&lt;&gt;"DF",I90&gt;K90),1,0)+IF(AND(M90&lt;&gt;"DF",L90&gt;N90),1,0)+IF(AND(P90&lt;&gt;"DF",O90&gt;Q90),1,0)+IF(AND(S90&lt;&gt;"DF",R90&gt;T90),1,0)+IF(AND(V90&lt;&gt;"DF",U90&gt;W90),1,0)+IF(AND(Y90&lt;&gt;"DF",X90&gt;Z90),1,0)+IF(AND(AB90&lt;&gt;"DF",AA90&gt;AC90),1,0)+IF(AND(AE90&lt;&gt;"DF",AD90&gt;AF90),1,0)+IF(AND(AH90&lt;&gt;"DF",AG90&gt;AI90),1,0)+IF(AND(AK90&lt;&gt;"DF",AJ90&gt;AL90),1,0)+IF(AND(AN90&lt;&gt;"DF",AM90&gt;AO90),1,0)+IF(AND(AQ90&lt;&gt;"DF",AP90&gt;AR90),1,0)+IF(AND(AT90&lt;&gt;"DF",AS90&gt;AU90),1,0)+IF(AND(AW90&lt;&gt;"DF",AV90&gt;AX90),1,0)+IF(AND(AZ90&lt;&gt;"DF",AY90&gt;BA90),1,0)+IF(AND(BC90&lt;&gt;"DF",BB90&gt;BD90),1,0)+IF(AND(BF90&lt;&gt;"DF",BE90&gt;BG90),1,0)+IF(AND(BI90&lt;&gt;"DF",BH90&gt;BJ90),1,0)+IF(AND(BL90&lt;&gt;"DF",BK90&gt;BM90),1,0)+IF(AND(BO90&lt;&gt;"DF",BN90&gt;BP90),1,0)+IF(AND(BR90&lt;&gt;"DF",BQ90&gt;BS90),1,0)+IF(AND(BU90&lt;&gt;"DF",BT90&gt;BV90),1,0)+BY39</f>
        <v>0</v>
      </c>
      <c r="BZ90" s="89">
        <f>IF(AND(C90=E90,C90&lt;&gt;"",E90&lt;&gt;""),1,0)+IF(AND(F90=H90,F90&lt;&gt;"",H90&lt;&gt;""),1,0)+IF(AND(I90=K90,I90&lt;&gt;"",K90&lt;&gt;""),1,0)+IF(AND(L90=N90,L90&lt;&gt;"",N90&lt;&gt;""),1,0)+IF(AND(O90=Q90,O90&lt;&gt;"",Q90&lt;&gt;""),1,0)+IF(AND(R90=T90,R90&lt;&gt;"",T90&lt;&gt;""),1,0)+IF(AND(U90=W90,U90&lt;&gt;"",W90&lt;&gt;""),1,0)+IF(AND(X90=Z90,X90&lt;&gt;"",Z90&lt;&gt;""),1,0)+IF(AND(AA90=AC90,AA90&lt;&gt;"",AC90&lt;&gt;""),1,0)+IF(AND(AD90=AF90,AD90&lt;&gt;"",AF90&lt;&gt;""),1,0)+IF(AND(AG90=AI90,AG90&lt;&gt;"",AI90&lt;&gt;""),1,0)+IF(AND(AJ90=AL90,AJ90&lt;&gt;"",AL90&lt;&gt;""),1,0)+IF(AND(AM90=AO90,AM90&lt;&gt;"",AO90&lt;&gt;""),1,0)+IF(AND(AP90=AR90,AP90&lt;&gt;"",AR90&lt;&gt;""),1,0)+IF(AND(AS90=AU90,AS90&lt;&gt;"",AU90&lt;&gt;""),1,0)+IF(AND(AV90=AX90,AV90&lt;&gt;"",AX90&lt;&gt;""),1,0)+IF(AND(AY90=BA90,AY90&lt;&gt;"",BA90&lt;&gt;""),1,0)+IF(AND(BB90=BD90,BB90&lt;&gt;"",BD90&lt;&gt;""),1,0)+IF(AND(BE90=BG90,BE90&lt;&gt;"",BG90&lt;&gt;""),1,0)+IF(AND(BH90=BJ90,BH90&lt;&gt;"",BJ90&lt;&gt;""),1,0)+IF(AND(BK90=BM90,BK90&lt;&gt;"",BM90&lt;&gt;""),1,0)+IF(AND(BN90=BP90,BN90&lt;&gt;"",BP90&lt;&gt;""),1,0)+IF(AND(BQ90=BS90,BQ90&lt;&gt;"",BS90&lt;&gt;""),1,0)+IF(AND(BT90=BV90,BT90&lt;&gt;"",BV90&lt;&gt;""),1,0)+BZ39</f>
        <v>0</v>
      </c>
      <c r="CA90" s="89">
        <f>IF(AND(D90&lt;&gt;"DF",C90&lt;E90),1,0)+IF(AND(G90&lt;&gt;"DF",F90&lt;H90),1,0)+IF(AND(J90&lt;&gt;"DF",I90&lt;K90),1,0)+IF(AND(M90&lt;&gt;"DF",L90&lt;N90),1,0)+IF(AND(P90&lt;&gt;"DF",O90&lt;Q90),1,0)+IF(AND(S90&lt;&gt;"DF",R90&lt;T90),1,0)+IF(AND(V90&lt;&gt;"DF",U90&lt;W90),1,0)+IF(AND(Y90&lt;&gt;"DF",X90&lt;Z90),1,0)+IF(AND(AB90&lt;&gt;"DF",AA90&lt;AC90),1,0)+IF(AND(AE90&lt;&gt;"DF",AD90&lt;AF90),1,0)+IF(AND(AH90&lt;&gt;"DF",AG90&lt;AI90),1,0)+IF(AND(AK90&lt;&gt;"DF",AJ90&lt;AL90),1,0)+IF(AND(AN90&lt;&gt;"DF",AM90&lt;AO90),1,0)+IF(AND(AQ90&lt;&gt;"DF",AP90&lt;AR90),1,0)+IF(AND(AT90&lt;&gt;"DF",AS90&lt;AU90),1,0)+IF(AND(AW90&lt;&gt;"DF",AV90&lt;AX90),1,0)+IF(AND(AZ90&lt;&gt;"DF",AY90&lt;BA90),1,0)+IF(AND(BC90&lt;&gt;"DF",BB90&lt;BD90),1,0)+IF(AND(BF90&lt;&gt;"DF",BE90&lt;BG90),1,0)+IF(AND(BI90&lt;&gt;"DF",BH90&lt;BJ90),1,0)+IF(AND(BL90&lt;&gt;"DF",BK90&lt;BM90),1,0)+IF(AND(BO90&lt;&gt;"DF",BN90&lt;BP90),1,0)+IF(AND(BR90&lt;&gt;"DF",BQ90&lt;BS90),1,0)+IF(AND(BU90&lt;&gt;"DF",BT90&lt;BV90),1,0)+CA39</f>
        <v>0</v>
      </c>
      <c r="CB90" s="93">
        <f>IF(AND(D90="DF",C90&gt;E90),1,0)+IF(AND(G90="DF",F90&gt;H90),1,0)+IF(AND(J90="DF",I90&gt;K90),1,0)+IF(AND(M90="DF",L90&gt;N90),1,0)+IF(AND(P90="DF",O90&gt;Q90),1,0)+IF(AND(S90="DF",R90&gt;T90),1,0)+IF(AND(V90="DF",U90&gt;W90),1,0)+IF(AND(Y90="DF",X90&gt;Z90),1,0)+IF(AND(AB90="DF",AA90&gt;AC90),1,0)+IF(AND(AE90="DF",AD90&gt;AF90),1,0)+IF(AND(AH90="DF",AG90&gt;AI90),1,0)+IF(AND(AK90="DF",AJ90&gt;AL90),1,0)+IF(AND(AN90="DF",AM90&gt;AO90),1,0)+IF(AND(AQ90="DF",AP90&gt;AR90),1,0)+IF(AND(AT90="DF",AS90&gt;AU90),1,0)+IF(AND(AW90="DF",AV90&gt;AX90),1,0)+IF(AND(AZ90="DF",AY90&gt;BA90),1,0)+IF(AND(BC90="DF",BB90&gt;BD90),1,0)+IF(AND(BF90="DF",BE90&gt;BG90),1,0)+IF(AND(BI90="DF",BH90&gt;BJ90),1,0)+IF(AND(BL90="DF",BK90&gt;BM90),1,0)+IF(AND(BO90="DF",BN90&gt;BP90),1,0)+IF(AND(BR90="DF",BQ90&gt;BS90),1,0)+IF(AND(BU90="DF",BT90&gt;BV90),1,0)+CB39</f>
        <v>0</v>
      </c>
      <c r="CC90" s="93">
        <f>IF(AND(D90="DF",C90&lt;E90),1,0)+IF(AND(G90="DF",F90&lt;H90),1,0)+IF(AND(J90="DF",I90&lt;K90),1,0)+IF(AND(M90="DF",L90&lt;N90),1,0)+IF(AND(P90="DF",O90&lt;Q90),1,0)+IF(AND(S90="DF",R90&lt;T90),1,0)+IF(AND(V90="DF",U90&lt;W90),1,0)+IF(AND(Y90="DF",X90&lt;Z90),1,0)+IF(AND(AB90="DF",AA90&lt;AC90),1,0)+IF(AND(AE90="DF",AD90&lt;AF90),1,0)+IF(AND(AH90="DF",AG90&lt;AI90),1,0)+IF(AND(AK90="DF",AJ90&lt;AL90),1,0)+IF(AND(AN90="DF",AM90&lt;AO90),1,0)+IF(AND(AQ90="DF",AP90&lt;AR90),1,0)+IF(AND(AT90="DF",AS90&lt;AU90),1,0)+IF(AND(AW90="DF",AV90&lt;AX90),1,0)+IF(AND(AZ90="DF",AY90&lt;BA90),1,0)+IF(AND(BC90="DF",BB90&lt;BD90),1,0)+IF(AND(BF90="DF",BE90&lt;BG90),1,0)+IF(AND(BI90="DF",BH90&lt;BJ90),1,0)+IF(AND(BL90="DF",BK90&lt;BM90),1,0)+IF(AND(BO90="DF",BN90&lt;BP90),1,0)+IF(AND(BR90="DF",BQ90&lt;BS90),1,0)+IF(AND(BU90="DF",BT90&lt;BV90),1,0)+CC39</f>
        <v>0</v>
      </c>
      <c r="CD90" s="97">
        <f>SUM(C90)+SUM(F90)+SUM(I90)+SUM(L90)+SUM(O90)+SUM(R90)+SUM(U90)+SUM(X90)+SUM(AA90)+SUM(AD90)+SUM(AG90)+SUM(AJ90)+SUM(AM90)+SUM(AP90)+SUM(AS90)+SUM(AV90)+SUM(AY90)+SUM(BB90)+SUM(BE90)+SUM(BH90)+SUM(BK90)+SUM(BN90)+SUM(BQ90)+SUM(BT90)+CD39</f>
        <v>0</v>
      </c>
      <c r="CE90" s="97">
        <f>SUM(E90)+SUM(H90)+SUM(K90)+SUM(N90)+SUM(Q90)+SUM(T90)+SUM(W90)+SUM(Z90)+SUM(AC90)+SUM(AF90)+SUM(AI90)+SUM(AL90)+SUM(AO90)+SUM(AR90)+SUM(AU90)+SUM(AX90)+SUM(BA90)+SUM(BD90)+SUM(BG90)+SUM(BJ90)+SUM(BM90)+SUM(BP90)+SUM(BS90)+SUM(BV90)+CE39</f>
        <v>0</v>
      </c>
      <c r="CF90" s="101">
        <f>CD90-CE90</f>
        <v>0</v>
      </c>
      <c r="CG90" s="105">
        <f>SUM(BY90*$BY$5)+SUM(BZ90*$BZ$5)+SUM(CA90*$CA$5)+SUM(CB90*$CB$5)+SUM(CC90*$CC$5)</f>
        <v>0</v>
      </c>
      <c r="CI90" s="129">
        <f>SUM(CL90:CU90)</f>
        <v>0</v>
      </c>
      <c r="CJ90" s="129">
        <f>(CW90+CY90)-(CX90+CZ90)</f>
        <v>0</v>
      </c>
      <c r="CK90" s="19"/>
      <c r="CL90" s="140">
        <f>IF(AND(CG90=$CG$60,C90&gt;E90,D90="-"),$BY$5,0)+IF(AND(CG90=$CG$62,F90&gt;H90,G90="-"),$BY$5,0)+IF(AND(CG90=$CG$64,I90&gt;K90,J90="-"),$BY$5,0)+IF(AND(CG90=$CG$66,L90&gt;N90,M90="-"),$BY$5,0)+IF(AND(CG90=$CG$68,O90&gt;Q90,P90="-"),$BY$5,0)+IF(AND(CG90=$CG$70,R90&gt;T90,S90="-"),$BY$5,0)+IF(AND(CG90=$CG$72,U90&gt;W90,V90="-"),$BY$5,0)+IF(AND(CG90=$CG$74,X90&gt;Z90,Y90="-"),$BY$5,0)+IF(AND(CG90=$CG$76,AA90&gt;AC90,AB90="-"),$BY$5,0)+IF(AND(CG90=$CG$78,AD90&gt;AF90,AE90="-"),$BY$5,0)+IF(AND(CG90=$CG$80,AG90&gt;AI90,AH90="-"),$BY$5,0)+IF(AND(CG90=$CG$82,AJ90&gt;AL90,AK90="-"),$BY$5,0)+IF(AND(CG90=$CG$84,AM90&gt;AO90,AN90="-"),$BY$5,0)+IF(AND(CG90=$CG$86,AP90&gt;AR90,AQ90="-"),$BY$5,0)+IF(AND(CG90=$CG$88,AS90&gt;AU90,AT90="-"),$BY$5,0)+IF(AND(CG90=$CG$90,AV90&gt;AX90,AW90="-"),$BY$5,0)+IF(AND(CG90=$CG$92,AY90&gt;BA90,AZ90="-"),$BY$5,0)+IF(AND(CG90=$CG$94,BB90&gt;BD90,BC90="-"),$BY$5,0)+IF(AND(CG90=$CG$96,BE90&gt;BG90,BF90="-"),$BY$5,0)+IF(AND(CG90=$CG$98,BH90&gt;BJ90,BI90="-"),$BY$5,0)+IF(AND(CG90=$CG$100,BK90&gt;BM90,BL90="-"),$BY$5,0)+IF(AND(CG90=$CG$102,BN90&gt;BP90,BO90="-"),$BY$5,0)+IF(AND(CG90=$CG$104,BQ90&gt;BS90,BR90="-"),$BY$5,0)+IF(AND(CG90=$CG$106,BT90&gt;BV90,BU90="-"),$BY$5,0)</f>
        <v>0</v>
      </c>
      <c r="CM90" s="141">
        <f>IF(AND(CG90=$CG$60,C90=E90,E90&lt;&gt;"",D90="-"),$BZ$5,0)+IF(AND(CG90=$CG$62,F90=H90,H90&lt;&gt;"",G90="-"),$BZ$5,0)+IF(AND(CG90=$CG$64,I90=K90,K90&lt;&gt;"",J90="-"),$BZ$5,0)+IF(AND(CG90=$CG$66,L90=N90,N90&lt;&gt;"",M90="-"),$BZ$5,0)+IF(AND(CG90=$CG$68,O90=Q90,Q90&lt;&gt;"",P90="-"),$BZ$5,0)+IF(AND(CG90=$CG$70,R90=T90,T90&lt;&gt;"",S90="-"),$BZ$5,0)+IF(AND(CG90=$CG$72,U90=W90,W90&lt;&gt;"",V90="-"),$BZ$5,0)+IF(AND(CG90=$CG$74,X90=Z90,Z90&lt;&gt;"",Y90="-"),$BZ$5,0)+IF(AND(CG90=$CG$76,AA90=AC90,AC90&lt;&gt;"",AB90="-"),$BZ$5,0)+IF(AND(CG90=$CG$78,AD90=AF90,AF90&lt;&gt;"",AE90="-"),$BZ$5,0)+IF(AND(CG90=$CG$80,AG90=AI90,AI90&lt;&gt;"",AH90="-"),$BZ$5,0)+IF(AND(CG90=$CG$82,AJ90=AL90,AL90&lt;&gt;"",AK90="-"),$BZ$5,0)+IF(AND(CG90=$CG$84,AM90=AO90,AO90&lt;&gt;"",AN90="-"),$BZ$5,0)+IF(AND(CG90=$CG$86,AP90=AR90,AR90&lt;&gt;"",AQ90="-"),$BZ$5,0)+IF(AND(CG90=$CG$88,AS90=AU90,AU90&lt;&gt;"",AT90="-"),$BZ$5,0)+IF(AND(CG90=$CG$90,AV90=AX90,AX90&lt;&gt;"",AW90="-"),$BZ$5,0)+IF(AND(CG90=$CG$92,AY90=BA90,BA90&lt;&gt;"",AZ90="-"),$BZ$5,0)+IF(AND(CG90=$CG$94,BB90=BD90,BD90&lt;&gt;"",BC90="-"),$BZ$5,0)+IF(AND(CG90=$CG$96,BE90=BG90,BG90&lt;&gt;"",BF90="-"),$BZ$5,0)+IF(AND(CG90=$CG$98,BH90=BJ90,BJ90&lt;&gt;"",BI90="-"),$BZ$5,0)+IF(AND(CG90=$CG$100,BK90=BM90,BM90&lt;&gt;"",BL90="-"),$BZ$5,0)+IF(AND(CG90=$CG$102,BN90=BP90,BP90&lt;&gt;"",BO90="-"),$BZ$5,0)+IF(AND(CG90=$CG$104,BQ90=BS90,BS90&lt;&gt;"",BR90="-"),$BZ$5,0)+IF(AND(CG90=$CG$106,BT90=BV90,BV90&lt;&gt;"",BU90="-"),$BZ$5,0)</f>
        <v>0</v>
      </c>
      <c r="CN90" s="141">
        <f>IF(AND(CG90=$CG$60,C90&lt;E90,D90="-"),$CA$5,0)+IF(AND(CG90=$CG$62,F90&lt;H90,G90="-"),$CA$5,0)+IF(AND(CG90=$CG$64,I90&lt;K90,J90="-"),$CA$5,0)+IF(AND(CG90=$CG$66,L90&lt;N90,M90="-"),$CA$5,0)+IF(AND(CG90=$CG$68,O90&lt;Q90,P90="-"),$CA$5,0)+IF(AND(CG90=$CG$70,R90&lt;T90,S90="-"),$CA$5,0)+IF(AND(CG90=$CG$72,U90&lt;W90,V90="-"),$CA$5,0)+IF(AND(CG90=$CG$74,X90&lt;Z90,Y90="-"),$CA$5,0)+IF(AND(CG90=$CG$76,AA90&lt;AC90,AB90="-"),$CA$5,0)+IF(AND(CG90=$CG$78,AD90&lt;AF90,AE90="-"),$CA$5,0)+IF(AND(CG90=$CG$80,AG90&lt;AI90,AH90="-"),$CA$5,0)+IF(AND(CG90=$CG$82,AJ90&lt;AL90,AK90="-"),$CA$5,0)+IF(AND(CG90=$CG$84,AM90&lt;AO90,AN90="-"),$CA$5,0)+IF(AND(CG90=$CG$86,AP90&lt;AR90,AQ90="-"),$CA$5,0)+IF(AND(CG90=$CG$88,AS90&lt;AU90,AT90="-"),$CA$5,0)+IF(AND(CG90=$CG$90,AV90&lt;AX90,AW90="-"),$CA$5,0)+IF(AND(CG90=$CG$92,AY90&lt;BA90,AZ90="-"),$CA$5,0)+IF(AND(CG90=$CG$94,BB90&lt;BD90,BC90="-"),$CA$5,0)+IF(AND(CG90=$CG$96,BE90&lt;BG90,BF90="-"),$CA$5,0)+IF(AND(CG90=$CG$98,BH90&lt;BJ90,BI90="-"),$CA$5,0)+IF(AND(CG90=$CG$100,BK90&lt;BM90,BL90="-"),$CA$5,0)+IF(AND(CG90=$CG$102,BN90&lt;BP90,BO90="-"),$CA$5,0)+IF(AND(CG90=$CG$104,BQ90&lt;BS90,BR90="-"),$CA$5,0)+IF(AND(CG90=$CG$106,BT90&lt;BV90,BU90="-"),$CA$5,0)</f>
        <v>0</v>
      </c>
      <c r="CO90" s="141">
        <f>IF(AND(CG90=$CG$60,C90&gt;E90,D90="DF"),$CB$5,0)+IF(AND(CG90=$CG$62,F90&gt;H90,G90="DF"),$CB$5,0)+IF(AND(CG90=$CG$64,I90&gt;K90,J90="DF"),$CB$5,0)+IF(AND(CG90=$CG$66,L90&gt;N90,M90="DF"),$CB$5,0)+IF(AND(CG90=$CG$68,O90&gt;Q90,P90="DF"),$CB$5,0)+IF(AND(CG90=$CG$70,R90&gt;T90,S90="DF"),$CB$5,0)+IF(AND(CG90=$CG$72,U90&gt;W90,V90="DF"),$CB$5,0)+IF(AND(CG90=$CG$74,X90&gt;Z90,Y90="DF"),$CB$5,0)+IF(AND(CG90=$CG$76,AA90&gt;AC90,AB90="DF"),$CB$5,0)+IF(AND(CG90=$CG$78,AD90&gt;AF90,AE90="DF"),$CB$5,0)+IF(AND(CG90=$CG$80,AG90&gt;AI90,AH90="DF"),$CB$5,0)+IF(AND(CG90=$CG$82,AJ90&gt;AL90,AK90="DF"),$CB$5,0)+IF(AND(CG90=$CG$84,AM90&gt;AO90,AN90="DF"),$CB$5,0)+IF(AND(CG90=$CG$86,AP90&gt;AR90,AQ90="DF"),$CB$5,0)+IF(AND(CG90=$CG$88,AS90&gt;AU90,AT90="DF"),$CB$5,0)+IF(AND(CG90=$CG$90,AV90&gt;AX90,AW90="DF"),$CB$5,0)+IF(AND(CG90=$CG$92,AY90&gt;BA90,AZ90="DF"),$CB$5,0)+IF(AND(CG90=$CG$94,BB90&gt;BD90,BC90="DF"),$CB$5,0)+IF(AND(CG90=$CG$96,BE90&gt;BG90,BF90="DF"),$CB$5,0)+IF(AND(CG90=$CG$98,BH90&gt;BJ90,BI90="DF"),$CB$5,0)+IF(AND(CG90=$CG$100,BK90&gt;BM90,BL90="DF"),$CB$5,0)+IF(AND(CG90=$CG$102,BN90&gt;BP90,BO90="DF"),$CB$5,0)+IF(AND(CG90=$CG$104,BQ90&gt;BS90,BR90="DF"),$CB$5,0)+IF(AND(CG90=$CG$106,BT90&gt;BV90,BU90="DF"),$CB$5,0)</f>
        <v>0</v>
      </c>
      <c r="CP90" s="142">
        <f>IF(AND(CG90=$CG$60,C90&lt;E90,D90="DF"),$CC$5,0)+IF(AND(CG90=$CG$62,F90&lt;H90,G90="DF"),$CC$5,0)+IF(AND(CG90=$CG$64,I90&lt;K90,J90="DF"),$CC$5,0)+IF(AND(CG90=$CG$66,L90&lt;N90,M90="DF"),$CC$5,0)+IF(AND(CG90=$CG$68,O90&lt;Q90,P90="DF"),$CC$5,0)+IF(AND(CG90=$CG$70,R90&lt;T90,S90="DF"),$CC$5,0)+IF(AND(CG90=$CG$72,U90&lt;W90,V90="DF"),$CC$5,0)+IF(AND(CG90=$CG$74,X90&lt;Z90,Y90="DF"),$CC$5,0)+IF(AND(CG90=$CG$76,AA90&lt;AC90,AB90="DF"),$CC$5,0)+IF(AND(CG90=$CG$78,AD90&lt;AF90,AE90="DF"),$CC$5,0)+IF(AND(CG90=$CG$80,AG90&lt;AI90,AH90="DF"),$CC$5,0)+IF(AND(CG90=$CG$82,AJ90&lt;AL90,AK90="DF"),$CC$5,0)+IF(AND(CG90=$CG$84,AM90&lt;AO90,AN90="DF"),$CC$5,0)+IF(AND(CG90=$CG$86,AP90&lt;AR90,AQ90="DF"),$CC$5,0)+IF(AND(CG90=$CG$88,AS90&lt;AU90,AT90="DF"),$CC$5,0)+IF(AND(CG90=$CG$90,AV90&lt;AX90,AW90="DF"),$CC$5,0)+IF(AND(CG90=$CG$92,AY90&lt;BA90,AZ90="DF"),$CC$5,0)+IF(AND(CG90=$CG$94,BB90&lt;BD90,BC90="DF"),$CC$5,0)+IF(AND(CG90=$CG$96,BE90&lt;BG90,BF90="DF"),$CC$5,0)+IF(AND(CG90=$CG$98,BH90&lt;BJ90,BI90="DF"),$CC$5,0)+IF(AND(CG90=$CG$100,BK90&lt;BM90,BL90="DF"),$CC$5,0)+IF(AND(CG90=$CG$102,BN90&lt;BP90,BO90="DF"),$CC$5,0)+IF(AND(CG90=$CG$104,BQ90&lt;BS90,BR90="DF"),$CC$5,0)+IF(AND(CG90=$CG$106,BT90&lt;BV90,BU90="DF"),$CC$5,0)</f>
        <v>0</v>
      </c>
      <c r="CQ90" s="146">
        <f>IF(AND(CG90=$CG$60,C39&gt;E39,D39="-"),$BY$5,0)+IF(AND(CG90=$CG$62,F39&gt;H39,G39="-"),$BY$5,0)+IF(AND(CG90=$CG$64,I39&gt;K39,J39="-"),$BY$5,0)+IF(AND(CG90=$CG$66,L39&gt;N39,M39="-"),$BY$5,0)+IF(AND(CG90=$CG$68,O39&gt;Q39,P39="-"),$BY$5,0)+IF(AND(CG90=$CG$70,R39&gt;T39,S39="-"),$BY$5,0)+IF(AND(CG90=$CG$72,U39&gt;W39,V39="-"),$BY$5,0)+IF(AND(CG90=$CG$74,X39&gt;Z39,Y39="-"),$BY$5,0)+IF(AND(CG90=$CG$76,AA39&gt;AC39,AB39="-"),$BY$5,0)+IF(AND(CG90=$CG$78,AD39&gt;AF39,AE39="-"),$BY$5,0)+IF(AND(CG90=$CG$80,AG39&gt;AI39,AH39="-"),$BY$5,0)+IF(AND(CG90=$CG$82,AJ39&gt;AL39,AK39="-"),$BY$5,0)+IF(AND(CG90=$CG$84,AM39&gt;AO39,AN39="-"),$BY$5,0)+IF(AND(CG90=$CG$86,AP39&gt;AR39,AQ39="-"),$BY$5,0)+IF(AND(CG90=$CG$88,AS39&gt;AU39,AT39="-"),$BY$5,0)+IF(AND(CG90=$CG$90,AV39&gt;AX39,AW39="-"),$BY$5,0)+IF(AND(CG90=$CG$92,AY39&gt;BA39,AZ39="-"),$BY$5,0)+IF(AND(CG90=$CG$94,BB39&gt;BD39,BC39="-"),$BY$5,0)+IF(AND(CG90=$CG$96,BE39&gt;BG39,BF39="-"),$BY$5,0)+IF(AND(CG90=$CG$98,BH39&gt;BJ39,BI39="-"),$BY$5,0)+IF(AND(CG90=$CG$100,BK39&gt;BM39,BL39="-"),$BY$5,0)+IF(AND(CG90=$CG$102,BN39&gt;BP39,BO39="-"),$BY$5,0)+IF(AND(CG90=$CG$104,BQ39&gt;BS39,BR39="-"),$BY$5,0)+IF(AND(CG90=$CG$106,BT39&gt;BV39,BU39="-"),$BY$5,0)</f>
        <v>0</v>
      </c>
      <c r="CR90" s="147">
        <f>IF(AND(CG90=$CG$60,C39=E39,E39&lt;&gt;"",D39="-"),$BZ$5,0)+IF(AND(CG90=$CG$62,F39=H39,H39&lt;&gt;"",G39="-"),$BZ$5,0)+IF(AND(CG90=$CG$64,I39=K39,K39&lt;&gt;"",J39="-"),$BZ$5,0)+IF(AND(CG90=$CG$66,L39=N39,N39&lt;&gt;"",M39="-"),$BZ$5,0)+IF(AND(CG90=$CG$68,O39=Q39,Q39&lt;&gt;"",P39="-"),$BZ$5,0)+IF(AND(CG90=$CG$70,R39=T39,T39&lt;&gt;"",S39="-"),$BZ$5,0)+IF(AND(CG90=$CG$72,U39=W39,W39&lt;&gt;"",V39="-"),$BZ$5,0)+IF(AND(CG90=$CG$74,X39=Z39,Z39&lt;&gt;"",Y39="-"),$BZ$5,0)+IF(AND(CG90=$CG$76,AA39=AC39,AC39&lt;&gt;"",AB39="-"),$BZ$5,0)+IF(AND(CG90=$CG$78,AD39=AF39,AF39&lt;&gt;"",AE39="-"),$BZ$5,0)+IF(AND(CG90=$CG$80,AG39=AI39,AI39&lt;&gt;"",AH39="-"),$BZ$5,0)+IF(AND(CG90=$CG$82,AJ39=AL39,AL39&lt;&gt;"",AK39="-"),$BZ$5,0)+IF(AND(CG90=$CG$84,AM39=AO39,AO39&lt;&gt;"",AN39="-"),$BZ$5,0)+IF(AND(CG90=$CG$86,AP39=AR39,AR39&lt;&gt;"",AQ39="-"),$BZ$5,0)+IF(AND(CG90=$CG$88,AS39=AU39,AU39&lt;&gt;"",AT39="-"),$BZ$5,0)+IF(AND(CG90=$CG$90,AV39=AX39,AX39&lt;&gt;"",AW39="-"),$BZ$5,0)+IF(AND(CG90=$CG$92,AY39=BA39,BA39&lt;&gt;"",AZ39="-"),$BZ$5,0)+IF(AND(CG90=$CG$94,BB39=BD39,BD39&lt;&gt;"",BC39="-"),$BZ$5,0)+IF(AND(CG90=$CG$96,BE39=BG39,BG39&lt;&gt;"",BF39="-"),$BZ$5,0)+IF(AND(CG90=$CG$98,BH39=BJ39,BJ39&lt;&gt;"",BI39="-"),$BZ$5,0)+IF(AND(CG90=$CG$100,BK39=BM39,BM39&lt;&gt;"",BL39="-"),$BZ$5,0)+IF(AND(CG90=$CG$102,BN39=BP39,BP39&lt;&gt;"",BO39="-"),$BZ$5,0)+IF(AND(CG90=$CG$104,BQ39=BS39,BS39&lt;&gt;"",BR39="-"),$BZ$5,0)+IF(AND(CG90=$CG$106,BT39=BV39,BV39&lt;&gt;"",BU39="-"),$BZ$5,0)</f>
        <v>0</v>
      </c>
      <c r="CS90" s="147">
        <f>IF(AND(CG90=$CG$60,C39&lt;E39,D39="-"),$CA$5,0)+IF(AND(CG90=$CG$62,F39&lt;H39,G39="-"),$CA$5,0)+IF(AND(CG90=$CG$64,I39&lt;K39,J39="-"),$CA$5,0)+IF(AND(CG90=$CG$66,L39&lt;N39,M39="-"),$CA$5,0)+IF(AND(CG90=$CG$68,O39&lt;Q39,P39="-"),$CA$5,0)+IF(AND(CG90=$CG$70,R39&lt;T39,S39="-"),$CA$5,0)+IF(AND(CG90=$CG$72,U39&lt;W39,V39="-"),$CA$5,0)+IF(AND(CG90=$CG$74,X39&lt;Z39,Y39="-"),$CA$5,0)+IF(AND(CG90=$CG$76,AA39&lt;AC39,AB39="-"),$CA$5,0)+IF(AND(CG90=$CG$78,AD39&lt;AF39,AE39="-"),$CA$5,0)+IF(AND(CG90=$CG$80,AG39&lt;AI39,AH39="-"),$CA$5,0)+IF(AND(CG90=$CG$82,AJ39&lt;AL39,AK39="-"),$CA$5,0)+IF(AND(CG90=$CG$84,AM39&lt;AO39,AN39="-"),$CA$5,0)+IF(AND(CG90=$CG$86,AP39&lt;AR39,AQ39="-"),$CA$5,0)+IF(AND(CG90=$CG$88,AS39&lt;AU39,AT39="-"),$CA$5,0)+IF(AND(CG90=$CG$90,AV39&lt;AX39,AW39="-"),$CA$5,0)+IF(AND(CG90=$CG$92,AY39&lt;BA39,AZ39="-"),$CA$5,0)+IF(AND(CG90=$CG$94,BB39&lt;BD39,BC39="-"),$CA$5,0)+IF(AND(CG90=$CG$96,BE39&lt;BG39,BF39="-"),$CA$5,0)+IF(AND(CG90=$CG$98,BH39&lt;BJ39,BI39="-"),$CA$5,0)+IF(AND(CG90=$CG$100,BK39&lt;BM39,BL39="-"),$CA$5,0)+IF(AND(CG90=$CG$102,BN39&lt;BP39,BO39="-"),$CA$5,0)+IF(AND(CG90=$CG$104,BQ39&lt;BS39,BR39="-"),$CA$5,0)+IF(AND(CG90=$CG$106,BT39&lt;BV39,BU39="-"),$CA$5,0)</f>
        <v>0</v>
      </c>
      <c r="CT90" s="147">
        <f>IF(AND(CG90=$CG$60,C39&gt;E39,D39="DF"),$CB$5,0)+IF(AND(CG90=$CG$62,F39&gt;H39,G39="DF"),$CB$5,0)+IF(AND(CG90=$CG$64,I39&gt;K39,J39="DF"),$CB$5,0)+IF(AND(CG90=$CG$66,L39&gt;N39,M39="DF"),$CB$5,0)+IF(AND(CG90=$CG$68,O39&gt;Q39,P39="DF"),$CB$5,0)+IF(AND(CG90=$CG$70,R39&gt;T39,S39="DF"),$CB$5,0)+IF(AND(CG90=$CG$72,U39&gt;W39,V39="DF"),$CB$5,0)+IF(AND(CG90=$CG$74,X39&gt;Z39,Y39="DF"),$CB$5,0)+IF(AND(CG90=$CG$76,AA39&gt;AC39,AB39="DF"),$CB$5,0)+IF(AND(CG90=$CG$78,AD39&gt;AF39,AE39="DF"),$CB$5,0)+IF(AND(CG90=$CG$80,AG39&gt;AI39,AH39="DF"),$CB$5,0)+IF(AND(CG90=$CG$82,AJ39&gt;AL39,AK39="DF"),$CB$5,0)+IF(AND(CG90=$CG$84,AM39&gt;AO39,AN39="DF"),$CB$5,0)+IF(AND(CG90=$CG$86,AP39&gt;AR39,AQ39="DF"),$CB$5,0)+IF(AND(CG90=$CG$88,AS39&gt;AU39,AT39="DF"),$CB$5,0)+IF(AND(CG90=$CG$90,AV39&gt;AX39,AW39="DF"),$CB$5,0)+IF(AND(CG90=$CG$92,AY39&gt;BA39,AZ39="DF"),$CB$5,0)+IF(AND(CG90=$CG$94,BB39&gt;BD39,BC39="DF"),$CB$5,0)+IF(AND(CG90=$CG$96,BE39&gt;BG39,BF39="DF"),$CB$5,0)+IF(AND(CG90=$CG$98,BH39&gt;BJ39,BI39="DF"),$CB$5,0)+IF(AND(CG90=$CG$100,BK39&gt;BM39,BL39="DF"),$CB$5,0)+IF(AND(CG90=$CG$102,BN39&gt;BP39,BO39="DF"),$CB$5,0)+IF(AND(CG90=$CG$104,BQ39&gt;BS39,BR39="DF"),$CB$5,0)+IF(AND(CG90=$CG$106,BT39&gt;BV39,BU39="DF"),$CB$5,0)</f>
        <v>0</v>
      </c>
      <c r="CU90" s="148">
        <f>IF(AND(CG90=$CG$60,C39&lt;E39,D39="DF"),$CC$5,0)+IF(AND(CG90=$CG$62,F39&lt;H39,G39="DF"),$CC$5,0)+IF(AND(CG90=$CG$64,I39&lt;K39,J39="DF"),$CC$5,0)+IF(AND(CG90=$CG$66,L39&lt;N39,M39="DF"),$CC$5,0)+IF(AND(CG90=$CG$68,O39&lt;Q39,P39="DF"),$CC$5,0)+IF(AND(CG90=$CG$70,R39&lt;T39,S39="DF"),$CC$5,0)+IF(AND(CG90=$CG$72,U39&lt;W39,V39="DF"),$CC$5,0)+IF(AND(CG90=$CG$74,X39&lt;Z39,Y39="DF"),$CC$5,0)+IF(AND(CG90=$CG$76,AA39&lt;AC39,AB39="DF"),$CC$5,0)+IF(AND(CG90=$CG$78,AD39&lt;AF39,AE39="DF"),$CC$5,0)+IF(AND(CG90=$CG$80,AG39&lt;AI39,AH39="DF"),$CC$5,0)+IF(AND(CG90=$CG$82,AJ39&lt;AL39,AK39="DF"),$CC$5,0)+IF(AND(CG90=$CG$84,AM39&lt;AO39,AN39="DF"),$CC$5,0)+IF(AND(CG90=$CG$86,AP39&lt;AR39,AQ39="DF"),$CC$5,0)+IF(AND(CG90=$CG$88,AS39&lt;AU39,AT39="DF"),$CC$5,0)+IF(AND(CG90=$CG$90,AV39&lt;AX39,AW39="DF"),$CC$5,0)+IF(AND(CG90=$CG$92,AY39&lt;BA39,AZ39="DF"),$CC$5,0)+IF(AND(CG90=$CG$94,BB39&lt;BD39,BC39="DF"),$CC$5,0)+IF(AND(CG90=$CG$96,BE39&lt;BG39,BF39="DF"),$CC$5,0)+IF(AND(CG90=$CG$98,BH39&lt;BJ39,BI39="DF"),$CC$5,0)+IF(AND(CG90=$CG$100,BK39&lt;BM39,BL39="DF"),$CC$5,0)+IF(AND(CG90=$CG$102,BN39&lt;BP39,BO39="DF"),$CC$5,0)+IF(AND(CG90=$CG$104,BQ39&lt;BS39,BR39="DF"),$CC$5,0)+IF(AND(CG90=$CG$106,BT39&lt;BV39,BU39="DF"),$CC$5,0)</f>
        <v>0</v>
      </c>
      <c r="CV90" s="19"/>
      <c r="CW90" s="156">
        <f>IF(AND(CG90=$CG$60),SUM(C90),0)+IF(AND(CG90=$CG$62),SUM(F90),0)+IF(AND(CG90=$CG$64),SUM(I90),0)+IF(AND(CG90=$CG$66),SUM(L90),0)+IF(AND(CG90=$CG$68),SUM(O90),0)+IF(AND(CG90=$CG$70),SUM(R90),0)+IF(AND(CG90=$CG$72),SUM(U90),0)+IF(AND(CG90=$CG$74),SUM(X90),0)+IF(AND(CG90=$CG$76),SUM(AA90),0)+IF(AND(CG90=$CG$78),SUM(AD90),0)+IF(AND(CG90=$CG$80),SUM(AG90),0)+IF(AND(CG90=$CG$82),SUM(AJ90),0)+IF(AND(CG90=$CG$84),SUM(AM90),0)+IF(AND(CG90=$CG$86),SUM(AP90),0)+IF(AND(CG90=$CG$88),SUM(AS90),0)+IF(AND(CG90=$CG$90),SUM(AV90),0)+IF(AND(CG90=$CG$92),SUM(AY90),0)+IF(AND(CG90=$CG$94),SUM(BB90),0)+IF(AND(CG90=$CG$96),SUM(BE90),0)+IF(AND(CG90=$CG$98),SUM(BH90),0)+IF(AND(CG90=$CG$100),SUM(BK90),0)+IF(AND(CG90=$CG$102),SUM(BN90),0)+IF(AND(CG90=$CG$104),SUM(BQ90),0)+IF(AND(CG90=$CG$106),SUM(BT90),0)</f>
        <v>0</v>
      </c>
      <c r="CX90" s="136">
        <f>IF(AND(CG90=$CG$60),SUM(E90),0)+IF(AND(CG90=$CG$62),SUM(H90),0)+IF(AND(CG90=$CG$64),SUM(K90),0)+IF(AND(CG90=$CG$66),SUM(N90),0)+IF(AND(CG90=$CG$68),SUM(Q90),0)+IF(AND(CG90=$CG$70),SUM(T90),0)+IF(AND(CG90=$CG$72),SUM(W90),0)+IF(AND(CG90=$CG$74),SUM(Z90),0)+IF(AND(CG90=$CG$76),SUM(AC90),0)+IF(AND(CG90=$CG$78),SUM(AF90),0)+IF(AND(CG90=$CG$80),SUM(AI90),0)+IF(AND(CG90=$CG$82),SUM(AL90),0)+IF(AND(CG90=$CG$84),SUM(AO90),0)+IF(AND(CG90=$CG$86),SUM(AR90),0)+IF(AND(CG90=$CG$88),SUM(AU90),0)+IF(AND(CG90=$CG$90),SUM(AX90),0)+IF(AND(CG90=$CG$92),SUM(BA90),0)+IF(AND(CG90=$CG$94),SUM(BD90),0)+IF(AND(CG90=$CG$96),SUM(BG90),0)+IF(AND(CG90=$CG$98),SUM(BJ90),0)+IF(AND(CG90=$CG$100),SUM(BM90),0)+IF(AND(CG90=$CG$102),SUM(BP90),0)+IF(AND(CG90=$CG$104),SUM(BS90),0)+IF(AND(CG90=$CG$106),SUM(BV90),0)</f>
        <v>0</v>
      </c>
      <c r="CY90" s="159">
        <f>IF(AND(CG90=$CG$60),SUM(C39),0)+IF(AND(CG90=$CG$62),SUM(F39),0)+IF(AND(CG90=$CG$64),SUM(I39),0)+IF(AND(CG90=$CG$66),SUM(L39),0)+IF(AND(CG90=$CG$68),SUM(O39),0)+IF(AND(CG90=$CG$70),SUM(R39),0)+IF(AND(CG90=$CG$72),SUM(U39),0)+IF(AND(CG90=$CG$74),SUM(X39),0)+IF(AND(CG90=$CG$76),SUM(AA39),0)+IF(AND(CG90=$CG$78),SUM(AD39),0)+IF(AND(CG90=$CG$80),SUM(AG39),0)+IF(AND(CG90=$CG$82),SUM(AJ39),0)+IF(AND(CG90=$CG$84),SUM(AM39),0)+IF(AND(CG90=$CG$86),SUM(AP39),0)+IF(AND(CG90=$CG$88),SUM(AS39),0)+IF(AND(CG90=$CG$90),SUM(AV39),0)+IF(AND(CG90=$CG$92),SUM(AY39),0)+IF(AND(CG90=$CG$94),SUM(BB39),0)+IF(AND(CG90=$CG$96),SUM(BE39),0)+IF(AND(CG90=$CG$98),SUM(BH39),0)+IF(AND(CG90=$CG$100),SUM(BK39),0)+IF(AND(CG90=$CG$102),SUM(BN39),0)+IF(AND(CG90=$CG$104),SUM(BQ39),0)+IF(AND(CG90=$CG$106),SUM(BT39),0)</f>
        <v>0</v>
      </c>
      <c r="CZ90" s="148">
        <f>IF(AND(CG90=$CG$60),SUM(E39),0)+IF(AND(CG90=$CG$62),SUM(H39),0)+IF(AND(CG90=$CG$64),SUM(K39),0)+IF(AND(CG90=$CG$66),SUM(N39),0)+IF(AND(CG90=$CG$68),SUM(Q39),0)+IF(AND(CG90=$CG$70),SUM(T39),0)+IF(AND(CG90=$CG$72),SUM(W39),0)+IF(AND(CG90=$CG$74),SUM(Z39),0)+IF(AND(CG90=$CG$76),SUM(AC39),0)+IF(AND(CG90=$CG$78),SUM(AF39),0)+IF(AND(CG90=$CG$80),SUM(AI39),0)+IF(AND(CG90=$CG$82),SUM(AL39),0)+IF(AND(CG90=$CG$84),SUM(AO39),0)+IF(AND(CG90=$CG$86),SUM(AR39),0)+IF(AND(CG90=$CG$88),SUM(AU39),0)+IF(AND(CG90=$CG$90),SUM(AX39),0)+IF(AND(CG90=$CG$92),SUM(BA39),0)+IF(AND(CG90=$CG$94),SUM(BD39),0)+IF(AND(CG90=$CG$96),SUM(BG39),0)+IF(AND(CG90=$CG$98),SUM(BJ39),0)+IF(AND(CG90=$CG$100),SUM(BM39),0)+IF(AND(CG90=$CG$102),SUM(BP39),0)+IF(AND(CG90=$CG$104),SUM(BS39),0)+IF(AND(CG90=$CG$106),SUM(BV39),0)</f>
        <v>0</v>
      </c>
    </row>
    <row r="91" spans="2:105" s="69" customFormat="1" x14ac:dyDescent="0.35">
      <c r="B91" s="451" t="str">
        <f t="shared" si="0"/>
        <v>EQUIPO Q</v>
      </c>
      <c r="C91" s="482" t="str">
        <f>IF(AY59&lt;&gt;"",AY59,"")</f>
        <v/>
      </c>
      <c r="D91" s="435"/>
      <c r="E91" s="462"/>
      <c r="F91" s="434" t="str">
        <f>IF(AY61&lt;&gt;"",AY61,"")</f>
        <v/>
      </c>
      <c r="G91" s="435"/>
      <c r="H91" s="462"/>
      <c r="I91" s="434" t="str">
        <f>IF(AY63&lt;&gt;"",AY63,"")</f>
        <v/>
      </c>
      <c r="J91" s="435"/>
      <c r="K91" s="462"/>
      <c r="L91" s="434" t="str">
        <f>IF(AY65&lt;&gt;"",AY65,"")</f>
        <v/>
      </c>
      <c r="M91" s="435"/>
      <c r="N91" s="462"/>
      <c r="O91" s="434" t="str">
        <f>IF(AY67&lt;&gt;"",AY67,"")</f>
        <v/>
      </c>
      <c r="P91" s="435"/>
      <c r="Q91" s="462"/>
      <c r="R91" s="434" t="str">
        <f>IF(AY69&lt;&gt;"",AY69,"")</f>
        <v/>
      </c>
      <c r="S91" s="435"/>
      <c r="T91" s="462"/>
      <c r="U91" s="434" t="str">
        <f>IF(AY71&lt;&gt;"",AY71,"")</f>
        <v/>
      </c>
      <c r="V91" s="435"/>
      <c r="W91" s="462"/>
      <c r="X91" s="434" t="str">
        <f>IF(AY73&lt;&gt;"",AY73,"")</f>
        <v/>
      </c>
      <c r="Y91" s="435"/>
      <c r="Z91" s="462"/>
      <c r="AA91" s="434" t="str">
        <f>IF(AY75&lt;&gt;"",AY75,"")</f>
        <v/>
      </c>
      <c r="AB91" s="435"/>
      <c r="AC91" s="462"/>
      <c r="AD91" s="434" t="str">
        <f>IF(AY77&lt;&gt;"",AY77,"")</f>
        <v/>
      </c>
      <c r="AE91" s="435"/>
      <c r="AF91" s="462"/>
      <c r="AG91" s="434" t="str">
        <f>IF(AY79&lt;&gt;"",AY79,"")</f>
        <v/>
      </c>
      <c r="AH91" s="435"/>
      <c r="AI91" s="462"/>
      <c r="AJ91" s="434" t="str">
        <f>IF(AY81&lt;&gt;"",AY81,"")</f>
        <v/>
      </c>
      <c r="AK91" s="435"/>
      <c r="AL91" s="462"/>
      <c r="AM91" s="434" t="str">
        <f>IF(AY83&lt;&gt;"",AY83,"")</f>
        <v/>
      </c>
      <c r="AN91" s="435"/>
      <c r="AO91" s="462"/>
      <c r="AP91" s="434" t="str">
        <f>IF(AY85&lt;&gt;"",AY85,"")</f>
        <v/>
      </c>
      <c r="AQ91" s="435"/>
      <c r="AR91" s="462"/>
      <c r="AS91" s="434" t="str">
        <f>IF(AY87&lt;&gt;"",AY87,"")</f>
        <v/>
      </c>
      <c r="AT91" s="435"/>
      <c r="AU91" s="462"/>
      <c r="AV91" s="434" t="str">
        <f>IF(AY89&lt;&gt;"",AY89,"")</f>
        <v/>
      </c>
      <c r="AW91" s="435"/>
      <c r="AX91" s="462"/>
      <c r="AY91" s="445"/>
      <c r="AZ91" s="446"/>
      <c r="BA91" s="481"/>
      <c r="BB91" s="471" t="str">
        <f>IF(ISNA(VLOOKUP(CONCATENATE($B91,BB$58,"2"),'P&amp;R'!$N$8:$Q$1113,2,FALSE)), "", VLOOKUP(CONCATENATE($B91,BB$58,"2"),'P&amp;R'!$N$8:$Q$1113,2,FALSE))</f>
        <v/>
      </c>
      <c r="BC91" s="472"/>
      <c r="BD91" s="473"/>
      <c r="BE91" s="471" t="str">
        <f>IF(ISNA(VLOOKUP(CONCATENATE($B91,BE$58,"2"),'P&amp;R'!$N$8:$Q$1113,2,FALSE)), "", VLOOKUP(CONCATENATE($B91,BE$58,"2"),'P&amp;R'!$N$8:$Q$1113,2,FALSE))</f>
        <v/>
      </c>
      <c r="BF91" s="472"/>
      <c r="BG91" s="473"/>
      <c r="BH91" s="471" t="str">
        <f>IF(ISNA(VLOOKUP(CONCATENATE($B91,BH$58,"2"),'P&amp;R'!$N$8:$Q$1113,2,FALSE)), "", VLOOKUP(CONCATENATE($B91,BH$58,"2"),'P&amp;R'!$N$8:$Q$1113,2,FALSE))</f>
        <v/>
      </c>
      <c r="BI91" s="472"/>
      <c r="BJ91" s="473"/>
      <c r="BK91" s="471" t="str">
        <f>IF(ISNA(VLOOKUP(CONCATENATE($B91,BK$58,"2"),'P&amp;R'!$N$8:$Q$1113,2,FALSE)), "", VLOOKUP(CONCATENATE($B91,BK$58,"2"),'P&amp;R'!$N$8:$Q$1113,2,FALSE))</f>
        <v/>
      </c>
      <c r="BL91" s="472"/>
      <c r="BM91" s="473"/>
      <c r="BN91" s="471" t="str">
        <f>IF(ISNA(VLOOKUP(CONCATENATE($B91,BN$58,"2"),'P&amp;R'!$N$8:$Q$1113,2,FALSE)), "", VLOOKUP(CONCATENATE($B91,BN$58,"2"),'P&amp;R'!$N$8:$Q$1113,2,FALSE))</f>
        <v/>
      </c>
      <c r="BO91" s="472"/>
      <c r="BP91" s="473"/>
      <c r="BQ91" s="471" t="str">
        <f>IF(ISNA(VLOOKUP(CONCATENATE($B91,BQ$58,"2"),'P&amp;R'!$N$8:$Q$1113,2,FALSE)), "", VLOOKUP(CONCATENATE($B91,BQ$58,"2"),'P&amp;R'!$N$8:$Q$1113,2,FALSE))</f>
        <v/>
      </c>
      <c r="BR91" s="472"/>
      <c r="BS91" s="473"/>
      <c r="BT91" s="471" t="str">
        <f>IF(ISNA(VLOOKUP(CONCATENATE($B91,BT$58,"2"),'P&amp;R'!$N$8:$Q$1113,2,FALSE)), "", VLOOKUP(CONCATENATE($B91,BT$58,"2"),'P&amp;R'!$N$8:$Q$1113,2,FALSE))</f>
        <v/>
      </c>
      <c r="BU91" s="472"/>
      <c r="BV91" s="473"/>
      <c r="BW91" s="162"/>
      <c r="BX91" s="85"/>
      <c r="BY91" s="88"/>
      <c r="BZ91" s="88"/>
      <c r="CA91" s="88"/>
      <c r="CB91" s="92"/>
      <c r="CC91" s="92"/>
      <c r="CD91" s="96"/>
      <c r="CE91" s="96"/>
      <c r="CF91" s="100"/>
      <c r="CG91" s="104"/>
      <c r="CI91" s="122"/>
      <c r="CJ91" s="122"/>
      <c r="CK91" s="19"/>
      <c r="CL91" s="137"/>
      <c r="CM91" s="138"/>
      <c r="CN91" s="138"/>
      <c r="CO91" s="138"/>
      <c r="CP91" s="139"/>
      <c r="CQ91" s="143"/>
      <c r="CR91" s="144"/>
      <c r="CS91" s="144"/>
      <c r="CT91" s="144"/>
      <c r="CU91" s="145"/>
      <c r="CV91" s="19"/>
      <c r="CW91" s="154"/>
      <c r="CX91" s="155"/>
      <c r="CY91" s="160"/>
      <c r="CZ91" s="161"/>
    </row>
    <row r="92" spans="2:105" s="69" customFormat="1" x14ac:dyDescent="0.35">
      <c r="B92" s="432"/>
      <c r="C92" s="3" t="str">
        <f>IF(BA60&lt;&gt;"",BA60,"")</f>
        <v/>
      </c>
      <c r="D92" s="62" t="str">
        <f>IF(AZ60&lt;&gt;"",AZ60,"")</f>
        <v/>
      </c>
      <c r="E92" s="4" t="str">
        <f>IF(AY60&lt;&gt;"",AY60,"")</f>
        <v/>
      </c>
      <c r="F92" s="6" t="str">
        <f>IF(BA62&lt;&gt;"",BA62,"")</f>
        <v/>
      </c>
      <c r="G92" s="62" t="str">
        <f>IF(AZ62&lt;&gt;"",AZ62,"")</f>
        <v/>
      </c>
      <c r="H92" s="7" t="str">
        <f>IF(AY62&lt;&gt;"",AY62,"")</f>
        <v/>
      </c>
      <c r="I92" s="6" t="str">
        <f>IF(BA64&lt;&gt;"",BA64,"")</f>
        <v/>
      </c>
      <c r="J92" s="62" t="str">
        <f>IF(AZ64&lt;&gt;"",AZ64,"")</f>
        <v/>
      </c>
      <c r="K92" s="7" t="str">
        <f>IF(AY64&lt;&gt;"",AY64,"")</f>
        <v/>
      </c>
      <c r="L92" s="6" t="str">
        <f>IF(BA66&lt;&gt;"",BA66,"")</f>
        <v/>
      </c>
      <c r="M92" s="62" t="str">
        <f>IF(AZ66&lt;&gt;"",AZ66,"")</f>
        <v/>
      </c>
      <c r="N92" s="7" t="str">
        <f>IF(AY66&lt;&gt;"",AY66,"")</f>
        <v/>
      </c>
      <c r="O92" s="6" t="str">
        <f>IF(BA68&lt;&gt;"",BA68,"")</f>
        <v/>
      </c>
      <c r="P92" s="62" t="str">
        <f>IF(AZ68&lt;&gt;"",AZ68,"")</f>
        <v/>
      </c>
      <c r="Q92" s="7" t="str">
        <f>IF(AY68&lt;&gt;"",AY68,"")</f>
        <v/>
      </c>
      <c r="R92" s="6" t="str">
        <f>IF(BA70&lt;&gt;"",BA70,"")</f>
        <v/>
      </c>
      <c r="S92" s="62" t="str">
        <f>IF(AZ70&lt;&gt;"",AZ70,"")</f>
        <v/>
      </c>
      <c r="T92" s="7" t="str">
        <f>IF(AY70&lt;&gt;"",AY70,"")</f>
        <v/>
      </c>
      <c r="U92" s="6" t="str">
        <f>IF(BA72&lt;&gt;"",BA72,"")</f>
        <v/>
      </c>
      <c r="V92" s="62" t="str">
        <f>IF(AZ72&lt;&gt;"",AZ72,"")</f>
        <v/>
      </c>
      <c r="W92" s="7" t="str">
        <f>IF(AY72&lt;&gt;"",AY72,"")</f>
        <v/>
      </c>
      <c r="X92" s="6" t="str">
        <f>IF(BA74&lt;&gt;"",BA74,"")</f>
        <v/>
      </c>
      <c r="Y92" s="62" t="str">
        <f>IF(AZ74&lt;&gt;"",AZ74,"")</f>
        <v/>
      </c>
      <c r="Z92" s="7" t="str">
        <f>IF(AY74&lt;&gt;"",AY74,"")</f>
        <v/>
      </c>
      <c r="AA92" s="6" t="str">
        <f>IF(BA76&lt;&gt;"",BA76,"")</f>
        <v/>
      </c>
      <c r="AB92" s="62" t="str">
        <f>IF(AZ76&lt;&gt;"",AZ76,"")</f>
        <v/>
      </c>
      <c r="AC92" s="7" t="str">
        <f>IF(AY76&lt;&gt;"",AY76,"")</f>
        <v/>
      </c>
      <c r="AD92" s="6" t="str">
        <f>IF(BA78&lt;&gt;"",BA78,"")</f>
        <v/>
      </c>
      <c r="AE92" s="62" t="str">
        <f>IF(AZ78&lt;&gt;"",AZ78,"")</f>
        <v/>
      </c>
      <c r="AF92" s="7" t="str">
        <f>IF(AY78&lt;&gt;"",AY78,"")</f>
        <v/>
      </c>
      <c r="AG92" s="6" t="str">
        <f>IF(BA80&lt;&gt;"",BA80,"")</f>
        <v/>
      </c>
      <c r="AH92" s="62" t="str">
        <f>IF(AZ80&lt;&gt;"",AZ80,"")</f>
        <v/>
      </c>
      <c r="AI92" s="7" t="str">
        <f>IF(AY80&lt;&gt;"",AY80,"")</f>
        <v/>
      </c>
      <c r="AJ92" s="6" t="str">
        <f>IF(BA82&lt;&gt;"",BA82,"")</f>
        <v/>
      </c>
      <c r="AK92" s="62" t="str">
        <f>IF(AZ82&lt;&gt;"",AZ82,"")</f>
        <v/>
      </c>
      <c r="AL92" s="7" t="str">
        <f>IF(AY82&lt;&gt;"",AY82,"")</f>
        <v/>
      </c>
      <c r="AM92" s="6" t="str">
        <f>IF(BA84&lt;&gt;"",BA84,"")</f>
        <v/>
      </c>
      <c r="AN92" s="62" t="str">
        <f>IF(AZ84&lt;&gt;"",AZ84,"")</f>
        <v/>
      </c>
      <c r="AO92" s="7" t="str">
        <f>IF(AY84&lt;&gt;"",AY84,"")</f>
        <v/>
      </c>
      <c r="AP92" s="6" t="str">
        <f>IF(BA86&lt;&gt;"",BA86,"")</f>
        <v/>
      </c>
      <c r="AQ92" s="62" t="str">
        <f>IF(AZ86&lt;&gt;"",AZ86,"")</f>
        <v/>
      </c>
      <c r="AR92" s="7" t="str">
        <f>IF(AY86&lt;&gt;"",AY86,"")</f>
        <v/>
      </c>
      <c r="AS92" s="6" t="str">
        <f>IF(BA88&lt;&gt;"",BA88,"")</f>
        <v/>
      </c>
      <c r="AT92" s="62" t="str">
        <f>IF(AZ88&lt;&gt;"",AZ88,"")</f>
        <v/>
      </c>
      <c r="AU92" s="7" t="str">
        <f>IF(AY88&lt;&gt;"",AY88,"")</f>
        <v/>
      </c>
      <c r="AV92" s="6" t="str">
        <f>IF(BA90&lt;&gt;"",BA90,"")</f>
        <v/>
      </c>
      <c r="AW92" s="62" t="str">
        <f>IF(AZ90&lt;&gt;"",AZ90,"")</f>
        <v/>
      </c>
      <c r="AX92" s="7" t="str">
        <f>IF(AY90&lt;&gt;"",AY90,"")</f>
        <v/>
      </c>
      <c r="AY92" s="8"/>
      <c r="AZ92" s="63"/>
      <c r="BA92" s="9"/>
      <c r="BB92" s="316" t="str">
        <f>IF(ISNA(VLOOKUP(CONCATENATE($B91,BB$58,"2"),'P&amp;R'!$N$8:$Q$1113,3,FALSE)), "", VLOOKUP(CONCATENATE($B91,BB$58,"2"),'P&amp;R'!$N$8:$Q$1113,3,FALSE))</f>
        <v/>
      </c>
      <c r="BC92" s="316" t="str">
        <f>IF(ISNA(VLOOKUP(CONCATENATE($B91,BB$58,"2"),'P&amp;R'!$N$8:$Q$1113,4,FALSE)), "", VLOOKUP(CONCATENATE($B91,BB$58,"2"),'P&amp;R'!$N$8:$Q$1113,4,FALSE))</f>
        <v/>
      </c>
      <c r="BD92" s="317" t="str">
        <f>IF(ISNA(VLOOKUP(CONCATENATE(BB$58,$B91,"2"),'P&amp;R'!$N$8:$Q$1113,3,FALSE)), "", VLOOKUP(CONCATENATE(BB$58,$B91,"2"),'P&amp;R'!$N$8:$Q$1113,3,FALSE))</f>
        <v/>
      </c>
      <c r="BE92" s="316" t="str">
        <f>IF(ISNA(VLOOKUP(CONCATENATE($B91,BE$58,"2"),'P&amp;R'!$N$8:$Q$1113,3,FALSE)), "", VLOOKUP(CONCATENATE($B91,BE$58,"2"),'P&amp;R'!$N$8:$Q$1113,3,FALSE))</f>
        <v/>
      </c>
      <c r="BF92" s="316" t="str">
        <f>IF(ISNA(VLOOKUP(CONCATENATE($B91,BE$58,"2"),'P&amp;R'!$N$8:$Q$1113,4,FALSE)), "", VLOOKUP(CONCATENATE($B91,BE$58,"2"),'P&amp;R'!$N$8:$Q$1113,4,FALSE))</f>
        <v/>
      </c>
      <c r="BG92" s="317" t="str">
        <f>IF(ISNA(VLOOKUP(CONCATENATE(BE$58,$B91,"2"),'P&amp;R'!$N$8:$Q$1113,3,FALSE)), "", VLOOKUP(CONCATENATE(BE$58,$B91,"2"),'P&amp;R'!$N$8:$Q$1113,3,FALSE))</f>
        <v/>
      </c>
      <c r="BH92" s="316" t="str">
        <f>IF(ISNA(VLOOKUP(CONCATENATE($B91,BH$58,"2"),'P&amp;R'!$N$8:$Q$1113,3,FALSE)), "", VLOOKUP(CONCATENATE($B91,BH$58,"2"),'P&amp;R'!$N$8:$Q$1113,3,FALSE))</f>
        <v/>
      </c>
      <c r="BI92" s="316" t="str">
        <f>IF(ISNA(VLOOKUP(CONCATENATE($B91,BH$58,"2"),'P&amp;R'!$N$8:$Q$1113,4,FALSE)), "", VLOOKUP(CONCATENATE($B91,BH$58,"2"),'P&amp;R'!$N$8:$Q$1113,4,FALSE))</f>
        <v/>
      </c>
      <c r="BJ92" s="317" t="str">
        <f>IF(ISNA(VLOOKUP(CONCATENATE(BH$58,$B91,"2"),'P&amp;R'!$N$8:$Q$1113,3,FALSE)), "", VLOOKUP(CONCATENATE(BH$58,$B91,"2"),'P&amp;R'!$N$8:$Q$1113,3,FALSE))</f>
        <v/>
      </c>
      <c r="BK92" s="316" t="str">
        <f>IF(ISNA(VLOOKUP(CONCATENATE($B91,BK$58,"2"),'P&amp;R'!$N$8:$Q$1113,3,FALSE)), "", VLOOKUP(CONCATENATE($B91,BK$58,"2"),'P&amp;R'!$N$8:$Q$1113,3,FALSE))</f>
        <v/>
      </c>
      <c r="BL92" s="316" t="str">
        <f>IF(ISNA(VLOOKUP(CONCATENATE($B91,BK$58,"2"),'P&amp;R'!$N$8:$Q$1113,4,FALSE)), "", VLOOKUP(CONCATENATE($B91,BK$58,"2"),'P&amp;R'!$N$8:$Q$1113,4,FALSE))</f>
        <v/>
      </c>
      <c r="BM92" s="317" t="str">
        <f>IF(ISNA(VLOOKUP(CONCATENATE(BK$58,$B91,"2"),'P&amp;R'!$N$8:$Q$1113,3,FALSE)), "", VLOOKUP(CONCATENATE(BK$58,$B91,"2"),'P&amp;R'!$N$8:$Q$1113,3,FALSE))</f>
        <v/>
      </c>
      <c r="BN92" s="316" t="str">
        <f>IF(ISNA(VLOOKUP(CONCATENATE($B91,BN$58,"2"),'P&amp;R'!$N$8:$Q$1113,3,FALSE)), "", VLOOKUP(CONCATENATE($B91,BN$58,"2"),'P&amp;R'!$N$8:$Q$1113,3,FALSE))</f>
        <v/>
      </c>
      <c r="BO92" s="316" t="str">
        <f>IF(ISNA(VLOOKUP(CONCATENATE($B91,BN$58,"2"),'P&amp;R'!$N$8:$Q$1113,4,FALSE)), "", VLOOKUP(CONCATENATE($B91,BN$58,"2"),'P&amp;R'!$N$8:$Q$1113,4,FALSE))</f>
        <v/>
      </c>
      <c r="BP92" s="317" t="str">
        <f>IF(ISNA(VLOOKUP(CONCATENATE(BN$58,$B91,"2"),'P&amp;R'!$N$8:$Q$1113,3,FALSE)), "", VLOOKUP(CONCATENATE(BN$58,$B91,"2"),'P&amp;R'!$N$8:$Q$1113,3,FALSE))</f>
        <v/>
      </c>
      <c r="BQ92" s="316" t="str">
        <f>IF(ISNA(VLOOKUP(CONCATENATE($B91,BQ$58,"2"),'P&amp;R'!$N$8:$Q$1113,3,FALSE)), "", VLOOKUP(CONCATENATE($B91,BQ$58,"2"),'P&amp;R'!$N$8:$Q$1113,3,FALSE))</f>
        <v/>
      </c>
      <c r="BR92" s="316" t="str">
        <f>IF(ISNA(VLOOKUP(CONCATENATE($B91,BQ$58,"2"),'P&amp;R'!$N$8:$Q$1113,4,FALSE)), "", VLOOKUP(CONCATENATE($B91,BQ$58,"2"),'P&amp;R'!$N$8:$Q$1113,4,FALSE))</f>
        <v/>
      </c>
      <c r="BS92" s="317" t="str">
        <f>IF(ISNA(VLOOKUP(CONCATENATE(BQ$58,$B91,"2"),'P&amp;R'!$N$8:$Q$1113,3,FALSE)), "", VLOOKUP(CONCATENATE(BQ$58,$B91,"2"),'P&amp;R'!$N$8:$Q$1113,3,FALSE))</f>
        <v/>
      </c>
      <c r="BT92" s="316" t="str">
        <f>IF(ISNA(VLOOKUP(CONCATENATE($B91,BT$58,"2"),'P&amp;R'!$N$8:$Q$1113,3,FALSE)), "", VLOOKUP(CONCATENATE($B91,BT$58,"2"),'P&amp;R'!$N$8:$Q$1113,3,FALSE))</f>
        <v/>
      </c>
      <c r="BU92" s="316" t="str">
        <f>IF(ISNA(VLOOKUP(CONCATENATE($B91,BT$58,"2"),'P&amp;R'!$N$8:$Q$1113,4,FALSE)), "", VLOOKUP(CONCATENATE($B91,BT$58,"2"),'P&amp;R'!$N$8:$Q$1113,4,FALSE))</f>
        <v/>
      </c>
      <c r="BV92" s="317" t="str">
        <f>IF(ISNA(VLOOKUP(CONCATENATE(BT$58,$B91,"2"),'P&amp;R'!$N$8:$Q$1113,3,FALSE)), "", VLOOKUP(CONCATENATE(BT$58,$B91,"2"),'P&amp;R'!$N$8:$Q$1113,3,FALSE))</f>
        <v/>
      </c>
      <c r="BW92" s="163"/>
      <c r="BX92" s="86">
        <f>SUM(BY92:CC92)</f>
        <v>0</v>
      </c>
      <c r="BY92" s="89">
        <f>IF(AND(D92&lt;&gt;"DF",C92&gt;E92),1,0)+IF(AND(G92&lt;&gt;"DF",F92&gt;H92),1,0)+IF(AND(J92&lt;&gt;"DF",I92&gt;K92),1,0)+IF(AND(M92&lt;&gt;"DF",L92&gt;N92),1,0)+IF(AND(P92&lt;&gt;"DF",O92&gt;Q92),1,0)+IF(AND(S92&lt;&gt;"DF",R92&gt;T92),1,0)+IF(AND(V92&lt;&gt;"DF",U92&gt;W92),1,0)+IF(AND(Y92&lt;&gt;"DF",X92&gt;Z92),1,0)+IF(AND(AB92&lt;&gt;"DF",AA92&gt;AC92),1,0)+IF(AND(AE92&lt;&gt;"DF",AD92&gt;AF92),1,0)+IF(AND(AH92&lt;&gt;"DF",AG92&gt;AI92),1,0)+IF(AND(AK92&lt;&gt;"DF",AJ92&gt;AL92),1,0)+IF(AND(AN92&lt;&gt;"DF",AM92&gt;AO92),1,0)+IF(AND(AQ92&lt;&gt;"DF",AP92&gt;AR92),1,0)+IF(AND(AT92&lt;&gt;"DF",AS92&gt;AU92),1,0)+IF(AND(AW92&lt;&gt;"DF",AV92&gt;AX92),1,0)+IF(AND(AZ92&lt;&gt;"DF",AY92&gt;BA92),1,0)+IF(AND(BC92&lt;&gt;"DF",BB92&gt;BD92),1,0)+IF(AND(BF92&lt;&gt;"DF",BE92&gt;BG92),1,0)+IF(AND(BI92&lt;&gt;"DF",BH92&gt;BJ92),1,0)+IF(AND(BL92&lt;&gt;"DF",BK92&gt;BM92),1,0)+IF(AND(BO92&lt;&gt;"DF",BN92&gt;BP92),1,0)+IF(AND(BR92&lt;&gt;"DF",BQ92&gt;BS92),1,0)+IF(AND(BU92&lt;&gt;"DF",BT92&gt;BV92),1,0)+BY41</f>
        <v>0</v>
      </c>
      <c r="BZ92" s="89">
        <f>IF(AND(C92=E92,C92&lt;&gt;"",E92&lt;&gt;""),1,0)+IF(AND(F92=H92,F92&lt;&gt;"",H92&lt;&gt;""),1,0)+IF(AND(I92=K92,I92&lt;&gt;"",K92&lt;&gt;""),1,0)+IF(AND(L92=N92,L92&lt;&gt;"",N92&lt;&gt;""),1,0)+IF(AND(O92=Q92,O92&lt;&gt;"",Q92&lt;&gt;""),1,0)+IF(AND(R92=T92,R92&lt;&gt;"",T92&lt;&gt;""),1,0)+IF(AND(U92=W92,U92&lt;&gt;"",W92&lt;&gt;""),1,0)+IF(AND(X92=Z92,X92&lt;&gt;"",Z92&lt;&gt;""),1,0)+IF(AND(AA92=AC92,AA92&lt;&gt;"",AC92&lt;&gt;""),1,0)+IF(AND(AD92=AF92,AD92&lt;&gt;"",AF92&lt;&gt;""),1,0)+IF(AND(AG92=AI92,AG92&lt;&gt;"",AI92&lt;&gt;""),1,0)+IF(AND(AJ92=AL92,AJ92&lt;&gt;"",AL92&lt;&gt;""),1,0)+IF(AND(AM92=AO92,AM92&lt;&gt;"",AO92&lt;&gt;""),1,0)+IF(AND(AP92=AR92,AP92&lt;&gt;"",AR92&lt;&gt;""),1,0)+IF(AND(AS92=AU92,AS92&lt;&gt;"",AU92&lt;&gt;""),1,0)+IF(AND(AV92=AX92,AV92&lt;&gt;"",AX92&lt;&gt;""),1,0)+IF(AND(AY92=BA92,AY92&lt;&gt;"",BA92&lt;&gt;""),1,0)+IF(AND(BB92=BD92,BB92&lt;&gt;"",BD92&lt;&gt;""),1,0)+IF(AND(BE92=BG92,BE92&lt;&gt;"",BG92&lt;&gt;""),1,0)+IF(AND(BH92=BJ92,BH92&lt;&gt;"",BJ92&lt;&gt;""),1,0)+IF(AND(BK92=BM92,BK92&lt;&gt;"",BM92&lt;&gt;""),1,0)+IF(AND(BN92=BP92,BN92&lt;&gt;"",BP92&lt;&gt;""),1,0)+IF(AND(BQ92=BS92,BQ92&lt;&gt;"",BS92&lt;&gt;""),1,0)+IF(AND(BT92=BV92,BT92&lt;&gt;"",BV92&lt;&gt;""),1,0)+BZ41</f>
        <v>0</v>
      </c>
      <c r="CA92" s="89">
        <f>IF(AND(D92&lt;&gt;"DF",C92&lt;E92),1,0)+IF(AND(G92&lt;&gt;"DF",F92&lt;H92),1,0)+IF(AND(J92&lt;&gt;"DF",I92&lt;K92),1,0)+IF(AND(M92&lt;&gt;"DF",L92&lt;N92),1,0)+IF(AND(P92&lt;&gt;"DF",O92&lt;Q92),1,0)+IF(AND(S92&lt;&gt;"DF",R92&lt;T92),1,0)+IF(AND(V92&lt;&gt;"DF",U92&lt;W92),1,0)+IF(AND(Y92&lt;&gt;"DF",X92&lt;Z92),1,0)+IF(AND(AB92&lt;&gt;"DF",AA92&lt;AC92),1,0)+IF(AND(AE92&lt;&gt;"DF",AD92&lt;AF92),1,0)+IF(AND(AH92&lt;&gt;"DF",AG92&lt;AI92),1,0)+IF(AND(AK92&lt;&gt;"DF",AJ92&lt;AL92),1,0)+IF(AND(AN92&lt;&gt;"DF",AM92&lt;AO92),1,0)+IF(AND(AQ92&lt;&gt;"DF",AP92&lt;AR92),1,0)+IF(AND(AT92&lt;&gt;"DF",AS92&lt;AU92),1,0)+IF(AND(AW92&lt;&gt;"DF",AV92&lt;AX92),1,0)+IF(AND(AZ92&lt;&gt;"DF",AY92&lt;BA92),1,0)+IF(AND(BC92&lt;&gt;"DF",BB92&lt;BD92),1,0)+IF(AND(BF92&lt;&gt;"DF",BE92&lt;BG92),1,0)+IF(AND(BI92&lt;&gt;"DF",BH92&lt;BJ92),1,0)+IF(AND(BL92&lt;&gt;"DF",BK92&lt;BM92),1,0)+IF(AND(BO92&lt;&gt;"DF",BN92&lt;BP92),1,0)+IF(AND(BR92&lt;&gt;"DF",BQ92&lt;BS92),1,0)+IF(AND(BU92&lt;&gt;"DF",BT92&lt;BV92),1,0)+CA41</f>
        <v>0</v>
      </c>
      <c r="CB92" s="93">
        <f>IF(AND(D92="DF",C92&gt;E92),1,0)+IF(AND(G92="DF",F92&gt;H92),1,0)+IF(AND(J92="DF",I92&gt;K92),1,0)+IF(AND(M92="DF",L92&gt;N92),1,0)+IF(AND(P92="DF",O92&gt;Q92),1,0)+IF(AND(S92="DF",R92&gt;T92),1,0)+IF(AND(V92="DF",U92&gt;W92),1,0)+IF(AND(Y92="DF",X92&gt;Z92),1,0)+IF(AND(AB92="DF",AA92&gt;AC92),1,0)+IF(AND(AE92="DF",AD92&gt;AF92),1,0)+IF(AND(AH92="DF",AG92&gt;AI92),1,0)+IF(AND(AK92="DF",AJ92&gt;AL92),1,0)+IF(AND(AN92="DF",AM92&gt;AO92),1,0)+IF(AND(AQ92="DF",AP92&gt;AR92),1,0)+IF(AND(AT92="DF",AS92&gt;AU92),1,0)+IF(AND(AW92="DF",AV92&gt;AX92),1,0)+IF(AND(AZ92="DF",AY92&gt;BA92),1,0)+IF(AND(BC92="DF",BB92&gt;BD92),1,0)+IF(AND(BF92="DF",BE92&gt;BG92),1,0)+IF(AND(BI92="DF",BH92&gt;BJ92),1,0)+IF(AND(BL92="DF",BK92&gt;BM92),1,0)+IF(AND(BO92="DF",BN92&gt;BP92),1,0)+IF(AND(BR92="DF",BQ92&gt;BS92),1,0)+IF(AND(BU92="DF",BT92&gt;BV92),1,0)+CB41</f>
        <v>0</v>
      </c>
      <c r="CC92" s="93">
        <f>IF(AND(D92="DF",C92&lt;E92),1,0)+IF(AND(G92="DF",F92&lt;H92),1,0)+IF(AND(J92="DF",I92&lt;K92),1,0)+IF(AND(M92="DF",L92&lt;N92),1,0)+IF(AND(P92="DF",O92&lt;Q92),1,0)+IF(AND(S92="DF",R92&lt;T92),1,0)+IF(AND(V92="DF",U92&lt;W92),1,0)+IF(AND(Y92="DF",X92&lt;Z92),1,0)+IF(AND(AB92="DF",AA92&lt;AC92),1,0)+IF(AND(AE92="DF",AD92&lt;AF92),1,0)+IF(AND(AH92="DF",AG92&lt;AI92),1,0)+IF(AND(AK92="DF",AJ92&lt;AL92),1,0)+IF(AND(AN92="DF",AM92&lt;AO92),1,0)+IF(AND(AQ92="DF",AP92&lt;AR92),1,0)+IF(AND(AT92="DF",AS92&lt;AU92),1,0)+IF(AND(AW92="DF",AV92&lt;AX92),1,0)+IF(AND(AZ92="DF",AY92&lt;BA92),1,0)+IF(AND(BC92="DF",BB92&lt;BD92),1,0)+IF(AND(BF92="DF",BE92&lt;BG92),1,0)+IF(AND(BI92="DF",BH92&lt;BJ92),1,0)+IF(AND(BL92="DF",BK92&lt;BM92),1,0)+IF(AND(BO92="DF",BN92&lt;BP92),1,0)+IF(AND(BR92="DF",BQ92&lt;BS92),1,0)+IF(AND(BU92="DF",BT92&lt;BV92),1,0)+CC41</f>
        <v>0</v>
      </c>
      <c r="CD92" s="97">
        <f>SUM(C92)+SUM(F92)+SUM(I92)+SUM(L92)+SUM(O92)+SUM(R92)+SUM(U92)+SUM(X92)+SUM(AA92)+SUM(AD92)+SUM(AG92)+SUM(AJ92)+SUM(AM92)+SUM(AP92)+SUM(AS92)+SUM(AV92)+SUM(AY92)+SUM(BB92)+SUM(BE92)+SUM(BH92)+SUM(BK92)+SUM(BN92)+SUM(BQ92)+SUM(BT92)+CD41</f>
        <v>0</v>
      </c>
      <c r="CE92" s="97">
        <f>SUM(E92)+SUM(H92)+SUM(K92)+SUM(N92)+SUM(Q92)+SUM(T92)+SUM(W92)+SUM(Z92)+SUM(AC92)+SUM(AF92)+SUM(AI92)+SUM(AL92)+SUM(AO92)+SUM(AR92)+SUM(AU92)+SUM(AX92)+SUM(BA92)+SUM(BD92)+SUM(BG92)+SUM(BJ92)+SUM(BM92)+SUM(BP92)+SUM(BS92)+SUM(BV92)+CE41</f>
        <v>0</v>
      </c>
      <c r="CF92" s="101">
        <f>CD92-CE92</f>
        <v>0</v>
      </c>
      <c r="CG92" s="105">
        <f>SUM(BY92*$BY$5)+SUM(BZ92*$BZ$5)+SUM(CA92*$CA$5)+SUM(CB92*$CB$5)+SUM(CC92*$CC$5)</f>
        <v>0</v>
      </c>
      <c r="CI92" s="129">
        <f>SUM(CL92:CU92)</f>
        <v>0</v>
      </c>
      <c r="CJ92" s="129">
        <f>(CW92+CY92)-(CX92+CZ92)</f>
        <v>0</v>
      </c>
      <c r="CK92" s="19"/>
      <c r="CL92" s="140">
        <f>IF(AND(CG92=$CG$60,C92&gt;E92,D92="-"),$BY$5,0)+IF(AND(CG92=$CG$62,F92&gt;H92,G92="-"),$BY$5,0)+IF(AND(CG92=$CG$64,I92&gt;K92,J92="-"),$BY$5,0)+IF(AND(CG92=$CG$66,L92&gt;N92,M92="-"),$BY$5,0)+IF(AND(CG92=$CG$68,O92&gt;Q92,P92="-"),$BY$5,0)+IF(AND(CG92=$CG$70,R92&gt;T92,S92="-"),$BY$5,0)+IF(AND(CG92=$CG$72,U92&gt;W92,V92="-"),$BY$5,0)+IF(AND(CG92=$CG$74,X92&gt;Z92,Y92="-"),$BY$5,0)+IF(AND(CG92=$CG$76,AA92&gt;AC92,AB92="-"),$BY$5,0)+IF(AND(CG92=$CG$78,AD92&gt;AF92,AE92="-"),$BY$5,0)+IF(AND(CG92=$CG$80,AG92&gt;AI92,AH92="-"),$BY$5,0)+IF(AND(CG92=$CG$82,AJ92&gt;AL92,AK92="-"),$BY$5,0)+IF(AND(CG92=$CG$84,AM92&gt;AO92,AN92="-"),$BY$5,0)+IF(AND(CG92=$CG$86,AP92&gt;AR92,AQ92="-"),$BY$5,0)+IF(AND(CG92=$CG$88,AS92&gt;AU92,AT92="-"),$BY$5,0)+IF(AND(CG92=$CG$90,AV92&gt;AX92,AW92="-"),$BY$5,0)+IF(AND(CG92=$CG$92,AY92&gt;BA92,AZ92="-"),$BY$5,0)+IF(AND(CG92=$CG$94,BB92&gt;BD92,BC92="-"),$BY$5,0)+IF(AND(CG92=$CG$96,BE92&gt;BG92,BF92="-"),$BY$5,0)+IF(AND(CG92=$CG$98,BH92&gt;BJ92,BI92="-"),$BY$5,0)+IF(AND(CG92=$CG$100,BK92&gt;BM92,BL92="-"),$BY$5,0)+IF(AND(CG92=$CG$102,BN92&gt;BP92,BO92="-"),$BY$5,0)+IF(AND(CG92=$CG$104,BQ92&gt;BS92,BR92="-"),$BY$5,0)+IF(AND(CG92=$CG$106,BT92&gt;BV92,BU92="-"),$BY$5,0)</f>
        <v>0</v>
      </c>
      <c r="CM92" s="141">
        <f>IF(AND(CG92=$CG$60,C92=E92,E92&lt;&gt;"",D92="-"),$BZ$5,0)+IF(AND(CG92=$CG$62,F92=H92,H92&lt;&gt;"",G92="-"),$BZ$5,0)+IF(AND(CG92=$CG$64,I92=K92,K92&lt;&gt;"",J92="-"),$BZ$5,0)+IF(AND(CG92=$CG$66,L92=N92,N92&lt;&gt;"",M92="-"),$BZ$5,0)+IF(AND(CG92=$CG$68,O92=Q92,Q92&lt;&gt;"",P92="-"),$BZ$5,0)+IF(AND(CG92=$CG$70,R92=T92,T92&lt;&gt;"",S92="-"),$BZ$5,0)+IF(AND(CG92=$CG$72,U92=W92,W92&lt;&gt;"",V92="-"),$BZ$5,0)+IF(AND(CG92=$CG$74,X92=Z92,Z92&lt;&gt;"",Y92="-"),$BZ$5,0)+IF(AND(CG92=$CG$76,AA92=AC92,AC92&lt;&gt;"",AB92="-"),$BZ$5,0)+IF(AND(CG92=$CG$78,AD92=AF92,AF92&lt;&gt;"",AE92="-"),$BZ$5,0)+IF(AND(CG92=$CG$80,AG92=AI92,AI92&lt;&gt;"",AH92="-"),$BZ$5,0)+IF(AND(CG92=$CG$82,AJ92=AL92,AL92&lt;&gt;"",AK92="-"),$BZ$5,0)+IF(AND(CG92=$CG$84,AM92=AO92,AO92&lt;&gt;"",AN92="-"),$BZ$5,0)+IF(AND(CG92=$CG$86,AP92=AR92,AR92&lt;&gt;"",AQ92="-"),$BZ$5,0)+IF(AND(CG92=$CG$88,AS92=AU92,AU92&lt;&gt;"",AT92="-"),$BZ$5,0)+IF(AND(CG92=$CG$90,AV92=AX92,AX92&lt;&gt;"",AW92="-"),$BZ$5,0)+IF(AND(CG92=$CG$92,AY92=BA92,BA92&lt;&gt;"",AZ92="-"),$BZ$5,0)+IF(AND(CG92=$CG$94,BB92=BD92,BD92&lt;&gt;"",BC92="-"),$BZ$5,0)+IF(AND(CG92=$CG$96,BE92=BG92,BG92&lt;&gt;"",BF92="-"),$BZ$5,0)+IF(AND(CG92=$CG$98,BH92=BJ92,BJ92&lt;&gt;"",BI92="-"),$BZ$5,0)+IF(AND(CG92=$CG$100,BK92=BM92,BM92&lt;&gt;"",BL92="-"),$BZ$5,0)+IF(AND(CG92=$CG$102,BN92=BP92,BP92&lt;&gt;"",BO92="-"),$BZ$5,0)+IF(AND(CG92=$CG$104,BQ92=BS92,BS92&lt;&gt;"",BR92="-"),$BZ$5,0)+IF(AND(CG92=$CG$106,BT92=BV92,BV92&lt;&gt;"",BU92="-"),$BZ$5,0)</f>
        <v>0</v>
      </c>
      <c r="CN92" s="141">
        <f>IF(AND(CG92=$CG$60,C92&lt;E92,D92="-"),$CA$5,0)+IF(AND(CG92=$CG$62,F92&lt;H92,G92="-"),$CA$5,0)+IF(AND(CG92=$CG$64,I92&lt;K92,J92="-"),$CA$5,0)+IF(AND(CG92=$CG$66,L92&lt;N92,M92="-"),$CA$5,0)+IF(AND(CG92=$CG$68,O92&lt;Q92,P92="-"),$CA$5,0)+IF(AND(CG92=$CG$70,R92&lt;T92,S92="-"),$CA$5,0)+IF(AND(CG92=$CG$72,U92&lt;W92,V92="-"),$CA$5,0)+IF(AND(CG92=$CG$74,X92&lt;Z92,Y92="-"),$CA$5,0)+IF(AND(CG92=$CG$76,AA92&lt;AC92,AB92="-"),$CA$5,0)+IF(AND(CG92=$CG$78,AD92&lt;AF92,AE92="-"),$CA$5,0)+IF(AND(CG92=$CG$80,AG92&lt;AI92,AH92="-"),$CA$5,0)+IF(AND(CG92=$CG$82,AJ92&lt;AL92,AK92="-"),$CA$5,0)+IF(AND(CG92=$CG$84,AM92&lt;AO92,AN92="-"),$CA$5,0)+IF(AND(CG92=$CG$86,AP92&lt;AR92,AQ92="-"),$CA$5,0)+IF(AND(CG92=$CG$88,AS92&lt;AU92,AT92="-"),$CA$5,0)+IF(AND(CG92=$CG$90,AV92&lt;AX92,AW92="-"),$CA$5,0)+IF(AND(CG92=$CG$92,AY92&lt;BA92,AZ92="-"),$CA$5,0)+IF(AND(CG92=$CG$94,BB92&lt;BD92,BC92="-"),$CA$5,0)+IF(AND(CG92=$CG$96,BE92&lt;BG92,BF92="-"),$CA$5,0)+IF(AND(CG92=$CG$98,BH92&lt;BJ92,BI92="-"),$CA$5,0)+IF(AND(CG92=$CG$100,BK92&lt;BM92,BL92="-"),$CA$5,0)+IF(AND(CG92=$CG$102,BN92&lt;BP92,BO92="-"),$CA$5,0)+IF(AND(CG92=$CG$104,BQ92&lt;BS92,BR92="-"),$CA$5,0)+IF(AND(CG92=$CG$106,BT92&lt;BV92,BU92="-"),$CA$5,0)</f>
        <v>0</v>
      </c>
      <c r="CO92" s="141">
        <f>IF(AND(CG92=$CG$60,C92&gt;E92,D92="DF"),$CB$5,0)+IF(AND(CG92=$CG$62,F92&gt;H92,G92="DF"),$CB$5,0)+IF(AND(CG92=$CG$64,I92&gt;K92,J92="DF"),$CB$5,0)+IF(AND(CG92=$CG$66,L92&gt;N92,M92="DF"),$CB$5,0)+IF(AND(CG92=$CG$68,O92&gt;Q92,P92="DF"),$CB$5,0)+IF(AND(CG92=$CG$70,R92&gt;T92,S92="DF"),$CB$5,0)+IF(AND(CG92=$CG$72,U92&gt;W92,V92="DF"),$CB$5,0)+IF(AND(CG92=$CG$74,X92&gt;Z92,Y92="DF"),$CB$5,0)+IF(AND(CG92=$CG$76,AA92&gt;AC92,AB92="DF"),$CB$5,0)+IF(AND(CG92=$CG$78,AD92&gt;AF92,AE92="DF"),$CB$5,0)+IF(AND(CG92=$CG$80,AG92&gt;AI92,AH92="DF"),$CB$5,0)+IF(AND(CG92=$CG$82,AJ92&gt;AL92,AK92="DF"),$CB$5,0)+IF(AND(CG92=$CG$84,AM92&gt;AO92,AN92="DF"),$CB$5,0)+IF(AND(CG92=$CG$86,AP92&gt;AR92,AQ92="DF"),$CB$5,0)+IF(AND(CG92=$CG$88,AS92&gt;AU92,AT92="DF"),$CB$5,0)+IF(AND(CG92=$CG$90,AV92&gt;AX92,AW92="DF"),$CB$5,0)+IF(AND(CG92=$CG$92,AY92&gt;BA92,AZ92="DF"),$CB$5,0)+IF(AND(CG92=$CG$94,BB92&gt;BD92,BC92="DF"),$CB$5,0)+IF(AND(CG92=$CG$96,BE92&gt;BG92,BF92="DF"),$CB$5,0)+IF(AND(CG92=$CG$98,BH92&gt;BJ92,BI92="DF"),$CB$5,0)+IF(AND(CG92=$CG$100,BK92&gt;BM92,BL92="DF"),$CB$5,0)+IF(AND(CG92=$CG$102,BN92&gt;BP92,BO92="DF"),$CB$5,0)+IF(AND(CG92=$CG$104,BQ92&gt;BS92,BR92="DF"),$CB$5,0)+IF(AND(CG92=$CG$106,BT92&gt;BV92,BU92="DF"),$CB$5,0)</f>
        <v>0</v>
      </c>
      <c r="CP92" s="142">
        <f>IF(AND(CG92=$CG$60,C92&lt;E92,D92="DF"),$CC$5,0)+IF(AND(CG92=$CG$62,F92&lt;H92,G92="DF"),$CC$5,0)+IF(AND(CG92=$CG$64,I92&lt;K92,J92="DF"),$CC$5,0)+IF(AND(CG92=$CG$66,L92&lt;N92,M92="DF"),$CC$5,0)+IF(AND(CG92=$CG$68,O92&lt;Q92,P92="DF"),$CC$5,0)+IF(AND(CG92=$CG$70,R92&lt;T92,S92="DF"),$CC$5,0)+IF(AND(CG92=$CG$72,U92&lt;W92,V92="DF"),$CC$5,0)+IF(AND(CG92=$CG$74,X92&lt;Z92,Y92="DF"),$CC$5,0)+IF(AND(CG92=$CG$76,AA92&lt;AC92,AB92="DF"),$CC$5,0)+IF(AND(CG92=$CG$78,AD92&lt;AF92,AE92="DF"),$CC$5,0)+IF(AND(CG92=$CG$80,AG92&lt;AI92,AH92="DF"),$CC$5,0)+IF(AND(CG92=$CG$82,AJ92&lt;AL92,AK92="DF"),$CC$5,0)+IF(AND(CG92=$CG$84,AM92&lt;AO92,AN92="DF"),$CC$5,0)+IF(AND(CG92=$CG$86,AP92&lt;AR92,AQ92="DF"),$CC$5,0)+IF(AND(CG92=$CG$88,AS92&lt;AU92,AT92="DF"),$CC$5,0)+IF(AND(CG92=$CG$90,AV92&lt;AX92,AW92="DF"),$CC$5,0)+IF(AND(CG92=$CG$92,AY92&lt;BA92,AZ92="DF"),$CC$5,0)+IF(AND(CG92=$CG$94,BB92&lt;BD92,BC92="DF"),$CC$5,0)+IF(AND(CG92=$CG$96,BE92&lt;BG92,BF92="DF"),$CC$5,0)+IF(AND(CG92=$CG$98,BH92&lt;BJ92,BI92="DF"),$CC$5,0)+IF(AND(CG92=$CG$100,BK92&lt;BM92,BL92="DF"),$CC$5,0)+IF(AND(CG92=$CG$102,BN92&lt;BP92,BO92="DF"),$CC$5,0)+IF(AND(CG92=$CG$104,BQ92&lt;BS92,BR92="DF"),$CC$5,0)+IF(AND(CG92=$CG$106,BT92&lt;BV92,BU92="DF"),$CC$5,0)</f>
        <v>0</v>
      </c>
      <c r="CQ92" s="146">
        <f>IF(AND(CG92=$CG$60,C41&gt;E41,D41="-"),$BY$5,0)+IF(AND(CG92=$CG$62,F41&gt;H41,G41="-"),$BY$5,0)+IF(AND(CG92=$CG$64,I41&gt;K41,J41="-"),$BY$5,0)+IF(AND(CG92=$CG$66,L41&gt;N41,M41="-"),$BY$5,0)+IF(AND(CG92=$CG$68,O41&gt;Q41,P41="-"),$BY$5,0)+IF(AND(CG92=$CG$70,R41&gt;T41,S41="-"),$BY$5,0)+IF(AND(CG92=$CG$72,U41&gt;W41,V41="-"),$BY$5,0)+IF(AND(CG92=$CG$74,X41&gt;Z41,Y41="-"),$BY$5,0)+IF(AND(CG92=$CG$76,AA41&gt;AC41,AB41="-"),$BY$5,0)+IF(AND(CG92=$CG$78,AD41&gt;AF41,AE41="-"),$BY$5,0)+IF(AND(CG92=$CG$80,AG41&gt;AI41,AH41="-"),$BY$5,0)+IF(AND(CG92=$CG$82,AJ41&gt;AL41,AK41="-"),$BY$5,0)+IF(AND(CG92=$CG$84,AM41&gt;AO41,AN41="-"),$BY$5,0)+IF(AND(CG92=$CG$86,AP41&gt;AR41,AQ41="-"),$BY$5,0)+IF(AND(CG92=$CG$88,AS41&gt;AU41,AT41="-"),$BY$5,0)+IF(AND(CG92=$CG$90,AV41&gt;AX41,AW41="-"),$BY$5,0)+IF(AND(CG92=$CG$92,AY41&gt;BA41,AZ41="-"),$BY$5,0)+IF(AND(CG92=$CG$94,BB41&gt;BD41,BC41="-"),$BY$5,0)+IF(AND(CG92=$CG$96,BE41&gt;BG41,BF41="-"),$BY$5,0)+IF(AND(CG92=$CG$98,BH41&gt;BJ41,BI41="-"),$BY$5,0)+IF(AND(CG92=$CG$100,BK41&gt;BM41,BL41="-"),$BY$5,0)+IF(AND(CG92=$CG$102,BN41&gt;BP41,BO41="-"),$BY$5,0)+IF(AND(CG92=$CG$104,BQ41&gt;BS41,BR41="-"),$BY$5,0)+IF(AND(CG92=$CG$106,BT41&gt;BV41,BU41="-"),$BY$5,0)</f>
        <v>0</v>
      </c>
      <c r="CR92" s="147">
        <f>IF(AND(CG92=$CG$60,C41=E41,E41&lt;&gt;"",D41="-"),$BZ$5,0)+IF(AND(CG92=$CG$62,F41=H41,H41&lt;&gt;"",G41="-"),$BZ$5,0)+IF(AND(CG92=$CG$64,I41=K41,K41&lt;&gt;"",J41="-"),$BZ$5,0)+IF(AND(CG92=$CG$66,L41=N41,N41&lt;&gt;"",M41="-"),$BZ$5,0)+IF(AND(CG92=$CG$68,O41=Q41,Q41&lt;&gt;"",P41="-"),$BZ$5,0)+IF(AND(CG92=$CG$70,R41=T41,T41&lt;&gt;"",S41="-"),$BZ$5,0)+IF(AND(CG92=$CG$72,U41=W41,W41&lt;&gt;"",V41="-"),$BZ$5,0)+IF(AND(CG92=$CG$74,X41=Z41,Z41&lt;&gt;"",Y41="-"),$BZ$5,0)+IF(AND(CG92=$CG$76,AA41=AC41,AC41&lt;&gt;"",AB41="-"),$BZ$5,0)+IF(AND(CG92=$CG$78,AD41=AF41,AF41&lt;&gt;"",AE41="-"),$BZ$5,0)+IF(AND(CG92=$CG$80,AG41=AI41,AI41&lt;&gt;"",AH41="-"),$BZ$5,0)+IF(AND(CG92=$CG$82,AJ41=AL41,AL41&lt;&gt;"",AK41="-"),$BZ$5,0)+IF(AND(CG92=$CG$84,AM41=AO41,AO41&lt;&gt;"",AN41="-"),$BZ$5,0)+IF(AND(CG92=$CG$86,AP41=AR41,AR41&lt;&gt;"",AQ41="-"),$BZ$5,0)+IF(AND(CG92=$CG$88,AS41=AU41,AU41&lt;&gt;"",AT41="-"),$BZ$5,0)+IF(AND(CG92=$CG$90,AV41=AX41,AX41&lt;&gt;"",AW41="-"),$BZ$5,0)+IF(AND(CG92=$CG$92,AY41=BA41,BA41&lt;&gt;"",AZ41="-"),$BZ$5,0)+IF(AND(CG92=$CG$94,BB41=BD41,BD41&lt;&gt;"",BC41="-"),$BZ$5,0)+IF(AND(CG92=$CG$96,BE41=BG41,BG41&lt;&gt;"",BF41="-"),$BZ$5,0)+IF(AND(CG92=$CG$98,BH41=BJ41,BJ41&lt;&gt;"",BI41="-"),$BZ$5,0)+IF(AND(CG92=$CG$100,BK41=BM41,BM41&lt;&gt;"",BL41="-"),$BZ$5,0)+IF(AND(CG92=$CG$102,BN41=BP41,BP41&lt;&gt;"",BO41="-"),$BZ$5,0)+IF(AND(CG92=$CG$104,BQ41=BS41,BS41&lt;&gt;"",BR41="-"),$BZ$5,0)+IF(AND(CG92=$CG$106,BT41=BV41,BV41&lt;&gt;"",BU41="-"),$BZ$5,0)</f>
        <v>0</v>
      </c>
      <c r="CS92" s="147">
        <f>IF(AND(CG92=$CG$60,C41&lt;E41,D41="-"),$CA$5,0)+IF(AND(CG92=$CG$62,F41&lt;H41,G41="-"),$CA$5,0)+IF(AND(CG92=$CG$64,I41&lt;K41,J41="-"),$CA$5,0)+IF(AND(CG92=$CG$66,L41&lt;N41,M41="-"),$CA$5,0)+IF(AND(CG92=$CG$68,O41&lt;Q41,P41="-"),$CA$5,0)+IF(AND(CG92=$CG$70,R41&lt;T41,S41="-"),$CA$5,0)+IF(AND(CG92=$CG$72,U41&lt;W41,V41="-"),$CA$5,0)+IF(AND(CG92=$CG$74,X41&lt;Z41,Y41="-"),$CA$5,0)+IF(AND(CG92=$CG$76,AA41&lt;AC41,AB41="-"),$CA$5,0)+IF(AND(CG92=$CG$78,AD41&lt;AF41,AE41="-"),$CA$5,0)+IF(AND(CG92=$CG$80,AG41&lt;AI41,AH41="-"),$CA$5,0)+IF(AND(CG92=$CG$82,AJ41&lt;AL41,AK41="-"),$CA$5,0)+IF(AND(CG92=$CG$84,AM41&lt;AO41,AN41="-"),$CA$5,0)+IF(AND(CG92=$CG$86,AP41&lt;AR41,AQ41="-"),$CA$5,0)+IF(AND(CG92=$CG$88,AS41&lt;AU41,AT41="-"),$CA$5,0)+IF(AND(CG92=$CG$90,AV41&lt;AX41,AW41="-"),$CA$5,0)+IF(AND(CG92=$CG$92,AY41&lt;BA41,AZ41="-"),$CA$5,0)+IF(AND(CG92=$CG$94,BB41&lt;BD41,BC41="-"),$CA$5,0)+IF(AND(CG92=$CG$96,BE41&lt;BG41,BF41="-"),$CA$5,0)+IF(AND(CG92=$CG$98,BH41&lt;BJ41,BI41="-"),$CA$5,0)+IF(AND(CG92=$CG$100,BK41&lt;BM41,BL41="-"),$CA$5,0)+IF(AND(CG92=$CG$102,BN41&lt;BP41,BO41="-"),$CA$5,0)+IF(AND(CG92=$CG$104,BQ41&lt;BS41,BR41="-"),$CA$5,0)+IF(AND(CG92=$CG$106,BT41&lt;BV41,BU41="-"),$CA$5,0)</f>
        <v>0</v>
      </c>
      <c r="CT92" s="147">
        <f>IF(AND(CG92=$CG$60,C41&gt;E41,D41="DF"),$CB$5,0)+IF(AND(CG92=$CG$62,F41&gt;H41,G41="DF"),$CB$5,0)+IF(AND(CG92=$CG$64,I41&gt;K41,J41="DF"),$CB$5,0)+IF(AND(CG92=$CG$66,L41&gt;N41,M41="DF"),$CB$5,0)+IF(AND(CG92=$CG$68,O41&gt;Q41,P41="DF"),$CB$5,0)+IF(AND(CG92=$CG$70,R41&gt;T41,S41="DF"),$CB$5,0)+IF(AND(CG92=$CG$72,U41&gt;W41,V41="DF"),$CB$5,0)+IF(AND(CG92=$CG$74,X41&gt;Z41,Y41="DF"),$CB$5,0)+IF(AND(CG92=$CG$76,AA41&gt;AC41,AB41="DF"),$CB$5,0)+IF(AND(CG92=$CG$78,AD41&gt;AF41,AE41="DF"),$CB$5,0)+IF(AND(CG92=$CG$80,AG41&gt;AI41,AH41="DF"),$CB$5,0)+IF(AND(CG92=$CG$82,AJ41&gt;AL41,AK41="DF"),$CB$5,0)+IF(AND(CG92=$CG$84,AM41&gt;AO41,AN41="DF"),$CB$5,0)+IF(AND(CG92=$CG$86,AP41&gt;AR41,AQ41="DF"),$CB$5,0)+IF(AND(CG92=$CG$88,AS41&gt;AU41,AT41="DF"),$CB$5,0)+IF(AND(CG92=$CG$90,AV41&gt;AX41,AW41="DF"),$CB$5,0)+IF(AND(CG92=$CG$92,AY41&gt;BA41,AZ41="DF"),$CB$5,0)+IF(AND(CG92=$CG$94,BB41&gt;BD41,BC41="DF"),$CB$5,0)+IF(AND(CG92=$CG$96,BE41&gt;BG41,BF41="DF"),$CB$5,0)+IF(AND(CG92=$CG$98,BH41&gt;BJ41,BI41="DF"),$CB$5,0)+IF(AND(CG92=$CG$100,BK41&gt;BM41,BL41="DF"),$CB$5,0)+IF(AND(CG92=$CG$102,BN41&gt;BP41,BO41="DF"),$CB$5,0)+IF(AND(CG92=$CG$104,BQ41&gt;BS41,BR41="DF"),$CB$5,0)+IF(AND(CG92=$CG$106,BT41&gt;BV41,BU41="DF"),$CB$5,0)</f>
        <v>0</v>
      </c>
      <c r="CU92" s="148">
        <f>IF(AND(CG92=$CG$60,C41&lt;E41,D41="DF"),$CC$5,0)+IF(AND(CG92=$CG$62,F41&lt;H41,G41="DF"),$CC$5,0)+IF(AND(CG92=$CG$64,I41&lt;K41,J41="DF"),$CC$5,0)+IF(AND(CG92=$CG$66,L41&lt;N41,M41="DF"),$CC$5,0)+IF(AND(CG92=$CG$68,O41&lt;Q41,P41="DF"),$CC$5,0)+IF(AND(CG92=$CG$70,R41&lt;T41,S41="DF"),$CC$5,0)+IF(AND(CG92=$CG$72,U41&lt;W41,V41="DF"),$CC$5,0)+IF(AND(CG92=$CG$74,X41&lt;Z41,Y41="DF"),$CC$5,0)+IF(AND(CG92=$CG$76,AA41&lt;AC41,AB41="DF"),$CC$5,0)+IF(AND(CG92=$CG$78,AD41&lt;AF41,AE41="DF"),$CC$5,0)+IF(AND(CG92=$CG$80,AG41&lt;AI41,AH41="DF"),$CC$5,0)+IF(AND(CG92=$CG$82,AJ41&lt;AL41,AK41="DF"),$CC$5,0)+IF(AND(CG92=$CG$84,AM41&lt;AO41,AN41="DF"),$CC$5,0)+IF(AND(CG92=$CG$86,AP41&lt;AR41,AQ41="DF"),$CC$5,0)+IF(AND(CG92=$CG$88,AS41&lt;AU41,AT41="DF"),$CC$5,0)+IF(AND(CG92=$CG$90,AV41&lt;AX41,AW41="DF"),$CC$5,0)+IF(AND(CG92=$CG$92,AY41&lt;BA41,AZ41="DF"),$CC$5,0)+IF(AND(CG92=$CG$94,BB41&lt;BD41,BC41="DF"),$CC$5,0)+IF(AND(CG92=$CG$96,BE41&lt;BG41,BF41="DF"),$CC$5,0)+IF(AND(CG92=$CG$98,BH41&lt;BJ41,BI41="DF"),$CC$5,0)+IF(AND(CG92=$CG$100,BK41&lt;BM41,BL41="DF"),$CC$5,0)+IF(AND(CG92=$CG$102,BN41&lt;BP41,BO41="DF"),$CC$5,0)+IF(AND(CG92=$CG$104,BQ41&lt;BS41,BR41="DF"),$CC$5,0)+IF(AND(CG92=$CG$106,BT41&lt;BV41,BU41="DF"),$CC$5,0)</f>
        <v>0</v>
      </c>
      <c r="CV92" s="19"/>
      <c r="CW92" s="156">
        <f>IF(AND(CG92=$CG$60),SUM(C92),0)+IF(AND(CG92=$CG$62),SUM(F92),0)+IF(AND(CG92=$CG$64),SUM(I92),0)+IF(AND(CG92=$CG$66),SUM(L92),0)+IF(AND(CG92=$CG$68),SUM(O92),0)+IF(AND(CG92=$CG$70),SUM(R92),0)+IF(AND(CG92=$CG$72),SUM(U92),0)+IF(AND(CG92=$CG$74),SUM(X92),0)+IF(AND(CG92=$CG$76),SUM(AA92),0)+IF(AND(CG92=$CG$78),SUM(AD92),0)+IF(AND(CG92=$CG$80),SUM(AG92),0)+IF(AND(CG92=$CG$82),SUM(AJ92),0)+IF(AND(CG92=$CG$84),SUM(AM92),0)+IF(AND(CG92=$CG$86),SUM(AP92),0)+IF(AND(CG92=$CG$88),SUM(AS92),0)+IF(AND(CG92=$CG$90),SUM(AV92),0)+IF(AND(CG92=$CG$92),SUM(AY92),0)+IF(AND(CG92=$CG$94),SUM(BB92),0)+IF(AND(CG92=$CG$96),SUM(BE92),0)+IF(AND(CG92=$CG$98),SUM(BH92),0)+IF(AND(CG92=$CG$100),SUM(BK92),0)+IF(AND(CG92=$CG$102),SUM(BN92),0)+IF(AND(CG92=$CG$104),SUM(BQ92),0)+IF(AND(CG92=$CG$106),SUM(BT92),0)</f>
        <v>0</v>
      </c>
      <c r="CX92" s="136">
        <f>IF(AND(CG92=$CG$60),SUM(E92),0)+IF(AND(CG92=$CG$62),SUM(H92),0)+IF(AND(CG92=$CG$64),SUM(K92),0)+IF(AND(CG92=$CG$66),SUM(N92),0)+IF(AND(CG92=$CG$68),SUM(Q92),0)+IF(AND(CG92=$CG$70),SUM(T92),0)+IF(AND(CG92=$CG$72),SUM(W92),0)+IF(AND(CG92=$CG$74),SUM(Z92),0)+IF(AND(CG92=$CG$76),SUM(AC92),0)+IF(AND(CG92=$CG$78),SUM(AF92),0)+IF(AND(CG92=$CG$80),SUM(AI92),0)+IF(AND(CG92=$CG$82),SUM(AL92),0)+IF(AND(CG92=$CG$84),SUM(AO92),0)+IF(AND(CG92=$CG$86),SUM(AR92),0)+IF(AND(CG92=$CG$88),SUM(AU92),0)+IF(AND(CG92=$CG$90),SUM(AX92),0)+IF(AND(CG92=$CG$92),SUM(BA92),0)+IF(AND(CG92=$CG$94),SUM(BD92),0)+IF(AND(CG92=$CG$96),SUM(BG92),0)+IF(AND(CG92=$CG$98),SUM(BJ92),0)+IF(AND(CG92=$CG$100),SUM(BM92),0)+IF(AND(CG92=$CG$102),SUM(BP92),0)+IF(AND(CG92=$CG$104),SUM(BS92),0)+IF(AND(CG92=$CG$106),SUM(BV92),0)</f>
        <v>0</v>
      </c>
      <c r="CY92" s="159">
        <f>IF(AND(CG92=$CG$60),SUM(C41),0)+IF(AND(CG92=$CG$62),SUM(F41),0)+IF(AND(CG92=$CG$64),SUM(I41),0)+IF(AND(CG92=$CG$66),SUM(L41),0)+IF(AND(CG92=$CG$68),SUM(O41),0)+IF(AND(CG92=$CG$70),SUM(R41),0)+IF(AND(CG92=$CG$72),SUM(U41),0)+IF(AND(CG92=$CG$74),SUM(X41),0)+IF(AND(CG92=$CG$76),SUM(AA41),0)+IF(AND(CG92=$CG$78),SUM(AD41),0)+IF(AND(CG92=$CG$80),SUM(AG41),0)+IF(AND(CG92=$CG$82),SUM(AJ41),0)+IF(AND(CG92=$CG$84),SUM(AM41),0)+IF(AND(CG92=$CG$86),SUM(AP41),0)+IF(AND(CG92=$CG$88),SUM(AS41),0)+IF(AND(CG92=$CG$90),SUM(AV41),0)+IF(AND(CG92=$CG$92),SUM(AY41),0)+IF(AND(CG92=$CG$94),SUM(BB41),0)+IF(AND(CG92=$CG$96),SUM(BE41),0)+IF(AND(CG92=$CG$98),SUM(BH41),0)+IF(AND(CG92=$CG$100),SUM(BK41),0)+IF(AND(CG92=$CG$102),SUM(BN41),0)+IF(AND(CG92=$CG$104),SUM(BQ41),0)+IF(AND(CG92=$CG$106),SUM(BT41),0)</f>
        <v>0</v>
      </c>
      <c r="CZ92" s="148">
        <f>IF(AND(CG92=$CG$60),SUM(E41),0)+IF(AND(CG92=$CG$62),SUM(H41),0)+IF(AND(CG92=$CG$64),SUM(K41),0)+IF(AND(CG92=$CG$66),SUM(N41),0)+IF(AND(CG92=$CG$68),SUM(Q41),0)+IF(AND(CG92=$CG$70),SUM(T41),0)+IF(AND(CG92=$CG$72),SUM(W41),0)+IF(AND(CG92=$CG$74),SUM(Z41),0)+IF(AND(CG92=$CG$76),SUM(AC41),0)+IF(AND(CG92=$CG$78),SUM(AF41),0)+IF(AND(CG92=$CG$80),SUM(AI41),0)+IF(AND(CG92=$CG$82),SUM(AL41),0)+IF(AND(CG92=$CG$84),SUM(AO41),0)+IF(AND(CG92=$CG$86),SUM(AR41),0)+IF(AND(CG92=$CG$88),SUM(AU41),0)+IF(AND(CG92=$CG$90),SUM(AX41),0)+IF(AND(CG92=$CG$92),SUM(BA41),0)+IF(AND(CG92=$CG$94),SUM(BD41),0)+IF(AND(CG92=$CG$96),SUM(BG41),0)+IF(AND(CG92=$CG$98),SUM(BJ41),0)+IF(AND(CG92=$CG$100),SUM(BM41),0)+IF(AND(CG92=$CG$102),SUM(BP41),0)+IF(AND(CG92=$CG$104),SUM(BS41),0)+IF(AND(CG92=$CG$106),SUM(BV41),0)</f>
        <v>0</v>
      </c>
    </row>
    <row r="93" spans="2:105" s="69" customFormat="1" x14ac:dyDescent="0.35">
      <c r="B93" s="451" t="str">
        <f t="shared" si="0"/>
        <v>EQUIPO R</v>
      </c>
      <c r="C93" s="482" t="str">
        <f>IF(BB59&lt;&gt;"",BB59,"")</f>
        <v/>
      </c>
      <c r="D93" s="435"/>
      <c r="E93" s="462"/>
      <c r="F93" s="434" t="str">
        <f>IF(BB61&lt;&gt;"",BB61,"")</f>
        <v/>
      </c>
      <c r="G93" s="435"/>
      <c r="H93" s="462"/>
      <c r="I93" s="434" t="str">
        <f>IF(BB63&lt;&gt;"",BB63,"")</f>
        <v/>
      </c>
      <c r="J93" s="435"/>
      <c r="K93" s="462"/>
      <c r="L93" s="434" t="str">
        <f>IF(BB65&lt;&gt;"",BB65,"")</f>
        <v/>
      </c>
      <c r="M93" s="435"/>
      <c r="N93" s="462"/>
      <c r="O93" s="434" t="str">
        <f>IF(BB67&lt;&gt;"",BB67,"")</f>
        <v/>
      </c>
      <c r="P93" s="435"/>
      <c r="Q93" s="462"/>
      <c r="R93" s="434" t="str">
        <f>IF(BB69&lt;&gt;"",BB69,"")</f>
        <v/>
      </c>
      <c r="S93" s="435"/>
      <c r="T93" s="462"/>
      <c r="U93" s="434" t="str">
        <f>IF(BB71&lt;&gt;"",BB71,"")</f>
        <v/>
      </c>
      <c r="V93" s="435"/>
      <c r="W93" s="462"/>
      <c r="X93" s="434" t="str">
        <f>IF(BB73&lt;&gt;"",BB73,"")</f>
        <v/>
      </c>
      <c r="Y93" s="435"/>
      <c r="Z93" s="462"/>
      <c r="AA93" s="434" t="str">
        <f>IF(BB75&lt;&gt;"",BB75,"")</f>
        <v/>
      </c>
      <c r="AB93" s="435"/>
      <c r="AC93" s="462"/>
      <c r="AD93" s="434" t="str">
        <f>IF(BB77&lt;&gt;"",BB77,"")</f>
        <v/>
      </c>
      <c r="AE93" s="435"/>
      <c r="AF93" s="462"/>
      <c r="AG93" s="434" t="str">
        <f>IF(BB79&lt;&gt;"",BB79,"")</f>
        <v/>
      </c>
      <c r="AH93" s="435"/>
      <c r="AI93" s="462"/>
      <c r="AJ93" s="434" t="str">
        <f>IF(BB81&lt;&gt;"",BB81,"")</f>
        <v/>
      </c>
      <c r="AK93" s="435"/>
      <c r="AL93" s="462"/>
      <c r="AM93" s="434" t="str">
        <f>IF(BB83&lt;&gt;"",BB83,"")</f>
        <v/>
      </c>
      <c r="AN93" s="435"/>
      <c r="AO93" s="462"/>
      <c r="AP93" s="434" t="str">
        <f>IF(BB85&lt;&gt;"",BB85,"")</f>
        <v/>
      </c>
      <c r="AQ93" s="435"/>
      <c r="AR93" s="462"/>
      <c r="AS93" s="434" t="str">
        <f>IF(BB87&lt;&gt;"",BB87,"")</f>
        <v/>
      </c>
      <c r="AT93" s="435"/>
      <c r="AU93" s="462"/>
      <c r="AV93" s="434" t="str">
        <f>IF(BB89&lt;&gt;"",BB89,"")</f>
        <v/>
      </c>
      <c r="AW93" s="435"/>
      <c r="AX93" s="462"/>
      <c r="AY93" s="434" t="str">
        <f>IF(BB91&lt;&gt;"",BB91,"")</f>
        <v/>
      </c>
      <c r="AZ93" s="435"/>
      <c r="BA93" s="462"/>
      <c r="BB93" s="445"/>
      <c r="BC93" s="446"/>
      <c r="BD93" s="481"/>
      <c r="BE93" s="471" t="str">
        <f>IF(ISNA(VLOOKUP(CONCATENATE($B93,BE$58,"2"),'P&amp;R'!$N$8:$Q$1113,2,FALSE)), "", VLOOKUP(CONCATENATE($B93,BE$58,"2"),'P&amp;R'!$N$8:$Q$1113,2,FALSE))</f>
        <v/>
      </c>
      <c r="BF93" s="472"/>
      <c r="BG93" s="473"/>
      <c r="BH93" s="471" t="str">
        <f>IF(ISNA(VLOOKUP(CONCATENATE($B93,BH$58,"2"),'P&amp;R'!$N$8:$Q$1113,2,FALSE)), "", VLOOKUP(CONCATENATE($B93,BH$58,"2"),'P&amp;R'!$N$8:$Q$1113,2,FALSE))</f>
        <v/>
      </c>
      <c r="BI93" s="472"/>
      <c r="BJ93" s="473"/>
      <c r="BK93" s="471" t="str">
        <f>IF(ISNA(VLOOKUP(CONCATENATE($B93,BK$58,"2"),'P&amp;R'!$N$8:$Q$1113,2,FALSE)), "", VLOOKUP(CONCATENATE($B93,BK$58,"2"),'P&amp;R'!$N$8:$Q$1113,2,FALSE))</f>
        <v/>
      </c>
      <c r="BL93" s="472"/>
      <c r="BM93" s="473"/>
      <c r="BN93" s="471" t="str">
        <f>IF(ISNA(VLOOKUP(CONCATENATE($B93,BN$58,"2"),'P&amp;R'!$N$8:$Q$1113,2,FALSE)), "", VLOOKUP(CONCATENATE($B93,BN$58,"2"),'P&amp;R'!$N$8:$Q$1113,2,FALSE))</f>
        <v/>
      </c>
      <c r="BO93" s="472"/>
      <c r="BP93" s="473"/>
      <c r="BQ93" s="471" t="str">
        <f>IF(ISNA(VLOOKUP(CONCATENATE($B93,BQ$58,"2"),'P&amp;R'!$N$8:$Q$1113,2,FALSE)), "", VLOOKUP(CONCATENATE($B93,BQ$58,"2"),'P&amp;R'!$N$8:$Q$1113,2,FALSE))</f>
        <v/>
      </c>
      <c r="BR93" s="472"/>
      <c r="BS93" s="473"/>
      <c r="BT93" s="471" t="str">
        <f>IF(ISNA(VLOOKUP(CONCATENATE($B93,BT$58,"2"),'P&amp;R'!$N$8:$Q$1113,2,FALSE)), "", VLOOKUP(CONCATENATE($B93,BT$58,"2"),'P&amp;R'!$N$8:$Q$1113,2,FALSE))</f>
        <v/>
      </c>
      <c r="BU93" s="472"/>
      <c r="BV93" s="473"/>
      <c r="BW93" s="162"/>
      <c r="BX93" s="85"/>
      <c r="BY93" s="88"/>
      <c r="BZ93" s="88"/>
      <c r="CA93" s="88"/>
      <c r="CB93" s="92"/>
      <c r="CC93" s="92"/>
      <c r="CD93" s="96"/>
      <c r="CE93" s="96"/>
      <c r="CF93" s="100"/>
      <c r="CG93" s="104"/>
      <c r="CI93" s="122"/>
      <c r="CJ93" s="122"/>
      <c r="CK93" s="19"/>
      <c r="CL93" s="137"/>
      <c r="CM93" s="138"/>
      <c r="CN93" s="138"/>
      <c r="CO93" s="138"/>
      <c r="CP93" s="139"/>
      <c r="CQ93" s="143"/>
      <c r="CR93" s="144"/>
      <c r="CS93" s="144"/>
      <c r="CT93" s="144"/>
      <c r="CU93" s="145"/>
      <c r="CV93" s="19"/>
      <c r="CW93" s="154"/>
      <c r="CX93" s="155"/>
      <c r="CY93" s="160"/>
      <c r="CZ93" s="161"/>
    </row>
    <row r="94" spans="2:105" s="69" customFormat="1" x14ac:dyDescent="0.35">
      <c r="B94" s="432"/>
      <c r="C94" s="3" t="str">
        <f>IF(BD60&lt;&gt;"",BD60,"")</f>
        <v/>
      </c>
      <c r="D94" s="62" t="str">
        <f>IF(BC60&lt;&gt;"",BC60,"")</f>
        <v/>
      </c>
      <c r="E94" s="4" t="str">
        <f>IF(BB60&lt;&gt;"",BB60,"")</f>
        <v/>
      </c>
      <c r="F94" s="6" t="str">
        <f>IF(BD62&lt;&gt;"",BD62,"")</f>
        <v/>
      </c>
      <c r="G94" s="62" t="str">
        <f>IF(BC62&lt;&gt;"",BC62,"")</f>
        <v/>
      </c>
      <c r="H94" s="7" t="str">
        <f>IF(BB62&lt;&gt;"",BB62,"")</f>
        <v/>
      </c>
      <c r="I94" s="6" t="str">
        <f>IF(BD64&lt;&gt;"",BD64,"")</f>
        <v/>
      </c>
      <c r="J94" s="62" t="str">
        <f>IF(BC64&lt;&gt;"",BC64,"")</f>
        <v/>
      </c>
      <c r="K94" s="7" t="str">
        <f>IF(BB64&lt;&gt;"",BB64,"")</f>
        <v/>
      </c>
      <c r="L94" s="6" t="str">
        <f>IF(BD66&lt;&gt;"",BD66,"")</f>
        <v/>
      </c>
      <c r="M94" s="62" t="str">
        <f>IF(BC66&lt;&gt;"",BC66,"")</f>
        <v/>
      </c>
      <c r="N94" s="7" t="str">
        <f>IF(BB66&lt;&gt;"",BB66,"")</f>
        <v/>
      </c>
      <c r="O94" s="6" t="str">
        <f>IF(BD68&lt;&gt;"",BD68,"")</f>
        <v/>
      </c>
      <c r="P94" s="62" t="str">
        <f>IF(BC68&lt;&gt;"",BC68,"")</f>
        <v/>
      </c>
      <c r="Q94" s="7" t="str">
        <f>IF(BB68&lt;&gt;"",BB68,"")</f>
        <v/>
      </c>
      <c r="R94" s="6" t="str">
        <f>IF(BD70&lt;&gt;"",BD70,"")</f>
        <v/>
      </c>
      <c r="S94" s="62" t="str">
        <f>IF(BC70&lt;&gt;"",BC70,"")</f>
        <v/>
      </c>
      <c r="T94" s="7" t="str">
        <f>IF(BB70&lt;&gt;"",BB70,"")</f>
        <v/>
      </c>
      <c r="U94" s="6" t="str">
        <f>IF(BD72&lt;&gt;"",BD72,"")</f>
        <v/>
      </c>
      <c r="V94" s="62" t="str">
        <f>IF(BC72&lt;&gt;"",BC72,"")</f>
        <v/>
      </c>
      <c r="W94" s="7" t="str">
        <f>IF(BB72&lt;&gt;"",BB72,"")</f>
        <v/>
      </c>
      <c r="X94" s="6" t="str">
        <f>IF(BD74&lt;&gt;"",BD74,"")</f>
        <v/>
      </c>
      <c r="Y94" s="62" t="str">
        <f>IF(BC74&lt;&gt;"",BC74,"")</f>
        <v/>
      </c>
      <c r="Z94" s="7" t="str">
        <f>IF(BB74&lt;&gt;"",BB74,"")</f>
        <v/>
      </c>
      <c r="AA94" s="6" t="str">
        <f>IF(BD76&lt;&gt;"",BD76,"")</f>
        <v/>
      </c>
      <c r="AB94" s="62" t="str">
        <f>IF(BC76&lt;&gt;"",BC76,"")</f>
        <v/>
      </c>
      <c r="AC94" s="7" t="str">
        <f>IF(BB76&lt;&gt;"",BB76,"")</f>
        <v/>
      </c>
      <c r="AD94" s="6" t="str">
        <f>IF(BD78&lt;&gt;"",BD78,"")</f>
        <v/>
      </c>
      <c r="AE94" s="62" t="str">
        <f>IF(BC78&lt;&gt;"",BC78,"")</f>
        <v/>
      </c>
      <c r="AF94" s="7" t="str">
        <f>IF(BB78&lt;&gt;"",BB78,"")</f>
        <v/>
      </c>
      <c r="AG94" s="6" t="str">
        <f>IF(BD80&lt;&gt;"",BD80,"")</f>
        <v/>
      </c>
      <c r="AH94" s="62" t="str">
        <f>IF(BC80&lt;&gt;"",BC80,"")</f>
        <v/>
      </c>
      <c r="AI94" s="7" t="str">
        <f>IF(BB80&lt;&gt;"",BB80,"")</f>
        <v/>
      </c>
      <c r="AJ94" s="6" t="str">
        <f>IF(BD82&lt;&gt;"",BD82,"")</f>
        <v/>
      </c>
      <c r="AK94" s="62" t="str">
        <f>IF(BC82&lt;&gt;"",BC82,"")</f>
        <v/>
      </c>
      <c r="AL94" s="7" t="str">
        <f>IF(BB82&lt;&gt;"",BB82,"")</f>
        <v/>
      </c>
      <c r="AM94" s="6" t="str">
        <f>IF(BD84&lt;&gt;"",BD84,"")</f>
        <v/>
      </c>
      <c r="AN94" s="62" t="str">
        <f>IF(BC84&lt;&gt;"",BC84,"")</f>
        <v/>
      </c>
      <c r="AO94" s="7" t="str">
        <f>IF(BB84&lt;&gt;"",BB84,"")</f>
        <v/>
      </c>
      <c r="AP94" s="6" t="str">
        <f>IF(BD86&lt;&gt;"",BD86,"")</f>
        <v/>
      </c>
      <c r="AQ94" s="62" t="str">
        <f>IF(BC86&lt;&gt;"",BC86,"")</f>
        <v/>
      </c>
      <c r="AR94" s="7" t="str">
        <f>IF(BB86&lt;&gt;"",BB86,"")</f>
        <v/>
      </c>
      <c r="AS94" s="6" t="str">
        <f>IF(BD88&lt;&gt;"",BD88,"")</f>
        <v/>
      </c>
      <c r="AT94" s="62" t="str">
        <f>IF(BC88&lt;&gt;"",BC88,"")</f>
        <v/>
      </c>
      <c r="AU94" s="7" t="str">
        <f>IF(BB88&lt;&gt;"",BB88,"")</f>
        <v/>
      </c>
      <c r="AV94" s="6" t="str">
        <f>IF(BD90&lt;&gt;"",BD90,"")</f>
        <v/>
      </c>
      <c r="AW94" s="62" t="str">
        <f>IF(BC90&lt;&gt;"",BC90,"")</f>
        <v/>
      </c>
      <c r="AX94" s="7" t="str">
        <f>IF(BB90&lt;&gt;"",BB90,"")</f>
        <v/>
      </c>
      <c r="AY94" s="6" t="str">
        <f>IF(BD92&lt;&gt;"",BD92,"")</f>
        <v/>
      </c>
      <c r="AZ94" s="62" t="str">
        <f>IF(BC92&lt;&gt;"",BC92,"")</f>
        <v/>
      </c>
      <c r="BA94" s="7" t="str">
        <f>IF(BB92&lt;&gt;"",BB92,"")</f>
        <v/>
      </c>
      <c r="BB94" s="8"/>
      <c r="BC94" s="63"/>
      <c r="BD94" s="9"/>
      <c r="BE94" s="316" t="str">
        <f>IF(ISNA(VLOOKUP(CONCATENATE($B93,BE$58,"2"),'P&amp;R'!$N$8:$Q$1113,3,FALSE)), "", VLOOKUP(CONCATENATE($B93,BE$58,"2"),'P&amp;R'!$N$8:$Q$1113,3,FALSE))</f>
        <v/>
      </c>
      <c r="BF94" s="316" t="str">
        <f>IF(ISNA(VLOOKUP(CONCATENATE($B93,BE$58,"2"),'P&amp;R'!$N$8:$Q$1113,4,FALSE)), "", VLOOKUP(CONCATENATE($B93,BE$58,"2"),'P&amp;R'!$N$8:$Q$1113,4,FALSE))</f>
        <v/>
      </c>
      <c r="BG94" s="317" t="str">
        <f>IF(ISNA(VLOOKUP(CONCATENATE(BE$58,$B93,"2"),'P&amp;R'!$N$8:$Q$1113,3,FALSE)), "", VLOOKUP(CONCATENATE(BE$58,$B93,"2"),'P&amp;R'!$N$8:$Q$1113,3,FALSE))</f>
        <v/>
      </c>
      <c r="BH94" s="316" t="str">
        <f>IF(ISNA(VLOOKUP(CONCATENATE($B93,BH$58,"2"),'P&amp;R'!$N$8:$Q$1113,3,FALSE)), "", VLOOKUP(CONCATENATE($B93,BH$58,"2"),'P&amp;R'!$N$8:$Q$1113,3,FALSE))</f>
        <v/>
      </c>
      <c r="BI94" s="316" t="str">
        <f>IF(ISNA(VLOOKUP(CONCATENATE($B93,BH$58,"2"),'P&amp;R'!$N$8:$Q$1113,4,FALSE)), "", VLOOKUP(CONCATENATE($B93,BH$58,"2"),'P&amp;R'!$N$8:$Q$1113,4,FALSE))</f>
        <v/>
      </c>
      <c r="BJ94" s="317" t="str">
        <f>IF(ISNA(VLOOKUP(CONCATENATE(BH$58,$B93,"2"),'P&amp;R'!$N$8:$Q$1113,3,FALSE)), "", VLOOKUP(CONCATENATE(BH$58,$B93,"2"),'P&amp;R'!$N$8:$Q$1113,3,FALSE))</f>
        <v/>
      </c>
      <c r="BK94" s="316" t="str">
        <f>IF(ISNA(VLOOKUP(CONCATENATE($B93,BK$58,"2"),'P&amp;R'!$N$8:$Q$1113,3,FALSE)), "", VLOOKUP(CONCATENATE($B93,BK$58,"2"),'P&amp;R'!$N$8:$Q$1113,3,FALSE))</f>
        <v/>
      </c>
      <c r="BL94" s="316" t="str">
        <f>IF(ISNA(VLOOKUP(CONCATENATE($B93,BK$58,"2"),'P&amp;R'!$N$8:$Q$1113,4,FALSE)), "", VLOOKUP(CONCATENATE($B93,BK$58,"2"),'P&amp;R'!$N$8:$Q$1113,4,FALSE))</f>
        <v/>
      </c>
      <c r="BM94" s="317" t="str">
        <f>IF(ISNA(VLOOKUP(CONCATENATE(BK$58,$B93,"2"),'P&amp;R'!$N$8:$Q$1113,3,FALSE)), "", VLOOKUP(CONCATENATE(BK$58,$B93,"2"),'P&amp;R'!$N$8:$Q$1113,3,FALSE))</f>
        <v/>
      </c>
      <c r="BN94" s="316" t="str">
        <f>IF(ISNA(VLOOKUP(CONCATENATE($B93,BN$58,"2"),'P&amp;R'!$N$8:$Q$1113,3,FALSE)), "", VLOOKUP(CONCATENATE($B93,BN$58,"2"),'P&amp;R'!$N$8:$Q$1113,3,FALSE))</f>
        <v/>
      </c>
      <c r="BO94" s="316" t="str">
        <f>IF(ISNA(VLOOKUP(CONCATENATE($B93,BN$58,"2"),'P&amp;R'!$N$8:$Q$1113,4,FALSE)), "", VLOOKUP(CONCATENATE($B93,BN$58,"2"),'P&amp;R'!$N$8:$Q$1113,4,FALSE))</f>
        <v/>
      </c>
      <c r="BP94" s="317" t="str">
        <f>IF(ISNA(VLOOKUP(CONCATENATE(BN$58,$B93,"2"),'P&amp;R'!$N$8:$Q$1113,3,FALSE)), "", VLOOKUP(CONCATENATE(BN$58,$B93,"2"),'P&amp;R'!$N$8:$Q$1113,3,FALSE))</f>
        <v/>
      </c>
      <c r="BQ94" s="316" t="str">
        <f>IF(ISNA(VLOOKUP(CONCATENATE($B93,BQ$58,"2"),'P&amp;R'!$N$8:$Q$1113,3,FALSE)), "", VLOOKUP(CONCATENATE($B93,BQ$58,"2"),'P&amp;R'!$N$8:$Q$1113,3,FALSE))</f>
        <v/>
      </c>
      <c r="BR94" s="316" t="str">
        <f>IF(ISNA(VLOOKUP(CONCATENATE($B93,BQ$58,"2"),'P&amp;R'!$N$8:$Q$1113,4,FALSE)), "", VLOOKUP(CONCATENATE($B93,BQ$58,"2"),'P&amp;R'!$N$8:$Q$1113,4,FALSE))</f>
        <v/>
      </c>
      <c r="BS94" s="317" t="str">
        <f>IF(ISNA(VLOOKUP(CONCATENATE(BQ$58,$B93,"2"),'P&amp;R'!$N$8:$Q$1113,3,FALSE)), "", VLOOKUP(CONCATENATE(BQ$58,$B93,"2"),'P&amp;R'!$N$8:$Q$1113,3,FALSE))</f>
        <v/>
      </c>
      <c r="BT94" s="316" t="str">
        <f>IF(ISNA(VLOOKUP(CONCATENATE($B93,BT$58,"2"),'P&amp;R'!$N$8:$Q$1113,3,FALSE)), "", VLOOKUP(CONCATENATE($B93,BT$58,"2"),'P&amp;R'!$N$8:$Q$1113,3,FALSE))</f>
        <v/>
      </c>
      <c r="BU94" s="316" t="str">
        <f>IF(ISNA(VLOOKUP(CONCATENATE($B93,BT$58,"2"),'P&amp;R'!$N$8:$Q$1113,4,FALSE)), "", VLOOKUP(CONCATENATE($B93,BT$58,"2"),'P&amp;R'!$N$8:$Q$1113,4,FALSE))</f>
        <v/>
      </c>
      <c r="BV94" s="317" t="str">
        <f>IF(ISNA(VLOOKUP(CONCATENATE(BT$58,$B93,"2"),'P&amp;R'!$N$8:$Q$1113,3,FALSE)), "", VLOOKUP(CONCATENATE(BT$58,$B93,"2"),'P&amp;R'!$N$8:$Q$1113,3,FALSE))</f>
        <v/>
      </c>
      <c r="BW94" s="163"/>
      <c r="BX94" s="86">
        <f>SUM(BY94:CC94)</f>
        <v>0</v>
      </c>
      <c r="BY94" s="89">
        <f>IF(AND(D94&lt;&gt;"DF",C94&gt;E94),1,0)+IF(AND(G94&lt;&gt;"DF",F94&gt;H94),1,0)+IF(AND(J94&lt;&gt;"DF",I94&gt;K94),1,0)+IF(AND(M94&lt;&gt;"DF",L94&gt;N94),1,0)+IF(AND(P94&lt;&gt;"DF",O94&gt;Q94),1,0)+IF(AND(S94&lt;&gt;"DF",R94&gt;T94),1,0)+IF(AND(V94&lt;&gt;"DF",U94&gt;W94),1,0)+IF(AND(Y94&lt;&gt;"DF",X94&gt;Z94),1,0)+IF(AND(AB94&lt;&gt;"DF",AA94&gt;AC94),1,0)+IF(AND(AE94&lt;&gt;"DF",AD94&gt;AF94),1,0)+IF(AND(AH94&lt;&gt;"DF",AG94&gt;AI94),1,0)+IF(AND(AK94&lt;&gt;"DF",AJ94&gt;AL94),1,0)+IF(AND(AN94&lt;&gt;"DF",AM94&gt;AO94),1,0)+IF(AND(AQ94&lt;&gt;"DF",AP94&gt;AR94),1,0)+IF(AND(AT94&lt;&gt;"DF",AS94&gt;AU94),1,0)+IF(AND(AW94&lt;&gt;"DF",AV94&gt;AX94),1,0)+IF(AND(AZ94&lt;&gt;"DF",AY94&gt;BA94),1,0)+IF(AND(BC94&lt;&gt;"DF",BB94&gt;BD94),1,0)+IF(AND(BF94&lt;&gt;"DF",BE94&gt;BG94),1,0)+IF(AND(BI94&lt;&gt;"DF",BH94&gt;BJ94),1,0)+IF(AND(BL94&lt;&gt;"DF",BK94&gt;BM94),1,0)+IF(AND(BO94&lt;&gt;"DF",BN94&gt;BP94),1,0)+IF(AND(BR94&lt;&gt;"DF",BQ94&gt;BS94),1,0)+IF(AND(BU94&lt;&gt;"DF",BT94&gt;BV94),1,0)+BY43</f>
        <v>0</v>
      </c>
      <c r="BZ94" s="89">
        <f>IF(AND(C94=E94,C94&lt;&gt;"",E94&lt;&gt;""),1,0)+IF(AND(F94=H94,F94&lt;&gt;"",H94&lt;&gt;""),1,0)+IF(AND(I94=K94,I94&lt;&gt;"",K94&lt;&gt;""),1,0)+IF(AND(L94=N94,L94&lt;&gt;"",N94&lt;&gt;""),1,0)+IF(AND(O94=Q94,O94&lt;&gt;"",Q94&lt;&gt;""),1,0)+IF(AND(R94=T94,R94&lt;&gt;"",T94&lt;&gt;""),1,0)+IF(AND(U94=W94,U94&lt;&gt;"",W94&lt;&gt;""),1,0)+IF(AND(X94=Z94,X94&lt;&gt;"",Z94&lt;&gt;""),1,0)+IF(AND(AA94=AC94,AA94&lt;&gt;"",AC94&lt;&gt;""),1,0)+IF(AND(AD94=AF94,AD94&lt;&gt;"",AF94&lt;&gt;""),1,0)+IF(AND(AG94=AI94,AG94&lt;&gt;"",AI94&lt;&gt;""),1,0)+IF(AND(AJ94=AL94,AJ94&lt;&gt;"",AL94&lt;&gt;""),1,0)+IF(AND(AM94=AO94,AM94&lt;&gt;"",AO94&lt;&gt;""),1,0)+IF(AND(AP94=AR94,AP94&lt;&gt;"",AR94&lt;&gt;""),1,0)+IF(AND(AS94=AU94,AS94&lt;&gt;"",AU94&lt;&gt;""),1,0)+IF(AND(AV94=AX94,AV94&lt;&gt;"",AX94&lt;&gt;""),1,0)+IF(AND(AY94=BA94,AY94&lt;&gt;"",BA94&lt;&gt;""),1,0)+IF(AND(BB94=BD94,BB94&lt;&gt;"",BD94&lt;&gt;""),1,0)+IF(AND(BE94=BG94,BE94&lt;&gt;"",BG94&lt;&gt;""),1,0)+IF(AND(BH94=BJ94,BH94&lt;&gt;"",BJ94&lt;&gt;""),1,0)+IF(AND(BK94=BM94,BK94&lt;&gt;"",BM94&lt;&gt;""),1,0)+IF(AND(BN94=BP94,BN94&lt;&gt;"",BP94&lt;&gt;""),1,0)+IF(AND(BQ94=BS94,BQ94&lt;&gt;"",BS94&lt;&gt;""),1,0)+IF(AND(BT94=BV94,BT94&lt;&gt;"",BV94&lt;&gt;""),1,0)+BZ43</f>
        <v>0</v>
      </c>
      <c r="CA94" s="89">
        <f>IF(AND(D94&lt;&gt;"DF",C94&lt;E94),1,0)+IF(AND(G94&lt;&gt;"DF",F94&lt;H94),1,0)+IF(AND(J94&lt;&gt;"DF",I94&lt;K94),1,0)+IF(AND(M94&lt;&gt;"DF",L94&lt;N94),1,0)+IF(AND(P94&lt;&gt;"DF",O94&lt;Q94),1,0)+IF(AND(S94&lt;&gt;"DF",R94&lt;T94),1,0)+IF(AND(V94&lt;&gt;"DF",U94&lt;W94),1,0)+IF(AND(Y94&lt;&gt;"DF",X94&lt;Z94),1,0)+IF(AND(AB94&lt;&gt;"DF",AA94&lt;AC94),1,0)+IF(AND(AE94&lt;&gt;"DF",AD94&lt;AF94),1,0)+IF(AND(AH94&lt;&gt;"DF",AG94&lt;AI94),1,0)+IF(AND(AK94&lt;&gt;"DF",AJ94&lt;AL94),1,0)+IF(AND(AN94&lt;&gt;"DF",AM94&lt;AO94),1,0)+IF(AND(AQ94&lt;&gt;"DF",AP94&lt;AR94),1,0)+IF(AND(AT94&lt;&gt;"DF",AS94&lt;AU94),1,0)+IF(AND(AW94&lt;&gt;"DF",AV94&lt;AX94),1,0)+IF(AND(AZ94&lt;&gt;"DF",AY94&lt;BA94),1,0)+IF(AND(BC94&lt;&gt;"DF",BB94&lt;BD94),1,0)+IF(AND(BF94&lt;&gt;"DF",BE94&lt;BG94),1,0)+IF(AND(BI94&lt;&gt;"DF",BH94&lt;BJ94),1,0)+IF(AND(BL94&lt;&gt;"DF",BK94&lt;BM94),1,0)+IF(AND(BO94&lt;&gt;"DF",BN94&lt;BP94),1,0)+IF(AND(BR94&lt;&gt;"DF",BQ94&lt;BS94),1,0)+IF(AND(BU94&lt;&gt;"DF",BT94&lt;BV94),1,0)+CA43</f>
        <v>0</v>
      </c>
      <c r="CB94" s="93">
        <f>IF(AND(D94="DF",C94&gt;E94),1,0)+IF(AND(G94="DF",F94&gt;H94),1,0)+IF(AND(J94="DF",I94&gt;K94),1,0)+IF(AND(M94="DF",L94&gt;N94),1,0)+IF(AND(P94="DF",O94&gt;Q94),1,0)+IF(AND(S94="DF",R94&gt;T94),1,0)+IF(AND(V94="DF",U94&gt;W94),1,0)+IF(AND(Y94="DF",X94&gt;Z94),1,0)+IF(AND(AB94="DF",AA94&gt;AC94),1,0)+IF(AND(AE94="DF",AD94&gt;AF94),1,0)+IF(AND(AH94="DF",AG94&gt;AI94),1,0)+IF(AND(AK94="DF",AJ94&gt;AL94),1,0)+IF(AND(AN94="DF",AM94&gt;AO94),1,0)+IF(AND(AQ94="DF",AP94&gt;AR94),1,0)+IF(AND(AT94="DF",AS94&gt;AU94),1,0)+IF(AND(AW94="DF",AV94&gt;AX94),1,0)+IF(AND(AZ94="DF",AY94&gt;BA94),1,0)+IF(AND(BC94="DF",BB94&gt;BD94),1,0)+IF(AND(BF94="DF",BE94&gt;BG94),1,0)+IF(AND(BI94="DF",BH94&gt;BJ94),1,0)+IF(AND(BL94="DF",BK94&gt;BM94),1,0)+IF(AND(BO94="DF",BN94&gt;BP94),1,0)+IF(AND(BR94="DF",BQ94&gt;BS94),1,0)+IF(AND(BU94="DF",BT94&gt;BV94),1,0)+CB43</f>
        <v>0</v>
      </c>
      <c r="CC94" s="93">
        <f>IF(AND(D94="DF",C94&lt;E94),1,0)+IF(AND(G94="DF",F94&lt;H94),1,0)+IF(AND(J94="DF",I94&lt;K94),1,0)+IF(AND(M94="DF",L94&lt;N94),1,0)+IF(AND(P94="DF",O94&lt;Q94),1,0)+IF(AND(S94="DF",R94&lt;T94),1,0)+IF(AND(V94="DF",U94&lt;W94),1,0)+IF(AND(Y94="DF",X94&lt;Z94),1,0)+IF(AND(AB94="DF",AA94&lt;AC94),1,0)+IF(AND(AE94="DF",AD94&lt;AF94),1,0)+IF(AND(AH94="DF",AG94&lt;AI94),1,0)+IF(AND(AK94="DF",AJ94&lt;AL94),1,0)+IF(AND(AN94="DF",AM94&lt;AO94),1,0)+IF(AND(AQ94="DF",AP94&lt;AR94),1,0)+IF(AND(AT94="DF",AS94&lt;AU94),1,0)+IF(AND(AW94="DF",AV94&lt;AX94),1,0)+IF(AND(AZ94="DF",AY94&lt;BA94),1,0)+IF(AND(BC94="DF",BB94&lt;BD94),1,0)+IF(AND(BF94="DF",BE94&lt;BG94),1,0)+IF(AND(BI94="DF",BH94&lt;BJ94),1,0)+IF(AND(BL94="DF",BK94&lt;BM94),1,0)+IF(AND(BO94="DF",BN94&lt;BP94),1,0)+IF(AND(BR94="DF",BQ94&lt;BS94),1,0)+IF(AND(BU94="DF",BT94&lt;BV94),1,0)+CC43</f>
        <v>0</v>
      </c>
      <c r="CD94" s="97">
        <f>SUM(C94)+SUM(F94)+SUM(I94)+SUM(L94)+SUM(O94)+SUM(R94)+SUM(U94)+SUM(X94)+SUM(AA94)+SUM(AD94)+SUM(AG94)+SUM(AJ94)+SUM(AM94)+SUM(AP94)+SUM(AS94)+SUM(AV94)+SUM(AY94)+SUM(BB94)+SUM(BE94)+SUM(BH94)+SUM(BK94)+SUM(BN94)+SUM(BQ94)+SUM(BT94)+CD43</f>
        <v>0</v>
      </c>
      <c r="CE94" s="97">
        <f>SUM(E94)+SUM(H94)+SUM(K94)+SUM(N94)+SUM(Q94)+SUM(T94)+SUM(W94)+SUM(Z94)+SUM(AC94)+SUM(AF94)+SUM(AI94)+SUM(AL94)+SUM(AO94)+SUM(AR94)+SUM(AU94)+SUM(AX94)+SUM(BA94)+SUM(BD94)+SUM(BG94)+SUM(BJ94)+SUM(BM94)+SUM(BP94)+SUM(BS94)+SUM(BV94)+CE43</f>
        <v>0</v>
      </c>
      <c r="CF94" s="101">
        <f>CD94-CE94</f>
        <v>0</v>
      </c>
      <c r="CG94" s="105">
        <f>SUM(BY94*$BY$5)+SUM(BZ94*$BZ$5)+SUM(CA94*$CA$5)+SUM(CB94*$CB$5)+SUM(CC94*$CC$5)</f>
        <v>0</v>
      </c>
      <c r="CI94" s="129">
        <f>SUM(CL94:CU94)</f>
        <v>0</v>
      </c>
      <c r="CJ94" s="129">
        <f>(CW94+CY94)-(CX94+CZ94)</f>
        <v>0</v>
      </c>
      <c r="CK94" s="19"/>
      <c r="CL94" s="140">
        <f>IF(AND(CG94=$CG$60,C94&gt;E94,D94="-"),$BY$5,0)+IF(AND(CG94=$CG$62,F94&gt;H94,G94="-"),$BY$5,0)+IF(AND(CG94=$CG$64,I94&gt;K94,J94="-"),$BY$5,0)+IF(AND(CG94=$CG$66,L94&gt;N94,M94="-"),$BY$5,0)+IF(AND(CG94=$CG$68,O94&gt;Q94,P94="-"),$BY$5,0)+IF(AND(CG94=$CG$70,R94&gt;T94,S94="-"),$BY$5,0)+IF(AND(CG94=$CG$72,U94&gt;W94,V94="-"),$BY$5,0)+IF(AND(CG94=$CG$74,X94&gt;Z94,Y94="-"),$BY$5,0)+IF(AND(CG94=$CG$76,AA94&gt;AC94,AB94="-"),$BY$5,0)+IF(AND(CG94=$CG$78,AD94&gt;AF94,AE94="-"),$BY$5,0)+IF(AND(CG94=$CG$80,AG94&gt;AI94,AH94="-"),$BY$5,0)+IF(AND(CG94=$CG$82,AJ94&gt;AL94,AK94="-"),$BY$5,0)+IF(AND(CG94=$CG$84,AM94&gt;AO94,AN94="-"),$BY$5,0)+IF(AND(CG94=$CG$86,AP94&gt;AR94,AQ94="-"),$BY$5,0)+IF(AND(CG94=$CG$88,AS94&gt;AU94,AT94="-"),$BY$5,0)+IF(AND(CG94=$CG$90,AV94&gt;AX94,AW94="-"),$BY$5,0)+IF(AND(CG94=$CG$92,AY94&gt;BA94,AZ94="-"),$BY$5,0)+IF(AND(CG94=$CG$94,BB94&gt;BD94,BC94="-"),$BY$5,0)+IF(AND(CG94=$CG$96,BE94&gt;BG94,BF94="-"),$BY$5,0)+IF(AND(CG94=$CG$98,BH94&gt;BJ94,BI94="-"),$BY$5,0)+IF(AND(CG94=$CG$100,BK94&gt;BM94,BL94="-"),$BY$5,0)+IF(AND(CG94=$CG$102,BN94&gt;BP94,BO94="-"),$BY$5,0)+IF(AND(CG94=$CG$104,BQ94&gt;BS94,BR94="-"),$BY$5,0)+IF(AND(CG94=$CG$106,BT94&gt;BV94,BU94="-"),$BY$5,0)</f>
        <v>0</v>
      </c>
      <c r="CM94" s="141">
        <f>IF(AND(CG94=$CG$60,C94=E94,E94&lt;&gt;"",D94="-"),$BZ$5,0)+IF(AND(CG94=$CG$62,F94=H94,H94&lt;&gt;"",G94="-"),$BZ$5,0)+IF(AND(CG94=$CG$64,I94=K94,K94&lt;&gt;"",J94="-"),$BZ$5,0)+IF(AND(CG94=$CG$66,L94=N94,N94&lt;&gt;"",M94="-"),$BZ$5,0)+IF(AND(CG94=$CG$68,O94=Q94,Q94&lt;&gt;"",P94="-"),$BZ$5,0)+IF(AND(CG94=$CG$70,R94=T94,T94&lt;&gt;"",S94="-"),$BZ$5,0)+IF(AND(CG94=$CG$72,U94=W94,W94&lt;&gt;"",V94="-"),$BZ$5,0)+IF(AND(CG94=$CG$74,X94=Z94,Z94&lt;&gt;"",Y94="-"),$BZ$5,0)+IF(AND(CG94=$CG$76,AA94=AC94,AC94&lt;&gt;"",AB94="-"),$BZ$5,0)+IF(AND(CG94=$CG$78,AD94=AF94,AF94&lt;&gt;"",AE94="-"),$BZ$5,0)+IF(AND(CG94=$CG$80,AG94=AI94,AI94&lt;&gt;"",AH94="-"),$BZ$5,0)+IF(AND(CG94=$CG$82,AJ94=AL94,AL94&lt;&gt;"",AK94="-"),$BZ$5,0)+IF(AND(CG94=$CG$84,AM94=AO94,AO94&lt;&gt;"",AN94="-"),$BZ$5,0)+IF(AND(CG94=$CG$86,AP94=AR94,AR94&lt;&gt;"",AQ94="-"),$BZ$5,0)+IF(AND(CG94=$CG$88,AS94=AU94,AU94&lt;&gt;"",AT94="-"),$BZ$5,0)+IF(AND(CG94=$CG$90,AV94=AX94,AX94&lt;&gt;"",AW94="-"),$BZ$5,0)+IF(AND(CG94=$CG$92,AY94=BA94,BA94&lt;&gt;"",AZ94="-"),$BZ$5,0)+IF(AND(CG94=$CG$94,BB94=BD94,BD94&lt;&gt;"",BC94="-"),$BZ$5,0)+IF(AND(CG94=$CG$96,BE94=BG94,BG94&lt;&gt;"",BF94="-"),$BZ$5,0)+IF(AND(CG94=$CG$98,BH94=BJ94,BJ94&lt;&gt;"",BI94="-"),$BZ$5,0)+IF(AND(CG94=$CG$100,BK94=BM94,BM94&lt;&gt;"",BL94="-"),$BZ$5,0)+IF(AND(CG94=$CG$102,BN94=BP94,BP94&lt;&gt;"",BO94="-"),$BZ$5,0)+IF(AND(CG94=$CG$104,BQ94=BS94,BS94&lt;&gt;"",BR94="-"),$BZ$5,0)+IF(AND(CG94=$CG$106,BT94=BV94,BV94&lt;&gt;"",BU94="-"),$BZ$5,0)</f>
        <v>0</v>
      </c>
      <c r="CN94" s="141">
        <f>IF(AND(CG94=$CG$60,C94&lt;E94,D94="-"),$CA$5,0)+IF(AND(CG94=$CG$62,F94&lt;H94,G94="-"),$CA$5,0)+IF(AND(CG94=$CG$64,I94&lt;K94,J94="-"),$CA$5,0)+IF(AND(CG94=$CG$66,L94&lt;N94,M94="-"),$CA$5,0)+IF(AND(CG94=$CG$68,O94&lt;Q94,P94="-"),$CA$5,0)+IF(AND(CG94=$CG$70,R94&lt;T94,S94="-"),$CA$5,0)+IF(AND(CG94=$CG$72,U94&lt;W94,V94="-"),$CA$5,0)+IF(AND(CG94=$CG$74,X94&lt;Z94,Y94="-"),$CA$5,0)+IF(AND(CG94=$CG$76,AA94&lt;AC94,AB94="-"),$CA$5,0)+IF(AND(CG94=$CG$78,AD94&lt;AF94,AE94="-"),$CA$5,0)+IF(AND(CG94=$CG$80,AG94&lt;AI94,AH94="-"),$CA$5,0)+IF(AND(CG94=$CG$82,AJ94&lt;AL94,AK94="-"),$CA$5,0)+IF(AND(CG94=$CG$84,AM94&lt;AO94,AN94="-"),$CA$5,0)+IF(AND(CG94=$CG$86,AP94&lt;AR94,AQ94="-"),$CA$5,0)+IF(AND(CG94=$CG$88,AS94&lt;AU94,AT94="-"),$CA$5,0)+IF(AND(CG94=$CG$90,AV94&lt;AX94,AW94="-"),$CA$5,0)+IF(AND(CG94=$CG$92,AY94&lt;BA94,AZ94="-"),$CA$5,0)+IF(AND(CG94=$CG$94,BB94&lt;BD94,BC94="-"),$CA$5,0)+IF(AND(CG94=$CG$96,BE94&lt;BG94,BF94="-"),$CA$5,0)+IF(AND(CG94=$CG$98,BH94&lt;BJ94,BI94="-"),$CA$5,0)+IF(AND(CG94=$CG$100,BK94&lt;BM94,BL94="-"),$CA$5,0)+IF(AND(CG94=$CG$102,BN94&lt;BP94,BO94="-"),$CA$5,0)+IF(AND(CG94=$CG$104,BQ94&lt;BS94,BR94="-"),$CA$5,0)+IF(AND(CG94=$CG$106,BT94&lt;BV94,BU94="-"),$CA$5,0)</f>
        <v>0</v>
      </c>
      <c r="CO94" s="141">
        <f>IF(AND(CG94=$CG$60,C94&gt;E94,D94="DF"),$CB$5,0)+IF(AND(CG94=$CG$62,F94&gt;H94,G94="DF"),$CB$5,0)+IF(AND(CG94=$CG$64,I94&gt;K94,J94="DF"),$CB$5,0)+IF(AND(CG94=$CG$66,L94&gt;N94,M94="DF"),$CB$5,0)+IF(AND(CG94=$CG$68,O94&gt;Q94,P94="DF"),$CB$5,0)+IF(AND(CG94=$CG$70,R94&gt;T94,S94="DF"),$CB$5,0)+IF(AND(CG94=$CG$72,U94&gt;W94,V94="DF"),$CB$5,0)+IF(AND(CG94=$CG$74,X94&gt;Z94,Y94="DF"),$CB$5,0)+IF(AND(CG94=$CG$76,AA94&gt;AC94,AB94="DF"),$CB$5,0)+IF(AND(CG94=$CG$78,AD94&gt;AF94,AE94="DF"),$CB$5,0)+IF(AND(CG94=$CG$80,AG94&gt;AI94,AH94="DF"),$CB$5,0)+IF(AND(CG94=$CG$82,AJ94&gt;AL94,AK94="DF"),$CB$5,0)+IF(AND(CG94=$CG$84,AM94&gt;AO94,AN94="DF"),$CB$5,0)+IF(AND(CG94=$CG$86,AP94&gt;AR94,AQ94="DF"),$CB$5,0)+IF(AND(CG94=$CG$88,AS94&gt;AU94,AT94="DF"),$CB$5,0)+IF(AND(CG94=$CG$90,AV94&gt;AX94,AW94="DF"),$CB$5,0)+IF(AND(CG94=$CG$92,AY94&gt;BA94,AZ94="DF"),$CB$5,0)+IF(AND(CG94=$CG$94,BB94&gt;BD94,BC94="DF"),$CB$5,0)+IF(AND(CG94=$CG$96,BE94&gt;BG94,BF94="DF"),$CB$5,0)+IF(AND(CG94=$CG$98,BH94&gt;BJ94,BI94="DF"),$CB$5,0)+IF(AND(CG94=$CG$100,BK94&gt;BM94,BL94="DF"),$CB$5,0)+IF(AND(CG94=$CG$102,BN94&gt;BP94,BO94="DF"),$CB$5,0)+IF(AND(CG94=$CG$104,BQ94&gt;BS94,BR94="DF"),$CB$5,0)+IF(AND(CG94=$CG$106,BT94&gt;BV94,BU94="DF"),$CB$5,0)</f>
        <v>0</v>
      </c>
      <c r="CP94" s="142">
        <f>IF(AND(CG94=$CG$60,C94&lt;E94,D94="DF"),$CC$5,0)+IF(AND(CG94=$CG$62,F94&lt;H94,G94="DF"),$CC$5,0)+IF(AND(CG94=$CG$64,I94&lt;K94,J94="DF"),$CC$5,0)+IF(AND(CG94=$CG$66,L94&lt;N94,M94="DF"),$CC$5,0)+IF(AND(CG94=$CG$68,O94&lt;Q94,P94="DF"),$CC$5,0)+IF(AND(CG94=$CG$70,R94&lt;T94,S94="DF"),$CC$5,0)+IF(AND(CG94=$CG$72,U94&lt;W94,V94="DF"),$CC$5,0)+IF(AND(CG94=$CG$74,X94&lt;Z94,Y94="DF"),$CC$5,0)+IF(AND(CG94=$CG$76,AA94&lt;AC94,AB94="DF"),$CC$5,0)+IF(AND(CG94=$CG$78,AD94&lt;AF94,AE94="DF"),$CC$5,0)+IF(AND(CG94=$CG$80,AG94&lt;AI94,AH94="DF"),$CC$5,0)+IF(AND(CG94=$CG$82,AJ94&lt;AL94,AK94="DF"),$CC$5,0)+IF(AND(CG94=$CG$84,AM94&lt;AO94,AN94="DF"),$CC$5,0)+IF(AND(CG94=$CG$86,AP94&lt;AR94,AQ94="DF"),$CC$5,0)+IF(AND(CG94=$CG$88,AS94&lt;AU94,AT94="DF"),$CC$5,0)+IF(AND(CG94=$CG$90,AV94&lt;AX94,AW94="DF"),$CC$5,0)+IF(AND(CG94=$CG$92,AY94&lt;BA94,AZ94="DF"),$CC$5,0)+IF(AND(CG94=$CG$94,BB94&lt;BD94,BC94="DF"),$CC$5,0)+IF(AND(CG94=$CG$96,BE94&lt;BG94,BF94="DF"),$CC$5,0)+IF(AND(CG94=$CG$98,BH94&lt;BJ94,BI94="DF"),$CC$5,0)+IF(AND(CG94=$CG$100,BK94&lt;BM94,BL94="DF"),$CC$5,0)+IF(AND(CG94=$CG$102,BN94&lt;BP94,BO94="DF"),$CC$5,0)+IF(AND(CG94=$CG$104,BQ94&lt;BS94,BR94="DF"),$CC$5,0)+IF(AND(CG94=$CG$106,BT94&lt;BV94,BU94="DF"),$CC$5,0)</f>
        <v>0</v>
      </c>
      <c r="CQ94" s="146">
        <f>IF(AND(CG94=$CG$60,C43&gt;E43,D43="-"),$BY$5,0)+IF(AND(CG94=$CG$62,F43&gt;H43,G43="-"),$BY$5,0)+IF(AND(CG94=$CG$64,I43&gt;K43,J43="-"),$BY$5,0)+IF(AND(CG94=$CG$66,L43&gt;N43,M43="-"),$BY$5,0)+IF(AND(CG94=$CG$68,O43&gt;Q43,P43="-"),$BY$5,0)+IF(AND(CG94=$CG$70,R43&gt;T43,S43="-"),$BY$5,0)+IF(AND(CG94=$CG$72,U43&gt;W43,V43="-"),$BY$5,0)+IF(AND(CG94=$CG$74,X43&gt;Z43,Y43="-"),$BY$5,0)+IF(AND(CG94=$CG$76,AA43&gt;AC43,AB43="-"),$BY$5,0)+IF(AND(CG94=$CG$78,AD43&gt;AF43,AE43="-"),$BY$5,0)+IF(AND(CG94=$CG$80,AG43&gt;AI43,AH43="-"),$BY$5,0)+IF(AND(CG94=$CG$82,AJ43&gt;AL43,AK43="-"),$BY$5,0)+IF(AND(CG94=$CG$84,AM43&gt;AO43,AN43="-"),$BY$5,0)+IF(AND(CG94=$CG$86,AP43&gt;AR43,AQ43="-"),$BY$5,0)+IF(AND(CG94=$CG$88,AS43&gt;AU43,AT43="-"),$BY$5,0)+IF(AND(CG94=$CG$90,AV43&gt;AX43,AW43="-"),$BY$5,0)+IF(AND(CG94=$CG$92,AY43&gt;BA43,AZ43="-"),$BY$5,0)+IF(AND(CG94=$CG$94,BB43&gt;BD43,BC43="-"),$BY$5,0)+IF(AND(CG94=$CG$96,BE43&gt;BG43,BF43="-"),$BY$5,0)+IF(AND(CG94=$CG$98,BH43&gt;BJ43,BI43="-"),$BY$5,0)+IF(AND(CG94=$CG$100,BK43&gt;BM43,BL43="-"),$BY$5,0)+IF(AND(CG94=$CG$102,BN43&gt;BP43,BO43="-"),$BY$5,0)+IF(AND(CG94=$CG$104,BQ43&gt;BS43,BR43="-"),$BY$5,0)+IF(AND(CG94=$CG$106,BT43&gt;BV43,BU43="-"),$BY$5,0)</f>
        <v>0</v>
      </c>
      <c r="CR94" s="147">
        <f>IF(AND(CG94=$CG$60,C43=E43,E43&lt;&gt;"",D43="-"),$BZ$5,0)+IF(AND(CG94=$CG$62,F43=H43,H43&lt;&gt;"",G43="-"),$BZ$5,0)+IF(AND(CG94=$CG$64,I43=K43,K43&lt;&gt;"",J43="-"),$BZ$5,0)+IF(AND(CG94=$CG$66,L43=N43,N43&lt;&gt;"",M43="-"),$BZ$5,0)+IF(AND(CG94=$CG$68,O43=Q43,Q43&lt;&gt;"",P43="-"),$BZ$5,0)+IF(AND(CG94=$CG$70,R43=T43,T43&lt;&gt;"",S43="-"),$BZ$5,0)+IF(AND(CG94=$CG$72,U43=W43,W43&lt;&gt;"",V43="-"),$BZ$5,0)+IF(AND(CG94=$CG$74,X43=Z43,Z43&lt;&gt;"",Y43="-"),$BZ$5,0)+IF(AND(CG94=$CG$76,AA43=AC43,AC43&lt;&gt;"",AB43="-"),$BZ$5,0)+IF(AND(CG94=$CG$78,AD43=AF43,AF43&lt;&gt;"",AE43="-"),$BZ$5,0)+IF(AND(CG94=$CG$80,AG43=AI43,AI43&lt;&gt;"",AH43="-"),$BZ$5,0)+IF(AND(CG94=$CG$82,AJ43=AL43,AL43&lt;&gt;"",AK43="-"),$BZ$5,0)+IF(AND(CG94=$CG$84,AM43=AO43,AO43&lt;&gt;"",AN43="-"),$BZ$5,0)+IF(AND(CG94=$CG$86,AP43=AR43,AR43&lt;&gt;"",AQ43="-"),$BZ$5,0)+IF(AND(CG94=$CG$88,AS43=AU43,AU43&lt;&gt;"",AT43="-"),$BZ$5,0)+IF(AND(CG94=$CG$90,AV43=AX43,AX43&lt;&gt;"",AW43="-"),$BZ$5,0)+IF(AND(CG94=$CG$92,AY43=BA43,BA43&lt;&gt;"",AZ43="-"),$BZ$5,0)+IF(AND(CG94=$CG$94,BB43=BD43,BD43&lt;&gt;"",BC43="-"),$BZ$5,0)+IF(AND(CG94=$CG$96,BE43=BG43,BG43&lt;&gt;"",BF43="-"),$BZ$5,0)+IF(AND(CG94=$CG$98,BH43=BJ43,BJ43&lt;&gt;"",BI43="-"),$BZ$5,0)+IF(AND(CG94=$CG$100,BK43=BM43,BM43&lt;&gt;"",BL43="-"),$BZ$5,0)+IF(AND(CG94=$CG$102,BN43=BP43,BP43&lt;&gt;"",BO43="-"),$BZ$5,0)+IF(AND(CG94=$CG$104,BQ43=BS43,BS43&lt;&gt;"",BR43="-"),$BZ$5,0)+IF(AND(CG94=$CG$106,BT43=BV43,BV43&lt;&gt;"",BU43="-"),$BZ$5,0)</f>
        <v>0</v>
      </c>
      <c r="CS94" s="147">
        <f>IF(AND(CG94=$CG$60,C43&lt;E43,D43="-"),$CA$5,0)+IF(AND(CG94=$CG$62,F43&lt;H43,G43="-"),$CA$5,0)+IF(AND(CG94=$CG$64,I43&lt;K43,J43="-"),$CA$5,0)+IF(AND(CG94=$CG$66,L43&lt;N43,M43="-"),$CA$5,0)+IF(AND(CG94=$CG$68,O43&lt;Q43,P43="-"),$CA$5,0)+IF(AND(CG94=$CG$70,R43&lt;T43,S43="-"),$CA$5,0)+IF(AND(CG94=$CG$72,U43&lt;W43,V43="-"),$CA$5,0)+IF(AND(CG94=$CG$74,X43&lt;Z43,Y43="-"),$CA$5,0)+IF(AND(CG94=$CG$76,AA43&lt;AC43,AB43="-"),$CA$5,0)+IF(AND(CG94=$CG$78,AD43&lt;AF43,AE43="-"),$CA$5,0)+IF(AND(CG94=$CG$80,AG43&lt;AI43,AH43="-"),$CA$5,0)+IF(AND(CG94=$CG$82,AJ43&lt;AL43,AK43="-"),$CA$5,0)+IF(AND(CG94=$CG$84,AM43&lt;AO43,AN43="-"),$CA$5,0)+IF(AND(CG94=$CG$86,AP43&lt;AR43,AQ43="-"),$CA$5,0)+IF(AND(CG94=$CG$88,AS43&lt;AU43,AT43="-"),$CA$5,0)+IF(AND(CG94=$CG$90,AV43&lt;AX43,AW43="-"),$CA$5,0)+IF(AND(CG94=$CG$92,AY43&lt;BA43,AZ43="-"),$CA$5,0)+IF(AND(CG94=$CG$94,BB43&lt;BD43,BC43="-"),$CA$5,0)+IF(AND(CG94=$CG$96,BE43&lt;BG43,BF43="-"),$CA$5,0)+IF(AND(CG94=$CG$98,BH43&lt;BJ43,BI43="-"),$CA$5,0)+IF(AND(CG94=$CG$100,BK43&lt;BM43,BL43="-"),$CA$5,0)+IF(AND(CG94=$CG$102,BN43&lt;BP43,BO43="-"),$CA$5,0)+IF(AND(CG94=$CG$104,BQ43&lt;BS43,BR43="-"),$CA$5,0)+IF(AND(CG94=$CG$106,BT43&lt;BV43,BU43="-"),$CA$5,0)</f>
        <v>0</v>
      </c>
      <c r="CT94" s="147">
        <f>IF(AND(CG94=$CG$60,C43&gt;E43,D43="DF"),$CB$5,0)+IF(AND(CG94=$CG$62,F43&gt;H43,G43="DF"),$CB$5,0)+IF(AND(CG94=$CG$64,I43&gt;K43,J43="DF"),$CB$5,0)+IF(AND(CG94=$CG$66,L43&gt;N43,M43="DF"),$CB$5,0)+IF(AND(CG94=$CG$68,O43&gt;Q43,P43="DF"),$CB$5,0)+IF(AND(CG94=$CG$70,R43&gt;T43,S43="DF"),$CB$5,0)+IF(AND(CG94=$CG$72,U43&gt;W43,V43="DF"),$CB$5,0)+IF(AND(CG94=$CG$74,X43&gt;Z43,Y43="DF"),$CB$5,0)+IF(AND(CG94=$CG$76,AA43&gt;AC43,AB43="DF"),$CB$5,0)+IF(AND(CG94=$CG$78,AD43&gt;AF43,AE43="DF"),$CB$5,0)+IF(AND(CG94=$CG$80,AG43&gt;AI43,AH43="DF"),$CB$5,0)+IF(AND(CG94=$CG$82,AJ43&gt;AL43,AK43="DF"),$CB$5,0)+IF(AND(CG94=$CG$84,AM43&gt;AO43,AN43="DF"),$CB$5,0)+IF(AND(CG94=$CG$86,AP43&gt;AR43,AQ43="DF"),$CB$5,0)+IF(AND(CG94=$CG$88,AS43&gt;AU43,AT43="DF"),$CB$5,0)+IF(AND(CG94=$CG$90,AV43&gt;AX43,AW43="DF"),$CB$5,0)+IF(AND(CG94=$CG$92,AY43&gt;BA43,AZ43="DF"),$CB$5,0)+IF(AND(CG94=$CG$94,BB43&gt;BD43,BC43="DF"),$CB$5,0)+IF(AND(CG94=$CG$96,BE43&gt;BG43,BF43="DF"),$CB$5,0)+IF(AND(CG94=$CG$98,BH43&gt;BJ43,BI43="DF"),$CB$5,0)+IF(AND(CG94=$CG$100,BK43&gt;BM43,BL43="DF"),$CB$5,0)+IF(AND(CG94=$CG$102,BN43&gt;BP43,BO43="DF"),$CB$5,0)+IF(AND(CG94=$CG$104,BQ43&gt;BS43,BR43="DF"),$CB$5,0)+IF(AND(CG94=$CG$106,BT43&gt;BV43,BU43="DF"),$CB$5,0)</f>
        <v>0</v>
      </c>
      <c r="CU94" s="148">
        <f>IF(AND(CG94=$CG$60,C43&lt;E43,D43="DF"),$CC$5,0)+IF(AND(CG94=$CG$62,F43&lt;H43,G43="DF"),$CC$5,0)+IF(AND(CG94=$CG$64,I43&lt;K43,J43="DF"),$CC$5,0)+IF(AND(CG94=$CG$66,L43&lt;N43,M43="DF"),$CC$5,0)+IF(AND(CG94=$CG$68,O43&lt;Q43,P43="DF"),$CC$5,0)+IF(AND(CG94=$CG$70,R43&lt;T43,S43="DF"),$CC$5,0)+IF(AND(CG94=$CG$72,U43&lt;W43,V43="DF"),$CC$5,0)+IF(AND(CG94=$CG$74,X43&lt;Z43,Y43="DF"),$CC$5,0)+IF(AND(CG94=$CG$76,AA43&lt;AC43,AB43="DF"),$CC$5,0)+IF(AND(CG94=$CG$78,AD43&lt;AF43,AE43="DF"),$CC$5,0)+IF(AND(CG94=$CG$80,AG43&lt;AI43,AH43="DF"),$CC$5,0)+IF(AND(CG94=$CG$82,AJ43&lt;AL43,AK43="DF"),$CC$5,0)+IF(AND(CG94=$CG$84,AM43&lt;AO43,AN43="DF"),$CC$5,0)+IF(AND(CG94=$CG$86,AP43&lt;AR43,AQ43="DF"),$CC$5,0)+IF(AND(CG94=$CG$88,AS43&lt;AU43,AT43="DF"),$CC$5,0)+IF(AND(CG94=$CG$90,AV43&lt;AX43,AW43="DF"),$CC$5,0)+IF(AND(CG94=$CG$92,AY43&lt;BA43,AZ43="DF"),$CC$5,0)+IF(AND(CG94=$CG$94,BB43&lt;BD43,BC43="DF"),$CC$5,0)+IF(AND(CG94=$CG$96,BE43&lt;BG43,BF43="DF"),$CC$5,0)+IF(AND(CG94=$CG$98,BH43&lt;BJ43,BI43="DF"),$CC$5,0)+IF(AND(CG94=$CG$100,BK43&lt;BM43,BL43="DF"),$CC$5,0)+IF(AND(CG94=$CG$102,BN43&lt;BP43,BO43="DF"),$CC$5,0)+IF(AND(CG94=$CG$104,BQ43&lt;BS43,BR43="DF"),$CC$5,0)+IF(AND(CG94=$CG$106,BT43&lt;BV43,BU43="DF"),$CC$5,0)</f>
        <v>0</v>
      </c>
      <c r="CV94" s="19"/>
      <c r="CW94" s="156">
        <f>IF(AND(CG94=$CG$60),SUM(C94),0)+IF(AND(CG94=$CG$62),SUM(F94),0)+IF(AND(CG94=$CG$64),SUM(I94),0)+IF(AND(CG94=$CG$66),SUM(L94),0)+IF(AND(CG94=$CG$68),SUM(O94),0)+IF(AND(CG94=$CG$70),SUM(R94),0)+IF(AND(CG94=$CG$72),SUM(U94),0)+IF(AND(CG94=$CG$74),SUM(X94),0)+IF(AND(CG94=$CG$76),SUM(AA94),0)+IF(AND(CG94=$CG$78),SUM(AD94),0)+IF(AND(CG94=$CG$80),SUM(AG94),0)+IF(AND(CG94=$CG$82),SUM(AJ94),0)+IF(AND(CG94=$CG$84),SUM(AM94),0)+IF(AND(CG94=$CG$86),SUM(AP94),0)+IF(AND(CG94=$CG$88),SUM(AS94),0)+IF(AND(CG94=$CG$90),SUM(AV94),0)+IF(AND(CG94=$CG$92),SUM(AY94),0)+IF(AND(CG94=$CG$94),SUM(BB94),0)+IF(AND(CG94=$CG$96),SUM(BE94),0)+IF(AND(CG94=$CG$98),SUM(BH94),0)+IF(AND(CG94=$CG$100),SUM(BK94),0)+IF(AND(CG94=$CG$102),SUM(BN94),0)+IF(AND(CG94=$CG$104),SUM(BQ94),0)+IF(AND(CG94=$CG$106),SUM(BT94),0)</f>
        <v>0</v>
      </c>
      <c r="CX94" s="136">
        <f>IF(AND(CG94=$CG$60),SUM(E94),0)+IF(AND(CG94=$CG$62),SUM(H94),0)+IF(AND(CG94=$CG$64),SUM(K94),0)+IF(AND(CG94=$CG$66),SUM(N94),0)+IF(AND(CG94=$CG$68),SUM(Q94),0)+IF(AND(CG94=$CG$70),SUM(T94),0)+IF(AND(CG94=$CG$72),SUM(W94),0)+IF(AND(CG94=$CG$74),SUM(Z94),0)+IF(AND(CG94=$CG$76),SUM(AC94),0)+IF(AND(CG94=$CG$78),SUM(AF94),0)+IF(AND(CG94=$CG$80),SUM(AI94),0)+IF(AND(CG94=$CG$82),SUM(AL94),0)+IF(AND(CG94=$CG$84),SUM(AO94),0)+IF(AND(CG94=$CG$86),SUM(AR94),0)+IF(AND(CG94=$CG$88),SUM(AU94),0)+IF(AND(CG94=$CG$90),SUM(AX94),0)+IF(AND(CG94=$CG$92),SUM(BA94),0)+IF(AND(CG94=$CG$94),SUM(BD94),0)+IF(AND(CG94=$CG$96),SUM(BG94),0)+IF(AND(CG94=$CG$98),SUM(BJ94),0)+IF(AND(CG94=$CG$100),SUM(BM94),0)+IF(AND(CG94=$CG$102),SUM(BP94),0)+IF(AND(CG94=$CG$104),SUM(BS94),0)+IF(AND(CG94=$CG$106),SUM(BV94),0)</f>
        <v>0</v>
      </c>
      <c r="CY94" s="159">
        <f>IF(AND(CG94=$CG$60),SUM(C43),0)+IF(AND(CG94=$CG$62),SUM(F43),0)+IF(AND(CG94=$CG$64),SUM(I43),0)+IF(AND(CG94=$CG$66),SUM(L43),0)+IF(AND(CG94=$CG$68),SUM(O43),0)+IF(AND(CG94=$CG$70),SUM(R43),0)+IF(AND(CG94=$CG$72),SUM(U43),0)+IF(AND(CG94=$CG$74),SUM(X43),0)+IF(AND(CG94=$CG$76),SUM(AA43),0)+IF(AND(CG94=$CG$78),SUM(AD43),0)+IF(AND(CG94=$CG$80),SUM(AG43),0)+IF(AND(CG94=$CG$82),SUM(AJ43),0)+IF(AND(CG94=$CG$84),SUM(AM43),0)+IF(AND(CG94=$CG$86),SUM(AP43),0)+IF(AND(CG94=$CG$88),SUM(AS43),0)+IF(AND(CG94=$CG$90),SUM(AV43),0)+IF(AND(CG94=$CG$92),SUM(AY43),0)+IF(AND(CG94=$CG$94),SUM(BB43),0)+IF(AND(CG94=$CG$96),SUM(BE43),0)+IF(AND(CG94=$CG$98),SUM(BH43),0)+IF(AND(CG94=$CG$100),SUM(BK43),0)+IF(AND(CG94=$CG$102),SUM(BN43),0)+IF(AND(CG94=$CG$104),SUM(BQ43),0)+IF(AND(CG94=$CG$106),SUM(BT43),0)</f>
        <v>0</v>
      </c>
      <c r="CZ94" s="148">
        <f>IF(AND(CG94=$CG$60),SUM(E43),0)+IF(AND(CG94=$CG$62),SUM(H43),0)+IF(AND(CG94=$CG$64),SUM(K43),0)+IF(AND(CG94=$CG$66),SUM(N43),0)+IF(AND(CG94=$CG$68),SUM(Q43),0)+IF(AND(CG94=$CG$70),SUM(T43),0)+IF(AND(CG94=$CG$72),SUM(W43),0)+IF(AND(CG94=$CG$74),SUM(Z43),0)+IF(AND(CG94=$CG$76),SUM(AC43),0)+IF(AND(CG94=$CG$78),SUM(AF43),0)+IF(AND(CG94=$CG$80),SUM(AI43),0)+IF(AND(CG94=$CG$82),SUM(AL43),0)+IF(AND(CG94=$CG$84),SUM(AO43),0)+IF(AND(CG94=$CG$86),SUM(AR43),0)+IF(AND(CG94=$CG$88),SUM(AU43),0)+IF(AND(CG94=$CG$90),SUM(AX43),0)+IF(AND(CG94=$CG$92),SUM(BA43),0)+IF(AND(CG94=$CG$94),SUM(BD43),0)+IF(AND(CG94=$CG$96),SUM(BG43),0)+IF(AND(CG94=$CG$98),SUM(BJ43),0)+IF(AND(CG94=$CG$100),SUM(BM43),0)+IF(AND(CG94=$CG$102),SUM(BP43),0)+IF(AND(CG94=$CG$104),SUM(BS43),0)+IF(AND(CG94=$CG$106),SUM(BV43),0)</f>
        <v>0</v>
      </c>
    </row>
    <row r="95" spans="2:105" s="69" customFormat="1" x14ac:dyDescent="0.35">
      <c r="B95" s="451" t="str">
        <f t="shared" si="0"/>
        <v>EQUIPO S</v>
      </c>
      <c r="C95" s="482" t="str">
        <f>IF(BE59&lt;&gt;"",BE59,"")</f>
        <v/>
      </c>
      <c r="D95" s="435"/>
      <c r="E95" s="462"/>
      <c r="F95" s="434" t="str">
        <f>IF(BE61&lt;&gt;"",BE61,"")</f>
        <v/>
      </c>
      <c r="G95" s="435"/>
      <c r="H95" s="462"/>
      <c r="I95" s="434" t="str">
        <f>IF(BE63&lt;&gt;"",BE63,"")</f>
        <v/>
      </c>
      <c r="J95" s="435"/>
      <c r="K95" s="462"/>
      <c r="L95" s="434" t="str">
        <f>IF(BE65&lt;&gt;"",BE65,"")</f>
        <v/>
      </c>
      <c r="M95" s="435"/>
      <c r="N95" s="462"/>
      <c r="O95" s="434" t="str">
        <f>IF(BE67&lt;&gt;"",BE67,"")</f>
        <v/>
      </c>
      <c r="P95" s="435"/>
      <c r="Q95" s="462"/>
      <c r="R95" s="434" t="str">
        <f>IF(BE69&lt;&gt;"",BE69,"")</f>
        <v/>
      </c>
      <c r="S95" s="435"/>
      <c r="T95" s="462"/>
      <c r="U95" s="434" t="str">
        <f>IF(BE71&lt;&gt;"",BE71,"")</f>
        <v/>
      </c>
      <c r="V95" s="435"/>
      <c r="W95" s="462"/>
      <c r="X95" s="434" t="str">
        <f>IF(BE73&lt;&gt;"",BE73,"")</f>
        <v/>
      </c>
      <c r="Y95" s="435"/>
      <c r="Z95" s="462"/>
      <c r="AA95" s="434" t="str">
        <f>IF(BE75&lt;&gt;"",BE75,"")</f>
        <v/>
      </c>
      <c r="AB95" s="435"/>
      <c r="AC95" s="462"/>
      <c r="AD95" s="434" t="str">
        <f>IF(BE77&lt;&gt;"",BE77,"")</f>
        <v/>
      </c>
      <c r="AE95" s="435"/>
      <c r="AF95" s="462"/>
      <c r="AG95" s="434" t="str">
        <f>IF(BE79&lt;&gt;"",BE79,"")</f>
        <v/>
      </c>
      <c r="AH95" s="435"/>
      <c r="AI95" s="462"/>
      <c r="AJ95" s="434" t="str">
        <f>IF(BE81&lt;&gt;"",BE81,"")</f>
        <v/>
      </c>
      <c r="AK95" s="435"/>
      <c r="AL95" s="462"/>
      <c r="AM95" s="434" t="str">
        <f>IF(BE83&lt;&gt;"",BE83,"")</f>
        <v/>
      </c>
      <c r="AN95" s="435"/>
      <c r="AO95" s="462"/>
      <c r="AP95" s="434" t="str">
        <f>IF(BE85&lt;&gt;"",BE85,"")</f>
        <v/>
      </c>
      <c r="AQ95" s="435"/>
      <c r="AR95" s="462"/>
      <c r="AS95" s="434" t="str">
        <f>IF(BE87&lt;&gt;"",BE87,"")</f>
        <v/>
      </c>
      <c r="AT95" s="435"/>
      <c r="AU95" s="462"/>
      <c r="AV95" s="434" t="str">
        <f>IF(BE89&lt;&gt;"",BE89,"")</f>
        <v/>
      </c>
      <c r="AW95" s="435"/>
      <c r="AX95" s="462"/>
      <c r="AY95" s="434" t="str">
        <f>IF(BE91&lt;&gt;"",BE91,"")</f>
        <v/>
      </c>
      <c r="AZ95" s="435"/>
      <c r="BA95" s="462"/>
      <c r="BB95" s="434" t="str">
        <f>IF(BE93&lt;&gt;"",BE93,"")</f>
        <v/>
      </c>
      <c r="BC95" s="435"/>
      <c r="BD95" s="462"/>
      <c r="BE95" s="445"/>
      <c r="BF95" s="446"/>
      <c r="BG95" s="481"/>
      <c r="BH95" s="471" t="str">
        <f>IF(ISNA(VLOOKUP(CONCATENATE($B95,BH$58,"2"),'P&amp;R'!$N$8:$Q$1113,2,FALSE)), "", VLOOKUP(CONCATENATE($B95,BH$58,"2"),'P&amp;R'!$N$8:$Q$1113,2,FALSE))</f>
        <v/>
      </c>
      <c r="BI95" s="472"/>
      <c r="BJ95" s="473"/>
      <c r="BK95" s="471" t="str">
        <f>IF(ISNA(VLOOKUP(CONCATENATE($B95,BK$58,"2"),'P&amp;R'!$N$8:$Q$1113,2,FALSE)), "", VLOOKUP(CONCATENATE($B95,BK$58,"2"),'P&amp;R'!$N$8:$Q$1113,2,FALSE))</f>
        <v/>
      </c>
      <c r="BL95" s="472"/>
      <c r="BM95" s="473"/>
      <c r="BN95" s="471" t="str">
        <f>IF(ISNA(VLOOKUP(CONCATENATE($B95,BN$58,"2"),'P&amp;R'!$N$8:$Q$1113,2,FALSE)), "", VLOOKUP(CONCATENATE($B95,BN$58,"2"),'P&amp;R'!$N$8:$Q$1113,2,FALSE))</f>
        <v/>
      </c>
      <c r="BO95" s="472"/>
      <c r="BP95" s="473"/>
      <c r="BQ95" s="471" t="str">
        <f>IF(ISNA(VLOOKUP(CONCATENATE($B95,BQ$58,"2"),'P&amp;R'!$N$8:$Q$1113,2,FALSE)), "", VLOOKUP(CONCATENATE($B95,BQ$58,"2"),'P&amp;R'!$N$8:$Q$1113,2,FALSE))</f>
        <v/>
      </c>
      <c r="BR95" s="472"/>
      <c r="BS95" s="473"/>
      <c r="BT95" s="471" t="str">
        <f>IF(ISNA(VLOOKUP(CONCATENATE($B95,BT$58,"2"),'P&amp;R'!$N$8:$Q$1113,2,FALSE)), "", VLOOKUP(CONCATENATE($B95,BT$58,"2"),'P&amp;R'!$N$8:$Q$1113,2,FALSE))</f>
        <v/>
      </c>
      <c r="BU95" s="472"/>
      <c r="BV95" s="473"/>
      <c r="BW95" s="162"/>
      <c r="BX95" s="85"/>
      <c r="BY95" s="88"/>
      <c r="BZ95" s="88"/>
      <c r="CA95" s="88"/>
      <c r="CB95" s="92"/>
      <c r="CC95" s="92"/>
      <c r="CD95" s="96"/>
      <c r="CE95" s="96"/>
      <c r="CF95" s="100"/>
      <c r="CG95" s="104"/>
      <c r="CI95" s="122"/>
      <c r="CJ95" s="122"/>
      <c r="CK95" s="19"/>
      <c r="CL95" s="137"/>
      <c r="CM95" s="138"/>
      <c r="CN95" s="138"/>
      <c r="CO95" s="138"/>
      <c r="CP95" s="139"/>
      <c r="CQ95" s="143"/>
      <c r="CR95" s="144"/>
      <c r="CS95" s="144"/>
      <c r="CT95" s="144"/>
      <c r="CU95" s="145"/>
      <c r="CV95" s="19"/>
      <c r="CW95" s="154"/>
      <c r="CX95" s="155"/>
      <c r="CY95" s="160"/>
      <c r="CZ95" s="161"/>
    </row>
    <row r="96" spans="2:105" s="69" customFormat="1" x14ac:dyDescent="0.35">
      <c r="B96" s="432"/>
      <c r="C96" s="3" t="str">
        <f>IF(BG60&lt;&gt;"",BG60,"")</f>
        <v/>
      </c>
      <c r="D96" s="62" t="str">
        <f>IF(BF60&lt;&gt;"",BF60,"")</f>
        <v/>
      </c>
      <c r="E96" s="4" t="str">
        <f>IF(BE60&lt;&gt;"",BE60,"")</f>
        <v/>
      </c>
      <c r="F96" s="6" t="str">
        <f>IF(BG62&lt;&gt;"",BG62,"")</f>
        <v/>
      </c>
      <c r="G96" s="62" t="str">
        <f>IF(BF62&lt;&gt;"",BF62,"")</f>
        <v/>
      </c>
      <c r="H96" s="7" t="str">
        <f>IF(BE62&lt;&gt;"",BE62,"")</f>
        <v/>
      </c>
      <c r="I96" s="6" t="str">
        <f>IF(BG64&lt;&gt;"",BG64,"")</f>
        <v/>
      </c>
      <c r="J96" s="62" t="str">
        <f>IF(BF64&lt;&gt;"",BF64,"")</f>
        <v/>
      </c>
      <c r="K96" s="7" t="str">
        <f>IF(BE64&lt;&gt;"",BE64,"")</f>
        <v/>
      </c>
      <c r="L96" s="6" t="str">
        <f>IF(BG66&lt;&gt;"",BG66,"")</f>
        <v/>
      </c>
      <c r="M96" s="62" t="str">
        <f>IF(BF66&lt;&gt;"",BF66,"")</f>
        <v/>
      </c>
      <c r="N96" s="7" t="str">
        <f>IF(BE66&lt;&gt;"",BE66,"")</f>
        <v/>
      </c>
      <c r="O96" s="6" t="str">
        <f>IF(BG68&lt;&gt;"",BG68,"")</f>
        <v/>
      </c>
      <c r="P96" s="62" t="str">
        <f>IF(BF68&lt;&gt;"",BF68,"")</f>
        <v/>
      </c>
      <c r="Q96" s="7" t="str">
        <f>IF(BE68&lt;&gt;"",BE68,"")</f>
        <v/>
      </c>
      <c r="R96" s="6" t="str">
        <f>IF(BG70&lt;&gt;"",BG70,"")</f>
        <v/>
      </c>
      <c r="S96" s="62" t="str">
        <f>IF(BF70&lt;&gt;"",BF70,"")</f>
        <v/>
      </c>
      <c r="T96" s="7" t="str">
        <f>IF(BE70&lt;&gt;"",BE70,"")</f>
        <v/>
      </c>
      <c r="U96" s="6" t="str">
        <f>IF(BG72&lt;&gt;"",BG72,"")</f>
        <v/>
      </c>
      <c r="V96" s="62" t="str">
        <f>IF(BF72&lt;&gt;"",BF72,"")</f>
        <v/>
      </c>
      <c r="W96" s="7" t="str">
        <f>IF(BE72&lt;&gt;"",BE72,"")</f>
        <v/>
      </c>
      <c r="X96" s="6" t="str">
        <f>IF(BG74&lt;&gt;"",BG74,"")</f>
        <v/>
      </c>
      <c r="Y96" s="62" t="str">
        <f>IF(BF74&lt;&gt;"",BF74,"")</f>
        <v/>
      </c>
      <c r="Z96" s="7" t="str">
        <f>IF(BE74&lt;&gt;"",BE74,"")</f>
        <v/>
      </c>
      <c r="AA96" s="6" t="str">
        <f>IF(BG76&lt;&gt;"",BG76,"")</f>
        <v/>
      </c>
      <c r="AB96" s="62" t="str">
        <f>IF(BF76&lt;&gt;"",BF76,"")</f>
        <v/>
      </c>
      <c r="AC96" s="7" t="str">
        <f>IF(BE76&lt;&gt;"",BE76,"")</f>
        <v/>
      </c>
      <c r="AD96" s="6" t="str">
        <f>IF(BG78&lt;&gt;"",BG78,"")</f>
        <v/>
      </c>
      <c r="AE96" s="62" t="str">
        <f>IF(BF78&lt;&gt;"",BF78,"")</f>
        <v/>
      </c>
      <c r="AF96" s="7" t="str">
        <f>IF(BE78&lt;&gt;"",BE78,"")</f>
        <v/>
      </c>
      <c r="AG96" s="6" t="str">
        <f>IF(BG80&lt;&gt;"",BG80,"")</f>
        <v/>
      </c>
      <c r="AH96" s="62" t="str">
        <f>IF(BF80&lt;&gt;"",BF80,"")</f>
        <v/>
      </c>
      <c r="AI96" s="7" t="str">
        <f>IF(BE80&lt;&gt;"",BE80,"")</f>
        <v/>
      </c>
      <c r="AJ96" s="6" t="str">
        <f>IF(BG82&lt;&gt;"",BG82,"")</f>
        <v/>
      </c>
      <c r="AK96" s="62" t="str">
        <f>IF(BF82&lt;&gt;"",BF82,"")</f>
        <v/>
      </c>
      <c r="AL96" s="7" t="str">
        <f>IF(BE82&lt;&gt;"",BE82,"")</f>
        <v/>
      </c>
      <c r="AM96" s="6" t="str">
        <f>IF(BG84&lt;&gt;"",BG84,"")</f>
        <v/>
      </c>
      <c r="AN96" s="62" t="str">
        <f>IF(BF84&lt;&gt;"",BF84,"")</f>
        <v/>
      </c>
      <c r="AO96" s="7" t="str">
        <f>IF(BE84&lt;&gt;"",BE84,"")</f>
        <v/>
      </c>
      <c r="AP96" s="6" t="str">
        <f>IF(BG86&lt;&gt;"",BG86,"")</f>
        <v/>
      </c>
      <c r="AQ96" s="62" t="str">
        <f>IF(BF86&lt;&gt;"",BF86,"")</f>
        <v/>
      </c>
      <c r="AR96" s="7" t="str">
        <f>IF(BE86&lt;&gt;"",BE86,"")</f>
        <v/>
      </c>
      <c r="AS96" s="6" t="str">
        <f>IF(BG88&lt;&gt;"",BG88,"")</f>
        <v/>
      </c>
      <c r="AT96" s="62" t="str">
        <f>IF(BF88&lt;&gt;"",BF88,"")</f>
        <v/>
      </c>
      <c r="AU96" s="7" t="str">
        <f>IF(BE88&lt;&gt;"",BE88,"")</f>
        <v/>
      </c>
      <c r="AV96" s="6" t="str">
        <f>IF(BG90&lt;&gt;"",BG90,"")</f>
        <v/>
      </c>
      <c r="AW96" s="62" t="str">
        <f>IF(BF90&lt;&gt;"",BF90,"")</f>
        <v/>
      </c>
      <c r="AX96" s="7" t="str">
        <f>IF(BE90&lt;&gt;"",BE90,"")</f>
        <v/>
      </c>
      <c r="AY96" s="6" t="str">
        <f>IF(BG92&lt;&gt;"",BG92,"")</f>
        <v/>
      </c>
      <c r="AZ96" s="62" t="str">
        <f>IF(BF92&lt;&gt;"",BF92,"")</f>
        <v/>
      </c>
      <c r="BA96" s="7" t="str">
        <f>IF(BE92&lt;&gt;"",BE92,"")</f>
        <v/>
      </c>
      <c r="BB96" s="6" t="str">
        <f>IF(BG94&lt;&gt;"",BG94,"")</f>
        <v/>
      </c>
      <c r="BC96" s="62" t="str">
        <f>IF(BF94&lt;&gt;"",BF94,"")</f>
        <v/>
      </c>
      <c r="BD96" s="7" t="str">
        <f>IF(BE94&lt;&gt;"",BE94,"")</f>
        <v/>
      </c>
      <c r="BE96" s="8"/>
      <c r="BF96" s="63"/>
      <c r="BG96" s="9"/>
      <c r="BH96" s="316" t="str">
        <f>IF(ISNA(VLOOKUP(CONCATENATE($B95,BH$58,"2"),'P&amp;R'!$N$8:$Q$1113,3,FALSE)), "", VLOOKUP(CONCATENATE($B95,BH$58,"2"),'P&amp;R'!$N$8:$Q$1113,3,FALSE))</f>
        <v/>
      </c>
      <c r="BI96" s="316" t="str">
        <f>IF(ISNA(VLOOKUP(CONCATENATE($B95,BH$58,"2"),'P&amp;R'!$N$8:$Q$1113,4,FALSE)), "", VLOOKUP(CONCATENATE($B95,BH$58,"2"),'P&amp;R'!$N$8:$Q$1113,4,FALSE))</f>
        <v/>
      </c>
      <c r="BJ96" s="317" t="str">
        <f>IF(ISNA(VLOOKUP(CONCATENATE(BH$58,$B95,"2"),'P&amp;R'!$N$8:$Q$1113,3,FALSE)), "", VLOOKUP(CONCATENATE(BH$58,$B95,"2"),'P&amp;R'!$N$8:$Q$1113,3,FALSE))</f>
        <v/>
      </c>
      <c r="BK96" s="316" t="str">
        <f>IF(ISNA(VLOOKUP(CONCATENATE($B95,BK$58,"2"),'P&amp;R'!$N$8:$Q$1113,3,FALSE)), "", VLOOKUP(CONCATENATE($B95,BK$58,"2"),'P&amp;R'!$N$8:$Q$1113,3,FALSE))</f>
        <v/>
      </c>
      <c r="BL96" s="316" t="str">
        <f>IF(ISNA(VLOOKUP(CONCATENATE($B95,BK$58,"2"),'P&amp;R'!$N$8:$Q$1113,4,FALSE)), "", VLOOKUP(CONCATENATE($B95,BK$58,"2"),'P&amp;R'!$N$8:$Q$1113,4,FALSE))</f>
        <v/>
      </c>
      <c r="BM96" s="317" t="str">
        <f>IF(ISNA(VLOOKUP(CONCATENATE(BK$58,$B95,"2"),'P&amp;R'!$N$8:$Q$1113,3,FALSE)), "", VLOOKUP(CONCATENATE(BK$58,$B95,"2"),'P&amp;R'!$N$8:$Q$1113,3,FALSE))</f>
        <v/>
      </c>
      <c r="BN96" s="316" t="str">
        <f>IF(ISNA(VLOOKUP(CONCATENATE($B95,BN$58,"2"),'P&amp;R'!$N$8:$Q$1113,3,FALSE)), "", VLOOKUP(CONCATENATE($B95,BN$58,"2"),'P&amp;R'!$N$8:$Q$1113,3,FALSE))</f>
        <v/>
      </c>
      <c r="BO96" s="316" t="str">
        <f>IF(ISNA(VLOOKUP(CONCATENATE($B95,BN$58,"2"),'P&amp;R'!$N$8:$Q$1113,4,FALSE)), "", VLOOKUP(CONCATENATE($B95,BN$58,"2"),'P&amp;R'!$N$8:$Q$1113,4,FALSE))</f>
        <v/>
      </c>
      <c r="BP96" s="317" t="str">
        <f>IF(ISNA(VLOOKUP(CONCATENATE(BN$58,$B95,"2"),'P&amp;R'!$N$8:$Q$1113,3,FALSE)), "", VLOOKUP(CONCATENATE(BN$58,$B95,"2"),'P&amp;R'!$N$8:$Q$1113,3,FALSE))</f>
        <v/>
      </c>
      <c r="BQ96" s="316" t="str">
        <f>IF(ISNA(VLOOKUP(CONCATENATE($B95,BQ$58,"2"),'P&amp;R'!$N$8:$Q$1113,3,FALSE)), "", VLOOKUP(CONCATENATE($B95,BQ$58,"2"),'P&amp;R'!$N$8:$Q$1113,3,FALSE))</f>
        <v/>
      </c>
      <c r="BR96" s="316" t="str">
        <f>IF(ISNA(VLOOKUP(CONCATENATE($B95,BQ$58,"2"),'P&amp;R'!$N$8:$Q$1113,4,FALSE)), "", VLOOKUP(CONCATENATE($B95,BQ$58,"2"),'P&amp;R'!$N$8:$Q$1113,4,FALSE))</f>
        <v/>
      </c>
      <c r="BS96" s="317" t="str">
        <f>IF(ISNA(VLOOKUP(CONCATENATE(BQ$58,$B95,"2"),'P&amp;R'!$N$8:$Q$1113,3,FALSE)), "", VLOOKUP(CONCATENATE(BQ$58,$B95,"2"),'P&amp;R'!$N$8:$Q$1113,3,FALSE))</f>
        <v/>
      </c>
      <c r="BT96" s="316" t="str">
        <f>IF(ISNA(VLOOKUP(CONCATENATE($B95,BT$58,"2"),'P&amp;R'!$N$8:$Q$1113,3,FALSE)), "", VLOOKUP(CONCATENATE($B95,BT$58,"2"),'P&amp;R'!$N$8:$Q$1113,3,FALSE))</f>
        <v/>
      </c>
      <c r="BU96" s="316" t="str">
        <f>IF(ISNA(VLOOKUP(CONCATENATE($B95,BT$58,"2"),'P&amp;R'!$N$8:$Q$1113,4,FALSE)), "", VLOOKUP(CONCATENATE($B95,BT$58,"2"),'P&amp;R'!$N$8:$Q$1113,4,FALSE))</f>
        <v/>
      </c>
      <c r="BV96" s="317" t="str">
        <f>IF(ISNA(VLOOKUP(CONCATENATE(BT$58,$B95,"2"),'P&amp;R'!$N$8:$Q$1113,3,FALSE)), "", VLOOKUP(CONCATENATE(BT$58,$B95,"2"),'P&amp;R'!$N$8:$Q$1113,3,FALSE))</f>
        <v/>
      </c>
      <c r="BW96" s="163"/>
      <c r="BX96" s="86">
        <f>SUM(BY96:CC96)</f>
        <v>0</v>
      </c>
      <c r="BY96" s="89">
        <f>IF(AND(D96&lt;&gt;"DF",C96&gt;E96),1,0)+IF(AND(G96&lt;&gt;"DF",F96&gt;H96),1,0)+IF(AND(J96&lt;&gt;"DF",I96&gt;K96),1,0)+IF(AND(M96&lt;&gt;"DF",L96&gt;N96),1,0)+IF(AND(P96&lt;&gt;"DF",O96&gt;Q96),1,0)+IF(AND(S96&lt;&gt;"DF",R96&gt;T96),1,0)+IF(AND(V96&lt;&gt;"DF",U96&gt;W96),1,0)+IF(AND(Y96&lt;&gt;"DF",X96&gt;Z96),1,0)+IF(AND(AB96&lt;&gt;"DF",AA96&gt;AC96),1,0)+IF(AND(AE96&lt;&gt;"DF",AD96&gt;AF96),1,0)+IF(AND(AH96&lt;&gt;"DF",AG96&gt;AI96),1,0)+IF(AND(AK96&lt;&gt;"DF",AJ96&gt;AL96),1,0)+IF(AND(AN96&lt;&gt;"DF",AM96&gt;AO96),1,0)+IF(AND(AQ96&lt;&gt;"DF",AP96&gt;AR96),1,0)+IF(AND(AT96&lt;&gt;"DF",AS96&gt;AU96),1,0)+IF(AND(AW96&lt;&gt;"DF",AV96&gt;AX96),1,0)+IF(AND(AZ96&lt;&gt;"DF",AY96&gt;BA96),1,0)+IF(AND(BC96&lt;&gt;"DF",BB96&gt;BD96),1,0)+IF(AND(BF96&lt;&gt;"DF",BE96&gt;BG96),1,0)+IF(AND(BI96&lt;&gt;"DF",BH96&gt;BJ96),1,0)+IF(AND(BL96&lt;&gt;"DF",BK96&gt;BM96),1,0)+IF(AND(BO96&lt;&gt;"DF",BN96&gt;BP96),1,0)+IF(AND(BR96&lt;&gt;"DF",BQ96&gt;BS96),1,0)+IF(AND(BU96&lt;&gt;"DF",BT96&gt;BV96),1,0)+BY45</f>
        <v>0</v>
      </c>
      <c r="BZ96" s="89">
        <f>IF(AND(C96=E96,C96&lt;&gt;"",E96&lt;&gt;""),1,0)+IF(AND(F96=H96,F96&lt;&gt;"",H96&lt;&gt;""),1,0)+IF(AND(I96=K96,I96&lt;&gt;"",K96&lt;&gt;""),1,0)+IF(AND(L96=N96,L96&lt;&gt;"",N96&lt;&gt;""),1,0)+IF(AND(O96=Q96,O96&lt;&gt;"",Q96&lt;&gt;""),1,0)+IF(AND(R96=T96,R96&lt;&gt;"",T96&lt;&gt;""),1,0)+IF(AND(U96=W96,U96&lt;&gt;"",W96&lt;&gt;""),1,0)+IF(AND(X96=Z96,X96&lt;&gt;"",Z96&lt;&gt;""),1,0)+IF(AND(AA96=AC96,AA96&lt;&gt;"",AC96&lt;&gt;""),1,0)+IF(AND(AD96=AF96,AD96&lt;&gt;"",AF96&lt;&gt;""),1,0)+IF(AND(AG96=AI96,AG96&lt;&gt;"",AI96&lt;&gt;""),1,0)+IF(AND(AJ96=AL96,AJ96&lt;&gt;"",AL96&lt;&gt;""),1,0)+IF(AND(AM96=AO96,AM96&lt;&gt;"",AO96&lt;&gt;""),1,0)+IF(AND(AP96=AR96,AP96&lt;&gt;"",AR96&lt;&gt;""),1,0)+IF(AND(AS96=AU96,AS96&lt;&gt;"",AU96&lt;&gt;""),1,0)+IF(AND(AV96=AX96,AV96&lt;&gt;"",AX96&lt;&gt;""),1,0)+IF(AND(AY96=BA96,AY96&lt;&gt;"",BA96&lt;&gt;""),1,0)+IF(AND(BB96=BD96,BB96&lt;&gt;"",BD96&lt;&gt;""),1,0)+IF(AND(BE96=BG96,BE96&lt;&gt;"",BG96&lt;&gt;""),1,0)+IF(AND(BH96=BJ96,BH96&lt;&gt;"",BJ96&lt;&gt;""),1,0)+IF(AND(BK96=BM96,BK96&lt;&gt;"",BM96&lt;&gt;""),1,0)+IF(AND(BN96=BP96,BN96&lt;&gt;"",BP96&lt;&gt;""),1,0)+IF(AND(BQ96=BS96,BQ96&lt;&gt;"",BS96&lt;&gt;""),1,0)+IF(AND(BT96=BV96,BT96&lt;&gt;"",BV96&lt;&gt;""),1,0)+BZ45</f>
        <v>0</v>
      </c>
      <c r="CA96" s="89">
        <f>IF(AND(D96&lt;&gt;"DF",C96&lt;E96),1,0)+IF(AND(G96&lt;&gt;"DF",F96&lt;H96),1,0)+IF(AND(J96&lt;&gt;"DF",I96&lt;K96),1,0)+IF(AND(M96&lt;&gt;"DF",L96&lt;N96),1,0)+IF(AND(P96&lt;&gt;"DF",O96&lt;Q96),1,0)+IF(AND(S96&lt;&gt;"DF",R96&lt;T96),1,0)+IF(AND(V96&lt;&gt;"DF",U96&lt;W96),1,0)+IF(AND(Y96&lt;&gt;"DF",X96&lt;Z96),1,0)+IF(AND(AB96&lt;&gt;"DF",AA96&lt;AC96),1,0)+IF(AND(AE96&lt;&gt;"DF",AD96&lt;AF96),1,0)+IF(AND(AH96&lt;&gt;"DF",AG96&lt;AI96),1,0)+IF(AND(AK96&lt;&gt;"DF",AJ96&lt;AL96),1,0)+IF(AND(AN96&lt;&gt;"DF",AM96&lt;AO96),1,0)+IF(AND(AQ96&lt;&gt;"DF",AP96&lt;AR96),1,0)+IF(AND(AT96&lt;&gt;"DF",AS96&lt;AU96),1,0)+IF(AND(AW96&lt;&gt;"DF",AV96&lt;AX96),1,0)+IF(AND(AZ96&lt;&gt;"DF",AY96&lt;BA96),1,0)+IF(AND(BC96&lt;&gt;"DF",BB96&lt;BD96),1,0)+IF(AND(BF96&lt;&gt;"DF",BE96&lt;BG96),1,0)+IF(AND(BI96&lt;&gt;"DF",BH96&lt;BJ96),1,0)+IF(AND(BL96&lt;&gt;"DF",BK96&lt;BM96),1,0)+IF(AND(BO96&lt;&gt;"DF",BN96&lt;BP96),1,0)+IF(AND(BR96&lt;&gt;"DF",BQ96&lt;BS96),1,0)+IF(AND(BU96&lt;&gt;"DF",BT96&lt;BV96),1,0)+CA45</f>
        <v>0</v>
      </c>
      <c r="CB96" s="93">
        <f>IF(AND(D96="DF",C96&gt;E96),1,0)+IF(AND(G96="DF",F96&gt;H96),1,0)+IF(AND(J96="DF",I96&gt;K96),1,0)+IF(AND(M96="DF",L96&gt;N96),1,0)+IF(AND(P96="DF",O96&gt;Q96),1,0)+IF(AND(S96="DF",R96&gt;T96),1,0)+IF(AND(V96="DF",U96&gt;W96),1,0)+IF(AND(Y96="DF",X96&gt;Z96),1,0)+IF(AND(AB96="DF",AA96&gt;AC96),1,0)+IF(AND(AE96="DF",AD96&gt;AF96),1,0)+IF(AND(AH96="DF",AG96&gt;AI96),1,0)+IF(AND(AK96="DF",AJ96&gt;AL96),1,0)+IF(AND(AN96="DF",AM96&gt;AO96),1,0)+IF(AND(AQ96="DF",AP96&gt;AR96),1,0)+IF(AND(AT96="DF",AS96&gt;AU96),1,0)+IF(AND(AW96="DF",AV96&gt;AX96),1,0)+IF(AND(AZ96="DF",AY96&gt;BA96),1,0)+IF(AND(BC96="DF",BB96&gt;BD96),1,0)+IF(AND(BF96="DF",BE96&gt;BG96),1,0)+IF(AND(BI96="DF",BH96&gt;BJ96),1,0)+IF(AND(BL96="DF",BK96&gt;BM96),1,0)+IF(AND(BO96="DF",BN96&gt;BP96),1,0)+IF(AND(BR96="DF",BQ96&gt;BS96),1,0)+IF(AND(BU96="DF",BT96&gt;BV96),1,0)+CB45</f>
        <v>0</v>
      </c>
      <c r="CC96" s="93">
        <f>IF(AND(D96="DF",C96&lt;E96),1,0)+IF(AND(G96="DF",F96&lt;H96),1,0)+IF(AND(J96="DF",I96&lt;K96),1,0)+IF(AND(M96="DF",L96&lt;N96),1,0)+IF(AND(P96="DF",O96&lt;Q96),1,0)+IF(AND(S96="DF",R96&lt;T96),1,0)+IF(AND(V96="DF",U96&lt;W96),1,0)+IF(AND(Y96="DF",X96&lt;Z96),1,0)+IF(AND(AB96="DF",AA96&lt;AC96),1,0)+IF(AND(AE96="DF",AD96&lt;AF96),1,0)+IF(AND(AH96="DF",AG96&lt;AI96),1,0)+IF(AND(AK96="DF",AJ96&lt;AL96),1,0)+IF(AND(AN96="DF",AM96&lt;AO96),1,0)+IF(AND(AQ96="DF",AP96&lt;AR96),1,0)+IF(AND(AT96="DF",AS96&lt;AU96),1,0)+IF(AND(AW96="DF",AV96&lt;AX96),1,0)+IF(AND(AZ96="DF",AY96&lt;BA96),1,0)+IF(AND(BC96="DF",BB96&lt;BD96),1,0)+IF(AND(BF96="DF",BE96&lt;BG96),1,0)+IF(AND(BI96="DF",BH96&lt;BJ96),1,0)+IF(AND(BL96="DF",BK96&lt;BM96),1,0)+IF(AND(BO96="DF",BN96&lt;BP96),1,0)+IF(AND(BR96="DF",BQ96&lt;BS96),1,0)+IF(AND(BU96="DF",BT96&lt;BV96),1,0)+CC45</f>
        <v>0</v>
      </c>
      <c r="CD96" s="97">
        <f>SUM(C96)+SUM(F96)+SUM(I96)+SUM(L96)+SUM(O96)+SUM(R96)+SUM(U96)+SUM(X96)+SUM(AA96)+SUM(AD96)+SUM(AG96)+SUM(AJ96)+SUM(AM96)+SUM(AP96)+SUM(AS96)+SUM(AV96)+SUM(AY96)+SUM(BB96)+SUM(BE96)+SUM(BH96)+SUM(BK96)+SUM(BN96)+SUM(BQ96)+SUM(BT96)+CD45</f>
        <v>0</v>
      </c>
      <c r="CE96" s="97">
        <f>SUM(E96)+SUM(H96)+SUM(K96)+SUM(N96)+SUM(Q96)+SUM(T96)+SUM(W96)+SUM(Z96)+SUM(AC96)+SUM(AF96)+SUM(AI96)+SUM(AL96)+SUM(AO96)+SUM(AR96)+SUM(AU96)+SUM(AX96)+SUM(BA96)+SUM(BD96)+SUM(BG96)+SUM(BJ96)+SUM(BM96)+SUM(BP96)+SUM(BS96)+SUM(BV96)+CE45</f>
        <v>0</v>
      </c>
      <c r="CF96" s="101">
        <f>CD96-CE96</f>
        <v>0</v>
      </c>
      <c r="CG96" s="105">
        <f>SUM(BY96*$BY$5)+SUM(BZ96*$BZ$5)+SUM(CA96*$CA$5)+SUM(CB96*$CB$5)+SUM(CC96*$CC$5)</f>
        <v>0</v>
      </c>
      <c r="CI96" s="129">
        <f>SUM(CL96:CU96)</f>
        <v>0</v>
      </c>
      <c r="CJ96" s="129">
        <f>(CW96+CY96)-(CX96+CZ96)</f>
        <v>0</v>
      </c>
      <c r="CK96" s="19"/>
      <c r="CL96" s="140">
        <f>IF(AND(CG96=$CG$60,C96&gt;E96,D96="-"),$BY$5,0)+IF(AND(CG96=$CG$62,F96&gt;H96,G96="-"),$BY$5,0)+IF(AND(CG96=$CG$64,I96&gt;K96,J96="-"),$BY$5,0)+IF(AND(CG96=$CG$66,L96&gt;N96,M96="-"),$BY$5,0)+IF(AND(CG96=$CG$68,O96&gt;Q96,P96="-"),$BY$5,0)+IF(AND(CG96=$CG$70,R96&gt;T96,S96="-"),$BY$5,0)+IF(AND(CG96=$CG$72,U96&gt;W96,V96="-"),$BY$5,0)+IF(AND(CG96=$CG$74,X96&gt;Z96,Y96="-"),$BY$5,0)+IF(AND(CG96=$CG$76,AA96&gt;AC96,AB96="-"),$BY$5,0)+IF(AND(CG96=$CG$78,AD96&gt;AF96,AE96="-"),$BY$5,0)+IF(AND(CG96=$CG$80,AG96&gt;AI96,AH96="-"),$BY$5,0)+IF(AND(CG96=$CG$82,AJ96&gt;AL96,AK96="-"),$BY$5,0)+IF(AND(CG96=$CG$84,AM96&gt;AO96,AN96="-"),$BY$5,0)+IF(AND(CG96=$CG$86,AP96&gt;AR96,AQ96="-"),$BY$5,0)+IF(AND(CG96=$CG$88,AS96&gt;AU96,AT96="-"),$BY$5,0)+IF(AND(CG96=$CG$90,AV96&gt;AX96,AW96="-"),$BY$5,0)+IF(AND(CG96=$CG$92,AY96&gt;BA96,AZ96="-"),$BY$5,0)+IF(AND(CG96=$CG$94,BB96&gt;BD96,BC96="-"),$BY$5,0)+IF(AND(CG96=$CG$96,BE96&gt;BG96,BF96="-"),$BY$5,0)+IF(AND(CG96=$CG$98,BH96&gt;BJ96,BI96="-"),$BY$5,0)+IF(AND(CG96=$CG$100,BK96&gt;BM96,BL96="-"),$BY$5,0)+IF(AND(CG96=$CG$102,BN96&gt;BP96,BO96="-"),$BY$5,0)+IF(AND(CG96=$CG$104,BQ96&gt;BS96,BR96="-"),$BY$5,0)+IF(AND(CG96=$CG$106,BT96&gt;BV96,BU96="-"),$BY$5,0)</f>
        <v>0</v>
      </c>
      <c r="CM96" s="141">
        <f>IF(AND(CG96=$CG$60,C96=E96,E96&lt;&gt;"",D96="-"),$BZ$5,0)+IF(AND(CG96=$CG$62,F96=H96,H96&lt;&gt;"",G96="-"),$BZ$5,0)+IF(AND(CG96=$CG$64,I96=K96,K96&lt;&gt;"",J96="-"),$BZ$5,0)+IF(AND(CG96=$CG$66,L96=N96,N96&lt;&gt;"",M96="-"),$BZ$5,0)+IF(AND(CG96=$CG$68,O96=Q96,Q96&lt;&gt;"",P96="-"),$BZ$5,0)+IF(AND(CG96=$CG$70,R96=T96,T96&lt;&gt;"",S96="-"),$BZ$5,0)+IF(AND(CG96=$CG$72,U96=W96,W96&lt;&gt;"",V96="-"),$BZ$5,0)+IF(AND(CG96=$CG$74,X96=Z96,Z96&lt;&gt;"",Y96="-"),$BZ$5,0)+IF(AND(CG96=$CG$76,AA96=AC96,AC96&lt;&gt;"",AB96="-"),$BZ$5,0)+IF(AND(CG96=$CG$78,AD96=AF96,AF96&lt;&gt;"",AE96="-"),$BZ$5,0)+IF(AND(CG96=$CG$80,AG96=AI96,AI96&lt;&gt;"",AH96="-"),$BZ$5,0)+IF(AND(CG96=$CG$82,AJ96=AL96,AL96&lt;&gt;"",AK96="-"),$BZ$5,0)+IF(AND(CG96=$CG$84,AM96=AO96,AO96&lt;&gt;"",AN96="-"),$BZ$5,0)+IF(AND(CG96=$CG$86,AP96=AR96,AR96&lt;&gt;"",AQ96="-"),$BZ$5,0)+IF(AND(CG96=$CG$88,AS96=AU96,AU96&lt;&gt;"",AT96="-"),$BZ$5,0)+IF(AND(CG96=$CG$90,AV96=AX96,AX96&lt;&gt;"",AW96="-"),$BZ$5,0)+IF(AND(CG96=$CG$92,AY96=BA96,BA96&lt;&gt;"",AZ96="-"),$BZ$5,0)+IF(AND(CG96=$CG$94,BB96=BD96,BD96&lt;&gt;"",BC96="-"),$BZ$5,0)+IF(AND(CG96=$CG$96,BE96=BG96,BG96&lt;&gt;"",BF96="-"),$BZ$5,0)+IF(AND(CG96=$CG$98,BH96=BJ96,BJ96&lt;&gt;"",BI96="-"),$BZ$5,0)+IF(AND(CG96=$CG$100,BK96=BM96,BM96&lt;&gt;"",BL96="-"),$BZ$5,0)+IF(AND(CG96=$CG$102,BN96=BP96,BP96&lt;&gt;"",BO96="-"),$BZ$5,0)+IF(AND(CG96=$CG$104,BQ96=BS96,BS96&lt;&gt;"",BR96="-"),$BZ$5,0)+IF(AND(CG96=$CG$106,BT96=BV96,BV96&lt;&gt;"",BU96="-"),$BZ$5,0)</f>
        <v>0</v>
      </c>
      <c r="CN96" s="141">
        <f>IF(AND(CG96=$CG$60,C96&lt;E96,D96="-"),$CA$5,0)+IF(AND(CG96=$CG$62,F96&lt;H96,G96="-"),$CA$5,0)+IF(AND(CG96=$CG$64,I96&lt;K96,J96="-"),$CA$5,0)+IF(AND(CG96=$CG$66,L96&lt;N96,M96="-"),$CA$5,0)+IF(AND(CG96=$CG$68,O96&lt;Q96,P96="-"),$CA$5,0)+IF(AND(CG96=$CG$70,R96&lt;T96,S96="-"),$CA$5,0)+IF(AND(CG96=$CG$72,U96&lt;W96,V96="-"),$CA$5,0)+IF(AND(CG96=$CG$74,X96&lt;Z96,Y96="-"),$CA$5,0)+IF(AND(CG96=$CG$76,AA96&lt;AC96,AB96="-"),$CA$5,0)+IF(AND(CG96=$CG$78,AD96&lt;AF96,AE96="-"),$CA$5,0)+IF(AND(CG96=$CG$80,AG96&lt;AI96,AH96="-"),$CA$5,0)+IF(AND(CG96=$CG$82,AJ96&lt;AL96,AK96="-"),$CA$5,0)+IF(AND(CG96=$CG$84,AM96&lt;AO96,AN96="-"),$CA$5,0)+IF(AND(CG96=$CG$86,AP96&lt;AR96,AQ96="-"),$CA$5,0)+IF(AND(CG96=$CG$88,AS96&lt;AU96,AT96="-"),$CA$5,0)+IF(AND(CG96=$CG$90,AV96&lt;AX96,AW96="-"),$CA$5,0)+IF(AND(CG96=$CG$92,AY96&lt;BA96,AZ96="-"),$CA$5,0)+IF(AND(CG96=$CG$94,BB96&lt;BD96,BC96="-"),$CA$5,0)+IF(AND(CG96=$CG$96,BE96&lt;BG96,BF96="-"),$CA$5,0)+IF(AND(CG96=$CG$98,BH96&lt;BJ96,BI96="-"),$CA$5,0)+IF(AND(CG96=$CG$100,BK96&lt;BM96,BL96="-"),$CA$5,0)+IF(AND(CG96=$CG$102,BN96&lt;BP96,BO96="-"),$CA$5,0)+IF(AND(CG96=$CG$104,BQ96&lt;BS96,BR96="-"),$CA$5,0)+IF(AND(CG96=$CG$106,BT96&lt;BV96,BU96="-"),$CA$5,0)</f>
        <v>0</v>
      </c>
      <c r="CO96" s="141">
        <f>IF(AND(CG96=$CG$60,C96&gt;E96,D96="DF"),$CB$5,0)+IF(AND(CG96=$CG$62,F96&gt;H96,G96="DF"),$CB$5,0)+IF(AND(CG96=$CG$64,I96&gt;K96,J96="DF"),$CB$5,0)+IF(AND(CG96=$CG$66,L96&gt;N96,M96="DF"),$CB$5,0)+IF(AND(CG96=$CG$68,O96&gt;Q96,P96="DF"),$CB$5,0)+IF(AND(CG96=$CG$70,R96&gt;T96,S96="DF"),$CB$5,0)+IF(AND(CG96=$CG$72,U96&gt;W96,V96="DF"),$CB$5,0)+IF(AND(CG96=$CG$74,X96&gt;Z96,Y96="DF"),$CB$5,0)+IF(AND(CG96=$CG$76,AA96&gt;AC96,AB96="DF"),$CB$5,0)+IF(AND(CG96=$CG$78,AD96&gt;AF96,AE96="DF"),$CB$5,0)+IF(AND(CG96=$CG$80,AG96&gt;AI96,AH96="DF"),$CB$5,0)+IF(AND(CG96=$CG$82,AJ96&gt;AL96,AK96="DF"),$CB$5,0)+IF(AND(CG96=$CG$84,AM96&gt;AO96,AN96="DF"),$CB$5,0)+IF(AND(CG96=$CG$86,AP96&gt;AR96,AQ96="DF"),$CB$5,0)+IF(AND(CG96=$CG$88,AS96&gt;AU96,AT96="DF"),$CB$5,0)+IF(AND(CG96=$CG$90,AV96&gt;AX96,AW96="DF"),$CB$5,0)+IF(AND(CG96=$CG$92,AY96&gt;BA96,AZ96="DF"),$CB$5,0)+IF(AND(CG96=$CG$94,BB96&gt;BD96,BC96="DF"),$CB$5,0)+IF(AND(CG96=$CG$96,BE96&gt;BG96,BF96="DF"),$CB$5,0)+IF(AND(CG96=$CG$98,BH96&gt;BJ96,BI96="DF"),$CB$5,0)+IF(AND(CG96=$CG$100,BK96&gt;BM96,BL96="DF"),$CB$5,0)+IF(AND(CG96=$CG$102,BN96&gt;BP96,BO96="DF"),$CB$5,0)+IF(AND(CG96=$CG$104,BQ96&gt;BS96,BR96="DF"),$CB$5,0)+IF(AND(CG96=$CG$106,BT96&gt;BV96,BU96="DF"),$CB$5,0)</f>
        <v>0</v>
      </c>
      <c r="CP96" s="142">
        <f>IF(AND(CG96=$CG$60,C96&lt;E96,D96="DF"),$CC$5,0)+IF(AND(CG96=$CG$62,F96&lt;H96,G96="DF"),$CC$5,0)+IF(AND(CG96=$CG$64,I96&lt;K96,J96="DF"),$CC$5,0)+IF(AND(CG96=$CG$66,L96&lt;N96,M96="DF"),$CC$5,0)+IF(AND(CG96=$CG$68,O96&lt;Q96,P96="DF"),$CC$5,0)+IF(AND(CG96=$CG$70,R96&lt;T96,S96="DF"),$CC$5,0)+IF(AND(CG96=$CG$72,U96&lt;W96,V96="DF"),$CC$5,0)+IF(AND(CG96=$CG$74,X96&lt;Z96,Y96="DF"),$CC$5,0)+IF(AND(CG96=$CG$76,AA96&lt;AC96,AB96="DF"),$CC$5,0)+IF(AND(CG96=$CG$78,AD96&lt;AF96,AE96="DF"),$CC$5,0)+IF(AND(CG96=$CG$80,AG96&lt;AI96,AH96="DF"),$CC$5,0)+IF(AND(CG96=$CG$82,AJ96&lt;AL96,AK96="DF"),$CC$5,0)+IF(AND(CG96=$CG$84,AM96&lt;AO96,AN96="DF"),$CC$5,0)+IF(AND(CG96=$CG$86,AP96&lt;AR96,AQ96="DF"),$CC$5,0)+IF(AND(CG96=$CG$88,AS96&lt;AU96,AT96="DF"),$CC$5,0)+IF(AND(CG96=$CG$90,AV96&lt;AX96,AW96="DF"),$CC$5,0)+IF(AND(CG96=$CG$92,AY96&lt;BA96,AZ96="DF"),$CC$5,0)+IF(AND(CG96=$CG$94,BB96&lt;BD96,BC96="DF"),$CC$5,0)+IF(AND(CG96=$CG$96,BE96&lt;BG96,BF96="DF"),$CC$5,0)+IF(AND(CG96=$CG$98,BH96&lt;BJ96,BI96="DF"),$CC$5,0)+IF(AND(CG96=$CG$100,BK96&lt;BM96,BL96="DF"),$CC$5,0)+IF(AND(CG96=$CG$102,BN96&lt;BP96,BO96="DF"),$CC$5,0)+IF(AND(CG96=$CG$104,BQ96&lt;BS96,BR96="DF"),$CC$5,0)+IF(AND(CG96=$CG$106,BT96&lt;BV96,BU96="DF"),$CC$5,0)</f>
        <v>0</v>
      </c>
      <c r="CQ96" s="146">
        <f>IF(AND(CG96=$CG$60,C45&gt;E45,D45="-"),$BY$5,0)+IF(AND(CG96=$CG$62,F45&gt;H45,G45="-"),$BY$5,0)+IF(AND(CG96=$CG$64,I45&gt;K45,J45="-"),$BY$5,0)+IF(AND(CG96=$CG$66,L45&gt;N45,M45="-"),$BY$5,0)+IF(AND(CG96=$CG$68,O45&gt;Q45,P45="-"),$BY$5,0)+IF(AND(CG96=$CG$70,R45&gt;T45,S45="-"),$BY$5,0)+IF(AND(CG96=$CG$72,U45&gt;W45,V45="-"),$BY$5,0)+IF(AND(CG96=$CG$74,X45&gt;Z45,Y45="-"),$BY$5,0)+IF(AND(CG96=$CG$76,AA45&gt;AC45,AB45="-"),$BY$5,0)+IF(AND(CG96=$CG$78,AD45&gt;AF45,AE45="-"),$BY$5,0)+IF(AND(CG96=$CG$80,AG45&gt;AI45,AH45="-"),$BY$5,0)+IF(AND(CG96=$CG$82,AJ45&gt;AL45,AK45="-"),$BY$5,0)+IF(AND(CG96=$CG$84,AM45&gt;AO45,AN45="-"),$BY$5,0)+IF(AND(CG96=$CG$86,AP45&gt;AR45,AQ45="-"),$BY$5,0)+IF(AND(CG96=$CG$88,AS45&gt;AU45,AT45="-"),$BY$5,0)+IF(AND(CG96=$CG$90,AV45&gt;AX45,AW45="-"),$BY$5,0)+IF(AND(CG96=$CG$92,AY45&gt;BA45,AZ45="-"),$BY$5,0)+IF(AND(CG96=$CG$94,BB45&gt;BD45,BC45="-"),$BY$5,0)+IF(AND(CG96=$CG$96,BE45&gt;BG45,BF45="-"),$BY$5,0)+IF(AND(CG96=$CG$98,BH45&gt;BJ45,BI45="-"),$BY$5,0)+IF(AND(CG96=$CG$100,BK45&gt;BM45,BL45="-"),$BY$5,0)+IF(AND(CG96=$CG$102,BN45&gt;BP45,BO45="-"),$BY$5,0)+IF(AND(CG96=$CG$104,BQ45&gt;BS45,BR45="-"),$BY$5,0)+IF(AND(CG96=$CG$106,BT45&gt;BV45,BU45="-"),$BY$5,0)</f>
        <v>0</v>
      </c>
      <c r="CR96" s="147">
        <f>IF(AND(CG96=$CG$60,C45=E45,E45&lt;&gt;"",D45="-"),$BZ$5,0)+IF(AND(CG96=$CG$62,F45=H45,H45&lt;&gt;"",G45="-"),$BZ$5,0)+IF(AND(CG96=$CG$64,I45=K45,K45&lt;&gt;"",J45="-"),$BZ$5,0)+IF(AND(CG96=$CG$66,L45=N45,N45&lt;&gt;"",M45="-"),$BZ$5,0)+IF(AND(CG96=$CG$68,O45=Q45,Q45&lt;&gt;"",P45="-"),$BZ$5,0)+IF(AND(CG96=$CG$70,R45=T45,T45&lt;&gt;"",S45="-"),$BZ$5,0)+IF(AND(CG96=$CG$72,U45=W45,W45&lt;&gt;"",V45="-"),$BZ$5,0)+IF(AND(CG96=$CG$74,X45=Z45,Z45&lt;&gt;"",Y45="-"),$BZ$5,0)+IF(AND(CG96=$CG$76,AA45=AC45,AC45&lt;&gt;"",AB45="-"),$BZ$5,0)+IF(AND(CG96=$CG$78,AD45=AF45,AF45&lt;&gt;"",AE45="-"),$BZ$5,0)+IF(AND(CG96=$CG$80,AG45=AI45,AI45&lt;&gt;"",AH45="-"),$BZ$5,0)+IF(AND(CG96=$CG$82,AJ45=AL45,AL45&lt;&gt;"",AK45="-"),$BZ$5,0)+IF(AND(CG96=$CG$84,AM45=AO45,AO45&lt;&gt;"",AN45="-"),$BZ$5,0)+IF(AND(CG96=$CG$86,AP45=AR45,AR45&lt;&gt;"",AQ45="-"),$BZ$5,0)+IF(AND(CG96=$CG$88,AS45=AU45,AU45&lt;&gt;"",AT45="-"),$BZ$5,0)+IF(AND(CG96=$CG$90,AV45=AX45,AX45&lt;&gt;"",AW45="-"),$BZ$5,0)+IF(AND(CG96=$CG$92,AY45=BA45,BA45&lt;&gt;"",AZ45="-"),$BZ$5,0)+IF(AND(CG96=$CG$94,BB45=BD45,BD45&lt;&gt;"",BC45="-"),$BZ$5,0)+IF(AND(CG96=$CG$96,BE45=BG45,BG45&lt;&gt;"",BF45="-"),$BZ$5,0)+IF(AND(CG96=$CG$98,BH45=BJ45,BJ45&lt;&gt;"",BI45="-"),$BZ$5,0)+IF(AND(CG96=$CG$100,BK45=BM45,BM45&lt;&gt;"",BL45="-"),$BZ$5,0)+IF(AND(CG96=$CG$102,BN45=BP45,BP45&lt;&gt;"",BO45="-"),$BZ$5,0)+IF(AND(CG96=$CG$104,BQ45=BS45,BS45&lt;&gt;"",BR45="-"),$BZ$5,0)+IF(AND(CG96=$CG$106,BT45=BV45,BV45&lt;&gt;"",BU45="-"),$BZ$5,0)</f>
        <v>0</v>
      </c>
      <c r="CS96" s="147">
        <f>IF(AND(CG96=$CG$60,C45&lt;E45,D45="-"),$CA$5,0)+IF(AND(CG96=$CG$62,F45&lt;H45,G45="-"),$CA$5,0)+IF(AND(CG96=$CG$64,I45&lt;K45,J45="-"),$CA$5,0)+IF(AND(CG96=$CG$66,L45&lt;N45,M45="-"),$CA$5,0)+IF(AND(CG96=$CG$68,O45&lt;Q45,P45="-"),$CA$5,0)+IF(AND(CG96=$CG$70,R45&lt;T45,S45="-"),$CA$5,0)+IF(AND(CG96=$CG$72,U45&lt;W45,V45="-"),$CA$5,0)+IF(AND(CG96=$CG$74,X45&lt;Z45,Y45="-"),$CA$5,0)+IF(AND(CG96=$CG$76,AA45&lt;AC45,AB45="-"),$CA$5,0)+IF(AND(CG96=$CG$78,AD45&lt;AF45,AE45="-"),$CA$5,0)+IF(AND(CG96=$CG$80,AG45&lt;AI45,AH45="-"),$CA$5,0)+IF(AND(CG96=$CG$82,AJ45&lt;AL45,AK45="-"),$CA$5,0)+IF(AND(CG96=$CG$84,AM45&lt;AO45,AN45="-"),$CA$5,0)+IF(AND(CG96=$CG$86,AP45&lt;AR45,AQ45="-"),$CA$5,0)+IF(AND(CG96=$CG$88,AS45&lt;AU45,AT45="-"),$CA$5,0)+IF(AND(CG96=$CG$90,AV45&lt;AX45,AW45="-"),$CA$5,0)+IF(AND(CG96=$CG$92,AY45&lt;BA45,AZ45="-"),$CA$5,0)+IF(AND(CG96=$CG$94,BB45&lt;BD45,BC45="-"),$CA$5,0)+IF(AND(CG96=$CG$96,BE45&lt;BG45,BF45="-"),$CA$5,0)+IF(AND(CG96=$CG$98,BH45&lt;BJ45,BI45="-"),$CA$5,0)+IF(AND(CG96=$CG$100,BK45&lt;BM45,BL45="-"),$CA$5,0)+IF(AND(CG96=$CG$102,BN45&lt;BP45,BO45="-"),$CA$5,0)+IF(AND(CG96=$CG$104,BQ45&lt;BS45,BR45="-"),$CA$5,0)+IF(AND(CG96=$CG$106,BT45&lt;BV45,BU45="-"),$CA$5,0)</f>
        <v>0</v>
      </c>
      <c r="CT96" s="147">
        <f>IF(AND(CG96=$CG$60,C45&gt;E45,D45="DF"),$CB$5,0)+IF(AND(CG96=$CG$62,F45&gt;H45,G45="DF"),$CB$5,0)+IF(AND(CG96=$CG$64,I45&gt;K45,J45="DF"),$CB$5,0)+IF(AND(CG96=$CG$66,L45&gt;N45,M45="DF"),$CB$5,0)+IF(AND(CG96=$CG$68,O45&gt;Q45,P45="DF"),$CB$5,0)+IF(AND(CG96=$CG$70,R45&gt;T45,S45="DF"),$CB$5,0)+IF(AND(CG96=$CG$72,U45&gt;W45,V45="DF"),$CB$5,0)+IF(AND(CG96=$CG$74,X45&gt;Z45,Y45="DF"),$CB$5,0)+IF(AND(CG96=$CG$76,AA45&gt;AC45,AB45="DF"),$CB$5,0)+IF(AND(CG96=$CG$78,AD45&gt;AF45,AE45="DF"),$CB$5,0)+IF(AND(CG96=$CG$80,AG45&gt;AI45,AH45="DF"),$CB$5,0)+IF(AND(CG96=$CG$82,AJ45&gt;AL45,AK45="DF"),$CB$5,0)+IF(AND(CG96=$CG$84,AM45&gt;AO45,AN45="DF"),$CB$5,0)+IF(AND(CG96=$CG$86,AP45&gt;AR45,AQ45="DF"),$CB$5,0)+IF(AND(CG96=$CG$88,AS45&gt;AU45,AT45="DF"),$CB$5,0)+IF(AND(CG96=$CG$90,AV45&gt;AX45,AW45="DF"),$CB$5,0)+IF(AND(CG96=$CG$92,AY45&gt;BA45,AZ45="DF"),$CB$5,0)+IF(AND(CG96=$CG$94,BB45&gt;BD45,BC45="DF"),$CB$5,0)+IF(AND(CG96=$CG$96,BE45&gt;BG45,BF45="DF"),$CB$5,0)+IF(AND(CG96=$CG$98,BH45&gt;BJ45,BI45="DF"),$CB$5,0)+IF(AND(CG96=$CG$100,BK45&gt;BM45,BL45="DF"),$CB$5,0)+IF(AND(CG96=$CG$102,BN45&gt;BP45,BO45="DF"),$CB$5,0)+IF(AND(CG96=$CG$104,BQ45&gt;BS45,BR45="DF"),$CB$5,0)+IF(AND(CG96=$CG$106,BT45&gt;BV45,BU45="DF"),$CB$5,0)</f>
        <v>0</v>
      </c>
      <c r="CU96" s="148">
        <f>IF(AND(CG96=$CG$60,C45&lt;E45,D45="DF"),$CC$5,0)+IF(AND(CG96=$CG$62,F45&lt;H45,G45="DF"),$CC$5,0)+IF(AND(CG96=$CG$64,I45&lt;K45,J45="DF"),$CC$5,0)+IF(AND(CG96=$CG$66,L45&lt;N45,M45="DF"),$CC$5,0)+IF(AND(CG96=$CG$68,O45&lt;Q45,P45="DF"),$CC$5,0)+IF(AND(CG96=$CG$70,R45&lt;T45,S45="DF"),$CC$5,0)+IF(AND(CG96=$CG$72,U45&lt;W45,V45="DF"),$CC$5,0)+IF(AND(CG96=$CG$74,X45&lt;Z45,Y45="DF"),$CC$5,0)+IF(AND(CG96=$CG$76,AA45&lt;AC45,AB45="DF"),$CC$5,0)+IF(AND(CG96=$CG$78,AD45&lt;AF45,AE45="DF"),$CC$5,0)+IF(AND(CG96=$CG$80,AG45&lt;AI45,AH45="DF"),$CC$5,0)+IF(AND(CG96=$CG$82,AJ45&lt;AL45,AK45="DF"),$CC$5,0)+IF(AND(CG96=$CG$84,AM45&lt;AO45,AN45="DF"),$CC$5,0)+IF(AND(CG96=$CG$86,AP45&lt;AR45,AQ45="DF"),$CC$5,0)+IF(AND(CG96=$CG$88,AS45&lt;AU45,AT45="DF"),$CC$5,0)+IF(AND(CG96=$CG$90,AV45&lt;AX45,AW45="DF"),$CC$5,0)+IF(AND(CG96=$CG$92,AY45&lt;BA45,AZ45="DF"),$CC$5,0)+IF(AND(CG96=$CG$94,BB45&lt;BD45,BC45="DF"),$CC$5,0)+IF(AND(CG96=$CG$96,BE45&lt;BG45,BF45="DF"),$CC$5,0)+IF(AND(CG96=$CG$98,BH45&lt;BJ45,BI45="DF"),$CC$5,0)+IF(AND(CG96=$CG$100,BK45&lt;BM45,BL45="DF"),$CC$5,0)+IF(AND(CG96=$CG$102,BN45&lt;BP45,BO45="DF"),$CC$5,0)+IF(AND(CG96=$CG$104,BQ45&lt;BS45,BR45="DF"),$CC$5,0)+IF(AND(CG96=$CG$106,BT45&lt;BV45,BU45="DF"),$CC$5,0)</f>
        <v>0</v>
      </c>
      <c r="CV96" s="19"/>
      <c r="CW96" s="156">
        <f>IF(AND(CG96=$CG$60),SUM(C96),0)+IF(AND(CG96=$CG$62),SUM(F96),0)+IF(AND(CG96=$CG$64),SUM(I96),0)+IF(AND(CG96=$CG$66),SUM(L96),0)+IF(AND(CG96=$CG$68),SUM(O96),0)+IF(AND(CG96=$CG$70),SUM(R96),0)+IF(AND(CG96=$CG$72),SUM(U96),0)+IF(AND(CG96=$CG$74),SUM(X96),0)+IF(AND(CG96=$CG$76),SUM(AA96),0)+IF(AND(CG96=$CG$78),SUM(AD96),0)+IF(AND(CG96=$CG$80),SUM(AG96),0)+IF(AND(CG96=$CG$82),SUM(AJ96),0)+IF(AND(CG96=$CG$84),SUM(AM96),0)+IF(AND(CG96=$CG$86),SUM(AP96),0)+IF(AND(CG96=$CG$88),SUM(AS96),0)+IF(AND(CG96=$CG$90),SUM(AV96),0)+IF(AND(CG96=$CG$92),SUM(AY96),0)+IF(AND(CG96=$CG$94),SUM(BB96),0)+IF(AND(CG96=$CG$96),SUM(BE96),0)+IF(AND(CG96=$CG$98),SUM(BH96),0)+IF(AND(CG96=$CG$100),SUM(BK96),0)+IF(AND(CG96=$CG$102),SUM(BN96),0)+IF(AND(CG96=$CG$104),SUM(BQ96),0)+IF(AND(CG96=$CG$106),SUM(BT96),0)</f>
        <v>0</v>
      </c>
      <c r="CX96" s="136">
        <f>IF(AND(CG96=$CG$60),SUM(E96),0)+IF(AND(CG96=$CG$62),SUM(H96),0)+IF(AND(CG96=$CG$64),SUM(K96),0)+IF(AND(CG96=$CG$66),SUM(N96),0)+IF(AND(CG96=$CG$68),SUM(Q96),0)+IF(AND(CG96=$CG$70),SUM(T96),0)+IF(AND(CG96=$CG$72),SUM(W96),0)+IF(AND(CG96=$CG$74),SUM(Z96),0)+IF(AND(CG96=$CG$76),SUM(AC96),0)+IF(AND(CG96=$CG$78),SUM(AF96),0)+IF(AND(CG96=$CG$80),SUM(AI96),0)+IF(AND(CG96=$CG$82),SUM(AL96),0)+IF(AND(CG96=$CG$84),SUM(AO96),0)+IF(AND(CG96=$CG$86),SUM(AR96),0)+IF(AND(CG96=$CG$88),SUM(AU96),0)+IF(AND(CG96=$CG$90),SUM(AX96),0)+IF(AND(CG96=$CG$92),SUM(BA96),0)+IF(AND(CG96=$CG$94),SUM(BD96),0)+IF(AND(CG96=$CG$96),SUM(BG96),0)+IF(AND(CG96=$CG$98),SUM(BJ96),0)+IF(AND(CG96=$CG$100),SUM(BM96),0)+IF(AND(CG96=$CG$102),SUM(BP96),0)+IF(AND(CG96=$CG$104),SUM(BS96),0)+IF(AND(CG96=$CG$106),SUM(BV96),0)</f>
        <v>0</v>
      </c>
      <c r="CY96" s="159">
        <f>IF(AND(CG96=$CG$60),SUM(C45),0)+IF(AND(CG96=$CG$62),SUM(F45),0)+IF(AND(CG96=$CG$64),SUM(I45),0)+IF(AND(CG96=$CG$66),SUM(L45),0)+IF(AND(CG96=$CG$68),SUM(O45),0)+IF(AND(CG96=$CG$70),SUM(R45),0)+IF(AND(CG96=$CG$72),SUM(U45),0)+IF(AND(CG96=$CG$74),SUM(X45),0)+IF(AND(CG96=$CG$76),SUM(AA45),0)+IF(AND(CG96=$CG$78),SUM(AD45),0)+IF(AND(CG96=$CG$80),SUM(AG45),0)+IF(AND(CG96=$CG$82),SUM(AJ45),0)+IF(AND(CG96=$CG$84),SUM(AM45),0)+IF(AND(CG96=$CG$86),SUM(AP45),0)+IF(AND(CG96=$CG$88),SUM(AS45),0)+IF(AND(CG96=$CG$90),SUM(AV45),0)+IF(AND(CG96=$CG$92),SUM(AY45),0)+IF(AND(CG96=$CG$94),SUM(BB45),0)+IF(AND(CG96=$CG$96),SUM(BE45),0)+IF(AND(CG96=$CG$98),SUM(BH45),0)+IF(AND(CG96=$CG$100),SUM(BK45),0)+IF(AND(CG96=$CG$102),SUM(BN45),0)+IF(AND(CG96=$CG$104),SUM(BQ45),0)+IF(AND(CG96=$CG$106),SUM(BT45),0)</f>
        <v>0</v>
      </c>
      <c r="CZ96" s="148">
        <f>IF(AND(CG96=$CG$60),SUM(E45),0)+IF(AND(CG96=$CG$62),SUM(H45),0)+IF(AND(CG96=$CG$64),SUM(K45),0)+IF(AND(CG96=$CG$66),SUM(N45),0)+IF(AND(CG96=$CG$68),SUM(Q45),0)+IF(AND(CG96=$CG$70),SUM(T45),0)+IF(AND(CG96=$CG$72),SUM(W45),0)+IF(AND(CG96=$CG$74),SUM(Z45),0)+IF(AND(CG96=$CG$76),SUM(AC45),0)+IF(AND(CG96=$CG$78),SUM(AF45),0)+IF(AND(CG96=$CG$80),SUM(AI45),0)+IF(AND(CG96=$CG$82),SUM(AL45),0)+IF(AND(CG96=$CG$84),SUM(AO45),0)+IF(AND(CG96=$CG$86),SUM(AR45),0)+IF(AND(CG96=$CG$88),SUM(AU45),0)+IF(AND(CG96=$CG$90),SUM(AX45),0)+IF(AND(CG96=$CG$92),SUM(BA45),0)+IF(AND(CG96=$CG$94),SUM(BD45),0)+IF(AND(CG96=$CG$96),SUM(BG45),0)+IF(AND(CG96=$CG$98),SUM(BJ45),0)+IF(AND(CG96=$CG$100),SUM(BM45),0)+IF(AND(CG96=$CG$102),SUM(BP45),0)+IF(AND(CG96=$CG$104),SUM(BS45),0)+IF(AND(CG96=$CG$106),SUM(BV45),0)</f>
        <v>0</v>
      </c>
    </row>
    <row r="97" spans="2:105" s="69" customFormat="1" x14ac:dyDescent="0.35">
      <c r="B97" s="431" t="str">
        <f t="shared" si="0"/>
        <v>EQUIPO T</v>
      </c>
      <c r="C97" s="482" t="str">
        <f>IF(BH59&lt;&gt;"",BH59,"")</f>
        <v/>
      </c>
      <c r="D97" s="435"/>
      <c r="E97" s="462"/>
      <c r="F97" s="434" t="str">
        <f>IF(BH61&lt;&gt;"",BH61,"")</f>
        <v/>
      </c>
      <c r="G97" s="435"/>
      <c r="H97" s="462"/>
      <c r="I97" s="434" t="str">
        <f>IF(BH63&lt;&gt;"",BH63,"")</f>
        <v/>
      </c>
      <c r="J97" s="435"/>
      <c r="K97" s="462"/>
      <c r="L97" s="434" t="str">
        <f>IF(BH65&lt;&gt;"",BH65,"")</f>
        <v/>
      </c>
      <c r="M97" s="435"/>
      <c r="N97" s="462"/>
      <c r="O97" s="434" t="str">
        <f>IF(BH67&lt;&gt;"",BH67,"")</f>
        <v/>
      </c>
      <c r="P97" s="435"/>
      <c r="Q97" s="462"/>
      <c r="R97" s="434" t="str">
        <f>IF(BH69&lt;&gt;"",BH69,"")</f>
        <v/>
      </c>
      <c r="S97" s="435"/>
      <c r="T97" s="462"/>
      <c r="U97" s="434" t="str">
        <f>IF(BH71&lt;&gt;"",BH71,"")</f>
        <v/>
      </c>
      <c r="V97" s="435"/>
      <c r="W97" s="462"/>
      <c r="X97" s="434" t="str">
        <f>IF(BH73&lt;&gt;"",BH73,"")</f>
        <v/>
      </c>
      <c r="Y97" s="435"/>
      <c r="Z97" s="462"/>
      <c r="AA97" s="434" t="str">
        <f>IF(BH75&lt;&gt;"",BH75,"")</f>
        <v/>
      </c>
      <c r="AB97" s="435"/>
      <c r="AC97" s="462"/>
      <c r="AD97" s="434" t="str">
        <f>IF(BH77&lt;&gt;"",BH77,"")</f>
        <v/>
      </c>
      <c r="AE97" s="435"/>
      <c r="AF97" s="462"/>
      <c r="AG97" s="434" t="str">
        <f>IF(BH79&lt;&gt;"",BH79,"")</f>
        <v/>
      </c>
      <c r="AH97" s="435"/>
      <c r="AI97" s="462"/>
      <c r="AJ97" s="434" t="str">
        <f>IF(BH81&lt;&gt;"",BH81,"")</f>
        <v/>
      </c>
      <c r="AK97" s="435"/>
      <c r="AL97" s="462"/>
      <c r="AM97" s="434" t="str">
        <f>IF(BH83&lt;&gt;"",BH83,"")</f>
        <v/>
      </c>
      <c r="AN97" s="435"/>
      <c r="AO97" s="462"/>
      <c r="AP97" s="434" t="str">
        <f>IF(BH85&lt;&gt;"",BH85,"")</f>
        <v/>
      </c>
      <c r="AQ97" s="435"/>
      <c r="AR97" s="462"/>
      <c r="AS97" s="434" t="str">
        <f>IF(BH87&lt;&gt;"",BH87,"")</f>
        <v/>
      </c>
      <c r="AT97" s="435"/>
      <c r="AU97" s="462"/>
      <c r="AV97" s="434" t="str">
        <f>IF(BH89&lt;&gt;"",BH89,"")</f>
        <v/>
      </c>
      <c r="AW97" s="435"/>
      <c r="AX97" s="462"/>
      <c r="AY97" s="434" t="str">
        <f>IF(BH91&lt;&gt;"",BH91,"")</f>
        <v/>
      </c>
      <c r="AZ97" s="435"/>
      <c r="BA97" s="462"/>
      <c r="BB97" s="434" t="str">
        <f>IF(BH93&lt;&gt;"",BH93,"")</f>
        <v/>
      </c>
      <c r="BC97" s="435"/>
      <c r="BD97" s="462"/>
      <c r="BE97" s="434" t="str">
        <f>IF(BH95&lt;&gt;"",BH95,"")</f>
        <v/>
      </c>
      <c r="BF97" s="435"/>
      <c r="BG97" s="462"/>
      <c r="BH97" s="445"/>
      <c r="BI97" s="446"/>
      <c r="BJ97" s="481"/>
      <c r="BK97" s="471" t="str">
        <f>IF(ISNA(VLOOKUP(CONCATENATE($B97,BK$58,"2"),'P&amp;R'!$N$8:$Q$1113,2,FALSE)), "", VLOOKUP(CONCATENATE($B97,BK$58,"2"),'P&amp;R'!$N$8:$Q$1113,2,FALSE))</f>
        <v/>
      </c>
      <c r="BL97" s="472"/>
      <c r="BM97" s="473"/>
      <c r="BN97" s="471" t="str">
        <f>IF(ISNA(VLOOKUP(CONCATENATE($B97,BN$58,"2"),'P&amp;R'!$N$8:$Q$1113,2,FALSE)), "", VLOOKUP(CONCATENATE($B97,BN$58,"2"),'P&amp;R'!$N$8:$Q$1113,2,FALSE))</f>
        <v/>
      </c>
      <c r="BO97" s="472"/>
      <c r="BP97" s="473"/>
      <c r="BQ97" s="471" t="str">
        <f>IF(ISNA(VLOOKUP(CONCATENATE($B97,BQ$58,"2"),'P&amp;R'!$N$8:$Q$1113,2,FALSE)), "", VLOOKUP(CONCATENATE($B97,BQ$58,"2"),'P&amp;R'!$N$8:$Q$1113,2,FALSE))</f>
        <v/>
      </c>
      <c r="BR97" s="472"/>
      <c r="BS97" s="473"/>
      <c r="BT97" s="471" t="str">
        <f>IF(ISNA(VLOOKUP(CONCATENATE($B97,BT$58,"2"),'P&amp;R'!$N$8:$Q$1113,2,FALSE)), "", VLOOKUP(CONCATENATE($B97,BT$58,"2"),'P&amp;R'!$N$8:$Q$1113,2,FALSE))</f>
        <v/>
      </c>
      <c r="BU97" s="472"/>
      <c r="BV97" s="473"/>
      <c r="BW97" s="162"/>
      <c r="BX97" s="85"/>
      <c r="BY97" s="88"/>
      <c r="BZ97" s="88"/>
      <c r="CA97" s="88"/>
      <c r="CB97" s="92"/>
      <c r="CC97" s="92"/>
      <c r="CD97" s="96"/>
      <c r="CE97" s="96"/>
      <c r="CF97" s="100"/>
      <c r="CG97" s="104"/>
      <c r="CI97" s="122"/>
      <c r="CJ97" s="122"/>
      <c r="CK97" s="19"/>
      <c r="CL97" s="137"/>
      <c r="CM97" s="138"/>
      <c r="CN97" s="138"/>
      <c r="CO97" s="138"/>
      <c r="CP97" s="139"/>
      <c r="CQ97" s="143"/>
      <c r="CR97" s="144"/>
      <c r="CS97" s="144"/>
      <c r="CT97" s="144"/>
      <c r="CU97" s="145"/>
      <c r="CV97" s="19"/>
      <c r="CW97" s="154"/>
      <c r="CX97" s="155"/>
      <c r="CY97" s="160"/>
      <c r="CZ97" s="161"/>
    </row>
    <row r="98" spans="2:105" s="69" customFormat="1" x14ac:dyDescent="0.35">
      <c r="B98" s="432"/>
      <c r="C98" s="3" t="str">
        <f>IF(BJ60&lt;&gt;"",BJ60,"")</f>
        <v/>
      </c>
      <c r="D98" s="62" t="str">
        <f>IF(BI60&lt;&gt;"",BI60,"")</f>
        <v/>
      </c>
      <c r="E98" s="4" t="str">
        <f>IF(BH60&lt;&gt;"",BH60,"")</f>
        <v/>
      </c>
      <c r="F98" s="6" t="str">
        <f>IF(BJ62&lt;&gt;"",BJ62,"")</f>
        <v/>
      </c>
      <c r="G98" s="62" t="str">
        <f>IF(BI62&lt;&gt;"",BI62,"")</f>
        <v/>
      </c>
      <c r="H98" s="7" t="str">
        <f>IF(BH62&lt;&gt;"",BH62,"")</f>
        <v/>
      </c>
      <c r="I98" s="6" t="str">
        <f>IF(BJ64&lt;&gt;"",BJ64,"")</f>
        <v/>
      </c>
      <c r="J98" s="62" t="str">
        <f>IF(BI64&lt;&gt;"",BI64,"")</f>
        <v/>
      </c>
      <c r="K98" s="7" t="str">
        <f>IF(BH64&lt;&gt;"",BH64,"")</f>
        <v/>
      </c>
      <c r="L98" s="6" t="str">
        <f>IF(BJ66&lt;&gt;"",BJ66,"")</f>
        <v/>
      </c>
      <c r="M98" s="62" t="str">
        <f>IF(BI66&lt;&gt;"",BI66,"")</f>
        <v/>
      </c>
      <c r="N98" s="7" t="str">
        <f>IF(BH66&lt;&gt;"",BH66,"")</f>
        <v/>
      </c>
      <c r="O98" s="6" t="str">
        <f>IF(BJ68&lt;&gt;"",BJ68,"")</f>
        <v/>
      </c>
      <c r="P98" s="62" t="str">
        <f>IF(BI68&lt;&gt;"",BI68,"")</f>
        <v/>
      </c>
      <c r="Q98" s="7" t="str">
        <f>IF(BH68&lt;&gt;"",BH68,"")</f>
        <v/>
      </c>
      <c r="R98" s="6" t="str">
        <f>IF(BJ70&lt;&gt;"",BJ70,"")</f>
        <v/>
      </c>
      <c r="S98" s="62" t="str">
        <f>IF(BI70&lt;&gt;"",BI70,"")</f>
        <v/>
      </c>
      <c r="T98" s="7" t="str">
        <f>IF(BH70&lt;&gt;"",BH70,"")</f>
        <v/>
      </c>
      <c r="U98" s="6" t="str">
        <f>IF(BJ72&lt;&gt;"",BJ72,"")</f>
        <v/>
      </c>
      <c r="V98" s="62" t="str">
        <f>IF(BI72&lt;&gt;"",BI72,"")</f>
        <v/>
      </c>
      <c r="W98" s="7" t="str">
        <f>IF(BH72&lt;&gt;"",BH72,"")</f>
        <v/>
      </c>
      <c r="X98" s="6" t="str">
        <f>IF(BJ74&lt;&gt;"",BJ74,"")</f>
        <v/>
      </c>
      <c r="Y98" s="62" t="str">
        <f>IF(BI74&lt;&gt;"",BI74,"")</f>
        <v/>
      </c>
      <c r="Z98" s="7" t="str">
        <f>IF(BH74&lt;&gt;"",BH74,"")</f>
        <v/>
      </c>
      <c r="AA98" s="6" t="str">
        <f>IF(BJ76&lt;&gt;"",BJ76,"")</f>
        <v/>
      </c>
      <c r="AB98" s="62" t="str">
        <f>IF(BI76&lt;&gt;"",BI76,"")</f>
        <v/>
      </c>
      <c r="AC98" s="7" t="str">
        <f>IF(BH76&lt;&gt;"",BH76,"")</f>
        <v/>
      </c>
      <c r="AD98" s="6" t="str">
        <f>IF(BJ78&lt;&gt;"",BJ78,"")</f>
        <v/>
      </c>
      <c r="AE98" s="62" t="str">
        <f>IF(BI78&lt;&gt;"",BI78,"")</f>
        <v/>
      </c>
      <c r="AF98" s="7" t="str">
        <f>IF(BH78&lt;&gt;"",BH78,"")</f>
        <v/>
      </c>
      <c r="AG98" s="6" t="str">
        <f>IF(BJ80&lt;&gt;"",BJ80,"")</f>
        <v/>
      </c>
      <c r="AH98" s="62" t="str">
        <f>IF(BI80&lt;&gt;"",BI80,"")</f>
        <v/>
      </c>
      <c r="AI98" s="7" t="str">
        <f>IF(BH80&lt;&gt;"",BH80,"")</f>
        <v/>
      </c>
      <c r="AJ98" s="6" t="str">
        <f>IF(BJ82&lt;&gt;"",BJ82,"")</f>
        <v/>
      </c>
      <c r="AK98" s="62" t="str">
        <f>IF(BI82&lt;&gt;"",BI82,"")</f>
        <v/>
      </c>
      <c r="AL98" s="7" t="str">
        <f>IF(BH82&lt;&gt;"",BH82,"")</f>
        <v/>
      </c>
      <c r="AM98" s="6" t="str">
        <f>IF(BJ84&lt;&gt;"",BJ84,"")</f>
        <v/>
      </c>
      <c r="AN98" s="62" t="str">
        <f>IF(BI84&lt;&gt;"",BI84,"")</f>
        <v/>
      </c>
      <c r="AO98" s="7" t="str">
        <f>IF(BH84&lt;&gt;"",BH84,"")</f>
        <v/>
      </c>
      <c r="AP98" s="6" t="str">
        <f>IF(BJ86&lt;&gt;"",BJ86,"")</f>
        <v/>
      </c>
      <c r="AQ98" s="62" t="str">
        <f>IF(BI86&lt;&gt;"",BI86,"")</f>
        <v/>
      </c>
      <c r="AR98" s="7" t="str">
        <f>IF(BH86&lt;&gt;"",BH86,"")</f>
        <v/>
      </c>
      <c r="AS98" s="6" t="str">
        <f>IF(BJ88&lt;&gt;"",BJ88,"")</f>
        <v/>
      </c>
      <c r="AT98" s="62" t="str">
        <f>IF(BI88&lt;&gt;"",BI88,"")</f>
        <v/>
      </c>
      <c r="AU98" s="7" t="str">
        <f>IF(BH88&lt;&gt;"",BH88,"")</f>
        <v/>
      </c>
      <c r="AV98" s="6" t="str">
        <f>IF(BJ90&lt;&gt;"",BJ90,"")</f>
        <v/>
      </c>
      <c r="AW98" s="62" t="str">
        <f>IF(BI90&lt;&gt;"",BI90,"")</f>
        <v/>
      </c>
      <c r="AX98" s="7" t="str">
        <f>IF(BH90&lt;&gt;"",BH90,"")</f>
        <v/>
      </c>
      <c r="AY98" s="6" t="str">
        <f>IF(BJ92&lt;&gt;"",BJ92,"")</f>
        <v/>
      </c>
      <c r="AZ98" s="62" t="str">
        <f>IF(BI92&lt;&gt;"",BI92,"")</f>
        <v/>
      </c>
      <c r="BA98" s="7" t="str">
        <f>IF(BH92&lt;&gt;"",BH92,"")</f>
        <v/>
      </c>
      <c r="BB98" s="6" t="str">
        <f>IF(BJ94&lt;&gt;"",BJ94,"")</f>
        <v/>
      </c>
      <c r="BC98" s="62" t="str">
        <f>IF(BI94&lt;&gt;"",BI94,"")</f>
        <v/>
      </c>
      <c r="BD98" s="7" t="str">
        <f>IF(BH94&lt;&gt;"",BH94,"")</f>
        <v/>
      </c>
      <c r="BE98" s="6" t="str">
        <f>IF(BJ96&lt;&gt;"",BJ96,"")</f>
        <v/>
      </c>
      <c r="BF98" s="62" t="str">
        <f>IF(BI96&lt;&gt;"",BI96,"")</f>
        <v/>
      </c>
      <c r="BG98" s="7" t="str">
        <f>IF(BH96&lt;&gt;"",BH96,"")</f>
        <v/>
      </c>
      <c r="BH98" s="8"/>
      <c r="BI98" s="63"/>
      <c r="BJ98" s="9"/>
      <c r="BK98" s="316" t="str">
        <f>IF(ISNA(VLOOKUP(CONCATENATE($B97,BK$58,"2"),'P&amp;R'!$N$8:$Q$1113,3,FALSE)), "", VLOOKUP(CONCATENATE($B97,BK$58,"2"),'P&amp;R'!$N$8:$Q$1113,3,FALSE))</f>
        <v/>
      </c>
      <c r="BL98" s="316" t="str">
        <f>IF(ISNA(VLOOKUP(CONCATENATE($B97,BK$58,"2"),'P&amp;R'!$N$8:$Q$1113,4,FALSE)), "", VLOOKUP(CONCATENATE($B97,BK$58,"2"),'P&amp;R'!$N$8:$Q$1113,4,FALSE))</f>
        <v/>
      </c>
      <c r="BM98" s="317" t="str">
        <f>IF(ISNA(VLOOKUP(CONCATENATE(BK$58,$B97,"2"),'P&amp;R'!$N$8:$Q$1113,3,FALSE)), "", VLOOKUP(CONCATENATE(BK$58,$B97,"2"),'P&amp;R'!$N$8:$Q$1113,3,FALSE))</f>
        <v/>
      </c>
      <c r="BN98" s="316" t="str">
        <f>IF(ISNA(VLOOKUP(CONCATENATE($B97,BN$58,"2"),'P&amp;R'!$N$8:$Q$1113,3,FALSE)), "", VLOOKUP(CONCATENATE($B97,BN$58,"2"),'P&amp;R'!$N$8:$Q$1113,3,FALSE))</f>
        <v/>
      </c>
      <c r="BO98" s="316" t="str">
        <f>IF(ISNA(VLOOKUP(CONCATENATE($B97,BN$58,"2"),'P&amp;R'!$N$8:$Q$1113,4,FALSE)), "", VLOOKUP(CONCATENATE($B97,BN$58,"2"),'P&amp;R'!$N$8:$Q$1113,4,FALSE))</f>
        <v/>
      </c>
      <c r="BP98" s="317" t="str">
        <f>IF(ISNA(VLOOKUP(CONCATENATE(BN$58,$B97,"2"),'P&amp;R'!$N$8:$Q$1113,3,FALSE)), "", VLOOKUP(CONCATENATE(BN$58,$B97,"2"),'P&amp;R'!$N$8:$Q$1113,3,FALSE))</f>
        <v/>
      </c>
      <c r="BQ98" s="316" t="str">
        <f>IF(ISNA(VLOOKUP(CONCATENATE($B97,BQ$58,"2"),'P&amp;R'!$N$8:$Q$1113,3,FALSE)), "", VLOOKUP(CONCATENATE($B97,BQ$58,"2"),'P&amp;R'!$N$8:$Q$1113,3,FALSE))</f>
        <v/>
      </c>
      <c r="BR98" s="316" t="str">
        <f>IF(ISNA(VLOOKUP(CONCATENATE($B97,BQ$58,"2"),'P&amp;R'!$N$8:$Q$1113,4,FALSE)), "", VLOOKUP(CONCATENATE($B97,BQ$58,"2"),'P&amp;R'!$N$8:$Q$1113,4,FALSE))</f>
        <v/>
      </c>
      <c r="BS98" s="317" t="str">
        <f>IF(ISNA(VLOOKUP(CONCATENATE(BQ$58,$B97,"2"),'P&amp;R'!$N$8:$Q$1113,3,FALSE)), "", VLOOKUP(CONCATENATE(BQ$58,$B97,"2"),'P&amp;R'!$N$8:$Q$1113,3,FALSE))</f>
        <v/>
      </c>
      <c r="BT98" s="316" t="str">
        <f>IF(ISNA(VLOOKUP(CONCATENATE($B97,BT$58,"2"),'P&amp;R'!$N$8:$Q$1113,3,FALSE)), "", VLOOKUP(CONCATENATE($B97,BT$58,"2"),'P&amp;R'!$N$8:$Q$1113,3,FALSE))</f>
        <v/>
      </c>
      <c r="BU98" s="316" t="str">
        <f>IF(ISNA(VLOOKUP(CONCATENATE($B97,BT$58,"2"),'P&amp;R'!$N$8:$Q$1113,4,FALSE)), "", VLOOKUP(CONCATENATE($B97,BT$58,"2"),'P&amp;R'!$N$8:$Q$1113,4,FALSE))</f>
        <v/>
      </c>
      <c r="BV98" s="317" t="str">
        <f>IF(ISNA(VLOOKUP(CONCATENATE(BT$58,$B97,"2"),'P&amp;R'!$N$8:$Q$1113,3,FALSE)), "", VLOOKUP(CONCATENATE(BT$58,$B97,"2"),'P&amp;R'!$N$8:$Q$1113,3,FALSE))</f>
        <v/>
      </c>
      <c r="BW98" s="163"/>
      <c r="BX98" s="86">
        <f>SUM(BY98:CC98)</f>
        <v>0</v>
      </c>
      <c r="BY98" s="89">
        <f>IF(AND(D98&lt;&gt;"DF",C98&gt;E98),1,0)+IF(AND(G98&lt;&gt;"DF",F98&gt;H98),1,0)+IF(AND(J98&lt;&gt;"DF",I98&gt;K98),1,0)+IF(AND(M98&lt;&gt;"DF",L98&gt;N98),1,0)+IF(AND(P98&lt;&gt;"DF",O98&gt;Q98),1,0)+IF(AND(S98&lt;&gt;"DF",R98&gt;T98),1,0)+IF(AND(V98&lt;&gt;"DF",U98&gt;W98),1,0)+IF(AND(Y98&lt;&gt;"DF",X98&gt;Z98),1,0)+IF(AND(AB98&lt;&gt;"DF",AA98&gt;AC98),1,0)+IF(AND(AE98&lt;&gt;"DF",AD98&gt;AF98),1,0)+IF(AND(AH98&lt;&gt;"DF",AG98&gt;AI98),1,0)+IF(AND(AK98&lt;&gt;"DF",AJ98&gt;AL98),1,0)+IF(AND(AN98&lt;&gt;"DF",AM98&gt;AO98),1,0)+IF(AND(AQ98&lt;&gt;"DF",AP98&gt;AR98),1,0)+IF(AND(AT98&lt;&gt;"DF",AS98&gt;AU98),1,0)+IF(AND(AW98&lt;&gt;"DF",AV98&gt;AX98),1,0)+IF(AND(AZ98&lt;&gt;"DF",AY98&gt;BA98),1,0)+IF(AND(BC98&lt;&gt;"DF",BB98&gt;BD98),1,0)+IF(AND(BF98&lt;&gt;"DF",BE98&gt;BG98),1,0)+IF(AND(BI98&lt;&gt;"DF",BH98&gt;BJ98),1,0)+IF(AND(BL98&lt;&gt;"DF",BK98&gt;BM98),1,0)+IF(AND(BO98&lt;&gt;"DF",BN98&gt;BP98),1,0)+IF(AND(BR98&lt;&gt;"DF",BQ98&gt;BS98),1,0)+IF(AND(BU98&lt;&gt;"DF",BT98&gt;BV98),1,0)+BY47</f>
        <v>0</v>
      </c>
      <c r="BZ98" s="89">
        <f>IF(AND(C98=E98,C98&lt;&gt;"",E98&lt;&gt;""),1,0)+IF(AND(F98=H98,F98&lt;&gt;"",H98&lt;&gt;""),1,0)+IF(AND(I98=K98,I98&lt;&gt;"",K98&lt;&gt;""),1,0)+IF(AND(L98=N98,L98&lt;&gt;"",N98&lt;&gt;""),1,0)+IF(AND(O98=Q98,O98&lt;&gt;"",Q98&lt;&gt;""),1,0)+IF(AND(R98=T98,R98&lt;&gt;"",T98&lt;&gt;""),1,0)+IF(AND(U98=W98,U98&lt;&gt;"",W98&lt;&gt;""),1,0)+IF(AND(X98=Z98,X98&lt;&gt;"",Z98&lt;&gt;""),1,0)+IF(AND(AA98=AC98,AA98&lt;&gt;"",AC98&lt;&gt;""),1,0)+IF(AND(AD98=AF98,AD98&lt;&gt;"",AF98&lt;&gt;""),1,0)+IF(AND(AG98=AI98,AG98&lt;&gt;"",AI98&lt;&gt;""),1,0)+IF(AND(AJ98=AL98,AJ98&lt;&gt;"",AL98&lt;&gt;""),1,0)+IF(AND(AM98=AO98,AM98&lt;&gt;"",AO98&lt;&gt;""),1,0)+IF(AND(AP98=AR98,AP98&lt;&gt;"",AR98&lt;&gt;""),1,0)+IF(AND(AS98=AU98,AS98&lt;&gt;"",AU98&lt;&gt;""),1,0)+IF(AND(AV98=AX98,AV98&lt;&gt;"",AX98&lt;&gt;""),1,0)+IF(AND(AY98=BA98,AY98&lt;&gt;"",BA98&lt;&gt;""),1,0)+IF(AND(BB98=BD98,BB98&lt;&gt;"",BD98&lt;&gt;""),1,0)+IF(AND(BE98=BG98,BE98&lt;&gt;"",BG98&lt;&gt;""),1,0)+IF(AND(BH98=BJ98,BH98&lt;&gt;"",BJ98&lt;&gt;""),1,0)+IF(AND(BK98=BM98,BK98&lt;&gt;"",BM98&lt;&gt;""),1,0)+IF(AND(BN98=BP98,BN98&lt;&gt;"",BP98&lt;&gt;""),1,0)+IF(AND(BQ98=BS98,BQ98&lt;&gt;"",BS98&lt;&gt;""),1,0)+IF(AND(BT98=BV98,BT98&lt;&gt;"",BV98&lt;&gt;""),1,0)+BZ47</f>
        <v>0</v>
      </c>
      <c r="CA98" s="89">
        <f>IF(AND(D98&lt;&gt;"DF",C98&lt;E98),1,0)+IF(AND(G98&lt;&gt;"DF",F98&lt;H98),1,0)+IF(AND(J98&lt;&gt;"DF",I98&lt;K98),1,0)+IF(AND(M98&lt;&gt;"DF",L98&lt;N98),1,0)+IF(AND(P98&lt;&gt;"DF",O98&lt;Q98),1,0)+IF(AND(S98&lt;&gt;"DF",R98&lt;T98),1,0)+IF(AND(V98&lt;&gt;"DF",U98&lt;W98),1,0)+IF(AND(Y98&lt;&gt;"DF",X98&lt;Z98),1,0)+IF(AND(AB98&lt;&gt;"DF",AA98&lt;AC98),1,0)+IF(AND(AE98&lt;&gt;"DF",AD98&lt;AF98),1,0)+IF(AND(AH98&lt;&gt;"DF",AG98&lt;AI98),1,0)+IF(AND(AK98&lt;&gt;"DF",AJ98&lt;AL98),1,0)+IF(AND(AN98&lt;&gt;"DF",AM98&lt;AO98),1,0)+IF(AND(AQ98&lt;&gt;"DF",AP98&lt;AR98),1,0)+IF(AND(AT98&lt;&gt;"DF",AS98&lt;AU98),1,0)+IF(AND(AW98&lt;&gt;"DF",AV98&lt;AX98),1,0)+IF(AND(AZ98&lt;&gt;"DF",AY98&lt;BA98),1,0)+IF(AND(BC98&lt;&gt;"DF",BB98&lt;BD98),1,0)+IF(AND(BF98&lt;&gt;"DF",BE98&lt;BG98),1,0)+IF(AND(BI98&lt;&gt;"DF",BH98&lt;BJ98),1,0)+IF(AND(BL98&lt;&gt;"DF",BK98&lt;BM98),1,0)+IF(AND(BO98&lt;&gt;"DF",BN98&lt;BP98),1,0)+IF(AND(BR98&lt;&gt;"DF",BQ98&lt;BS98),1,0)+IF(AND(BU98&lt;&gt;"DF",BT98&lt;BV98),1,0)+CA47</f>
        <v>0</v>
      </c>
      <c r="CB98" s="93">
        <f>IF(AND(D98="DF",C98&gt;E98),1,0)+IF(AND(G98="DF",F98&gt;H98),1,0)+IF(AND(J98="DF",I98&gt;K98),1,0)+IF(AND(M98="DF",L98&gt;N98),1,0)+IF(AND(P98="DF",O98&gt;Q98),1,0)+IF(AND(S98="DF",R98&gt;T98),1,0)+IF(AND(V98="DF",U98&gt;W98),1,0)+IF(AND(Y98="DF",X98&gt;Z98),1,0)+IF(AND(AB98="DF",AA98&gt;AC98),1,0)+IF(AND(AE98="DF",AD98&gt;AF98),1,0)+IF(AND(AH98="DF",AG98&gt;AI98),1,0)+IF(AND(AK98="DF",AJ98&gt;AL98),1,0)+IF(AND(AN98="DF",AM98&gt;AO98),1,0)+IF(AND(AQ98="DF",AP98&gt;AR98),1,0)+IF(AND(AT98="DF",AS98&gt;AU98),1,0)+IF(AND(AW98="DF",AV98&gt;AX98),1,0)+IF(AND(AZ98="DF",AY98&gt;BA98),1,0)+IF(AND(BC98="DF",BB98&gt;BD98),1,0)+IF(AND(BF98="DF",BE98&gt;BG98),1,0)+IF(AND(BI98="DF",BH98&gt;BJ98),1,0)+IF(AND(BL98="DF",BK98&gt;BM98),1,0)+IF(AND(BO98="DF",BN98&gt;BP98),1,0)+IF(AND(BR98="DF",BQ98&gt;BS98),1,0)+IF(AND(BU98="DF",BT98&gt;BV98),1,0)+CB47</f>
        <v>0</v>
      </c>
      <c r="CC98" s="93">
        <f>IF(AND(D98="DF",C98&lt;E98),1,0)+IF(AND(G98="DF",F98&lt;H98),1,0)+IF(AND(J98="DF",I98&lt;K98),1,0)+IF(AND(M98="DF",L98&lt;N98),1,0)+IF(AND(P98="DF",O98&lt;Q98),1,0)+IF(AND(S98="DF",R98&lt;T98),1,0)+IF(AND(V98="DF",U98&lt;W98),1,0)+IF(AND(Y98="DF",X98&lt;Z98),1,0)+IF(AND(AB98="DF",AA98&lt;AC98),1,0)+IF(AND(AE98="DF",AD98&lt;AF98),1,0)+IF(AND(AH98="DF",AG98&lt;AI98),1,0)+IF(AND(AK98="DF",AJ98&lt;AL98),1,0)+IF(AND(AN98="DF",AM98&lt;AO98),1,0)+IF(AND(AQ98="DF",AP98&lt;AR98),1,0)+IF(AND(AT98="DF",AS98&lt;AU98),1,0)+IF(AND(AW98="DF",AV98&lt;AX98),1,0)+IF(AND(AZ98="DF",AY98&lt;BA98),1,0)+IF(AND(BC98="DF",BB98&lt;BD98),1,0)+IF(AND(BF98="DF",BE98&lt;BG98),1,0)+IF(AND(BI98="DF",BH98&lt;BJ98),1,0)+IF(AND(BL98="DF",BK98&lt;BM98),1,0)+IF(AND(BO98="DF",BN98&lt;BP98),1,0)+IF(AND(BR98="DF",BQ98&lt;BS98),1,0)+IF(AND(BU98="DF",BT98&lt;BV98),1,0)+CC47</f>
        <v>0</v>
      </c>
      <c r="CD98" s="97">
        <f>SUM(C98)+SUM(F98)+SUM(I98)+SUM(L98)+SUM(O98)+SUM(R98)+SUM(U98)+SUM(X98)+SUM(AA98)+SUM(AD98)+SUM(AG98)+SUM(AJ98)+SUM(AM98)+SUM(AP98)+SUM(AS98)+SUM(AV98)+SUM(AY98)+SUM(BB98)+SUM(BE98)+SUM(BH98)+SUM(BK98)+SUM(BN98)+SUM(BQ98)+SUM(BT98)+CD47</f>
        <v>0</v>
      </c>
      <c r="CE98" s="97">
        <f>SUM(E98)+SUM(H98)+SUM(K98)+SUM(N98)+SUM(Q98)+SUM(T98)+SUM(W98)+SUM(Z98)+SUM(AC98)+SUM(AF98)+SUM(AI98)+SUM(AL98)+SUM(AO98)+SUM(AR98)+SUM(AU98)+SUM(AX98)+SUM(BA98)+SUM(BD98)+SUM(BG98)+SUM(BJ98)+SUM(BM98)+SUM(BP98)+SUM(BS98)+SUM(BV98)+CE47</f>
        <v>0</v>
      </c>
      <c r="CF98" s="101">
        <f>CD98-CE98</f>
        <v>0</v>
      </c>
      <c r="CG98" s="105">
        <f>SUM(BY98*$BY$5)+SUM(BZ98*$BZ$5)+SUM(CA98*$CA$5)+SUM(CB98*$CB$5)+SUM(CC98*$CC$5)</f>
        <v>0</v>
      </c>
      <c r="CI98" s="129">
        <f>SUM(CL98:CU98)</f>
        <v>0</v>
      </c>
      <c r="CJ98" s="129">
        <f>(CW98+CY98)-(CX98+CZ98)</f>
        <v>0</v>
      </c>
      <c r="CK98" s="19"/>
      <c r="CL98" s="140">
        <f>IF(AND(CG98=$CG$60,C98&gt;E98,D98="-"),$BY$5,0)+IF(AND(CG98=$CG$62,F98&gt;H98,G98="-"),$BY$5,0)+IF(AND(CG98=$CG$64,I98&gt;K98,J98="-"),$BY$5,0)+IF(AND(CG98=$CG$66,L98&gt;N98,M98="-"),$BY$5,0)+IF(AND(CG98=$CG$68,O98&gt;Q98,P98="-"),$BY$5,0)+IF(AND(CG98=$CG$70,R98&gt;T98,S98="-"),$BY$5,0)+IF(AND(CG98=$CG$72,U98&gt;W98,V98="-"),$BY$5,0)+IF(AND(CG98=$CG$74,X98&gt;Z98,Y98="-"),$BY$5,0)+IF(AND(CG98=$CG$76,AA98&gt;AC98,AB98="-"),$BY$5,0)+IF(AND(CG98=$CG$78,AD98&gt;AF98,AE98="-"),$BY$5,0)+IF(AND(CG98=$CG$80,AG98&gt;AI98,AH98="-"),$BY$5,0)+IF(AND(CG98=$CG$82,AJ98&gt;AL98,AK98="-"),$BY$5,0)+IF(AND(CG98=$CG$84,AM98&gt;AO98,AN98="-"),$BY$5,0)+IF(AND(CG98=$CG$86,AP98&gt;AR98,AQ98="-"),$BY$5,0)+IF(AND(CG98=$CG$88,AS98&gt;AU98,AT98="-"),$BY$5,0)+IF(AND(CG98=$CG$90,AV98&gt;AX98,AW98="-"),$BY$5,0)+IF(AND(CG98=$CG$92,AY98&gt;BA98,AZ98="-"),$BY$5,0)+IF(AND(CG98=$CG$94,BB98&gt;BD98,BC98="-"),$BY$5,0)+IF(AND(CG98=$CG$96,BE98&gt;BG98,BF98="-"),$BY$5,0)+IF(AND(CG98=$CG$98,BH98&gt;BJ98,BI98="-"),$BY$5,0)+IF(AND(CG98=$CG$100,BK98&gt;BM98,BL98="-"),$BY$5,0)+IF(AND(CG98=$CG$102,BN98&gt;BP98,BO98="-"),$BY$5,0)+IF(AND(CG98=$CG$104,BQ98&gt;BS98,BR98="-"),$BY$5,0)+IF(AND(CG98=$CG$106,BT98&gt;BV98,BU98="-"),$BY$5,0)</f>
        <v>0</v>
      </c>
      <c r="CM98" s="141">
        <f>IF(AND(CG98=$CG$60,C98=E98,E98&lt;&gt;"",D98="-"),$BZ$5,0)+IF(AND(CG98=$CG$62,F98=H98,H98&lt;&gt;"",G98="-"),$BZ$5,0)+IF(AND(CG98=$CG$64,I98=K98,K98&lt;&gt;"",J98="-"),$BZ$5,0)+IF(AND(CG98=$CG$66,L98=N98,N98&lt;&gt;"",M98="-"),$BZ$5,0)+IF(AND(CG98=$CG$68,O98=Q98,Q98&lt;&gt;"",P98="-"),$BZ$5,0)+IF(AND(CG98=$CG$70,R98=T98,T98&lt;&gt;"",S98="-"),$BZ$5,0)+IF(AND(CG98=$CG$72,U98=W98,W98&lt;&gt;"",V98="-"),$BZ$5,0)+IF(AND(CG98=$CG$74,X98=Z98,Z98&lt;&gt;"",Y98="-"),$BZ$5,0)+IF(AND(CG98=$CG$76,AA98=AC98,AC98&lt;&gt;"",AB98="-"),$BZ$5,0)+IF(AND(CG98=$CG$78,AD98=AF98,AF98&lt;&gt;"",AE98="-"),$BZ$5,0)+IF(AND(CG98=$CG$80,AG98=AI98,AI98&lt;&gt;"",AH98="-"),$BZ$5,0)+IF(AND(CG98=$CG$82,AJ98=AL98,AL98&lt;&gt;"",AK98="-"),$BZ$5,0)+IF(AND(CG98=$CG$84,AM98=AO98,AO98&lt;&gt;"",AN98="-"),$BZ$5,0)+IF(AND(CG98=$CG$86,AP98=AR98,AR98&lt;&gt;"",AQ98="-"),$BZ$5,0)+IF(AND(CG98=$CG$88,AS98=AU98,AU98&lt;&gt;"",AT98="-"),$BZ$5,0)+IF(AND(CG98=$CG$90,AV98=AX98,AX98&lt;&gt;"",AW98="-"),$BZ$5,0)+IF(AND(CG98=$CG$92,AY98=BA98,BA98&lt;&gt;"",AZ98="-"),$BZ$5,0)+IF(AND(CG98=$CG$94,BB98=BD98,BD98&lt;&gt;"",BC98="-"),$BZ$5,0)+IF(AND(CG98=$CG$96,BE98=BG98,BG98&lt;&gt;"",BF98="-"),$BZ$5,0)+IF(AND(CG98=$CG$98,BH98=BJ98,BJ98&lt;&gt;"",BI98="-"),$BZ$5,0)+IF(AND(CG98=$CG$100,BK98=BM98,BM98&lt;&gt;"",BL98="-"),$BZ$5,0)+IF(AND(CG98=$CG$102,BN98=BP98,BP98&lt;&gt;"",BO98="-"),$BZ$5,0)+IF(AND(CG98=$CG$104,BQ98=BS98,BS98&lt;&gt;"",BR98="-"),$BZ$5,0)+IF(AND(CG98=$CG$106,BT98=BV98,BV98&lt;&gt;"",BU98="-"),$BZ$5,0)</f>
        <v>0</v>
      </c>
      <c r="CN98" s="141">
        <f>IF(AND(CG98=$CG$60,C98&lt;E98,D98="-"),$CA$5,0)+IF(AND(CG98=$CG$62,F98&lt;H98,G98="-"),$CA$5,0)+IF(AND(CG98=$CG$64,I98&lt;K98,J98="-"),$CA$5,0)+IF(AND(CG98=$CG$66,L98&lt;N98,M98="-"),$CA$5,0)+IF(AND(CG98=$CG$68,O98&lt;Q98,P98="-"),$CA$5,0)+IF(AND(CG98=$CG$70,R98&lt;T98,S98="-"),$CA$5,0)+IF(AND(CG98=$CG$72,U98&lt;W98,V98="-"),$CA$5,0)+IF(AND(CG98=$CG$74,X98&lt;Z98,Y98="-"),$CA$5,0)+IF(AND(CG98=$CG$76,AA98&lt;AC98,AB98="-"),$CA$5,0)+IF(AND(CG98=$CG$78,AD98&lt;AF98,AE98="-"),$CA$5,0)+IF(AND(CG98=$CG$80,AG98&lt;AI98,AH98="-"),$CA$5,0)+IF(AND(CG98=$CG$82,AJ98&lt;AL98,AK98="-"),$CA$5,0)+IF(AND(CG98=$CG$84,AM98&lt;AO98,AN98="-"),$CA$5,0)+IF(AND(CG98=$CG$86,AP98&lt;AR98,AQ98="-"),$CA$5,0)+IF(AND(CG98=$CG$88,AS98&lt;AU98,AT98="-"),$CA$5,0)+IF(AND(CG98=$CG$90,AV98&lt;AX98,AW98="-"),$CA$5,0)+IF(AND(CG98=$CG$92,AY98&lt;BA98,AZ98="-"),$CA$5,0)+IF(AND(CG98=$CG$94,BB98&lt;BD98,BC98="-"),$CA$5,0)+IF(AND(CG98=$CG$96,BE98&lt;BG98,BF98="-"),$CA$5,0)+IF(AND(CG98=$CG$98,BH98&lt;BJ98,BI98="-"),$CA$5,0)+IF(AND(CG98=$CG$100,BK98&lt;BM98,BL98="-"),$CA$5,0)+IF(AND(CG98=$CG$102,BN98&lt;BP98,BO98="-"),$CA$5,0)+IF(AND(CG98=$CG$104,BQ98&lt;BS98,BR98="-"),$CA$5,0)+IF(AND(CG98=$CG$106,BT98&lt;BV98,BU98="-"),$CA$5,0)</f>
        <v>0</v>
      </c>
      <c r="CO98" s="141">
        <f>IF(AND(CG98=$CG$60,C98&gt;E98,D98="DF"),$CB$5,0)+IF(AND(CG98=$CG$62,F98&gt;H98,G98="DF"),$CB$5,0)+IF(AND(CG98=$CG$64,I98&gt;K98,J98="DF"),$CB$5,0)+IF(AND(CG98=$CG$66,L98&gt;N98,M98="DF"),$CB$5,0)+IF(AND(CG98=$CG$68,O98&gt;Q98,P98="DF"),$CB$5,0)+IF(AND(CG98=$CG$70,R98&gt;T98,S98="DF"),$CB$5,0)+IF(AND(CG98=$CG$72,U98&gt;W98,V98="DF"),$CB$5,0)+IF(AND(CG98=$CG$74,X98&gt;Z98,Y98="DF"),$CB$5,0)+IF(AND(CG98=$CG$76,AA98&gt;AC98,AB98="DF"),$CB$5,0)+IF(AND(CG98=$CG$78,AD98&gt;AF98,AE98="DF"),$CB$5,0)+IF(AND(CG98=$CG$80,AG98&gt;AI98,AH98="DF"),$CB$5,0)+IF(AND(CG98=$CG$82,AJ98&gt;AL98,AK98="DF"),$CB$5,0)+IF(AND(CG98=$CG$84,AM98&gt;AO98,AN98="DF"),$CB$5,0)+IF(AND(CG98=$CG$86,AP98&gt;AR98,AQ98="DF"),$CB$5,0)+IF(AND(CG98=$CG$88,AS98&gt;AU98,AT98="DF"),$CB$5,0)+IF(AND(CG98=$CG$90,AV98&gt;AX98,AW98="DF"),$CB$5,0)+IF(AND(CG98=$CG$92,AY98&gt;BA98,AZ98="DF"),$CB$5,0)+IF(AND(CG98=$CG$94,BB98&gt;BD98,BC98="DF"),$CB$5,0)+IF(AND(CG98=$CG$96,BE98&gt;BG98,BF98="DF"),$CB$5,0)+IF(AND(CG98=$CG$98,BH98&gt;BJ98,BI98="DF"),$CB$5,0)+IF(AND(CG98=$CG$100,BK98&gt;BM98,BL98="DF"),$CB$5,0)+IF(AND(CG98=$CG$102,BN98&gt;BP98,BO98="DF"),$CB$5,0)+IF(AND(CG98=$CG$104,BQ98&gt;BS98,BR98="DF"),$CB$5,0)+IF(AND(CG98=$CG$106,BT98&gt;BV98,BU98="DF"),$CB$5,0)</f>
        <v>0</v>
      </c>
      <c r="CP98" s="142">
        <f>IF(AND(CG98=$CG$60,C98&lt;E98,D98="DF"),$CC$5,0)+IF(AND(CG98=$CG$62,F98&lt;H98,G98="DF"),$CC$5,0)+IF(AND(CG98=$CG$64,I98&lt;K98,J98="DF"),$CC$5,0)+IF(AND(CG98=$CG$66,L98&lt;N98,M98="DF"),$CC$5,0)+IF(AND(CG98=$CG$68,O98&lt;Q98,P98="DF"),$CC$5,0)+IF(AND(CG98=$CG$70,R98&lt;T98,S98="DF"),$CC$5,0)+IF(AND(CG98=$CG$72,U98&lt;W98,V98="DF"),$CC$5,0)+IF(AND(CG98=$CG$74,X98&lt;Z98,Y98="DF"),$CC$5,0)+IF(AND(CG98=$CG$76,AA98&lt;AC98,AB98="DF"),$CC$5,0)+IF(AND(CG98=$CG$78,AD98&lt;AF98,AE98="DF"),$CC$5,0)+IF(AND(CG98=$CG$80,AG98&lt;AI98,AH98="DF"),$CC$5,0)+IF(AND(CG98=$CG$82,AJ98&lt;AL98,AK98="DF"),$CC$5,0)+IF(AND(CG98=$CG$84,AM98&lt;AO98,AN98="DF"),$CC$5,0)+IF(AND(CG98=$CG$86,AP98&lt;AR98,AQ98="DF"),$CC$5,0)+IF(AND(CG98=$CG$88,AS98&lt;AU98,AT98="DF"),$CC$5,0)+IF(AND(CG98=$CG$90,AV98&lt;AX98,AW98="DF"),$CC$5,0)+IF(AND(CG98=$CG$92,AY98&lt;BA98,AZ98="DF"),$CC$5,0)+IF(AND(CG98=$CG$94,BB98&lt;BD98,BC98="DF"),$CC$5,0)+IF(AND(CG98=$CG$96,BE98&lt;BG98,BF98="DF"),$CC$5,0)+IF(AND(CG98=$CG$98,BH98&lt;BJ98,BI98="DF"),$CC$5,0)+IF(AND(CG98=$CG$100,BK98&lt;BM98,BL98="DF"),$CC$5,0)+IF(AND(CG98=$CG$102,BN98&lt;BP98,BO98="DF"),$CC$5,0)+IF(AND(CG98=$CG$104,BQ98&lt;BS98,BR98="DF"),$CC$5,0)+IF(AND(CG98=$CG$106,BT98&lt;BV98,BU98="DF"),$CC$5,0)</f>
        <v>0</v>
      </c>
      <c r="CQ98" s="146">
        <f>IF(AND(CG98=$CG$60,C47&gt;E47,D47="-"),$BY$5,0)+IF(AND(CG98=$CG$62,F47&gt;H47,G47="-"),$BY$5,0)+IF(AND(CG98=$CG$64,I47&gt;K47,J47="-"),$BY$5,0)+IF(AND(CG98=$CG$66,L47&gt;N47,M47="-"),$BY$5,0)+IF(AND(CG98=$CG$68,O47&gt;Q47,P47="-"),$BY$5,0)+IF(AND(CG98=$CG$70,R47&gt;T47,S47="-"),$BY$5,0)+IF(AND(CG98=$CG$72,U47&gt;W47,V47="-"),$BY$5,0)+IF(AND(CG98=$CG$74,X47&gt;Z47,Y47="-"),$BY$5,0)+IF(AND(CG98=$CG$76,AA47&gt;AC47,AB47="-"),$BY$5,0)+IF(AND(CG98=$CG$78,AD47&gt;AF47,AE47="-"),$BY$5,0)+IF(AND(CG98=$CG$80,AG47&gt;AI47,AH47="-"),$BY$5,0)+IF(AND(CG98=$CG$82,AJ47&gt;AL47,AK47="-"),$BY$5,0)+IF(AND(CG98=$CG$84,AM47&gt;AO47,AN47="-"),$BY$5,0)+IF(AND(CG98=$CG$86,AP47&gt;AR47,AQ47="-"),$BY$5,0)+IF(AND(CG98=$CG$88,AS47&gt;AU47,AT47="-"),$BY$5,0)+IF(AND(CG98=$CG$90,AV47&gt;AX47,AW47="-"),$BY$5,0)+IF(AND(CG98=$CG$92,AY47&gt;BA47,AZ47="-"),$BY$5,0)+IF(AND(CG98=$CG$94,BB47&gt;BD47,BC47="-"),$BY$5,0)+IF(AND(CG98=$CG$96,BE47&gt;BG47,BF47="-"),$BY$5,0)+IF(AND(CG98=$CG$98,BH47&gt;BJ47,BI47="-"),$BY$5,0)+IF(AND(CG98=$CG$100,BK47&gt;BM47,BL47="-"),$BY$5,0)+IF(AND(CG98=$CG$102,BN47&gt;BP47,BO47="-"),$BY$5,0)+IF(AND(CG98=$CG$104,BQ47&gt;BS47,BR47="-"),$BY$5,0)+IF(AND(CG98=$CG$106,BT47&gt;BV47,BU47="-"),$BY$5,0)</f>
        <v>0</v>
      </c>
      <c r="CR98" s="147">
        <f>IF(AND(CG98=$CG$60,C47=E47,E47&lt;&gt;"",D47="-"),$BZ$5,0)+IF(AND(CG98=$CG$62,F47=H47,H47&lt;&gt;"",G47="-"),$BZ$5,0)+IF(AND(CG98=$CG$64,I47=K47,K47&lt;&gt;"",J47="-"),$BZ$5,0)+IF(AND(CG98=$CG$66,L47=N47,N47&lt;&gt;"",M47="-"),$BZ$5,0)+IF(AND(CG98=$CG$68,O47=Q47,Q47&lt;&gt;"",P47="-"),$BZ$5,0)+IF(AND(CG98=$CG$70,R47=T47,T47&lt;&gt;"",S47="-"),$BZ$5,0)+IF(AND(CG98=$CG$72,U47=W47,W47&lt;&gt;"",V47="-"),$BZ$5,0)+IF(AND(CG98=$CG$74,X47=Z47,Z47&lt;&gt;"",Y47="-"),$BZ$5,0)+IF(AND(CG98=$CG$76,AA47=AC47,AC47&lt;&gt;"",AB47="-"),$BZ$5,0)+IF(AND(CG98=$CG$78,AD47=AF47,AF47&lt;&gt;"",AE47="-"),$BZ$5,0)+IF(AND(CG98=$CG$80,AG47=AI47,AI47&lt;&gt;"",AH47="-"),$BZ$5,0)+IF(AND(CG98=$CG$82,AJ47=AL47,AL47&lt;&gt;"",AK47="-"),$BZ$5,0)+IF(AND(CG98=$CG$84,AM47=AO47,AO47&lt;&gt;"",AN47="-"),$BZ$5,0)+IF(AND(CG98=$CG$86,AP47=AR47,AR47&lt;&gt;"",AQ47="-"),$BZ$5,0)+IF(AND(CG98=$CG$88,AS47=AU47,AU47&lt;&gt;"",AT47="-"),$BZ$5,0)+IF(AND(CG98=$CG$90,AV47=AX47,AX47&lt;&gt;"",AW47="-"),$BZ$5,0)+IF(AND(CG98=$CG$92,AY47=BA47,BA47&lt;&gt;"",AZ47="-"),$BZ$5,0)+IF(AND(CG98=$CG$94,BB47=BD47,BD47&lt;&gt;"",BC47="-"),$BZ$5,0)+IF(AND(CG98=$CG$96,BE47=BG47,BG47&lt;&gt;"",BF47="-"),$BZ$5,0)+IF(AND(CG98=$CG$98,BH47=BJ47,BJ47&lt;&gt;"",BI47="-"),$BZ$5,0)+IF(AND(CG98=$CG$100,BK47=BM47,BM47&lt;&gt;"",BL47="-"),$BZ$5,0)+IF(AND(CG98=$CG$102,BN47=BP47,BP47&lt;&gt;"",BO47="-"),$BZ$5,0)+IF(AND(CG98=$CG$104,BQ47=BS47,BS47&lt;&gt;"",BR47="-"),$BZ$5,0)+IF(AND(CG98=$CG$106,BT47=BV47,BV47&lt;&gt;"",BU47="-"),$BZ$5,0)</f>
        <v>0</v>
      </c>
      <c r="CS98" s="147">
        <f>IF(AND(CG98=$CG$60,C47&lt;E47,D47="-"),$CA$5,0)+IF(AND(CG98=$CG$62,F47&lt;H47,G47="-"),$CA$5,0)+IF(AND(CG98=$CG$64,I47&lt;K47,J47="-"),$CA$5,0)+IF(AND(CG98=$CG$66,L47&lt;N47,M47="-"),$CA$5,0)+IF(AND(CG98=$CG$68,O47&lt;Q47,P47="-"),$CA$5,0)+IF(AND(CG98=$CG$70,R47&lt;T47,S47="-"),$CA$5,0)+IF(AND(CG98=$CG$72,U47&lt;W47,V47="-"),$CA$5,0)+IF(AND(CG98=$CG$74,X47&lt;Z47,Y47="-"),$CA$5,0)+IF(AND(CG98=$CG$76,AA47&lt;AC47,AB47="-"),$CA$5,0)+IF(AND(CG98=$CG$78,AD47&lt;AF47,AE47="-"),$CA$5,0)+IF(AND(CG98=$CG$80,AG47&lt;AI47,AH47="-"),$CA$5,0)+IF(AND(CG98=$CG$82,AJ47&lt;AL47,AK47="-"),$CA$5,0)+IF(AND(CG98=$CG$84,AM47&lt;AO47,AN47="-"),$CA$5,0)+IF(AND(CG98=$CG$86,AP47&lt;AR47,AQ47="-"),$CA$5,0)+IF(AND(CG98=$CG$88,AS47&lt;AU47,AT47="-"),$CA$5,0)+IF(AND(CG98=$CG$90,AV47&lt;AX47,AW47="-"),$CA$5,0)+IF(AND(CG98=$CG$92,AY47&lt;BA47,AZ47="-"),$CA$5,0)+IF(AND(CG98=$CG$94,BB47&lt;BD47,BC47="-"),$CA$5,0)+IF(AND(CG98=$CG$96,BE47&lt;BG47,BF47="-"),$CA$5,0)+IF(AND(CG98=$CG$98,BH47&lt;BJ47,BI47="-"),$CA$5,0)+IF(AND(CG98=$CG$100,BK47&lt;BM47,BL47="-"),$CA$5,0)+IF(AND(CG98=$CG$102,BN47&lt;BP47,BO47="-"),$CA$5,0)+IF(AND(CG98=$CG$104,BQ47&lt;BS47,BR47="-"),$CA$5,0)+IF(AND(CG98=$CG$106,BT47&lt;BV47,BU47="-"),$CA$5,0)</f>
        <v>0</v>
      </c>
      <c r="CT98" s="147">
        <f>IF(AND(CG98=$CG$60,C47&gt;E47,D47="DF"),$CB$5,0)+IF(AND(CG98=$CG$62,F47&gt;H47,G47="DF"),$CB$5,0)+IF(AND(CG98=$CG$64,I47&gt;K47,J47="DF"),$CB$5,0)+IF(AND(CG98=$CG$66,L47&gt;N47,M47="DF"),$CB$5,0)+IF(AND(CG98=$CG$68,O47&gt;Q47,P47="DF"),$CB$5,0)+IF(AND(CG98=$CG$70,R47&gt;T47,S47="DF"),$CB$5,0)+IF(AND(CG98=$CG$72,U47&gt;W47,V47="DF"),$CB$5,0)+IF(AND(CG98=$CG$74,X47&gt;Z47,Y47="DF"),$CB$5,0)+IF(AND(CG98=$CG$76,AA47&gt;AC47,AB47="DF"),$CB$5,0)+IF(AND(CG98=$CG$78,AD47&gt;AF47,AE47="DF"),$CB$5,0)+IF(AND(CG98=$CG$80,AG47&gt;AI47,AH47="DF"),$CB$5,0)+IF(AND(CG98=$CG$82,AJ47&gt;AL47,AK47="DF"),$CB$5,0)+IF(AND(CG98=$CG$84,AM47&gt;AO47,AN47="DF"),$CB$5,0)+IF(AND(CG98=$CG$86,AP47&gt;AR47,AQ47="DF"),$CB$5,0)+IF(AND(CG98=$CG$88,AS47&gt;AU47,AT47="DF"),$CB$5,0)+IF(AND(CG98=$CG$90,AV47&gt;AX47,AW47="DF"),$CB$5,0)+IF(AND(CG98=$CG$92,AY47&gt;BA47,AZ47="DF"),$CB$5,0)+IF(AND(CG98=$CG$94,BB47&gt;BD47,BC47="DF"),$CB$5,0)+IF(AND(CG98=$CG$96,BE47&gt;BG47,BF47="DF"),$CB$5,0)+IF(AND(CG98=$CG$98,BH47&gt;BJ47,BI47="DF"),$CB$5,0)+IF(AND(CG98=$CG$100,BK47&gt;BM47,BL47="DF"),$CB$5,0)+IF(AND(CG98=$CG$102,BN47&gt;BP47,BO47="DF"),$CB$5,0)+IF(AND(CG98=$CG$104,BQ47&gt;BS47,BR47="DF"),$CB$5,0)+IF(AND(CG98=$CG$106,BT47&gt;BV47,BU47="DF"),$CB$5,0)</f>
        <v>0</v>
      </c>
      <c r="CU98" s="148">
        <f>IF(AND(CG98=$CG$60,C47&lt;E47,D47="DF"),$CC$5,0)+IF(AND(CG98=$CG$62,F47&lt;H47,G47="DF"),$CC$5,0)+IF(AND(CG98=$CG$64,I47&lt;K47,J47="DF"),$CC$5,0)+IF(AND(CG98=$CG$66,L47&lt;N47,M47="DF"),$CC$5,0)+IF(AND(CG98=$CG$68,O47&lt;Q47,P47="DF"),$CC$5,0)+IF(AND(CG98=$CG$70,R47&lt;T47,S47="DF"),$CC$5,0)+IF(AND(CG98=$CG$72,U47&lt;W47,V47="DF"),$CC$5,0)+IF(AND(CG98=$CG$74,X47&lt;Z47,Y47="DF"),$CC$5,0)+IF(AND(CG98=$CG$76,AA47&lt;AC47,AB47="DF"),$CC$5,0)+IF(AND(CG98=$CG$78,AD47&lt;AF47,AE47="DF"),$CC$5,0)+IF(AND(CG98=$CG$80,AG47&lt;AI47,AH47="DF"),$CC$5,0)+IF(AND(CG98=$CG$82,AJ47&lt;AL47,AK47="DF"),$CC$5,0)+IF(AND(CG98=$CG$84,AM47&lt;AO47,AN47="DF"),$CC$5,0)+IF(AND(CG98=$CG$86,AP47&lt;AR47,AQ47="DF"),$CC$5,0)+IF(AND(CG98=$CG$88,AS47&lt;AU47,AT47="DF"),$CC$5,0)+IF(AND(CG98=$CG$90,AV47&lt;AX47,AW47="DF"),$CC$5,0)+IF(AND(CG98=$CG$92,AY47&lt;BA47,AZ47="DF"),$CC$5,0)+IF(AND(CG98=$CG$94,BB47&lt;BD47,BC47="DF"),$CC$5,0)+IF(AND(CG98=$CG$96,BE47&lt;BG47,BF47="DF"),$CC$5,0)+IF(AND(CG98=$CG$98,BH47&lt;BJ47,BI47="DF"),$CC$5,0)+IF(AND(CG98=$CG$100,BK47&lt;BM47,BL47="DF"),$CC$5,0)+IF(AND(CG98=$CG$102,BN47&lt;BP47,BO47="DF"),$CC$5,0)+IF(AND(CG98=$CG$104,BQ47&lt;BS47,BR47="DF"),$CC$5,0)+IF(AND(CG98=$CG$106,BT47&lt;BV47,BU47="DF"),$CC$5,0)</f>
        <v>0</v>
      </c>
      <c r="CV98" s="19"/>
      <c r="CW98" s="156">
        <f>IF(AND(CG98=$CG$60),SUM(C98),0)+IF(AND(CG98=$CG$62),SUM(F98),0)+IF(AND(CG98=$CG$64),SUM(I98),0)+IF(AND(CG98=$CG$66),SUM(L98),0)+IF(AND(CG98=$CG$68),SUM(O98),0)+IF(AND(CG98=$CG$70),SUM(R98),0)+IF(AND(CG98=$CG$72),SUM(U98),0)+IF(AND(CG98=$CG$74),SUM(X98),0)+IF(AND(CG98=$CG$76),SUM(AA98),0)+IF(AND(CG98=$CG$78),SUM(AD98),0)+IF(AND(CG98=$CG$80),SUM(AG98),0)+IF(AND(CG98=$CG$82),SUM(AJ98),0)+IF(AND(CG98=$CG$84),SUM(AM98),0)+IF(AND(CG98=$CG$86),SUM(AP98),0)+IF(AND(CG98=$CG$88),SUM(AS98),0)+IF(AND(CG98=$CG$90),SUM(AV98),0)+IF(AND(CG98=$CG$92),SUM(AY98),0)+IF(AND(CG98=$CG$94),SUM(BB98),0)+IF(AND(CG98=$CG$96),SUM(BE98),0)+IF(AND(CG98=$CG$98),SUM(BH98),0)+IF(AND(CG98=$CG$100),SUM(BK98),0)+IF(AND(CG98=$CG$102),SUM(BN98),0)+IF(AND(CG98=$CG$104),SUM(BQ98),0)+IF(AND(CG98=$CG$106),SUM(BT98),0)</f>
        <v>0</v>
      </c>
      <c r="CX98" s="136">
        <f>IF(AND(CG98=$CG$60),SUM(E98),0)+IF(AND(CG98=$CG$62),SUM(H98),0)+IF(AND(CG98=$CG$64),SUM(K98),0)+IF(AND(CG98=$CG$66),SUM(N98),0)+IF(AND(CG98=$CG$68),SUM(Q98),0)+IF(AND(CG98=$CG$70),SUM(T98),0)+IF(AND(CG98=$CG$72),SUM(W98),0)+IF(AND(CG98=$CG$74),SUM(Z98),0)+IF(AND(CG98=$CG$76),SUM(AC98),0)+IF(AND(CG98=$CG$78),SUM(AF98),0)+IF(AND(CG98=$CG$80),SUM(AI98),0)+IF(AND(CG98=$CG$82),SUM(AL98),0)+IF(AND(CG98=$CG$84),SUM(AO98),0)+IF(AND(CG98=$CG$86),SUM(AR98),0)+IF(AND(CG98=$CG$88),SUM(AU98),0)+IF(AND(CG98=$CG$90),SUM(AX98),0)+IF(AND(CG98=$CG$92),SUM(BA98),0)+IF(AND(CG98=$CG$94),SUM(BD98),0)+IF(AND(CG98=$CG$96),SUM(BG98),0)+IF(AND(CG98=$CG$98),SUM(BJ98),0)+IF(AND(CG98=$CG$100),SUM(BM98),0)+IF(AND(CG98=$CG$102),SUM(BP98),0)+IF(AND(CG98=$CG$104),SUM(BS98),0)+IF(AND(CG98=$CG$106),SUM(BV98),0)</f>
        <v>0</v>
      </c>
      <c r="CY98" s="159">
        <f>IF(AND(CG98=$CG$60),SUM(C47),0)+IF(AND(CG98=$CG$62),SUM(F47),0)+IF(AND(CG98=$CG$64),SUM(I47),0)+IF(AND(CG98=$CG$66),SUM(L47),0)+IF(AND(CG98=$CG$68),SUM(O47),0)+IF(AND(CG98=$CG$70),SUM(R47),0)+IF(AND(CG98=$CG$72),SUM(U47),0)+IF(AND(CG98=$CG$74),SUM(X47),0)+IF(AND(CG98=$CG$76),SUM(AA47),0)+IF(AND(CG98=$CG$78),SUM(AD47),0)+IF(AND(CG98=$CG$80),SUM(AG47),0)+IF(AND(CG98=$CG$82),SUM(AJ47),0)+IF(AND(CG98=$CG$84),SUM(AM47),0)+IF(AND(CG98=$CG$86),SUM(AP47),0)+IF(AND(CG98=$CG$88),SUM(AS47),0)+IF(AND(CG98=$CG$90),SUM(AV47),0)+IF(AND(CG98=$CG$92),SUM(AY47),0)+IF(AND(CG98=$CG$94),SUM(BB47),0)+IF(AND(CG98=$CG$96),SUM(BE47),0)+IF(AND(CG98=$CG$98),SUM(BH47),0)+IF(AND(CG98=$CG$100),SUM(BK47),0)+IF(AND(CG98=$CG$102),SUM(BN47),0)+IF(AND(CG98=$CG$104),SUM(BQ47),0)+IF(AND(CG98=$CG$106),SUM(BT47),0)</f>
        <v>0</v>
      </c>
      <c r="CZ98" s="148">
        <f>IF(AND(CG98=$CG$60),SUM(E47),0)+IF(AND(CG98=$CG$62),SUM(H47),0)+IF(AND(CG98=$CG$64),SUM(K47),0)+IF(AND(CG98=$CG$66),SUM(N47),0)+IF(AND(CG98=$CG$68),SUM(Q47),0)+IF(AND(CG98=$CG$70),SUM(T47),0)+IF(AND(CG98=$CG$72),SUM(W47),0)+IF(AND(CG98=$CG$74),SUM(Z47),0)+IF(AND(CG98=$CG$76),SUM(AC47),0)+IF(AND(CG98=$CG$78),SUM(AF47),0)+IF(AND(CG98=$CG$80),SUM(AI47),0)+IF(AND(CG98=$CG$82),SUM(AL47),0)+IF(AND(CG98=$CG$84),SUM(AO47),0)+IF(AND(CG98=$CG$86),SUM(AR47),0)+IF(AND(CG98=$CG$88),SUM(AU47),0)+IF(AND(CG98=$CG$90),SUM(AX47),0)+IF(AND(CG98=$CG$92),SUM(BA47),0)+IF(AND(CG98=$CG$94),SUM(BD47),0)+IF(AND(CG98=$CG$96),SUM(BG47),0)+IF(AND(CG98=$CG$98),SUM(BJ47),0)+IF(AND(CG98=$CG$100),SUM(BM47),0)+IF(AND(CG98=$CG$102),SUM(BP47),0)+IF(AND(CG98=$CG$104),SUM(BS47),0)+IF(AND(CG98=$CG$106),SUM(BV47),0)</f>
        <v>0</v>
      </c>
    </row>
    <row r="99" spans="2:105" ht="12" customHeight="1" x14ac:dyDescent="0.35">
      <c r="B99" s="431" t="str">
        <f t="shared" si="0"/>
        <v>EQUIPO U</v>
      </c>
      <c r="C99" s="474" t="str">
        <f>IF(BK59&lt;&gt;"",BK59,"")</f>
        <v/>
      </c>
      <c r="D99" s="475"/>
      <c r="E99" s="476"/>
      <c r="F99" s="434" t="str">
        <f>IF(BK61&lt;&gt;"",BK61,"")</f>
        <v/>
      </c>
      <c r="G99" s="435"/>
      <c r="H99" s="462"/>
      <c r="I99" s="434" t="str">
        <f>IF(BK63&lt;&gt;"",BK63,"")</f>
        <v/>
      </c>
      <c r="J99" s="435"/>
      <c r="K99" s="462"/>
      <c r="L99" s="434" t="str">
        <f>IF(BK65&lt;&gt;"",BK65,"")</f>
        <v/>
      </c>
      <c r="M99" s="435"/>
      <c r="N99" s="462"/>
      <c r="O99" s="434" t="str">
        <f>IF(BK67&lt;&gt;"",BK67,"")</f>
        <v/>
      </c>
      <c r="P99" s="435"/>
      <c r="Q99" s="462"/>
      <c r="R99" s="434" t="str">
        <f>IF(BK69&lt;&gt;"",BK69,"")</f>
        <v/>
      </c>
      <c r="S99" s="435"/>
      <c r="T99" s="462"/>
      <c r="U99" s="434" t="str">
        <f>IF(BK71&lt;&gt;"",BK71,"")</f>
        <v/>
      </c>
      <c r="V99" s="435"/>
      <c r="W99" s="462"/>
      <c r="X99" s="434" t="str">
        <f>IF(BK73&lt;&gt;"",BK73,"")</f>
        <v/>
      </c>
      <c r="Y99" s="435"/>
      <c r="Z99" s="462"/>
      <c r="AA99" s="434" t="str">
        <f>IF(BK75&lt;&gt;"",BK75,"")</f>
        <v/>
      </c>
      <c r="AB99" s="435"/>
      <c r="AC99" s="462"/>
      <c r="AD99" s="434" t="str">
        <f>IF(BK77&lt;&gt;"",BK77,"")</f>
        <v/>
      </c>
      <c r="AE99" s="435"/>
      <c r="AF99" s="462"/>
      <c r="AG99" s="434" t="str">
        <f>IF(BK79&lt;&gt;"",BK79,"")</f>
        <v/>
      </c>
      <c r="AH99" s="435"/>
      <c r="AI99" s="462"/>
      <c r="AJ99" s="434" t="str">
        <f>IF(BK81&lt;&gt;"",BK81,"")</f>
        <v/>
      </c>
      <c r="AK99" s="435"/>
      <c r="AL99" s="462"/>
      <c r="AM99" s="434" t="str">
        <f>IF(BK83&lt;&gt;"",BK83,"")</f>
        <v/>
      </c>
      <c r="AN99" s="435"/>
      <c r="AO99" s="462"/>
      <c r="AP99" s="434" t="str">
        <f>IF(BK85&lt;&gt;"",BK85,"")</f>
        <v/>
      </c>
      <c r="AQ99" s="435"/>
      <c r="AR99" s="462"/>
      <c r="AS99" s="434" t="str">
        <f>IF(BK87&lt;&gt;"",BK87,"")</f>
        <v/>
      </c>
      <c r="AT99" s="435"/>
      <c r="AU99" s="462"/>
      <c r="AV99" s="434" t="str">
        <f>IF(BK89&lt;&gt;"",BK89,"")</f>
        <v/>
      </c>
      <c r="AW99" s="435"/>
      <c r="AX99" s="462"/>
      <c r="AY99" s="434" t="str">
        <f>IF(BK91&lt;&gt;"",BK91,"")</f>
        <v/>
      </c>
      <c r="AZ99" s="435"/>
      <c r="BA99" s="462"/>
      <c r="BB99" s="434" t="str">
        <f>IF(BK93&lt;&gt;"",BK93,"")</f>
        <v/>
      </c>
      <c r="BC99" s="435"/>
      <c r="BD99" s="462"/>
      <c r="BE99" s="434" t="str">
        <f>IF(BK95&lt;&gt;"",BK95,"")</f>
        <v/>
      </c>
      <c r="BF99" s="435"/>
      <c r="BG99" s="462"/>
      <c r="BH99" s="434" t="str">
        <f>IF(BK97&lt;&gt;"",BK97,"")</f>
        <v/>
      </c>
      <c r="BI99" s="435"/>
      <c r="BJ99" s="462"/>
      <c r="BK99" s="437"/>
      <c r="BL99" s="438"/>
      <c r="BM99" s="439"/>
      <c r="BN99" s="471" t="str">
        <f>IF(ISNA(VLOOKUP(CONCATENATE($B99,BN$58,"2"),'P&amp;R'!$N$8:$Q$1113,2,FALSE)), "", VLOOKUP(CONCATENATE($B99,BN$58,"2"),'P&amp;R'!$N$8:$Q$1113,2,FALSE))</f>
        <v/>
      </c>
      <c r="BO99" s="472"/>
      <c r="BP99" s="473"/>
      <c r="BQ99" s="471" t="str">
        <f>IF(ISNA(VLOOKUP(CONCATENATE($B99,BQ$58,"2"),'P&amp;R'!$N$8:$Q$1113,2,FALSE)), "", VLOOKUP(CONCATENATE($B99,BQ$58,"2"),'P&amp;R'!$N$8:$Q$1113,2,FALSE))</f>
        <v/>
      </c>
      <c r="BR99" s="472"/>
      <c r="BS99" s="473"/>
      <c r="BT99" s="471" t="str">
        <f>IF(ISNA(VLOOKUP(CONCATENATE($B99,BT$58,"2"),'P&amp;R'!$N$8:$Q$1113,2,FALSE)), "", VLOOKUP(CONCATENATE($B99,BT$58,"2"),'P&amp;R'!$N$8:$Q$1113,2,FALSE))</f>
        <v/>
      </c>
      <c r="BU99" s="472"/>
      <c r="BV99" s="473"/>
      <c r="BW99" s="162"/>
      <c r="BX99" s="85"/>
      <c r="BY99" s="88"/>
      <c r="BZ99" s="88"/>
      <c r="CA99" s="88"/>
      <c r="CB99" s="92"/>
      <c r="CC99" s="92"/>
      <c r="CD99" s="96"/>
      <c r="CE99" s="96"/>
      <c r="CF99" s="100"/>
      <c r="CG99" s="104"/>
      <c r="CH99" s="19"/>
      <c r="CI99" s="122"/>
      <c r="CJ99" s="122"/>
      <c r="CK99" s="19"/>
      <c r="CL99" s="137"/>
      <c r="CM99" s="138"/>
      <c r="CN99" s="138"/>
      <c r="CO99" s="138"/>
      <c r="CP99" s="139"/>
      <c r="CQ99" s="143"/>
      <c r="CR99" s="144"/>
      <c r="CS99" s="144"/>
      <c r="CT99" s="144"/>
      <c r="CU99" s="145"/>
      <c r="CV99" s="19"/>
      <c r="CW99" s="154"/>
      <c r="CX99" s="155"/>
      <c r="CY99" s="160"/>
      <c r="CZ99" s="161"/>
      <c r="DA99" s="19"/>
    </row>
    <row r="100" spans="2:105" ht="24.9" customHeight="1" x14ac:dyDescent="0.35">
      <c r="B100" s="432"/>
      <c r="C100" s="3" t="str">
        <f>IF(BM60&lt;&gt;"",BM60,"")</f>
        <v/>
      </c>
      <c r="D100" s="62" t="str">
        <f>IF(BL60&lt;&gt;"",BL60,"")</f>
        <v/>
      </c>
      <c r="E100" s="4" t="str">
        <f>IF(BK60&lt;&gt;"",BK60,"")</f>
        <v/>
      </c>
      <c r="F100" s="6" t="str">
        <f>IF(BM62&lt;&gt;"",BM62,"")</f>
        <v/>
      </c>
      <c r="G100" s="62" t="str">
        <f>IF(BL62&lt;&gt;"",BL62,"")</f>
        <v/>
      </c>
      <c r="H100" s="7" t="str">
        <f>IF(BK62&lt;&gt;"",BK62,"")</f>
        <v/>
      </c>
      <c r="I100" s="6" t="str">
        <f>IF(BM64&lt;&gt;"",BM64,"")</f>
        <v/>
      </c>
      <c r="J100" s="62" t="str">
        <f>IF(BL64&lt;&gt;"",BL64,"")</f>
        <v/>
      </c>
      <c r="K100" s="7" t="str">
        <f>IF(BK64&lt;&gt;"",BK64,"")</f>
        <v/>
      </c>
      <c r="L100" s="6" t="str">
        <f>IF(BM66&lt;&gt;"",BM66,"")</f>
        <v/>
      </c>
      <c r="M100" s="62" t="str">
        <f>IF(BL66&lt;&gt;"",BL66,"")</f>
        <v/>
      </c>
      <c r="N100" s="7" t="str">
        <f>IF(BK66&lt;&gt;"",BK66,"")</f>
        <v/>
      </c>
      <c r="O100" s="6" t="str">
        <f>IF(BM68&lt;&gt;"",BM68,"")</f>
        <v/>
      </c>
      <c r="P100" s="62" t="str">
        <f>IF(BL68&lt;&gt;"",BL68,"")</f>
        <v/>
      </c>
      <c r="Q100" s="7" t="str">
        <f>IF(BK68&lt;&gt;"",BK68,"")</f>
        <v/>
      </c>
      <c r="R100" s="6" t="str">
        <f>IF(BM70&lt;&gt;"",BM70,"")</f>
        <v/>
      </c>
      <c r="S100" s="62" t="str">
        <f>IF(BL70&lt;&gt;"",BL70,"")</f>
        <v/>
      </c>
      <c r="T100" s="7" t="str">
        <f>IF(BK70&lt;&gt;"",BK70,"")</f>
        <v/>
      </c>
      <c r="U100" s="6" t="str">
        <f>IF(BM72&lt;&gt;"",BM72,"")</f>
        <v/>
      </c>
      <c r="V100" s="62" t="str">
        <f>IF(BL72&lt;&gt;"",BL72,"")</f>
        <v/>
      </c>
      <c r="W100" s="7" t="str">
        <f>IF(BK72&lt;&gt;"",BK72,"")</f>
        <v/>
      </c>
      <c r="X100" s="6" t="str">
        <f>IF(BM74&lt;&gt;"",BM74,"")</f>
        <v/>
      </c>
      <c r="Y100" s="62" t="str">
        <f>IF(BL74&lt;&gt;"",BL74,"")</f>
        <v/>
      </c>
      <c r="Z100" s="7" t="str">
        <f>IF(BK74&lt;&gt;"",BK74,"")</f>
        <v/>
      </c>
      <c r="AA100" s="6" t="str">
        <f>IF(BM76&lt;&gt;"",BM76,"")</f>
        <v/>
      </c>
      <c r="AB100" s="62" t="str">
        <f>IF(BL76&lt;&gt;"",BL76,"")</f>
        <v/>
      </c>
      <c r="AC100" s="7" t="str">
        <f>IF(BK76&lt;&gt;"",BK76,"")</f>
        <v/>
      </c>
      <c r="AD100" s="6" t="str">
        <f>IF(BM78&lt;&gt;"",BM78,"")</f>
        <v/>
      </c>
      <c r="AE100" s="62" t="str">
        <f>IF(BL78&lt;&gt;"",BL78,"")</f>
        <v/>
      </c>
      <c r="AF100" s="7" t="str">
        <f>IF(BK78&lt;&gt;"",BK78,"")</f>
        <v/>
      </c>
      <c r="AG100" s="6" t="str">
        <f>IF(BM80&lt;&gt;"",BM80,"")</f>
        <v/>
      </c>
      <c r="AH100" s="62" t="str">
        <f>IF(BL80&lt;&gt;"",BL80,"")</f>
        <v/>
      </c>
      <c r="AI100" s="7" t="str">
        <f>IF(BK80&lt;&gt;"",BK80,"")</f>
        <v/>
      </c>
      <c r="AJ100" s="6" t="str">
        <f>IF(BM82&lt;&gt;"",BM82,"")</f>
        <v/>
      </c>
      <c r="AK100" s="62" t="str">
        <f>IF(BL82&lt;&gt;"",BL82,"")</f>
        <v/>
      </c>
      <c r="AL100" s="7" t="str">
        <f>IF(BK82&lt;&gt;"",BK82,"")</f>
        <v/>
      </c>
      <c r="AM100" s="6" t="str">
        <f>IF(BM84&lt;&gt;"",BM84,"")</f>
        <v/>
      </c>
      <c r="AN100" s="62" t="str">
        <f>IF(BL84&lt;&gt;"",BL84,"")</f>
        <v/>
      </c>
      <c r="AO100" s="7" t="str">
        <f>IF(BK84&lt;&gt;"",BK84,"")</f>
        <v/>
      </c>
      <c r="AP100" s="6" t="str">
        <f>IF(BM86&lt;&gt;"",BM86,"")</f>
        <v/>
      </c>
      <c r="AQ100" s="62" t="str">
        <f>IF(BL86&lt;&gt;"",BL86,"")</f>
        <v/>
      </c>
      <c r="AR100" s="7" t="str">
        <f>IF(BK86&lt;&gt;"",BK86,"")</f>
        <v/>
      </c>
      <c r="AS100" s="6" t="str">
        <f>IF(BM88&lt;&gt;"",BM88,"")</f>
        <v/>
      </c>
      <c r="AT100" s="62" t="str">
        <f>IF(BL88&lt;&gt;"",BL88,"")</f>
        <v/>
      </c>
      <c r="AU100" s="7" t="str">
        <f>IF(BK88&lt;&gt;"",BK88,"")</f>
        <v/>
      </c>
      <c r="AV100" s="6" t="str">
        <f>IF(BM90&lt;&gt;"",BM90,"")</f>
        <v/>
      </c>
      <c r="AW100" s="62" t="str">
        <f>IF(BL90&lt;&gt;"",BL90,"")</f>
        <v/>
      </c>
      <c r="AX100" s="7" t="str">
        <f>IF(BK90&lt;&gt;"",BK90,"")</f>
        <v/>
      </c>
      <c r="AY100" s="6" t="str">
        <f>IF(BM92&lt;&gt;"",BM92,"")</f>
        <v/>
      </c>
      <c r="AZ100" s="62" t="str">
        <f>IF(BL92&lt;&gt;"",BL92,"")</f>
        <v/>
      </c>
      <c r="BA100" s="7" t="str">
        <f>IF(BK92&lt;&gt;"",BK92,"")</f>
        <v/>
      </c>
      <c r="BB100" s="6" t="str">
        <f>IF(BM94&lt;&gt;"",BM94,"")</f>
        <v/>
      </c>
      <c r="BC100" s="62" t="str">
        <f>IF(BL94&lt;&gt;"",BL94,"")</f>
        <v/>
      </c>
      <c r="BD100" s="7" t="str">
        <f>IF(BK94&lt;&gt;"",BK94,"")</f>
        <v/>
      </c>
      <c r="BE100" s="6" t="str">
        <f>IF(BM96&lt;&gt;"",BM96,"")</f>
        <v/>
      </c>
      <c r="BF100" s="62" t="str">
        <f>IF(BL96&lt;&gt;"",BL96,"")</f>
        <v/>
      </c>
      <c r="BG100" s="7" t="str">
        <f>IF(BK96&lt;&gt;"",BK96,"")</f>
        <v/>
      </c>
      <c r="BH100" s="6" t="str">
        <f>IF(BM98&lt;&gt;"",BM98,"")</f>
        <v/>
      </c>
      <c r="BI100" s="62" t="str">
        <f>IF(BL98&lt;&gt;"",BL98,"")</f>
        <v/>
      </c>
      <c r="BJ100" s="7" t="str">
        <f>IF(BK98&lt;&gt;"",BK98,"")</f>
        <v/>
      </c>
      <c r="BK100" s="8"/>
      <c r="BL100" s="63"/>
      <c r="BM100" s="9"/>
      <c r="BN100" s="316" t="str">
        <f>IF(ISNA(VLOOKUP(CONCATENATE($B99,BN$58,"2"),'P&amp;R'!$N$8:$Q$1113,3,FALSE)), "", VLOOKUP(CONCATENATE($B99,BN$58,"2"),'P&amp;R'!$N$8:$Q$1113,3,FALSE))</f>
        <v/>
      </c>
      <c r="BO100" s="316" t="str">
        <f>IF(ISNA(VLOOKUP(CONCATENATE($B99,BN$58,"2"),'P&amp;R'!$N$8:$Q$1113,4,FALSE)), "", VLOOKUP(CONCATENATE($B99,BN$58,"2"),'P&amp;R'!$N$8:$Q$1113,4,FALSE))</f>
        <v/>
      </c>
      <c r="BP100" s="317" t="str">
        <f>IF(ISNA(VLOOKUP(CONCATENATE(BN$58,$B99,"2"),'P&amp;R'!$N$8:$Q$1113,3,FALSE)), "", VLOOKUP(CONCATENATE(BN$58,$B99,"2"),'P&amp;R'!$N$8:$Q$1113,3,FALSE))</f>
        <v/>
      </c>
      <c r="BQ100" s="316" t="str">
        <f>IF(ISNA(VLOOKUP(CONCATENATE($B99,BQ$58,"2"),'P&amp;R'!$N$8:$Q$1113,3,FALSE)), "", VLOOKUP(CONCATENATE($B99,BQ$58,"2"),'P&amp;R'!$N$8:$Q$1113,3,FALSE))</f>
        <v/>
      </c>
      <c r="BR100" s="316" t="str">
        <f>IF(ISNA(VLOOKUP(CONCATENATE($B99,BQ$58,"2"),'P&amp;R'!$N$8:$Q$1113,4,FALSE)), "", VLOOKUP(CONCATENATE($B99,BQ$58,"2"),'P&amp;R'!$N$8:$Q$1113,4,FALSE))</f>
        <v/>
      </c>
      <c r="BS100" s="317" t="str">
        <f>IF(ISNA(VLOOKUP(CONCATENATE(BQ$58,$B99,"2"),'P&amp;R'!$N$8:$Q$1113,3,FALSE)), "", VLOOKUP(CONCATENATE(BQ$58,$B99,"2"),'P&amp;R'!$N$8:$Q$1113,3,FALSE))</f>
        <v/>
      </c>
      <c r="BT100" s="316" t="str">
        <f>IF(ISNA(VLOOKUP(CONCATENATE($B99,BT$58,"2"),'P&amp;R'!$N$8:$Q$1113,3,FALSE)), "", VLOOKUP(CONCATENATE($B99,BT$58,"2"),'P&amp;R'!$N$8:$Q$1113,3,FALSE))</f>
        <v/>
      </c>
      <c r="BU100" s="316" t="str">
        <f>IF(ISNA(VLOOKUP(CONCATENATE($B99,BT$58,"2"),'P&amp;R'!$N$8:$Q$1113,4,FALSE)), "", VLOOKUP(CONCATENATE($B99,BT$58,"2"),'P&amp;R'!$N$8:$Q$1113,4,FALSE))</f>
        <v/>
      </c>
      <c r="BV100" s="317" t="str">
        <f>IF(ISNA(VLOOKUP(CONCATENATE(BT$58,$B99,"2"),'P&amp;R'!$N$8:$Q$1113,3,FALSE)), "", VLOOKUP(CONCATENATE(BT$58,$B99,"2"),'P&amp;R'!$N$8:$Q$1113,3,FALSE))</f>
        <v/>
      </c>
      <c r="BW100" s="163"/>
      <c r="BX100" s="86">
        <f>SUM(BY100:CC100)</f>
        <v>0</v>
      </c>
      <c r="BY100" s="89">
        <f>IF(AND(D100&lt;&gt;"DF",C100&gt;E100),1,0)+IF(AND(G100&lt;&gt;"DF",F100&gt;H100),1,0)+IF(AND(J100&lt;&gt;"DF",I100&gt;K100),1,0)+IF(AND(M100&lt;&gt;"DF",L100&gt;N100),1,0)+IF(AND(P100&lt;&gt;"DF",O100&gt;Q100),1,0)+IF(AND(S100&lt;&gt;"DF",R100&gt;T100),1,0)+IF(AND(V100&lt;&gt;"DF",U100&gt;W100),1,0)+IF(AND(Y100&lt;&gt;"DF",X100&gt;Z100),1,0)+IF(AND(AB100&lt;&gt;"DF",AA100&gt;AC100),1,0)+IF(AND(AE100&lt;&gt;"DF",AD100&gt;AF100),1,0)+IF(AND(AH100&lt;&gt;"DF",AG100&gt;AI100),1,0)+IF(AND(AK100&lt;&gt;"DF",AJ100&gt;AL100),1,0)+IF(AND(AN100&lt;&gt;"DF",AM100&gt;AO100),1,0)+IF(AND(AQ100&lt;&gt;"DF",AP100&gt;AR100),1,0)+IF(AND(AT100&lt;&gt;"DF",AS100&gt;AU100),1,0)+IF(AND(AW100&lt;&gt;"DF",AV100&gt;AX100),1,0)+IF(AND(AZ100&lt;&gt;"DF",AY100&gt;BA100),1,0)+IF(AND(BC100&lt;&gt;"DF",BB100&gt;BD100),1,0)+IF(AND(BF100&lt;&gt;"DF",BE100&gt;BG100),1,0)+IF(AND(BI100&lt;&gt;"DF",BH100&gt;BJ100),1,0)+IF(AND(BL100&lt;&gt;"DF",BK100&gt;BM100),1,0)+IF(AND(BO100&lt;&gt;"DF",BN100&gt;BP100),1,0)+IF(AND(BR100&lt;&gt;"DF",BQ100&gt;BS100),1,0)+IF(AND(BU100&lt;&gt;"DF",BT100&gt;BV100),1,0)+BY49</f>
        <v>0</v>
      </c>
      <c r="BZ100" s="89">
        <f>IF(AND(C100=E100,C100&lt;&gt;"",E100&lt;&gt;""),1,0)+IF(AND(F100=H100,F100&lt;&gt;"",H100&lt;&gt;""),1,0)+IF(AND(I100=K100,I100&lt;&gt;"",K100&lt;&gt;""),1,0)+IF(AND(L100=N100,L100&lt;&gt;"",N100&lt;&gt;""),1,0)+IF(AND(O100=Q100,O100&lt;&gt;"",Q100&lt;&gt;""),1,0)+IF(AND(R100=T100,R100&lt;&gt;"",T100&lt;&gt;""),1,0)+IF(AND(U100=W100,U100&lt;&gt;"",W100&lt;&gt;""),1,0)+IF(AND(X100=Z100,X100&lt;&gt;"",Z100&lt;&gt;""),1,0)+IF(AND(AA100=AC100,AA100&lt;&gt;"",AC100&lt;&gt;""),1,0)+IF(AND(AD100=AF100,AD100&lt;&gt;"",AF100&lt;&gt;""),1,0)+IF(AND(AG100=AI100,AG100&lt;&gt;"",AI100&lt;&gt;""),1,0)+IF(AND(AJ100=AL100,AJ100&lt;&gt;"",AL100&lt;&gt;""),1,0)+IF(AND(AM100=AO100,AM100&lt;&gt;"",AO100&lt;&gt;""),1,0)+IF(AND(AP100=AR100,AP100&lt;&gt;"",AR100&lt;&gt;""),1,0)+IF(AND(AS100=AU100,AS100&lt;&gt;"",AU100&lt;&gt;""),1,0)+IF(AND(AV100=AX100,AV100&lt;&gt;"",AX100&lt;&gt;""),1,0)+IF(AND(AY100=BA100,AY100&lt;&gt;"",BA100&lt;&gt;""),1,0)+IF(AND(BB100=BD100,BB100&lt;&gt;"",BD100&lt;&gt;""),1,0)+IF(AND(BE100=BG100,BE100&lt;&gt;"",BG100&lt;&gt;""),1,0)+IF(AND(BH100=BJ100,BH100&lt;&gt;"",BJ100&lt;&gt;""),1,0)+IF(AND(BK100=BM100,BK100&lt;&gt;"",BM100&lt;&gt;""),1,0)+IF(AND(BN100=BP100,BN100&lt;&gt;"",BP100&lt;&gt;""),1,0)+IF(AND(BQ100=BS100,BQ100&lt;&gt;"",BS100&lt;&gt;""),1,0)+IF(AND(BT100=BV100,BT100&lt;&gt;"",BV100&lt;&gt;""),1,0)+BZ49</f>
        <v>0</v>
      </c>
      <c r="CA100" s="89">
        <f>IF(AND(D100&lt;&gt;"DF",C100&lt;E100),1,0)+IF(AND(G100&lt;&gt;"DF",F100&lt;H100),1,0)+IF(AND(J100&lt;&gt;"DF",I100&lt;K100),1,0)+IF(AND(M100&lt;&gt;"DF",L100&lt;N100),1,0)+IF(AND(P100&lt;&gt;"DF",O100&lt;Q100),1,0)+IF(AND(S100&lt;&gt;"DF",R100&lt;T100),1,0)+IF(AND(V100&lt;&gt;"DF",U100&lt;W100),1,0)+IF(AND(Y100&lt;&gt;"DF",X100&lt;Z100),1,0)+IF(AND(AB100&lt;&gt;"DF",AA100&lt;AC100),1,0)+IF(AND(AE100&lt;&gt;"DF",AD100&lt;AF100),1,0)+IF(AND(AH100&lt;&gt;"DF",AG100&lt;AI100),1,0)+IF(AND(AK100&lt;&gt;"DF",AJ100&lt;AL100),1,0)+IF(AND(AN100&lt;&gt;"DF",AM100&lt;AO100),1,0)+IF(AND(AQ100&lt;&gt;"DF",AP100&lt;AR100),1,0)+IF(AND(AT100&lt;&gt;"DF",AS100&lt;AU100),1,0)+IF(AND(AW100&lt;&gt;"DF",AV100&lt;AX100),1,0)+IF(AND(AZ100&lt;&gt;"DF",AY100&lt;BA100),1,0)+IF(AND(BC100&lt;&gt;"DF",BB100&lt;BD100),1,0)+IF(AND(BF100&lt;&gt;"DF",BE100&lt;BG100),1,0)+IF(AND(BI100&lt;&gt;"DF",BH100&lt;BJ100),1,0)+IF(AND(BL100&lt;&gt;"DF",BK100&lt;BM100),1,0)+IF(AND(BO100&lt;&gt;"DF",BN100&lt;BP100),1,0)+IF(AND(BR100&lt;&gt;"DF",BQ100&lt;BS100),1,0)+IF(AND(BU100&lt;&gt;"DF",BT100&lt;BV100),1,0)+CA49</f>
        <v>0</v>
      </c>
      <c r="CB100" s="93">
        <f>IF(AND(D100="DF",C100&gt;E100),1,0)+IF(AND(G100="DF",F100&gt;H100),1,0)+IF(AND(J100="DF",I100&gt;K100),1,0)+IF(AND(M100="DF",L100&gt;N100),1,0)+IF(AND(P100="DF",O100&gt;Q100),1,0)+IF(AND(S100="DF",R100&gt;T100),1,0)+IF(AND(V100="DF",U100&gt;W100),1,0)+IF(AND(Y100="DF",X100&gt;Z100),1,0)+IF(AND(AB100="DF",AA100&gt;AC100),1,0)+IF(AND(AE100="DF",AD100&gt;AF100),1,0)+IF(AND(AH100="DF",AG100&gt;AI100),1,0)+IF(AND(AK100="DF",AJ100&gt;AL100),1,0)+IF(AND(AN100="DF",AM100&gt;AO100),1,0)+IF(AND(AQ100="DF",AP100&gt;AR100),1,0)+IF(AND(AT100="DF",AS100&gt;AU100),1,0)+IF(AND(AW100="DF",AV100&gt;AX100),1,0)+IF(AND(AZ100="DF",AY100&gt;BA100),1,0)+IF(AND(BC100="DF",BB100&gt;BD100),1,0)+IF(AND(BF100="DF",BE100&gt;BG100),1,0)+IF(AND(BI100="DF",BH100&gt;BJ100),1,0)+IF(AND(BL100="DF",BK100&gt;BM100),1,0)+IF(AND(BO100="DF",BN100&gt;BP100),1,0)+IF(AND(BR100="DF",BQ100&gt;BS100),1,0)+IF(AND(BU100="DF",BT100&gt;BV100),1,0)+CB49</f>
        <v>0</v>
      </c>
      <c r="CC100" s="93">
        <f>IF(AND(D100="DF",C100&lt;E100),1,0)+IF(AND(G100="DF",F100&lt;H100),1,0)+IF(AND(J100="DF",I100&lt;K100),1,0)+IF(AND(M100="DF",L100&lt;N100),1,0)+IF(AND(P100="DF",O100&lt;Q100),1,0)+IF(AND(S100="DF",R100&lt;T100),1,0)+IF(AND(V100="DF",U100&lt;W100),1,0)+IF(AND(Y100="DF",X100&lt;Z100),1,0)+IF(AND(AB100="DF",AA100&lt;AC100),1,0)+IF(AND(AE100="DF",AD100&lt;AF100),1,0)+IF(AND(AH100="DF",AG100&lt;AI100),1,0)+IF(AND(AK100="DF",AJ100&lt;AL100),1,0)+IF(AND(AN100="DF",AM100&lt;AO100),1,0)+IF(AND(AQ100="DF",AP100&lt;AR100),1,0)+IF(AND(AT100="DF",AS100&lt;AU100),1,0)+IF(AND(AW100="DF",AV100&lt;AX100),1,0)+IF(AND(AZ100="DF",AY100&lt;BA100),1,0)+IF(AND(BC100="DF",BB100&lt;BD100),1,0)+IF(AND(BF100="DF",BE100&lt;BG100),1,0)+IF(AND(BI100="DF",BH100&lt;BJ100),1,0)+IF(AND(BL100="DF",BK100&lt;BM100),1,0)+IF(AND(BO100="DF",BN100&lt;BP100),1,0)+IF(AND(BR100="DF",BQ100&lt;BS100),1,0)+IF(AND(BU100="DF",BT100&lt;BV100),1,0)+CC49</f>
        <v>0</v>
      </c>
      <c r="CD100" s="97">
        <f>SUM(C100)+SUM(F100)+SUM(I100)+SUM(L100)+SUM(O100)+SUM(R100)+SUM(U100)+SUM(X100)+SUM(AA100)+SUM(AD100)+SUM(AG100)+SUM(AJ100)+SUM(AM100)+SUM(AP100)+SUM(AS100)+SUM(AV100)+SUM(AY100)+SUM(BB100)+SUM(BE100)+SUM(BH100)+SUM(BK100)+SUM(BN100)+SUM(BQ100)+SUM(BT100)+CD49</f>
        <v>0</v>
      </c>
      <c r="CE100" s="97">
        <f>SUM(E100)+SUM(H100)+SUM(K100)+SUM(N100)+SUM(Q100)+SUM(T100)+SUM(W100)+SUM(Z100)+SUM(AC100)+SUM(AF100)+SUM(AI100)+SUM(AL100)+SUM(AO100)+SUM(AR100)+SUM(AU100)+SUM(AX100)+SUM(BA100)+SUM(BD100)+SUM(BG100)+SUM(BJ100)+SUM(BM100)+SUM(BP100)+SUM(BS100)+SUM(BV100)+CE49</f>
        <v>0</v>
      </c>
      <c r="CF100" s="101">
        <f>CD100-CE100</f>
        <v>0</v>
      </c>
      <c r="CG100" s="105">
        <f>SUM(BY100*$BY$5)+SUM(BZ100*$BZ$5)+SUM(CA100*$CA$5)+SUM(CB100*$CB$5)+SUM(CC100*$CC$5)</f>
        <v>0</v>
      </c>
      <c r="CH100" s="19"/>
      <c r="CI100" s="129">
        <f>SUM(CL100:CU100)</f>
        <v>0</v>
      </c>
      <c r="CJ100" s="129">
        <f>(CW100+CY100)-(CX100+CZ100)</f>
        <v>0</v>
      </c>
      <c r="CK100" s="19"/>
      <c r="CL100" s="140">
        <f>IF(AND(CG100=$CG$60,C100&gt;E100,D100="-"),$BY$5,0)+IF(AND(CG100=$CG$62,F100&gt;H100,G100="-"),$BY$5,0)+IF(AND(CG100=$CG$64,I100&gt;K100,J100="-"),$BY$5,0)+IF(AND(CG100=$CG$66,L100&gt;N100,M100="-"),$BY$5,0)+IF(AND(CG100=$CG$68,O100&gt;Q100,P100="-"),$BY$5,0)+IF(AND(CG100=$CG$70,R100&gt;T100,S100="-"),$BY$5,0)+IF(AND(CG100=$CG$72,U100&gt;W100,V100="-"),$BY$5,0)+IF(AND(CG100=$CG$74,X100&gt;Z100,Y100="-"),$BY$5,0)+IF(AND(CG100=$CG$76,AA100&gt;AC100,AB100="-"),$BY$5,0)+IF(AND(CG100=$CG$78,AD100&gt;AF100,AE100="-"),$BY$5,0)+IF(AND(CG100=$CG$80,AG100&gt;AI100,AH100="-"),$BY$5,0)+IF(AND(CG100=$CG$82,AJ100&gt;AL100,AK100="-"),$BY$5,0)+IF(AND(CG100=$CG$84,AM100&gt;AO100,AN100="-"),$BY$5,0)+IF(AND(CG100=$CG$86,AP100&gt;AR100,AQ100="-"),$BY$5,0)+IF(AND(CG100=$CG$88,AS100&gt;AU100,AT100="-"),$BY$5,0)+IF(AND(CG100=$CG$90,AV100&gt;AX100,AW100="-"),$BY$5,0)+IF(AND(CG100=$CG$92,AY100&gt;BA100,AZ100="-"),$BY$5,0)+IF(AND(CG100=$CG$94,BB100&gt;BD100,BC100="-"),$BY$5,0)+IF(AND(CG100=$CG$96,BE100&gt;BG100,BF100="-"),$BY$5,0)+IF(AND(CG100=$CG$98,BH100&gt;BJ100,BI100="-"),$BY$5,0)+IF(AND(CG100=$CG$100,BK100&gt;BM100,BL100="-"),$BY$5,0)+IF(AND(CG100=$CG$102,BN100&gt;BP100,BO100="-"),$BY$5,0)+IF(AND(CG100=$CG$104,BQ100&gt;BS100,BR100="-"),$BY$5,0)+IF(AND(CG100=$CG$106,BT100&gt;BV100,BU100="-"),$BY$5,0)</f>
        <v>0</v>
      </c>
      <c r="CM100" s="141">
        <f>IF(AND(CG100=$CG$60,C100=E100,E100&lt;&gt;"",D100="-"),$BZ$5,0)+IF(AND(CG100=$CG$62,F100=H100,H100&lt;&gt;"",G100="-"),$BZ$5,0)+IF(AND(CG100=$CG$64,I100=K100,K100&lt;&gt;"",J100="-"),$BZ$5,0)+IF(AND(CG100=$CG$66,L100=N100,N100&lt;&gt;"",M100="-"),$BZ$5,0)+IF(AND(CG100=$CG$68,O100=Q100,Q100&lt;&gt;"",P100="-"),$BZ$5,0)+IF(AND(CG100=$CG$70,R100=T100,T100&lt;&gt;"",S100="-"),$BZ$5,0)+IF(AND(CG100=$CG$72,U100=W100,W100&lt;&gt;"",V100="-"),$BZ$5,0)+IF(AND(CG100=$CG$74,X100=Z100,Z100&lt;&gt;"",Y100="-"),$BZ$5,0)+IF(AND(CG100=$CG$76,AA100=AC100,AC100&lt;&gt;"",AB100="-"),$BZ$5,0)+IF(AND(CG100=$CG$78,AD100=AF100,AF100&lt;&gt;"",AE100="-"),$BZ$5,0)+IF(AND(CG100=$CG$80,AG100=AI100,AI100&lt;&gt;"",AH100="-"),$BZ$5,0)+IF(AND(CG100=$CG$82,AJ100=AL100,AL100&lt;&gt;"",AK100="-"),$BZ$5,0)+IF(AND(CG100=$CG$84,AM100=AO100,AO100&lt;&gt;"",AN100="-"),$BZ$5,0)+IF(AND(CG100=$CG$86,AP100=AR100,AR100&lt;&gt;"",AQ100="-"),$BZ$5,0)+IF(AND(CG100=$CG$88,AS100=AU100,AU100&lt;&gt;"",AT100="-"),$BZ$5,0)+IF(AND(CG100=$CG$90,AV100=AX100,AX100&lt;&gt;"",AW100="-"),$BZ$5,0)+IF(AND(CG100=$CG$92,AY100=BA100,BA100&lt;&gt;"",AZ100="-"),$BZ$5,0)+IF(AND(CG100=$CG$94,BB100=BD100,BD100&lt;&gt;"",BC100="-"),$BZ$5,0)+IF(AND(CG100=$CG$96,BE100=BG100,BG100&lt;&gt;"",BF100="-"),$BZ$5,0)+IF(AND(CG100=$CG$98,BH100=BJ100,BJ100&lt;&gt;"",BI100="-"),$BZ$5,0)+IF(AND(CG100=$CG$100,BK100=BM100,BM100&lt;&gt;"",BL100="-"),$BZ$5,0)+IF(AND(CG100=$CG$102,BN100=BP100,BP100&lt;&gt;"",BO100="-"),$BZ$5,0)+IF(AND(CG100=$CG$104,BQ100=BS100,BS100&lt;&gt;"",BR100="-"),$BZ$5,0)+IF(AND(CG100=$CG$106,BT100=BV100,BV100&lt;&gt;"",BU100="-"),$BZ$5,0)</f>
        <v>0</v>
      </c>
      <c r="CN100" s="141">
        <f>IF(AND(CG100=$CG$60,C100&lt;E100,D100="-"),$CA$5,0)+IF(AND(CG100=$CG$62,F100&lt;H100,G100="-"),$CA$5,0)+IF(AND(CG100=$CG$64,I100&lt;K100,J100="-"),$CA$5,0)+IF(AND(CG100=$CG$66,L100&lt;N100,M100="-"),$CA$5,0)+IF(AND(CG100=$CG$68,O100&lt;Q100,P100="-"),$CA$5,0)+IF(AND(CG100=$CG$70,R100&lt;T100,S100="-"),$CA$5,0)+IF(AND(CG100=$CG$72,U100&lt;W100,V100="-"),$CA$5,0)+IF(AND(CG100=$CG$74,X100&lt;Z100,Y100="-"),$CA$5,0)+IF(AND(CG100=$CG$76,AA100&lt;AC100,AB100="-"),$CA$5,0)+IF(AND(CG100=$CG$78,AD100&lt;AF100,AE100="-"),$CA$5,0)+IF(AND(CG100=$CG$80,AG100&lt;AI100,AH100="-"),$CA$5,0)+IF(AND(CG100=$CG$82,AJ100&lt;AL100,AK100="-"),$CA$5,0)+IF(AND(CG100=$CG$84,AM100&lt;AO100,AN100="-"),$CA$5,0)+IF(AND(CG100=$CG$86,AP100&lt;AR100,AQ100="-"),$CA$5,0)+IF(AND(CG100=$CG$88,AS100&lt;AU100,AT100="-"),$CA$5,0)+IF(AND(CG100=$CG$90,AV100&lt;AX100,AW100="-"),$CA$5,0)+IF(AND(CG100=$CG$92,AY100&lt;BA100,AZ100="-"),$CA$5,0)+IF(AND(CG100=$CG$94,BB100&lt;BD100,BC100="-"),$CA$5,0)+IF(AND(CG100=$CG$96,BE100&lt;BG100,BF100="-"),$CA$5,0)+IF(AND(CG100=$CG$98,BH100&lt;BJ100,BI100="-"),$CA$5,0)+IF(AND(CG100=$CG$100,BK100&lt;BM100,BL100="-"),$CA$5,0)+IF(AND(CG100=$CG$102,BN100&lt;BP100,BO100="-"),$CA$5,0)+IF(AND(CG100=$CG$104,BQ100&lt;BS100,BR100="-"),$CA$5,0)+IF(AND(CG100=$CG$106,BT100&lt;BV100,BU100="-"),$CA$5,0)</f>
        <v>0</v>
      </c>
      <c r="CO100" s="141">
        <f>IF(AND(CG100=$CG$60,C100&gt;E100,D100="DF"),$CB$5,0)+IF(AND(CG100=$CG$62,F100&gt;H100,G100="DF"),$CB$5,0)+IF(AND(CG100=$CG$64,I100&gt;K100,J100="DF"),$CB$5,0)+IF(AND(CG100=$CG$66,L100&gt;N100,M100="DF"),$CB$5,0)+IF(AND(CG100=$CG$68,O100&gt;Q100,P100="DF"),$CB$5,0)+IF(AND(CG100=$CG$70,R100&gt;T100,S100="DF"),$CB$5,0)+IF(AND(CG100=$CG$72,U100&gt;W100,V100="DF"),$CB$5,0)+IF(AND(CG100=$CG$74,X100&gt;Z100,Y100="DF"),$CB$5,0)+IF(AND(CG100=$CG$76,AA100&gt;AC100,AB100="DF"),$CB$5,0)+IF(AND(CG100=$CG$78,AD100&gt;AF100,AE100="DF"),$CB$5,0)+IF(AND(CG100=$CG$80,AG100&gt;AI100,AH100="DF"),$CB$5,0)+IF(AND(CG100=$CG$82,AJ100&gt;AL100,AK100="DF"),$CB$5,0)+IF(AND(CG100=$CG$84,AM100&gt;AO100,AN100="DF"),$CB$5,0)+IF(AND(CG100=$CG$86,AP100&gt;AR100,AQ100="DF"),$CB$5,0)+IF(AND(CG100=$CG$88,AS100&gt;AU100,AT100="DF"),$CB$5,0)+IF(AND(CG100=$CG$90,AV100&gt;AX100,AW100="DF"),$CB$5,0)+IF(AND(CG100=$CG$92,AY100&gt;BA100,AZ100="DF"),$CB$5,0)+IF(AND(CG100=$CG$94,BB100&gt;BD100,BC100="DF"),$CB$5,0)+IF(AND(CG100=$CG$96,BE100&gt;BG100,BF100="DF"),$CB$5,0)+IF(AND(CG100=$CG$98,BH100&gt;BJ100,BI100="DF"),$CB$5,0)+IF(AND(CG100=$CG$100,BK100&gt;BM100,BL100="DF"),$CB$5,0)+IF(AND(CG100=$CG$102,BN100&gt;BP100,BO100="DF"),$CB$5,0)+IF(AND(CG100=$CG$104,BQ100&gt;BS100,BR100="DF"),$CB$5,0)+IF(AND(CG100=$CG$106,BT100&gt;BV100,BU100="DF"),$CB$5,0)</f>
        <v>0</v>
      </c>
      <c r="CP100" s="142">
        <f>IF(AND(CG100=$CG$60,C100&lt;E100,D100="DF"),$CC$5,0)+IF(AND(CG100=$CG$62,F100&lt;H100,G100="DF"),$CC$5,0)+IF(AND(CG100=$CG$64,I100&lt;K100,J100="DF"),$CC$5,0)+IF(AND(CG100=$CG$66,L100&lt;N100,M100="DF"),$CC$5,0)+IF(AND(CG100=$CG$68,O100&lt;Q100,P100="DF"),$CC$5,0)+IF(AND(CG100=$CG$70,R100&lt;T100,S100="DF"),$CC$5,0)+IF(AND(CG100=$CG$72,U100&lt;W100,V100="DF"),$CC$5,0)+IF(AND(CG100=$CG$74,X100&lt;Z100,Y100="DF"),$CC$5,0)+IF(AND(CG100=$CG$76,AA100&lt;AC100,AB100="DF"),$CC$5,0)+IF(AND(CG100=$CG$78,AD100&lt;AF100,AE100="DF"),$CC$5,0)+IF(AND(CG100=$CG$80,AG100&lt;AI100,AH100="DF"),$CC$5,0)+IF(AND(CG100=$CG$82,AJ100&lt;AL100,AK100="DF"),$CC$5,0)+IF(AND(CG100=$CG$84,AM100&lt;AO100,AN100="DF"),$CC$5,0)+IF(AND(CG100=$CG$86,AP100&lt;AR100,AQ100="DF"),$CC$5,0)+IF(AND(CG100=$CG$88,AS100&lt;AU100,AT100="DF"),$CC$5,0)+IF(AND(CG100=$CG$90,AV100&lt;AX100,AW100="DF"),$CC$5,0)+IF(AND(CG100=$CG$92,AY100&lt;BA100,AZ100="DF"),$CC$5,0)+IF(AND(CG100=$CG$94,BB100&lt;BD100,BC100="DF"),$CC$5,0)+IF(AND(CG100=$CG$96,BE100&lt;BG100,BF100="DF"),$CC$5,0)+IF(AND(CG100=$CG$98,BH100&lt;BJ100,BI100="DF"),$CC$5,0)+IF(AND(CG100=$CG$100,BK100&lt;BM100,BL100="DF"),$CC$5,0)+IF(AND(CG100=$CG$102,BN100&lt;BP100,BO100="DF"),$CC$5,0)+IF(AND(CG100=$CG$104,BQ100&lt;BS100,BR100="DF"),$CC$5,0)+IF(AND(CG100=$CG$106,BT100&lt;BV100,BU100="DF"),$CC$5,0)</f>
        <v>0</v>
      </c>
      <c r="CQ100" s="146">
        <f>IF(AND(CG100=$CG$60,C49&gt;E49,D49="-"),$BY$5,0)+IF(AND(CG100=$CG$62,F49&gt;H49,G49="-"),$BY$5,0)+IF(AND(CG100=$CG$64,I49&gt;K49,J49="-"),$BY$5,0)+IF(AND(CG100=$CG$66,L49&gt;N49,M49="-"),$BY$5,0)+IF(AND(CG100=$CG$68,O49&gt;Q49,P49="-"),$BY$5,0)+IF(AND(CG100=$CG$70,R49&gt;T49,S49="-"),$BY$5,0)+IF(AND(CG100=$CG$72,U49&gt;W49,V49="-"),$BY$5,0)+IF(AND(CG100=$CG$74,X49&gt;Z49,Y49="-"),$BY$5,0)+IF(AND(CG100=$CG$76,AA49&gt;AC49,AB49="-"),$BY$5,0)+IF(AND(CG100=$CG$78,AD49&gt;AF49,AE49="-"),$BY$5,0)+IF(AND(CG100=$CG$80,AG49&gt;AI49,AH49="-"),$BY$5,0)+IF(AND(CG100=$CG$82,AJ49&gt;AL49,AK49="-"),$BY$5,0)+IF(AND(CG100=$CG$84,AM49&gt;AO49,AN49="-"),$BY$5,0)+IF(AND(CG100=$CG$86,AP49&gt;AR49,AQ49="-"),$BY$5,0)+IF(AND(CG100=$CG$88,AS49&gt;AU49,AT49="-"),$BY$5,0)+IF(AND(CG100=$CG$90,AV49&gt;AX49,AW49="-"),$BY$5,0)+IF(AND(CG100=$CG$92,AY49&gt;BA49,AZ49="-"),$BY$5,0)+IF(AND(CG100=$CG$94,BB49&gt;BD49,BC49="-"),$BY$5,0)+IF(AND(CG100=$CG$96,BE49&gt;BG49,BF49="-"),$BY$5,0)+IF(AND(CG100=$CG$98,BH49&gt;BJ49,BI49="-"),$BY$5,0)+IF(AND(CG100=$CG$100,BK49&gt;BM49,BL49="-"),$BY$5,0)+IF(AND(CG100=$CG$102,BN49&gt;BP49,BO49="-"),$BY$5,0)+IF(AND(CG100=$CG$104,BQ49&gt;BS49,BR49="-"),$BY$5,0)+IF(AND(CG100=$CG$106,BT49&gt;BV49,BU49="-"),$BY$5,0)</f>
        <v>0</v>
      </c>
      <c r="CR100" s="147">
        <f>IF(AND(CG100=$CG$60,C49=E49,E49&lt;&gt;"",D49="-"),$BZ$5,0)+IF(AND(CG100=$CG$62,F49=H49,H49&lt;&gt;"",G49="-"),$BZ$5,0)+IF(AND(CG100=$CG$64,I49=K49,K49&lt;&gt;"",J49="-"),$BZ$5,0)+IF(AND(CG100=$CG$66,L49=N49,N49&lt;&gt;"",M49="-"),$BZ$5,0)+IF(AND(CG100=$CG$68,O49=Q49,Q49&lt;&gt;"",P49="-"),$BZ$5,0)+IF(AND(CG100=$CG$70,R49=T49,T49&lt;&gt;"",S49="-"),$BZ$5,0)+IF(AND(CG100=$CG$72,U49=W49,W49&lt;&gt;"",V49="-"),$BZ$5,0)+IF(AND(CG100=$CG$74,X49=Z49,Z49&lt;&gt;"",Y49="-"),$BZ$5,0)+IF(AND(CG100=$CG$76,AA49=AC49,AC49&lt;&gt;"",AB49="-"),$BZ$5,0)+IF(AND(CG100=$CG$78,AD49=AF49,AF49&lt;&gt;"",AE49="-"),$BZ$5,0)+IF(AND(CG100=$CG$80,AG49=AI49,AI49&lt;&gt;"",AH49="-"),$BZ$5,0)+IF(AND(CG100=$CG$82,AJ49=AL49,AL49&lt;&gt;"",AK49="-"),$BZ$5,0)+IF(AND(CG100=$CG$84,AM49=AO49,AO49&lt;&gt;"",AN49="-"),$BZ$5,0)+IF(AND(CG100=$CG$86,AP49=AR49,AR49&lt;&gt;"",AQ49="-"),$BZ$5,0)+IF(AND(CG100=$CG$88,AS49=AU49,AU49&lt;&gt;"",AT49="-"),$BZ$5,0)+IF(AND(CG100=$CG$90,AV49=AX49,AX49&lt;&gt;"",AW49="-"),$BZ$5,0)+IF(AND(CG100=$CG$92,AY49=BA49,BA49&lt;&gt;"",AZ49="-"),$BZ$5,0)+IF(AND(CG100=$CG$94,BB49=BD49,BD49&lt;&gt;"",BC49="-"),$BZ$5,0)+IF(AND(CG100=$CG$96,BE49=BG49,BG49&lt;&gt;"",BF49="-"),$BZ$5,0)+IF(AND(CG100=$CG$98,BH49=BJ49,BJ49&lt;&gt;"",BI49="-"),$BZ$5,0)+IF(AND(CG100=$CG$100,BK49=BM49,BM49&lt;&gt;"",BL49="-"),$BZ$5,0)+IF(AND(CG100=$CG$102,BN49=BP49,BP49&lt;&gt;"",BO49="-"),$BZ$5,0)+IF(AND(CG100=$CG$104,BQ49=BS49,BS49&lt;&gt;"",BR49="-"),$BZ$5,0)+IF(AND(CG100=$CG$106,BT49=BV49,BV49&lt;&gt;"",BU49="-"),$BZ$5,0)</f>
        <v>0</v>
      </c>
      <c r="CS100" s="147">
        <f>IF(AND(CG100=$CG$60,C49&lt;E49,D49="-"),$CA$5,0)+IF(AND(CG100=$CG$62,F49&lt;H49,G49="-"),$CA$5,0)+IF(AND(CG100=$CG$64,I49&lt;K49,J49="-"),$CA$5,0)+IF(AND(CG100=$CG$66,L49&lt;N49,M49="-"),$CA$5,0)+IF(AND(CG100=$CG$68,O49&lt;Q49,P49="-"),$CA$5,0)+IF(AND(CG100=$CG$70,R49&lt;T49,S49="-"),$CA$5,0)+IF(AND(CG100=$CG$72,U49&lt;W49,V49="-"),$CA$5,0)+IF(AND(CG100=$CG$74,X49&lt;Z49,Y49="-"),$CA$5,0)+IF(AND(CG100=$CG$76,AA49&lt;AC49,AB49="-"),$CA$5,0)+IF(AND(CG100=$CG$78,AD49&lt;AF49,AE49="-"),$CA$5,0)+IF(AND(CG100=$CG$80,AG49&lt;AI49,AH49="-"),$CA$5,0)+IF(AND(CG100=$CG$82,AJ49&lt;AL49,AK49="-"),$CA$5,0)+IF(AND(CG100=$CG$84,AM49&lt;AO49,AN49="-"),$CA$5,0)+IF(AND(CG100=$CG$86,AP49&lt;AR49,AQ49="-"),$CA$5,0)+IF(AND(CG100=$CG$88,AS49&lt;AU49,AT49="-"),$CA$5,0)+IF(AND(CG100=$CG$90,AV49&lt;AX49,AW49="-"),$CA$5,0)+IF(AND(CG100=$CG$92,AY49&lt;BA49,AZ49="-"),$CA$5,0)+IF(AND(CG100=$CG$94,BB49&lt;BD49,BC49="-"),$CA$5,0)+IF(AND(CG100=$CG$96,BE49&lt;BG49,BF49="-"),$CA$5,0)+IF(AND(CG100=$CG$98,BH49&lt;BJ49,BI49="-"),$CA$5,0)+IF(AND(CG100=$CG$100,BK49&lt;BM49,BL49="-"),$CA$5,0)+IF(AND(CG100=$CG$102,BN49&lt;BP49,BO49="-"),$CA$5,0)+IF(AND(CG100=$CG$104,BQ49&lt;BS49,BR49="-"),$CA$5,0)+IF(AND(CG100=$CG$106,BT49&lt;BV49,BU49="-"),$CA$5,0)</f>
        <v>0</v>
      </c>
      <c r="CT100" s="147">
        <f>IF(AND(CG100=$CG$60,C49&gt;E49,D49="DF"),$CB$5,0)+IF(AND(CG100=$CG$62,F49&gt;H49,G49="DF"),$CB$5,0)+IF(AND(CG100=$CG$64,I49&gt;K49,J49="DF"),$CB$5,0)+IF(AND(CG100=$CG$66,L49&gt;N49,M49="DF"),$CB$5,0)+IF(AND(CG100=$CG$68,O49&gt;Q49,P49="DF"),$CB$5,0)+IF(AND(CG100=$CG$70,R49&gt;T49,S49="DF"),$CB$5,0)+IF(AND(CG100=$CG$72,U49&gt;W49,V49="DF"),$CB$5,0)+IF(AND(CG100=$CG$74,X49&gt;Z49,Y49="DF"),$CB$5,0)+IF(AND(CG100=$CG$76,AA49&gt;AC49,AB49="DF"),$CB$5,0)+IF(AND(CG100=$CG$78,AD49&gt;AF49,AE49="DF"),$CB$5,0)+IF(AND(CG100=$CG$80,AG49&gt;AI49,AH49="DF"),$CB$5,0)+IF(AND(CG100=$CG$82,AJ49&gt;AL49,AK49="DF"),$CB$5,0)+IF(AND(CG100=$CG$84,AM49&gt;AO49,AN49="DF"),$CB$5,0)+IF(AND(CG100=$CG$86,AP49&gt;AR49,AQ49="DF"),$CB$5,0)+IF(AND(CG100=$CG$88,AS49&gt;AU49,AT49="DF"),$CB$5,0)+IF(AND(CG100=$CG$90,AV49&gt;AX49,AW49="DF"),$CB$5,0)+IF(AND(CG100=$CG$92,AY49&gt;BA49,AZ49="DF"),$CB$5,0)+IF(AND(CG100=$CG$94,BB49&gt;BD49,BC49="DF"),$CB$5,0)+IF(AND(CG100=$CG$96,BE49&gt;BG49,BF49="DF"),$CB$5,0)+IF(AND(CG100=$CG$98,BH49&gt;BJ49,BI49="DF"),$CB$5,0)+IF(AND(CG100=$CG$100,BK49&gt;BM49,BL49="DF"),$CB$5,0)+IF(AND(CG100=$CG$102,BN49&gt;BP49,BO49="DF"),$CB$5,0)+IF(AND(CG100=$CG$104,BQ49&gt;BS49,BR49="DF"),$CB$5,0)+IF(AND(CG100=$CG$106,BT49&gt;BV49,BU49="DF"),$CB$5,0)</f>
        <v>0</v>
      </c>
      <c r="CU100" s="148">
        <f>IF(AND(CG100=$CG$60,C49&lt;E49,D49="DF"),$CC$5,0)+IF(AND(CG100=$CG$62,F49&lt;H49,G49="DF"),$CC$5,0)+IF(AND(CG100=$CG$64,I49&lt;K49,J49="DF"),$CC$5,0)+IF(AND(CG100=$CG$66,L49&lt;N49,M49="DF"),$CC$5,0)+IF(AND(CG100=$CG$68,O49&lt;Q49,P49="DF"),$CC$5,0)+IF(AND(CG100=$CG$70,R49&lt;T49,S49="DF"),$CC$5,0)+IF(AND(CG100=$CG$72,U49&lt;W49,V49="DF"),$CC$5,0)+IF(AND(CG100=$CG$74,X49&lt;Z49,Y49="DF"),$CC$5,0)+IF(AND(CG100=$CG$76,AA49&lt;AC49,AB49="DF"),$CC$5,0)+IF(AND(CG100=$CG$78,AD49&lt;AF49,AE49="DF"),$CC$5,0)+IF(AND(CG100=$CG$80,AG49&lt;AI49,AH49="DF"),$CC$5,0)+IF(AND(CG100=$CG$82,AJ49&lt;AL49,AK49="DF"),$CC$5,0)+IF(AND(CG100=$CG$84,AM49&lt;AO49,AN49="DF"),$CC$5,0)+IF(AND(CG100=$CG$86,AP49&lt;AR49,AQ49="DF"),$CC$5,0)+IF(AND(CG100=$CG$88,AS49&lt;AU49,AT49="DF"),$CC$5,0)+IF(AND(CG100=$CG$90,AV49&lt;AX49,AW49="DF"),$CC$5,0)+IF(AND(CG100=$CG$92,AY49&lt;BA49,AZ49="DF"),$CC$5,0)+IF(AND(CG100=$CG$94,BB49&lt;BD49,BC49="DF"),$CC$5,0)+IF(AND(CG100=$CG$96,BE49&lt;BG49,BF49="DF"),$CC$5,0)+IF(AND(CG100=$CG$98,BH49&lt;BJ49,BI49="DF"),$CC$5,0)+IF(AND(CG100=$CG$100,BK49&lt;BM49,BL49="DF"),$CC$5,0)+IF(AND(CG100=$CG$102,BN49&lt;BP49,BO49="DF"),$CC$5,0)+IF(AND(CG100=$CG$104,BQ49&lt;BS49,BR49="DF"),$CC$5,0)+IF(AND(CG100=$CG$106,BT49&lt;BV49,BU49="DF"),$CC$5,0)</f>
        <v>0</v>
      </c>
      <c r="CV100" s="19"/>
      <c r="CW100" s="156">
        <f>IF(AND(CG100=$CG$60),SUM(C100),0)+IF(AND(CG100=$CG$62),SUM(F100),0)+IF(AND(CG100=$CG$64),SUM(I100),0)+IF(AND(CG100=$CG$66),SUM(L100),0)+IF(AND(CG100=$CG$68),SUM(O100),0)+IF(AND(CG100=$CG$70),SUM(R100),0)+IF(AND(CG100=$CG$72),SUM(U100),0)+IF(AND(CG100=$CG$74),SUM(X100),0)+IF(AND(CG100=$CG$76),SUM(AA100),0)+IF(AND(CG100=$CG$78),SUM(AD100),0)+IF(AND(CG100=$CG$80),SUM(AG100),0)+IF(AND(CG100=$CG$82),SUM(AJ100),0)+IF(AND(CG100=$CG$84),SUM(AM100),0)+IF(AND(CG100=$CG$86),SUM(AP100),0)+IF(AND(CG100=$CG$88),SUM(AS100),0)+IF(AND(CG100=$CG$90),SUM(AV100),0)+IF(AND(CG100=$CG$92),SUM(AY100),0)+IF(AND(CG100=$CG$94),SUM(BB100),0)+IF(AND(CG100=$CG$96),SUM(BE100),0)+IF(AND(CG100=$CG$98),SUM(BH100),0)+IF(AND(CG100=$CG$100),SUM(BK100),0)+IF(AND(CG100=$CG$102),SUM(BN100),0)+IF(AND(CG100=$CG$104),SUM(BQ100),0)+IF(AND(CG100=$CG$106),SUM(BT100),0)</f>
        <v>0</v>
      </c>
      <c r="CX100" s="136">
        <f>IF(AND(CG100=$CG$60),SUM(E100),0)+IF(AND(CG100=$CG$62),SUM(H100),0)+IF(AND(CG100=$CG$64),SUM(K100),0)+IF(AND(CG100=$CG$66),SUM(N100),0)+IF(AND(CG100=$CG$68),SUM(Q100),0)+IF(AND(CG100=$CG$70),SUM(T100),0)+IF(AND(CG100=$CG$72),SUM(W100),0)+IF(AND(CG100=$CG$74),SUM(Z100),0)+IF(AND(CG100=$CG$76),SUM(AC100),0)+IF(AND(CG100=$CG$78),SUM(AF100),0)+IF(AND(CG100=$CG$80),SUM(AI100),0)+IF(AND(CG100=$CG$82),SUM(AL100),0)+IF(AND(CG100=$CG$84),SUM(AO100),0)+IF(AND(CG100=$CG$86),SUM(AR100),0)+IF(AND(CG100=$CG$88),SUM(AU100),0)+IF(AND(CG100=$CG$90),SUM(AX100),0)+IF(AND(CG100=$CG$92),SUM(BA100),0)+IF(AND(CG100=$CG$94),SUM(BD100),0)+IF(AND(CG100=$CG$96),SUM(BG100),0)+IF(AND(CG100=$CG$98),SUM(BJ100),0)+IF(AND(CG100=$CG$100),SUM(BM100),0)+IF(AND(CG100=$CG$102),SUM(BP100),0)+IF(AND(CG100=$CG$104),SUM(BS100),0)+IF(AND(CG100=$CG$106),SUM(BV100),0)</f>
        <v>0</v>
      </c>
      <c r="CY100" s="159">
        <f>IF(AND(CG100=$CG$60),SUM(C49),0)+IF(AND(CG100=$CG$62),SUM(F49),0)+IF(AND(CG100=$CG$64),SUM(I49),0)+IF(AND(CG100=$CG$66),SUM(L49),0)+IF(AND(CG100=$CG$68),SUM(O49),0)+IF(AND(CG100=$CG$70),SUM(R49),0)+IF(AND(CG100=$CG$72),SUM(U49),0)+IF(AND(CG100=$CG$74),SUM(X49),0)+IF(AND(CG100=$CG$76),SUM(AA49),0)+IF(AND(CG100=$CG$78),SUM(AD49),0)+IF(AND(CG100=$CG$80),SUM(AG49),0)+IF(AND(CG100=$CG$82),SUM(AJ49),0)+IF(AND(CG100=$CG$84),SUM(AM49),0)+IF(AND(CG100=$CG$86),SUM(AP49),0)+IF(AND(CG100=$CG$88),SUM(AS49),0)+IF(AND(CG100=$CG$90),SUM(AV49),0)+IF(AND(CG100=$CG$92),SUM(AY49),0)+IF(AND(CG100=$CG$94),SUM(BB49),0)+IF(AND(CG100=$CG$96),SUM(BE49),0)+IF(AND(CG100=$CG$98),SUM(BH49),0)+IF(AND(CG100=$CG$100),SUM(BK49),0)+IF(AND(CG100=$CG$102),SUM(BN49),0)+IF(AND(CG100=$CG$104),SUM(BQ49),0)+IF(AND(CG100=$CG$106),SUM(BT49),0)</f>
        <v>0</v>
      </c>
      <c r="CZ100" s="148">
        <f>IF(AND(CG100=$CG$60),SUM(E49),0)+IF(AND(CG100=$CG$62),SUM(H49),0)+IF(AND(CG100=$CG$64),SUM(K49),0)+IF(AND(CG100=$CG$66),SUM(N49),0)+IF(AND(CG100=$CG$68),SUM(Q49),0)+IF(AND(CG100=$CG$70),SUM(T49),0)+IF(AND(CG100=$CG$72),SUM(W49),0)+IF(AND(CG100=$CG$74),SUM(Z49),0)+IF(AND(CG100=$CG$76),SUM(AC49),0)+IF(AND(CG100=$CG$78),SUM(AF49),0)+IF(AND(CG100=$CG$80),SUM(AI49),0)+IF(AND(CG100=$CG$82),SUM(AL49),0)+IF(AND(CG100=$CG$84),SUM(AO49),0)+IF(AND(CG100=$CG$86),SUM(AR49),0)+IF(AND(CG100=$CG$88),SUM(AU49),0)+IF(AND(CG100=$CG$90),SUM(AX49),0)+IF(AND(CG100=$CG$92),SUM(BA49),0)+IF(AND(CG100=$CG$94),SUM(BD49),0)+IF(AND(CG100=$CG$96),SUM(BG49),0)+IF(AND(CG100=$CG$98),SUM(BJ49),0)+IF(AND(CG100=$CG$100),SUM(BM49),0)+IF(AND(CG100=$CG$102),SUM(BP49),0)+IF(AND(CG100=$CG$104),SUM(BS49),0)+IF(AND(CG100=$CG$106),SUM(BV49),0)</f>
        <v>0</v>
      </c>
      <c r="DA100" s="19"/>
    </row>
    <row r="101" spans="2:105" ht="12" customHeight="1" x14ac:dyDescent="0.35">
      <c r="B101" s="431" t="str">
        <f t="shared" si="0"/>
        <v>EQUIPO V</v>
      </c>
      <c r="C101" s="474" t="str">
        <f>IF(BN59&lt;&gt;"",BN59,"")</f>
        <v/>
      </c>
      <c r="D101" s="475"/>
      <c r="E101" s="476"/>
      <c r="F101" s="434" t="str">
        <f>IF(BN61&lt;&gt;"",BN61,"")</f>
        <v/>
      </c>
      <c r="G101" s="435"/>
      <c r="H101" s="462"/>
      <c r="I101" s="434" t="str">
        <f>IF(BN63&lt;&gt;"",BN63,"")</f>
        <v/>
      </c>
      <c r="J101" s="435"/>
      <c r="K101" s="462"/>
      <c r="L101" s="434" t="str">
        <f>IF(BN65&lt;&gt;"",BN65,"")</f>
        <v/>
      </c>
      <c r="M101" s="435"/>
      <c r="N101" s="462"/>
      <c r="O101" s="434" t="str">
        <f>IF(BN67&lt;&gt;"",BN67,"")</f>
        <v/>
      </c>
      <c r="P101" s="435"/>
      <c r="Q101" s="462"/>
      <c r="R101" s="434" t="str">
        <f>IF(BN69&lt;&gt;"",BN69,"")</f>
        <v/>
      </c>
      <c r="S101" s="435"/>
      <c r="T101" s="462"/>
      <c r="U101" s="434" t="str">
        <f>IF(BN71&lt;&gt;"",BN71,"")</f>
        <v/>
      </c>
      <c r="V101" s="435"/>
      <c r="W101" s="462"/>
      <c r="X101" s="434" t="str">
        <f>IF(BN73&lt;&gt;"",BN73,"")</f>
        <v/>
      </c>
      <c r="Y101" s="435"/>
      <c r="Z101" s="462"/>
      <c r="AA101" s="434" t="str">
        <f>IF(BN75&lt;&gt;"",BN75,"")</f>
        <v/>
      </c>
      <c r="AB101" s="435"/>
      <c r="AC101" s="462"/>
      <c r="AD101" s="434" t="str">
        <f>IF(BN77&lt;&gt;"",BN77,"")</f>
        <v/>
      </c>
      <c r="AE101" s="435"/>
      <c r="AF101" s="462"/>
      <c r="AG101" s="434" t="str">
        <f>IF(BN79&lt;&gt;"",BN79,"")</f>
        <v/>
      </c>
      <c r="AH101" s="435"/>
      <c r="AI101" s="462"/>
      <c r="AJ101" s="434" t="str">
        <f>IF(BN81&lt;&gt;"",BN81,"")</f>
        <v/>
      </c>
      <c r="AK101" s="435"/>
      <c r="AL101" s="462"/>
      <c r="AM101" s="434" t="str">
        <f>IF(BN83&lt;&gt;"",BN83,"")</f>
        <v/>
      </c>
      <c r="AN101" s="435"/>
      <c r="AO101" s="462"/>
      <c r="AP101" s="434" t="str">
        <f>IF(BN85&lt;&gt;"",BN85,"")</f>
        <v/>
      </c>
      <c r="AQ101" s="435"/>
      <c r="AR101" s="462"/>
      <c r="AS101" s="434" t="str">
        <f>IF(BN87&lt;&gt;"",BN87,"")</f>
        <v/>
      </c>
      <c r="AT101" s="435"/>
      <c r="AU101" s="462"/>
      <c r="AV101" s="434" t="str">
        <f>IF(BN89&lt;&gt;"",BN89,"")</f>
        <v/>
      </c>
      <c r="AW101" s="435"/>
      <c r="AX101" s="462"/>
      <c r="AY101" s="434" t="str">
        <f>IF(BN91&lt;&gt;"",BN91,"")</f>
        <v/>
      </c>
      <c r="AZ101" s="435"/>
      <c r="BA101" s="462"/>
      <c r="BB101" s="434" t="str">
        <f>IF(BN93&lt;&gt;"",BN93,"")</f>
        <v/>
      </c>
      <c r="BC101" s="435"/>
      <c r="BD101" s="462"/>
      <c r="BE101" s="434" t="str">
        <f>IF(BN95&lt;&gt;"",BN95,"")</f>
        <v/>
      </c>
      <c r="BF101" s="435"/>
      <c r="BG101" s="462"/>
      <c r="BH101" s="434" t="str">
        <f>IF(BN97&lt;&gt;"",BN97,"")</f>
        <v/>
      </c>
      <c r="BI101" s="435"/>
      <c r="BJ101" s="462"/>
      <c r="BK101" s="434" t="str">
        <f>IF(BN99&lt;&gt;"",BN99,"")</f>
        <v/>
      </c>
      <c r="BL101" s="435"/>
      <c r="BM101" s="462"/>
      <c r="BN101" s="437"/>
      <c r="BO101" s="438"/>
      <c r="BP101" s="439"/>
      <c r="BQ101" s="471" t="str">
        <f>IF(ISNA(VLOOKUP(CONCATENATE($B101,BQ$58,"2"),'P&amp;R'!$N$8:$Q$1113,2,FALSE)), "", VLOOKUP(CONCATENATE($B101,BQ$58,"2"),'P&amp;R'!$N$8:$Q$1113,2,FALSE))</f>
        <v/>
      </c>
      <c r="BR101" s="472"/>
      <c r="BS101" s="473"/>
      <c r="BT101" s="471" t="str">
        <f>IF(ISNA(VLOOKUP(CONCATENATE($B101,BT$58,"2"),'P&amp;R'!$N$8:$Q$1113,2,FALSE)), "", VLOOKUP(CONCATENATE($B101,BT$58,"2"),'P&amp;R'!$N$8:$Q$1113,2,FALSE))</f>
        <v/>
      </c>
      <c r="BU101" s="472"/>
      <c r="BV101" s="473"/>
      <c r="BW101" s="162"/>
      <c r="BX101" s="85"/>
      <c r="BY101" s="88"/>
      <c r="BZ101" s="88"/>
      <c r="CA101" s="88"/>
      <c r="CB101" s="92"/>
      <c r="CC101" s="92"/>
      <c r="CD101" s="96"/>
      <c r="CE101" s="96"/>
      <c r="CF101" s="100"/>
      <c r="CG101" s="104"/>
      <c r="CH101" s="19"/>
      <c r="CI101" s="122"/>
      <c r="CJ101" s="122"/>
      <c r="CK101" s="19"/>
      <c r="CL101" s="137"/>
      <c r="CM101" s="138"/>
      <c r="CN101" s="138"/>
      <c r="CO101" s="138"/>
      <c r="CP101" s="139"/>
      <c r="CQ101" s="143"/>
      <c r="CR101" s="144"/>
      <c r="CS101" s="144"/>
      <c r="CT101" s="144"/>
      <c r="CU101" s="145"/>
      <c r="CV101" s="19"/>
      <c r="CW101" s="154"/>
      <c r="CX101" s="155"/>
      <c r="CY101" s="160"/>
      <c r="CZ101" s="161"/>
      <c r="DA101" s="19"/>
    </row>
    <row r="102" spans="2:105" ht="24.9" customHeight="1" x14ac:dyDescent="0.35">
      <c r="B102" s="432"/>
      <c r="C102" s="3" t="str">
        <f>IF(BP60&lt;&gt;"",BP60,"")</f>
        <v/>
      </c>
      <c r="D102" s="62" t="str">
        <f>IF(BO60&lt;&gt;"",BO60,"")</f>
        <v/>
      </c>
      <c r="E102" s="4" t="str">
        <f>IF(BN60&lt;&gt;"",BN60,"")</f>
        <v/>
      </c>
      <c r="F102" s="6" t="str">
        <f>IF(BP62&lt;&gt;"",BP62,"")</f>
        <v/>
      </c>
      <c r="G102" s="62" t="str">
        <f>IF(BO62&lt;&gt;"",BO62,"")</f>
        <v/>
      </c>
      <c r="H102" s="7" t="str">
        <f>IF(BN62&lt;&gt;"",BN62,"")</f>
        <v/>
      </c>
      <c r="I102" s="6" t="str">
        <f>IF(BP64&lt;&gt;"",BP64,"")</f>
        <v/>
      </c>
      <c r="J102" s="62" t="str">
        <f>IF(BO64&lt;&gt;"",BO64,"")</f>
        <v/>
      </c>
      <c r="K102" s="7" t="str">
        <f>IF(BN64&lt;&gt;"",BN64,"")</f>
        <v/>
      </c>
      <c r="L102" s="6" t="str">
        <f>IF(BP66&lt;&gt;"",BP66,"")</f>
        <v/>
      </c>
      <c r="M102" s="62" t="str">
        <f>IF(BO66&lt;&gt;"",BO66,"")</f>
        <v/>
      </c>
      <c r="N102" s="7" t="str">
        <f>IF(BN66&lt;&gt;"",BN66,"")</f>
        <v/>
      </c>
      <c r="O102" s="6" t="str">
        <f>IF(BP68&lt;&gt;"",BP68,"")</f>
        <v/>
      </c>
      <c r="P102" s="62" t="str">
        <f>IF(BO68&lt;&gt;"",BO68,"")</f>
        <v/>
      </c>
      <c r="Q102" s="7" t="str">
        <f>IF(BN68&lt;&gt;"",BN68,"")</f>
        <v/>
      </c>
      <c r="R102" s="6" t="str">
        <f>IF(BP70&lt;&gt;"",BP70,"")</f>
        <v/>
      </c>
      <c r="S102" s="62" t="str">
        <f>IF(BO70&lt;&gt;"",BO70,"")</f>
        <v/>
      </c>
      <c r="T102" s="7" t="str">
        <f>IF(BN70&lt;&gt;"",BN70,"")</f>
        <v/>
      </c>
      <c r="U102" s="6" t="str">
        <f>IF(BP72&lt;&gt;"",BP72,"")</f>
        <v/>
      </c>
      <c r="V102" s="62" t="str">
        <f>IF(BO72&lt;&gt;"",BO72,"")</f>
        <v/>
      </c>
      <c r="W102" s="7" t="str">
        <f>IF(BN72&lt;&gt;"",BN72,"")</f>
        <v/>
      </c>
      <c r="X102" s="6" t="str">
        <f>IF(BP74&lt;&gt;"",BP74,"")</f>
        <v/>
      </c>
      <c r="Y102" s="62" t="str">
        <f>IF(BO74&lt;&gt;"",BO74,"")</f>
        <v/>
      </c>
      <c r="Z102" s="7" t="str">
        <f>IF(BN74&lt;&gt;"",BN74,"")</f>
        <v/>
      </c>
      <c r="AA102" s="6" t="str">
        <f>IF(BP76&lt;&gt;"",BP76,"")</f>
        <v/>
      </c>
      <c r="AB102" s="62" t="str">
        <f>IF(BO76&lt;&gt;"",BO76,"")</f>
        <v/>
      </c>
      <c r="AC102" s="7" t="str">
        <f>IF(BN76&lt;&gt;"",BN76,"")</f>
        <v/>
      </c>
      <c r="AD102" s="6" t="str">
        <f>IF(BP78&lt;&gt;"",BP78,"")</f>
        <v/>
      </c>
      <c r="AE102" s="62" t="str">
        <f>IF(BO78&lt;&gt;"",BO78,"")</f>
        <v/>
      </c>
      <c r="AF102" s="7" t="str">
        <f>IF(BN78&lt;&gt;"",BN78,"")</f>
        <v/>
      </c>
      <c r="AG102" s="6" t="str">
        <f>IF(BP80&lt;&gt;"",BP80,"")</f>
        <v/>
      </c>
      <c r="AH102" s="62" t="str">
        <f>IF(BO80&lt;&gt;"",BO80,"")</f>
        <v/>
      </c>
      <c r="AI102" s="7" t="str">
        <f>IF(BN80&lt;&gt;"",BN80,"")</f>
        <v/>
      </c>
      <c r="AJ102" s="6" t="str">
        <f>IF(BP82&lt;&gt;"",BP82,"")</f>
        <v/>
      </c>
      <c r="AK102" s="62" t="str">
        <f>IF(BO82&lt;&gt;"",BO82,"")</f>
        <v/>
      </c>
      <c r="AL102" s="7" t="str">
        <f>IF(BN82&lt;&gt;"",BN82,"")</f>
        <v/>
      </c>
      <c r="AM102" s="6" t="str">
        <f>IF(BP84&lt;&gt;"",BP84,"")</f>
        <v/>
      </c>
      <c r="AN102" s="62" t="str">
        <f>IF(BO84&lt;&gt;"",BO84,"")</f>
        <v/>
      </c>
      <c r="AO102" s="7" t="str">
        <f>IF(BN84&lt;&gt;"",BN84,"")</f>
        <v/>
      </c>
      <c r="AP102" s="6" t="str">
        <f>IF(BP86&lt;&gt;"",BP86,"")</f>
        <v/>
      </c>
      <c r="AQ102" s="62" t="str">
        <f>IF(BO86&lt;&gt;"",BO86,"")</f>
        <v/>
      </c>
      <c r="AR102" s="7" t="str">
        <f>IF(BN86&lt;&gt;"",BN86,"")</f>
        <v/>
      </c>
      <c r="AS102" s="6" t="str">
        <f>IF(BP88&lt;&gt;"",BP88,"")</f>
        <v/>
      </c>
      <c r="AT102" s="62" t="str">
        <f>IF(BO88&lt;&gt;"",BO88,"")</f>
        <v/>
      </c>
      <c r="AU102" s="7" t="str">
        <f>IF(BN88&lt;&gt;"",BN88,"")</f>
        <v/>
      </c>
      <c r="AV102" s="6" t="str">
        <f>IF(BP90&lt;&gt;"",BP90,"")</f>
        <v/>
      </c>
      <c r="AW102" s="62" t="str">
        <f>IF(BO90&lt;&gt;"",BO90,"")</f>
        <v/>
      </c>
      <c r="AX102" s="7" t="str">
        <f>IF(BN90&lt;&gt;"",BN90,"")</f>
        <v/>
      </c>
      <c r="AY102" s="6" t="str">
        <f>IF(BP92&lt;&gt;"",BP92,"")</f>
        <v/>
      </c>
      <c r="AZ102" s="62" t="str">
        <f>IF(BO92&lt;&gt;"",BO92,"")</f>
        <v/>
      </c>
      <c r="BA102" s="7" t="str">
        <f>IF(BN92&lt;&gt;"",BN92,"")</f>
        <v/>
      </c>
      <c r="BB102" s="6" t="str">
        <f>IF(BP94&lt;&gt;"",BP94,"")</f>
        <v/>
      </c>
      <c r="BC102" s="62" t="str">
        <f>IF(BO94&lt;&gt;"",BO94,"")</f>
        <v/>
      </c>
      <c r="BD102" s="7" t="str">
        <f>IF(BN94&lt;&gt;"",BN94,"")</f>
        <v/>
      </c>
      <c r="BE102" s="6" t="str">
        <f>IF(BP96&lt;&gt;"",BP96,"")</f>
        <v/>
      </c>
      <c r="BF102" s="62" t="str">
        <f>IF(BO96&lt;&gt;"",BO96,"")</f>
        <v/>
      </c>
      <c r="BG102" s="7" t="str">
        <f>IF(BN96&lt;&gt;"",BN96,"")</f>
        <v/>
      </c>
      <c r="BH102" s="6" t="str">
        <f>IF(BP98&lt;&gt;"",BP98,"")</f>
        <v/>
      </c>
      <c r="BI102" s="62" t="str">
        <f>IF(BO98&lt;&gt;"",BO98,"")</f>
        <v/>
      </c>
      <c r="BJ102" s="7" t="str">
        <f>IF(BN98&lt;&gt;"",BN98,"")</f>
        <v/>
      </c>
      <c r="BK102" s="6" t="str">
        <f>IF(BP100&lt;&gt;"",BP100,"")</f>
        <v/>
      </c>
      <c r="BL102" s="62" t="str">
        <f>IF(BO100&lt;&gt;"",BO100,"")</f>
        <v/>
      </c>
      <c r="BM102" s="7" t="str">
        <f>IF(BN100&lt;&gt;"",BN100,"")</f>
        <v/>
      </c>
      <c r="BN102" s="8"/>
      <c r="BO102" s="63"/>
      <c r="BP102" s="9"/>
      <c r="BQ102" s="316" t="str">
        <f>IF(ISNA(VLOOKUP(CONCATENATE($B101,BQ$58,"2"),'P&amp;R'!$N$8:$Q$1113,3,FALSE)), "", VLOOKUP(CONCATENATE($B101,BQ$58,"2"),'P&amp;R'!$N$8:$Q$1113,3,FALSE))</f>
        <v/>
      </c>
      <c r="BR102" s="316" t="str">
        <f>IF(ISNA(VLOOKUP(CONCATENATE($B101,BQ$58,"2"),'P&amp;R'!$N$8:$Q$1113,4,FALSE)), "", VLOOKUP(CONCATENATE($B101,BQ$58,"2"),'P&amp;R'!$N$8:$Q$1113,4,FALSE))</f>
        <v/>
      </c>
      <c r="BS102" s="317" t="str">
        <f>IF(ISNA(VLOOKUP(CONCATENATE(BQ$58,$B101,"2"),'P&amp;R'!$N$8:$Q$1113,3,FALSE)), "", VLOOKUP(CONCATENATE(BQ$58,$B101,"2"),'P&amp;R'!$N$8:$Q$1113,3,FALSE))</f>
        <v/>
      </c>
      <c r="BT102" s="316" t="str">
        <f>IF(ISNA(VLOOKUP(CONCATENATE($B101,BT$58,"2"),'P&amp;R'!$N$8:$Q$1113,3,FALSE)), "", VLOOKUP(CONCATENATE($B101,BT$58,"2"),'P&amp;R'!$N$8:$Q$1113,3,FALSE))</f>
        <v/>
      </c>
      <c r="BU102" s="316" t="str">
        <f>IF(ISNA(VLOOKUP(CONCATENATE($B101,BT$58,"2"),'P&amp;R'!$N$8:$Q$1113,4,FALSE)), "", VLOOKUP(CONCATENATE($B101,BT$58,"2"),'P&amp;R'!$N$8:$Q$1113,4,FALSE))</f>
        <v/>
      </c>
      <c r="BV102" s="317" t="str">
        <f>IF(ISNA(VLOOKUP(CONCATENATE(BT$58,$B101,"2"),'P&amp;R'!$N$8:$Q$1113,3,FALSE)), "", VLOOKUP(CONCATENATE(BT$58,$B101,"2"),'P&amp;R'!$N$8:$Q$1113,3,FALSE))</f>
        <v/>
      </c>
      <c r="BW102" s="163"/>
      <c r="BX102" s="86">
        <f>SUM(BY102:CC102)</f>
        <v>0</v>
      </c>
      <c r="BY102" s="89">
        <f>IF(AND(D102&lt;&gt;"DF",C102&gt;E102),1,0)+IF(AND(G102&lt;&gt;"DF",F102&gt;H102),1,0)+IF(AND(J102&lt;&gt;"DF",I102&gt;K102),1,0)+IF(AND(M102&lt;&gt;"DF",L102&gt;N102),1,0)+IF(AND(P102&lt;&gt;"DF",O102&gt;Q102),1,0)+IF(AND(S102&lt;&gt;"DF",R102&gt;T102),1,0)+IF(AND(V102&lt;&gt;"DF",U102&gt;W102),1,0)+IF(AND(Y102&lt;&gt;"DF",X102&gt;Z102),1,0)+IF(AND(AB102&lt;&gt;"DF",AA102&gt;AC102),1,0)+IF(AND(AE102&lt;&gt;"DF",AD102&gt;AF102),1,0)+IF(AND(AH102&lt;&gt;"DF",AG102&gt;AI102),1,0)+IF(AND(AK102&lt;&gt;"DF",AJ102&gt;AL102),1,0)+IF(AND(AN102&lt;&gt;"DF",AM102&gt;AO102),1,0)+IF(AND(AQ102&lt;&gt;"DF",AP102&gt;AR102),1,0)+IF(AND(AT102&lt;&gt;"DF",AS102&gt;AU102),1,0)+IF(AND(AW102&lt;&gt;"DF",AV102&gt;AX102),1,0)+IF(AND(AZ102&lt;&gt;"DF",AY102&gt;BA102),1,0)+IF(AND(BC102&lt;&gt;"DF",BB102&gt;BD102),1,0)+IF(AND(BF102&lt;&gt;"DF",BE102&gt;BG102),1,0)+IF(AND(BI102&lt;&gt;"DF",BH102&gt;BJ102),1,0)+IF(AND(BL102&lt;&gt;"DF",BK102&gt;BM102),1,0)+IF(AND(BO102&lt;&gt;"DF",BN102&gt;BP102),1,0)+IF(AND(BR102&lt;&gt;"DF",BQ102&gt;BS102),1,0)+IF(AND(BU102&lt;&gt;"DF",BT102&gt;BV102),1,0)+BY51</f>
        <v>0</v>
      </c>
      <c r="BZ102" s="89">
        <f>IF(AND(C102=E102,C102&lt;&gt;"",E102&lt;&gt;""),1,0)+IF(AND(F102=H102,F102&lt;&gt;"",H102&lt;&gt;""),1,0)+IF(AND(I102=K102,I102&lt;&gt;"",K102&lt;&gt;""),1,0)+IF(AND(L102=N102,L102&lt;&gt;"",N102&lt;&gt;""),1,0)+IF(AND(O102=Q102,O102&lt;&gt;"",Q102&lt;&gt;""),1,0)+IF(AND(R102=T102,R102&lt;&gt;"",T102&lt;&gt;""),1,0)+IF(AND(U102=W102,U102&lt;&gt;"",W102&lt;&gt;""),1,0)+IF(AND(X102=Z102,X102&lt;&gt;"",Z102&lt;&gt;""),1,0)+IF(AND(AA102=AC102,AA102&lt;&gt;"",AC102&lt;&gt;""),1,0)+IF(AND(AD102=AF102,AD102&lt;&gt;"",AF102&lt;&gt;""),1,0)+IF(AND(AG102=AI102,AG102&lt;&gt;"",AI102&lt;&gt;""),1,0)+IF(AND(AJ102=AL102,AJ102&lt;&gt;"",AL102&lt;&gt;""),1,0)+IF(AND(AM102=AO102,AM102&lt;&gt;"",AO102&lt;&gt;""),1,0)+IF(AND(AP102=AR102,AP102&lt;&gt;"",AR102&lt;&gt;""),1,0)+IF(AND(AS102=AU102,AS102&lt;&gt;"",AU102&lt;&gt;""),1,0)+IF(AND(AV102=AX102,AV102&lt;&gt;"",AX102&lt;&gt;""),1,0)+IF(AND(AY102=BA102,AY102&lt;&gt;"",BA102&lt;&gt;""),1,0)+IF(AND(BB102=BD102,BB102&lt;&gt;"",BD102&lt;&gt;""),1,0)+IF(AND(BE102=BG102,BE102&lt;&gt;"",BG102&lt;&gt;""),1,0)+IF(AND(BH102=BJ102,BH102&lt;&gt;"",BJ102&lt;&gt;""),1,0)+IF(AND(BK102=BM102,BK102&lt;&gt;"",BM102&lt;&gt;""),1,0)+IF(AND(BN102=BP102,BN102&lt;&gt;"",BP102&lt;&gt;""),1,0)+IF(AND(BQ102=BS102,BQ102&lt;&gt;"",BS102&lt;&gt;""),1,0)+IF(AND(BT102=BV102,BT102&lt;&gt;"",BV102&lt;&gt;""),1,0)+BZ51</f>
        <v>0</v>
      </c>
      <c r="CA102" s="89">
        <f>IF(AND(D102&lt;&gt;"DF",C102&lt;E102),1,0)+IF(AND(G102&lt;&gt;"DF",F102&lt;H102),1,0)+IF(AND(J102&lt;&gt;"DF",I102&lt;K102),1,0)+IF(AND(M102&lt;&gt;"DF",L102&lt;N102),1,0)+IF(AND(P102&lt;&gt;"DF",O102&lt;Q102),1,0)+IF(AND(S102&lt;&gt;"DF",R102&lt;T102),1,0)+IF(AND(V102&lt;&gt;"DF",U102&lt;W102),1,0)+IF(AND(Y102&lt;&gt;"DF",X102&lt;Z102),1,0)+IF(AND(AB102&lt;&gt;"DF",AA102&lt;AC102),1,0)+IF(AND(AE102&lt;&gt;"DF",AD102&lt;AF102),1,0)+IF(AND(AH102&lt;&gt;"DF",AG102&lt;AI102),1,0)+IF(AND(AK102&lt;&gt;"DF",AJ102&lt;AL102),1,0)+IF(AND(AN102&lt;&gt;"DF",AM102&lt;AO102),1,0)+IF(AND(AQ102&lt;&gt;"DF",AP102&lt;AR102),1,0)+IF(AND(AT102&lt;&gt;"DF",AS102&lt;AU102),1,0)+IF(AND(AW102&lt;&gt;"DF",AV102&lt;AX102),1,0)+IF(AND(AZ102&lt;&gt;"DF",AY102&lt;BA102),1,0)+IF(AND(BC102&lt;&gt;"DF",BB102&lt;BD102),1,0)+IF(AND(BF102&lt;&gt;"DF",BE102&lt;BG102),1,0)+IF(AND(BI102&lt;&gt;"DF",BH102&lt;BJ102),1,0)+IF(AND(BL102&lt;&gt;"DF",BK102&lt;BM102),1,0)+IF(AND(BO102&lt;&gt;"DF",BN102&lt;BP102),1,0)+IF(AND(BR102&lt;&gt;"DF",BQ102&lt;BS102),1,0)+IF(AND(BU102&lt;&gt;"DF",BT102&lt;BV102),1,0)+CA51</f>
        <v>0</v>
      </c>
      <c r="CB102" s="93">
        <f>IF(AND(D102="DF",C102&gt;E102),1,0)+IF(AND(G102="DF",F102&gt;H102),1,0)+IF(AND(J102="DF",I102&gt;K102),1,0)+IF(AND(M102="DF",L102&gt;N102),1,0)+IF(AND(P102="DF",O102&gt;Q102),1,0)+IF(AND(S102="DF",R102&gt;T102),1,0)+IF(AND(V102="DF",U102&gt;W102),1,0)+IF(AND(Y102="DF",X102&gt;Z102),1,0)+IF(AND(AB102="DF",AA102&gt;AC102),1,0)+IF(AND(AE102="DF",AD102&gt;AF102),1,0)+IF(AND(AH102="DF",AG102&gt;AI102),1,0)+IF(AND(AK102="DF",AJ102&gt;AL102),1,0)+IF(AND(AN102="DF",AM102&gt;AO102),1,0)+IF(AND(AQ102="DF",AP102&gt;AR102),1,0)+IF(AND(AT102="DF",AS102&gt;AU102),1,0)+IF(AND(AW102="DF",AV102&gt;AX102),1,0)+IF(AND(AZ102="DF",AY102&gt;BA102),1,0)+IF(AND(BC102="DF",BB102&gt;BD102),1,0)+IF(AND(BF102="DF",BE102&gt;BG102),1,0)+IF(AND(BI102="DF",BH102&gt;BJ102),1,0)+IF(AND(BL102="DF",BK102&gt;BM102),1,0)+IF(AND(BO102="DF",BN102&gt;BP102),1,0)+IF(AND(BR102="DF",BQ102&gt;BS102),1,0)+IF(AND(BU102="DF",BT102&gt;BV102),1,0)+CB51</f>
        <v>0</v>
      </c>
      <c r="CC102" s="93">
        <f>IF(AND(D102="DF",C102&lt;E102),1,0)+IF(AND(G102="DF",F102&lt;H102),1,0)+IF(AND(J102="DF",I102&lt;K102),1,0)+IF(AND(M102="DF",L102&lt;N102),1,0)+IF(AND(P102="DF",O102&lt;Q102),1,0)+IF(AND(S102="DF",R102&lt;T102),1,0)+IF(AND(V102="DF",U102&lt;W102),1,0)+IF(AND(Y102="DF",X102&lt;Z102),1,0)+IF(AND(AB102="DF",AA102&lt;AC102),1,0)+IF(AND(AE102="DF",AD102&lt;AF102),1,0)+IF(AND(AH102="DF",AG102&lt;AI102),1,0)+IF(AND(AK102="DF",AJ102&lt;AL102),1,0)+IF(AND(AN102="DF",AM102&lt;AO102),1,0)+IF(AND(AQ102="DF",AP102&lt;AR102),1,0)+IF(AND(AT102="DF",AS102&lt;AU102),1,0)+IF(AND(AW102="DF",AV102&lt;AX102),1,0)+IF(AND(AZ102="DF",AY102&lt;BA102),1,0)+IF(AND(BC102="DF",BB102&lt;BD102),1,0)+IF(AND(BF102="DF",BE102&lt;BG102),1,0)+IF(AND(BI102="DF",BH102&lt;BJ102),1,0)+IF(AND(BL102="DF",BK102&lt;BM102),1,0)+IF(AND(BO102="DF",BN102&lt;BP102),1,0)+IF(AND(BR102="DF",BQ102&lt;BS102),1,0)+IF(AND(BU102="DF",BT102&lt;BV102),1,0)+CC51</f>
        <v>0</v>
      </c>
      <c r="CD102" s="97">
        <f>SUM(C102)+SUM(F102)+SUM(I102)+SUM(L102)+SUM(O102)+SUM(R102)+SUM(U102)+SUM(X102)+SUM(AA102)+SUM(AD102)+SUM(AG102)+SUM(AJ102)+SUM(AM102)+SUM(AP102)+SUM(AS102)+SUM(AV102)+SUM(AY102)+SUM(BB102)+SUM(BE102)+SUM(BH102)+SUM(BK102)+SUM(BN102)+SUM(BQ102)+SUM(BT102)+CD51</f>
        <v>0</v>
      </c>
      <c r="CE102" s="97">
        <f>SUM(E102)+SUM(H102)+SUM(K102)+SUM(N102)+SUM(Q102)+SUM(T102)+SUM(W102)+SUM(Z102)+SUM(AC102)+SUM(AF102)+SUM(AI102)+SUM(AL102)+SUM(AO102)+SUM(AR102)+SUM(AU102)+SUM(AX102)+SUM(BA102)+SUM(BD102)+SUM(BG102)+SUM(BJ102)+SUM(BM102)+SUM(BP102)+SUM(BS102)+SUM(BV102)+CE51</f>
        <v>0</v>
      </c>
      <c r="CF102" s="101">
        <f>CD102-CE102</f>
        <v>0</v>
      </c>
      <c r="CG102" s="105">
        <f>SUM(BY102*$BY$5)+SUM(BZ102*$BZ$5)+SUM(CA102*$CA$5)+SUM(CB102*$CB$5)+SUM(CC102*$CC$5)</f>
        <v>0</v>
      </c>
      <c r="CH102" s="19"/>
      <c r="CI102" s="129">
        <f>SUM(CL102:CU102)</f>
        <v>0</v>
      </c>
      <c r="CJ102" s="129">
        <f>(CW102+CY102)-(CX102+CZ102)</f>
        <v>0</v>
      </c>
      <c r="CK102" s="19"/>
      <c r="CL102" s="140">
        <f>IF(AND(CG102=$CG$60,C102&gt;E102,D102="-"),$BY$5,0)+IF(AND(CG102=$CG$62,F102&gt;H102,G102="-"),$BY$5,0)+IF(AND(CG102=$CG$64,I102&gt;K102,J102="-"),$BY$5,0)+IF(AND(CG102=$CG$66,L102&gt;N102,M102="-"),$BY$5,0)+IF(AND(CG102=$CG$68,O102&gt;Q102,P102="-"),$BY$5,0)+IF(AND(CG102=$CG$70,R102&gt;T102,S102="-"),$BY$5,0)+IF(AND(CG102=$CG$72,U102&gt;W102,V102="-"),$BY$5,0)+IF(AND(CG102=$CG$74,X102&gt;Z102,Y102="-"),$BY$5,0)+IF(AND(CG102=$CG$76,AA102&gt;AC102,AB102="-"),$BY$5,0)+IF(AND(CG102=$CG$78,AD102&gt;AF102,AE102="-"),$BY$5,0)+IF(AND(CG102=$CG$80,AG102&gt;AI102,AH102="-"),$BY$5,0)+IF(AND(CG102=$CG$82,AJ102&gt;AL102,AK102="-"),$BY$5,0)+IF(AND(CG102=$CG$84,AM102&gt;AO102,AN102="-"),$BY$5,0)+IF(AND(CG102=$CG$86,AP102&gt;AR102,AQ102="-"),$BY$5,0)+IF(AND(CG102=$CG$88,AS102&gt;AU102,AT102="-"),$BY$5,0)+IF(AND(CG102=$CG$90,AV102&gt;AX102,AW102="-"),$BY$5,0)+IF(AND(CG102=$CG$92,AY102&gt;BA102,AZ102="-"),$BY$5,0)+IF(AND(CG102=$CG$94,BB102&gt;BD102,BC102="-"),$BY$5,0)+IF(AND(CG102=$CG$96,BE102&gt;BG102,BF102="-"),$BY$5,0)+IF(AND(CG102=$CG$98,BH102&gt;BJ102,BI102="-"),$BY$5,0)+IF(AND(CG102=$CG$100,BK102&gt;BM102,BL102="-"),$BY$5,0)+IF(AND(CG102=$CG$102,BN102&gt;BP102,BO102="-"),$BY$5,0)+IF(AND(CG102=$CG$104,BQ102&gt;BS102,BR102="-"),$BY$5,0)+IF(AND(CG102=$CG$106,BT102&gt;BV102,BU102="-"),$BY$5,0)</f>
        <v>0</v>
      </c>
      <c r="CM102" s="141">
        <f>IF(AND(CG102=$CG$60,C102=E102,E102&lt;&gt;"",D102="-"),$BZ$5,0)+IF(AND(CG102=$CG$62,F102=H102,H102&lt;&gt;"",G102="-"),$BZ$5,0)+IF(AND(CG102=$CG$64,I102=K102,K102&lt;&gt;"",J102="-"),$BZ$5,0)+IF(AND(CG102=$CG$66,L102=N102,N102&lt;&gt;"",M102="-"),$BZ$5,0)+IF(AND(CG102=$CG$68,O102=Q102,Q102&lt;&gt;"",P102="-"),$BZ$5,0)+IF(AND(CG102=$CG$70,R102=T102,T102&lt;&gt;"",S102="-"),$BZ$5,0)+IF(AND(CG102=$CG$72,U102=W102,W102&lt;&gt;"",V102="-"),$BZ$5,0)+IF(AND(CG102=$CG$74,X102=Z102,Z102&lt;&gt;"",Y102="-"),$BZ$5,0)+IF(AND(CG102=$CG$76,AA102=AC102,AC102&lt;&gt;"",AB102="-"),$BZ$5,0)+IF(AND(CG102=$CG$78,AD102=AF102,AF102&lt;&gt;"",AE102="-"),$BZ$5,0)+IF(AND(CG102=$CG$80,AG102=AI102,AI102&lt;&gt;"",AH102="-"),$BZ$5,0)+IF(AND(CG102=$CG$82,AJ102=AL102,AL102&lt;&gt;"",AK102="-"),$BZ$5,0)+IF(AND(CG102=$CG$84,AM102=AO102,AO102&lt;&gt;"",AN102="-"),$BZ$5,0)+IF(AND(CG102=$CG$86,AP102=AR102,AR102&lt;&gt;"",AQ102="-"),$BZ$5,0)+IF(AND(CG102=$CG$88,AS102=AU102,AU102&lt;&gt;"",AT102="-"),$BZ$5,0)+IF(AND(CG102=$CG$90,AV102=AX102,AX102&lt;&gt;"",AW102="-"),$BZ$5,0)+IF(AND(CG102=$CG$92,AY102=BA102,BA102&lt;&gt;"",AZ102="-"),$BZ$5,0)+IF(AND(CG102=$CG$94,BB102=BD102,BD102&lt;&gt;"",BC102="-"),$BZ$5,0)+IF(AND(CG102=$CG$96,BE102=BG102,BG102&lt;&gt;"",BF102="-"),$BZ$5,0)+IF(AND(CG102=$CG$98,BH102=BJ102,BJ102&lt;&gt;"",BI102="-"),$BZ$5,0)+IF(AND(CG102=$CG$100,BK102=BM102,BM102&lt;&gt;"",BL102="-"),$BZ$5,0)+IF(AND(CG102=$CG$102,BN102=BP102,BP102&lt;&gt;"",BO102="-"),$BZ$5,0)+IF(AND(CG102=$CG$104,BQ102=BS102,BS102&lt;&gt;"",BR102="-"),$BZ$5,0)+IF(AND(CG102=$CG$106,BT102=BV102,BV102&lt;&gt;"",BU102="-"),$BZ$5,0)</f>
        <v>0</v>
      </c>
      <c r="CN102" s="141">
        <f>IF(AND(CG102=$CG$60,C102&lt;E102,D102="-"),$CA$5,0)+IF(AND(CG102=$CG$62,F102&lt;H102,G102="-"),$CA$5,0)+IF(AND(CG102=$CG$64,I102&lt;K102,J102="-"),$CA$5,0)+IF(AND(CG102=$CG$66,L102&lt;N102,M102="-"),$CA$5,0)+IF(AND(CG102=$CG$68,O102&lt;Q102,P102="-"),$CA$5,0)+IF(AND(CG102=$CG$70,R102&lt;T102,S102="-"),$CA$5,0)+IF(AND(CG102=$CG$72,U102&lt;W102,V102="-"),$CA$5,0)+IF(AND(CG102=$CG$74,X102&lt;Z102,Y102="-"),$CA$5,0)+IF(AND(CG102=$CG$76,AA102&lt;AC102,AB102="-"),$CA$5,0)+IF(AND(CG102=$CG$78,AD102&lt;AF102,AE102="-"),$CA$5,0)+IF(AND(CG102=$CG$80,AG102&lt;AI102,AH102="-"),$CA$5,0)+IF(AND(CG102=$CG$82,AJ102&lt;AL102,AK102="-"),$CA$5,0)+IF(AND(CG102=$CG$84,AM102&lt;AO102,AN102="-"),$CA$5,0)+IF(AND(CG102=$CG$86,AP102&lt;AR102,AQ102="-"),$CA$5,0)+IF(AND(CG102=$CG$88,AS102&lt;AU102,AT102="-"),$CA$5,0)+IF(AND(CG102=$CG$90,AV102&lt;AX102,AW102="-"),$CA$5,0)+IF(AND(CG102=$CG$92,AY102&lt;BA102,AZ102="-"),$CA$5,0)+IF(AND(CG102=$CG$94,BB102&lt;BD102,BC102="-"),$CA$5,0)+IF(AND(CG102=$CG$96,BE102&lt;BG102,BF102="-"),$CA$5,0)+IF(AND(CG102=$CG$98,BH102&lt;BJ102,BI102="-"),$CA$5,0)+IF(AND(CG102=$CG$100,BK102&lt;BM102,BL102="-"),$CA$5,0)+IF(AND(CG102=$CG$102,BN102&lt;BP102,BO102="-"),$CA$5,0)+IF(AND(CG102=$CG$104,BQ102&lt;BS102,BR102="-"),$CA$5,0)+IF(AND(CG102=$CG$106,BT102&lt;BV102,BU102="-"),$CA$5,0)</f>
        <v>0</v>
      </c>
      <c r="CO102" s="141">
        <f>IF(AND(CG102=$CG$60,C102&gt;E102,D102="DF"),$CB$5,0)+IF(AND(CG102=$CG$62,F102&gt;H102,G102="DF"),$CB$5,0)+IF(AND(CG102=$CG$64,I102&gt;K102,J102="DF"),$CB$5,0)+IF(AND(CG102=$CG$66,L102&gt;N102,M102="DF"),$CB$5,0)+IF(AND(CG102=$CG$68,O102&gt;Q102,P102="DF"),$CB$5,0)+IF(AND(CG102=$CG$70,R102&gt;T102,S102="DF"),$CB$5,0)+IF(AND(CG102=$CG$72,U102&gt;W102,V102="DF"),$CB$5,0)+IF(AND(CG102=$CG$74,X102&gt;Z102,Y102="DF"),$CB$5,0)+IF(AND(CG102=$CG$76,AA102&gt;AC102,AB102="DF"),$CB$5,0)+IF(AND(CG102=$CG$78,AD102&gt;AF102,AE102="DF"),$CB$5,0)+IF(AND(CG102=$CG$80,AG102&gt;AI102,AH102="DF"),$CB$5,0)+IF(AND(CG102=$CG$82,AJ102&gt;AL102,AK102="DF"),$CB$5,0)+IF(AND(CG102=$CG$84,AM102&gt;AO102,AN102="DF"),$CB$5,0)+IF(AND(CG102=$CG$86,AP102&gt;AR102,AQ102="DF"),$CB$5,0)+IF(AND(CG102=$CG$88,AS102&gt;AU102,AT102="DF"),$CB$5,0)+IF(AND(CG102=$CG$90,AV102&gt;AX102,AW102="DF"),$CB$5,0)+IF(AND(CG102=$CG$92,AY102&gt;BA102,AZ102="DF"),$CB$5,0)+IF(AND(CG102=$CG$94,BB102&gt;BD102,BC102="DF"),$CB$5,0)+IF(AND(CG102=$CG$96,BE102&gt;BG102,BF102="DF"),$CB$5,0)+IF(AND(CG102=$CG$98,BH102&gt;BJ102,BI102="DF"),$CB$5,0)+IF(AND(CG102=$CG$100,BK102&gt;BM102,BL102="DF"),$CB$5,0)+IF(AND(CG102=$CG$102,BN102&gt;BP102,BO102="DF"),$CB$5,0)+IF(AND(CG102=$CG$104,BQ102&gt;BS102,BR102="DF"),$CB$5,0)+IF(AND(CG102=$CG$106,BT102&gt;BV102,BU102="DF"),$CB$5,0)</f>
        <v>0</v>
      </c>
      <c r="CP102" s="142">
        <f>IF(AND(CG102=$CG$60,C102&lt;E102,D102="DF"),$CC$5,0)+IF(AND(CG102=$CG$62,F102&lt;H102,G102="DF"),$CC$5,0)+IF(AND(CG102=$CG$64,I102&lt;K102,J102="DF"),$CC$5,0)+IF(AND(CG102=$CG$66,L102&lt;N102,M102="DF"),$CC$5,0)+IF(AND(CG102=$CG$68,O102&lt;Q102,P102="DF"),$CC$5,0)+IF(AND(CG102=$CG$70,R102&lt;T102,S102="DF"),$CC$5,0)+IF(AND(CG102=$CG$72,U102&lt;W102,V102="DF"),$CC$5,0)+IF(AND(CG102=$CG$74,X102&lt;Z102,Y102="DF"),$CC$5,0)+IF(AND(CG102=$CG$76,AA102&lt;AC102,AB102="DF"),$CC$5,0)+IF(AND(CG102=$CG$78,AD102&lt;AF102,AE102="DF"),$CC$5,0)+IF(AND(CG102=$CG$80,AG102&lt;AI102,AH102="DF"),$CC$5,0)+IF(AND(CG102=$CG$82,AJ102&lt;AL102,AK102="DF"),$CC$5,0)+IF(AND(CG102=$CG$84,AM102&lt;AO102,AN102="DF"),$CC$5,0)+IF(AND(CG102=$CG$86,AP102&lt;AR102,AQ102="DF"),$CC$5,0)+IF(AND(CG102=$CG$88,AS102&lt;AU102,AT102="DF"),$CC$5,0)+IF(AND(CG102=$CG$90,AV102&lt;AX102,AW102="DF"),$CC$5,0)+IF(AND(CG102=$CG$92,AY102&lt;BA102,AZ102="DF"),$CC$5,0)+IF(AND(CG102=$CG$94,BB102&lt;BD102,BC102="DF"),$CC$5,0)+IF(AND(CG102=$CG$96,BE102&lt;BG102,BF102="DF"),$CC$5,0)+IF(AND(CG102=$CG$98,BH102&lt;BJ102,BI102="DF"),$CC$5,0)+IF(AND(CG102=$CG$100,BK102&lt;BM102,BL102="DF"),$CC$5,0)+IF(AND(CG102=$CG$102,BN102&lt;BP102,BO102="DF"),$CC$5,0)+IF(AND(CG102=$CG$104,BQ102&lt;BS102,BR102="DF"),$CC$5,0)+IF(AND(CG102=$CG$106,BT102&lt;BV102,BU102="DF"),$CC$5,0)</f>
        <v>0</v>
      </c>
      <c r="CQ102" s="146">
        <f>IF(AND(CG102=$CG$60,C51&gt;E51,D51="-"),$BY$5,0)+IF(AND(CG102=$CG$62,F51&gt;H51,G51="-"),$BY$5,0)+IF(AND(CG102=$CG$64,I51&gt;K51,J51="-"),$BY$5,0)+IF(AND(CG102=$CG$66,L51&gt;N51,M51="-"),$BY$5,0)+IF(AND(CG102=$CG$68,O51&gt;Q51,P51="-"),$BY$5,0)+IF(AND(CG102=$CG$70,R51&gt;T51,S51="-"),$BY$5,0)+IF(AND(CG102=$CG$72,U51&gt;W51,V51="-"),$BY$5,0)+IF(AND(CG102=$CG$74,X51&gt;Z51,Y51="-"),$BY$5,0)+IF(AND(CG102=$CG$76,AA51&gt;AC51,AB51="-"),$BY$5,0)+IF(AND(CG102=$CG$78,AD51&gt;AF51,AE51="-"),$BY$5,0)+IF(AND(CG102=$CG$80,AG51&gt;AI51,AH51="-"),$BY$5,0)+IF(AND(CG102=$CG$82,AJ51&gt;AL51,AK51="-"),$BY$5,0)+IF(AND(CG102=$CG$84,AM51&gt;AO51,AN51="-"),$BY$5,0)+IF(AND(CG102=$CG$86,AP51&gt;AR51,AQ51="-"),$BY$5,0)+IF(AND(CG102=$CG$88,AS51&gt;AU51,AT51="-"),$BY$5,0)+IF(AND(CG102=$CG$90,AV51&gt;AX51,AW51="-"),$BY$5,0)+IF(AND(CG102=$CG$92,AY51&gt;BA51,AZ51="-"),$BY$5,0)+IF(AND(CG102=$CG$94,BB51&gt;BD51,BC51="-"),$BY$5,0)+IF(AND(CG102=$CG$96,BE51&gt;BG51,BF51="-"),$BY$5,0)+IF(AND(CG102=$CG$98,BH51&gt;BJ51,BI51="-"),$BY$5,0)+IF(AND(CG102=$CG$100,BK51&gt;BM51,BL51="-"),$BY$5,0)+IF(AND(CG102=$CG$102,BN51&gt;BP51,BO51="-"),$BY$5,0)+IF(AND(CG102=$CG$104,BQ51&gt;BS51,BR51="-"),$BY$5,0)+IF(AND(CG102=$CG$106,BT51&gt;BV51,BU51="-"),$BY$5,0)</f>
        <v>0</v>
      </c>
      <c r="CR102" s="147">
        <f>IF(AND(CG102=$CG$60,C51=E51,E51&lt;&gt;"",D51="-"),$BZ$5,0)+IF(AND(CG102=$CG$62,F51=H51,H51&lt;&gt;"",G51="-"),$BZ$5,0)+IF(AND(CG102=$CG$64,I51=K51,K51&lt;&gt;"",J51="-"),$BZ$5,0)+IF(AND(CG102=$CG$66,L51=N51,N51&lt;&gt;"",M51="-"),$BZ$5,0)+IF(AND(CG102=$CG$68,O51=Q51,Q51&lt;&gt;"",P51="-"),$BZ$5,0)+IF(AND(CG102=$CG$70,R51=T51,T51&lt;&gt;"",S51="-"),$BZ$5,0)+IF(AND(CG102=$CG$72,U51=W51,W51&lt;&gt;"",V51="-"),$BZ$5,0)+IF(AND(CG102=$CG$74,X51=Z51,Z51&lt;&gt;"",Y51="-"),$BZ$5,0)+IF(AND(CG102=$CG$76,AA51=AC51,AC51&lt;&gt;"",AB51="-"),$BZ$5,0)+IF(AND(CG102=$CG$78,AD51=AF51,AF51&lt;&gt;"",AE51="-"),$BZ$5,0)+IF(AND(CG102=$CG$80,AG51=AI51,AI51&lt;&gt;"",AH51="-"),$BZ$5,0)+IF(AND(CG102=$CG$82,AJ51=AL51,AL51&lt;&gt;"",AK51="-"),$BZ$5,0)+IF(AND(CG102=$CG$84,AM51=AO51,AO51&lt;&gt;"",AN51="-"),$BZ$5,0)+IF(AND(CG102=$CG$86,AP51=AR51,AR51&lt;&gt;"",AQ51="-"),$BZ$5,0)+IF(AND(CG102=$CG$88,AS51=AU51,AU51&lt;&gt;"",AT51="-"),$BZ$5,0)+IF(AND(CG102=$CG$90,AV51=AX51,AX51&lt;&gt;"",AW51="-"),$BZ$5,0)+IF(AND(CG102=$CG$92,AY51=BA51,BA51&lt;&gt;"",AZ51="-"),$BZ$5,0)+IF(AND(CG102=$CG$94,BB51=BD51,BD51&lt;&gt;"",BC51="-"),$BZ$5,0)+IF(AND(CG102=$CG$96,BE51=BG51,BG51&lt;&gt;"",BF51="-"),$BZ$5,0)+IF(AND(CG102=$CG$98,BH51=BJ51,BJ51&lt;&gt;"",BI51="-"),$BZ$5,0)+IF(AND(CG102=$CG$100,BK51=BM51,BM51&lt;&gt;"",BL51="-"),$BZ$5,0)+IF(AND(CG102=$CG$102,BN51=BP51,BP51&lt;&gt;"",BO51="-"),$BZ$5,0)+IF(AND(CG102=$CG$104,BQ51=BS51,BS51&lt;&gt;"",BR51="-"),$BZ$5,0)+IF(AND(CG102=$CG$106,BT51=BV51,BV51&lt;&gt;"",BU51="-"),$BZ$5,0)</f>
        <v>0</v>
      </c>
      <c r="CS102" s="147">
        <f>IF(AND(CG102=$CG$60,C51&lt;E51,D51="-"),$CA$5,0)+IF(AND(CG102=$CG$62,F51&lt;H51,G51="-"),$CA$5,0)+IF(AND(CG102=$CG$64,I51&lt;K51,J51="-"),$CA$5,0)+IF(AND(CG102=$CG$66,L51&lt;N51,M51="-"),$CA$5,0)+IF(AND(CG102=$CG$68,O51&lt;Q51,P51="-"),$CA$5,0)+IF(AND(CG102=$CG$70,R51&lt;T51,S51="-"),$CA$5,0)+IF(AND(CG102=$CG$72,U51&lt;W51,V51="-"),$CA$5,0)+IF(AND(CG102=$CG$74,X51&lt;Z51,Y51="-"),$CA$5,0)+IF(AND(CG102=$CG$76,AA51&lt;AC51,AB51="-"),$CA$5,0)+IF(AND(CG102=$CG$78,AD51&lt;AF51,AE51="-"),$CA$5,0)+IF(AND(CG102=$CG$80,AG51&lt;AI51,AH51="-"),$CA$5,0)+IF(AND(CG102=$CG$82,AJ51&lt;AL51,AK51="-"),$CA$5,0)+IF(AND(CG102=$CG$84,AM51&lt;AO51,AN51="-"),$CA$5,0)+IF(AND(CG102=$CG$86,AP51&lt;AR51,AQ51="-"),$CA$5,0)+IF(AND(CG102=$CG$88,AS51&lt;AU51,AT51="-"),$CA$5,0)+IF(AND(CG102=$CG$90,AV51&lt;AX51,AW51="-"),$CA$5,0)+IF(AND(CG102=$CG$92,AY51&lt;BA51,AZ51="-"),$CA$5,0)+IF(AND(CG102=$CG$94,BB51&lt;BD51,BC51="-"),$CA$5,0)+IF(AND(CG102=$CG$96,BE51&lt;BG51,BF51="-"),$CA$5,0)+IF(AND(CG102=$CG$98,BH51&lt;BJ51,BI51="-"),$CA$5,0)+IF(AND(CG102=$CG$100,BK51&lt;BM51,BL51="-"),$CA$5,0)+IF(AND(CG102=$CG$102,BN51&lt;BP51,BO51="-"),$CA$5,0)+IF(AND(CG102=$CG$104,BQ51&lt;BS51,BR51="-"),$CA$5,0)+IF(AND(CG102=$CG$106,BT51&lt;BV51,BU51="-"),$CA$5,0)</f>
        <v>0</v>
      </c>
      <c r="CT102" s="147">
        <f>IF(AND(CG102=$CG$60,C51&gt;E51,D51="DF"),$CB$5,0)+IF(AND(CG102=$CG$62,F51&gt;H51,G51="DF"),$CB$5,0)+IF(AND(CG102=$CG$64,I51&gt;K51,J51="DF"),$CB$5,0)+IF(AND(CG102=$CG$66,L51&gt;N51,M51="DF"),$CB$5,0)+IF(AND(CG102=$CG$68,O51&gt;Q51,P51="DF"),$CB$5,0)+IF(AND(CG102=$CG$70,R51&gt;T51,S51="DF"),$CB$5,0)+IF(AND(CG102=$CG$72,U51&gt;W51,V51="DF"),$CB$5,0)+IF(AND(CG102=$CG$74,X51&gt;Z51,Y51="DF"),$CB$5,0)+IF(AND(CG102=$CG$76,AA51&gt;AC51,AB51="DF"),$CB$5,0)+IF(AND(CG102=$CG$78,AD51&gt;AF51,AE51="DF"),$CB$5,0)+IF(AND(CG102=$CG$80,AG51&gt;AI51,AH51="DF"),$CB$5,0)+IF(AND(CG102=$CG$82,AJ51&gt;AL51,AK51="DF"),$CB$5,0)+IF(AND(CG102=$CG$84,AM51&gt;AO51,AN51="DF"),$CB$5,0)+IF(AND(CG102=$CG$86,AP51&gt;AR51,AQ51="DF"),$CB$5,0)+IF(AND(CG102=$CG$88,AS51&gt;AU51,AT51="DF"),$CB$5,0)+IF(AND(CG102=$CG$90,AV51&gt;AX51,AW51="DF"),$CB$5,0)+IF(AND(CG102=$CG$92,AY51&gt;BA51,AZ51="DF"),$CB$5,0)+IF(AND(CG102=$CG$94,BB51&gt;BD51,BC51="DF"),$CB$5,0)+IF(AND(CG102=$CG$96,BE51&gt;BG51,BF51="DF"),$CB$5,0)+IF(AND(CG102=$CG$98,BH51&gt;BJ51,BI51="DF"),$CB$5,0)+IF(AND(CG102=$CG$100,BK51&gt;BM51,BL51="DF"),$CB$5,0)+IF(AND(CG102=$CG$102,BN51&gt;BP51,BO51="DF"),$CB$5,0)+IF(AND(CG102=$CG$104,BQ51&gt;BS51,BR51="DF"),$CB$5,0)+IF(AND(CG102=$CG$106,BT51&gt;BV51,BU51="DF"),$CB$5,0)</f>
        <v>0</v>
      </c>
      <c r="CU102" s="148">
        <f>IF(AND(CG102=$CG$60,C51&lt;E51,D51="DF"),$CC$5,0)+IF(AND(CG102=$CG$62,F51&lt;H51,G51="DF"),$CC$5,0)+IF(AND(CG102=$CG$64,I51&lt;K51,J51="DF"),$CC$5,0)+IF(AND(CG102=$CG$66,L51&lt;N51,M51="DF"),$CC$5,0)+IF(AND(CG102=$CG$68,O51&lt;Q51,P51="DF"),$CC$5,0)+IF(AND(CG102=$CG$70,R51&lt;T51,S51="DF"),$CC$5,0)+IF(AND(CG102=$CG$72,U51&lt;W51,V51="DF"),$CC$5,0)+IF(AND(CG102=$CG$74,X51&lt;Z51,Y51="DF"),$CC$5,0)+IF(AND(CG102=$CG$76,AA51&lt;AC51,AB51="DF"),$CC$5,0)+IF(AND(CG102=$CG$78,AD51&lt;AF51,AE51="DF"),$CC$5,0)+IF(AND(CG102=$CG$80,AG51&lt;AI51,AH51="DF"),$CC$5,0)+IF(AND(CG102=$CG$82,AJ51&lt;AL51,AK51="DF"),$CC$5,0)+IF(AND(CG102=$CG$84,AM51&lt;AO51,AN51="DF"),$CC$5,0)+IF(AND(CG102=$CG$86,AP51&lt;AR51,AQ51="DF"),$CC$5,0)+IF(AND(CG102=$CG$88,AS51&lt;AU51,AT51="DF"),$CC$5,0)+IF(AND(CG102=$CG$90,AV51&lt;AX51,AW51="DF"),$CC$5,0)+IF(AND(CG102=$CG$92,AY51&lt;BA51,AZ51="DF"),$CC$5,0)+IF(AND(CG102=$CG$94,BB51&lt;BD51,BC51="DF"),$CC$5,0)+IF(AND(CG102=$CG$96,BE51&lt;BG51,BF51="DF"),$CC$5,0)+IF(AND(CG102=$CG$98,BH51&lt;BJ51,BI51="DF"),$CC$5,0)+IF(AND(CG102=$CG$100,BK51&lt;BM51,BL51="DF"),$CC$5,0)+IF(AND(CG102=$CG$102,BN51&lt;BP51,BO51="DF"),$CC$5,0)+IF(AND(CG102=$CG$104,BQ51&lt;BS51,BR51="DF"),$CC$5,0)+IF(AND(CG102=$CG$106,BT51&lt;BV51,BU51="DF"),$CC$5,0)</f>
        <v>0</v>
      </c>
      <c r="CV102" s="19"/>
      <c r="CW102" s="156">
        <f>IF(AND(CG102=$CG$60),SUM(C102),0)+IF(AND(CG102=$CG$62),SUM(F102),0)+IF(AND(CG102=$CG$64),SUM(I102),0)+IF(AND(CG102=$CG$66),SUM(L102),0)+IF(AND(CG102=$CG$68),SUM(O102),0)+IF(AND(CG102=$CG$70),SUM(R102),0)+IF(AND(CG102=$CG$72),SUM(U102),0)+IF(AND(CG102=$CG$74),SUM(X102),0)+IF(AND(CG102=$CG$76),SUM(AA102),0)+IF(AND(CG102=$CG$78),SUM(AD102),0)+IF(AND(CG102=$CG$80),SUM(AG102),0)+IF(AND(CG102=$CG$82),SUM(AJ102),0)+IF(AND(CG102=$CG$84),SUM(AM102),0)+IF(AND(CG102=$CG$86),SUM(AP102),0)+IF(AND(CG102=$CG$88),SUM(AS102),0)+IF(AND(CG102=$CG$90),SUM(AV102),0)+IF(AND(CG102=$CG$92),SUM(AY102),0)+IF(AND(CG102=$CG$94),SUM(BB102),0)+IF(AND(CG102=$CG$96),SUM(BE102),0)+IF(AND(CG102=$CG$98),SUM(BH102),0)+IF(AND(CG102=$CG$100),SUM(BK102),0)+IF(AND(CG102=$CG$102),SUM(BN102),0)+IF(AND(CG102=$CG$104),SUM(BQ102),0)+IF(AND(CG102=$CG$106),SUM(BT102),0)</f>
        <v>0</v>
      </c>
      <c r="CX102" s="136">
        <f>IF(AND(CG102=$CG$60),SUM(E102),0)+IF(AND(CG102=$CG$62),SUM(H102),0)+IF(AND(CG102=$CG$64),SUM(K102),0)+IF(AND(CG102=$CG$66),SUM(N102),0)+IF(AND(CG102=$CG$68),SUM(Q102),0)+IF(AND(CG102=$CG$70),SUM(T102),0)+IF(AND(CG102=$CG$72),SUM(W102),0)+IF(AND(CG102=$CG$74),SUM(Z102),0)+IF(AND(CG102=$CG$76),SUM(AC102),0)+IF(AND(CG102=$CG$78),SUM(AF102),0)+IF(AND(CG102=$CG$80),SUM(AI102),0)+IF(AND(CG102=$CG$82),SUM(AL102),0)+IF(AND(CG102=$CG$84),SUM(AO102),0)+IF(AND(CG102=$CG$86),SUM(AR102),0)+IF(AND(CG102=$CG$88),SUM(AU102),0)+IF(AND(CG102=$CG$90),SUM(AX102),0)+IF(AND(CG102=$CG$92),SUM(BA102),0)+IF(AND(CG102=$CG$94),SUM(BD102),0)+IF(AND(CG102=$CG$96),SUM(BG102),0)+IF(AND(CG102=$CG$98),SUM(BJ102),0)+IF(AND(CG102=$CG$100),SUM(BM102),0)+IF(AND(CG102=$CG$102),SUM(BP102),0)+IF(AND(CG102=$CG$104),SUM(BS102),0)+IF(AND(CG102=$CG$106),SUM(BV102),0)</f>
        <v>0</v>
      </c>
      <c r="CY102" s="159">
        <f>IF(AND(CG102=$CG$60),SUM(C51),0)+IF(AND(CG102=$CG$62),SUM(F51),0)+IF(AND(CG102=$CG$64),SUM(I51),0)+IF(AND(CG102=$CG$66),SUM(L51),0)+IF(AND(CG102=$CG$68),SUM(O51),0)+IF(AND(CG102=$CG$70),SUM(R51),0)+IF(AND(CG102=$CG$72),SUM(U51),0)+IF(AND(CG102=$CG$74),SUM(X51),0)+IF(AND(CG102=$CG$76),SUM(AA51),0)+IF(AND(CG102=$CG$78),SUM(AD51),0)+IF(AND(CG102=$CG$80),SUM(AG51),0)+IF(AND(CG102=$CG$82),SUM(AJ51),0)+IF(AND(CG102=$CG$84),SUM(AM51),0)+IF(AND(CG102=$CG$86),SUM(AP51),0)+IF(AND(CG102=$CG$88),SUM(AS51),0)+IF(AND(CG102=$CG$90),SUM(AV51),0)+IF(AND(CG102=$CG$92),SUM(AY51),0)+IF(AND(CG102=$CG$94),SUM(BB51),0)+IF(AND(CG102=$CG$96),SUM(BE51),0)+IF(AND(CG102=$CG$98),SUM(BH51),0)+IF(AND(CG102=$CG$100),SUM(BK51),0)+IF(AND(CG102=$CG$102),SUM(BN51),0)+IF(AND(CG102=$CG$104),SUM(BQ51),0)+IF(AND(CG102=$CG$106),SUM(BT51),0)</f>
        <v>0</v>
      </c>
      <c r="CZ102" s="148">
        <f>IF(AND(CG102=$CG$60),SUM(E51),0)+IF(AND(CG102=$CG$62),SUM(H51),0)+IF(AND(CG102=$CG$64),SUM(K51),0)+IF(AND(CG102=$CG$66),SUM(N51),0)+IF(AND(CG102=$CG$68),SUM(Q51),0)+IF(AND(CG102=$CG$70),SUM(T51),0)+IF(AND(CG102=$CG$72),SUM(W51),0)+IF(AND(CG102=$CG$74),SUM(Z51),0)+IF(AND(CG102=$CG$76),SUM(AC51),0)+IF(AND(CG102=$CG$78),SUM(AF51),0)+IF(AND(CG102=$CG$80),SUM(AI51),0)+IF(AND(CG102=$CG$82),SUM(AL51),0)+IF(AND(CG102=$CG$84),SUM(AO51),0)+IF(AND(CG102=$CG$86),SUM(AR51),0)+IF(AND(CG102=$CG$88),SUM(AU51),0)+IF(AND(CG102=$CG$90),SUM(AX51),0)+IF(AND(CG102=$CG$92),SUM(BA51),0)+IF(AND(CG102=$CG$94),SUM(BD51),0)+IF(AND(CG102=$CG$96),SUM(BG51),0)+IF(AND(CG102=$CG$98),SUM(BJ51),0)+IF(AND(CG102=$CG$100),SUM(BM51),0)+IF(AND(CG102=$CG$102),SUM(BP51),0)+IF(AND(CG102=$CG$104),SUM(BS51),0)+IF(AND(CG102=$CG$106),SUM(BV51),0)</f>
        <v>0</v>
      </c>
      <c r="DA102" s="19"/>
    </row>
    <row r="103" spans="2:105" ht="12" customHeight="1" x14ac:dyDescent="0.35">
      <c r="B103" s="431" t="str">
        <f t="shared" si="0"/>
        <v>EQUIPO W</v>
      </c>
      <c r="C103" s="474" t="str">
        <f>IF(BQ59&lt;&gt;"",BQ59,"")</f>
        <v/>
      </c>
      <c r="D103" s="475"/>
      <c r="E103" s="476"/>
      <c r="F103" s="434" t="str">
        <f>IF(BQ61&lt;&gt;"",BQ61,"")</f>
        <v/>
      </c>
      <c r="G103" s="435"/>
      <c r="H103" s="462"/>
      <c r="I103" s="434" t="str">
        <f>IF(BQ63&lt;&gt;"",BQ63,"")</f>
        <v/>
      </c>
      <c r="J103" s="435"/>
      <c r="K103" s="462"/>
      <c r="L103" s="434" t="str">
        <f>IF(BQ65&lt;&gt;"",BQ65,"")</f>
        <v/>
      </c>
      <c r="M103" s="435"/>
      <c r="N103" s="462"/>
      <c r="O103" s="434" t="str">
        <f>IF(BQ67&lt;&gt;"",BQ67,"")</f>
        <v/>
      </c>
      <c r="P103" s="435"/>
      <c r="Q103" s="462"/>
      <c r="R103" s="434" t="str">
        <f>IF(BQ69&lt;&gt;"",BQ69,"")</f>
        <v/>
      </c>
      <c r="S103" s="435"/>
      <c r="T103" s="462"/>
      <c r="U103" s="434" t="str">
        <f>IF(BQ71&lt;&gt;"",BQ71,"")</f>
        <v/>
      </c>
      <c r="V103" s="435"/>
      <c r="W103" s="462"/>
      <c r="X103" s="434" t="str">
        <f>IF(BQ73&lt;&gt;"",BQ73,"")</f>
        <v/>
      </c>
      <c r="Y103" s="435"/>
      <c r="Z103" s="462"/>
      <c r="AA103" s="434" t="str">
        <f>IF(BQ75&lt;&gt;"",BQ75,"")</f>
        <v/>
      </c>
      <c r="AB103" s="435"/>
      <c r="AC103" s="462"/>
      <c r="AD103" s="434" t="str">
        <f>IF(BQ77&lt;&gt;"",BQ77,"")</f>
        <v/>
      </c>
      <c r="AE103" s="435"/>
      <c r="AF103" s="462"/>
      <c r="AG103" s="434" t="str">
        <f>IF(BQ79&lt;&gt;"",BQ79,"")</f>
        <v/>
      </c>
      <c r="AH103" s="435"/>
      <c r="AI103" s="462"/>
      <c r="AJ103" s="434" t="str">
        <f>IF(BQ81&lt;&gt;"",BQ81,"")</f>
        <v/>
      </c>
      <c r="AK103" s="435"/>
      <c r="AL103" s="462"/>
      <c r="AM103" s="434" t="str">
        <f>IF(BQ83&lt;&gt;"",BQ83,"")</f>
        <v/>
      </c>
      <c r="AN103" s="435"/>
      <c r="AO103" s="462"/>
      <c r="AP103" s="434" t="str">
        <f>IF(BQ85&lt;&gt;"",BQ85,"")</f>
        <v/>
      </c>
      <c r="AQ103" s="435"/>
      <c r="AR103" s="462"/>
      <c r="AS103" s="434" t="str">
        <f>IF(BQ87&lt;&gt;"",BQ87,"")</f>
        <v/>
      </c>
      <c r="AT103" s="435"/>
      <c r="AU103" s="462"/>
      <c r="AV103" s="434" t="str">
        <f>IF(BQ89&lt;&gt;"",BQ89,"")</f>
        <v/>
      </c>
      <c r="AW103" s="435"/>
      <c r="AX103" s="462"/>
      <c r="AY103" s="434" t="str">
        <f>IF(BQ91&lt;&gt;"",BQ91,"")</f>
        <v/>
      </c>
      <c r="AZ103" s="435"/>
      <c r="BA103" s="462"/>
      <c r="BB103" s="434" t="str">
        <f>IF(BQ93&lt;&gt;"",BQ93,"")</f>
        <v/>
      </c>
      <c r="BC103" s="435"/>
      <c r="BD103" s="462"/>
      <c r="BE103" s="434" t="str">
        <f>IF(BQ95&lt;&gt;"",BQ95,"")</f>
        <v/>
      </c>
      <c r="BF103" s="435"/>
      <c r="BG103" s="462"/>
      <c r="BH103" s="434" t="str">
        <f>IF(BQ97&lt;&gt;"",BQ97,"")</f>
        <v/>
      </c>
      <c r="BI103" s="435"/>
      <c r="BJ103" s="462"/>
      <c r="BK103" s="434" t="str">
        <f>IF(BQ99&lt;&gt;"",BQ99,"")</f>
        <v/>
      </c>
      <c r="BL103" s="435"/>
      <c r="BM103" s="462"/>
      <c r="BN103" s="434" t="str">
        <f>IF(BQ101&lt;&gt;"",BQ101,"")</f>
        <v/>
      </c>
      <c r="BO103" s="435"/>
      <c r="BP103" s="462"/>
      <c r="BQ103" s="437"/>
      <c r="BR103" s="438"/>
      <c r="BS103" s="439"/>
      <c r="BT103" s="471" t="str">
        <f>IF(ISNA(VLOOKUP(CONCATENATE($B103,BT$58,"2"),'P&amp;R'!$N$8:$Q$1113,2,FALSE)), "", VLOOKUP(CONCATENATE($B103,BT$58,"2"),'P&amp;R'!$N$8:$Q$1113,2,FALSE))</f>
        <v/>
      </c>
      <c r="BU103" s="472"/>
      <c r="BV103" s="473"/>
      <c r="BW103" s="162"/>
      <c r="BX103" s="85"/>
      <c r="BY103" s="88"/>
      <c r="BZ103" s="88"/>
      <c r="CA103" s="88"/>
      <c r="CB103" s="92"/>
      <c r="CC103" s="92"/>
      <c r="CD103" s="96"/>
      <c r="CE103" s="96"/>
      <c r="CF103" s="100"/>
      <c r="CG103" s="104"/>
      <c r="CH103" s="19"/>
      <c r="CI103" s="122"/>
      <c r="CJ103" s="122"/>
      <c r="CK103" s="19"/>
      <c r="CL103" s="137"/>
      <c r="CM103" s="138"/>
      <c r="CN103" s="138"/>
      <c r="CO103" s="138"/>
      <c r="CP103" s="139"/>
      <c r="CQ103" s="143"/>
      <c r="CR103" s="144"/>
      <c r="CS103" s="144"/>
      <c r="CT103" s="144"/>
      <c r="CU103" s="145"/>
      <c r="CV103" s="19"/>
      <c r="CW103" s="154"/>
      <c r="CX103" s="155"/>
      <c r="CY103" s="160"/>
      <c r="CZ103" s="161"/>
      <c r="DA103" s="19"/>
    </row>
    <row r="104" spans="2:105" ht="24.9" customHeight="1" x14ac:dyDescent="0.35">
      <c r="B104" s="432"/>
      <c r="C104" s="3" t="str">
        <f>IF(BS60&lt;&gt;"",BS60,"")</f>
        <v/>
      </c>
      <c r="D104" s="62" t="str">
        <f>IF(BR60&lt;&gt;"",BR60,"")</f>
        <v/>
      </c>
      <c r="E104" s="4" t="str">
        <f>IF(BQ60&lt;&gt;"",BQ60,"")</f>
        <v/>
      </c>
      <c r="F104" s="6" t="str">
        <f>IF(BS62&lt;&gt;"",BS62,"")</f>
        <v/>
      </c>
      <c r="G104" s="62" t="str">
        <f>IF(BR62&lt;&gt;"",BR62,"")</f>
        <v/>
      </c>
      <c r="H104" s="7" t="str">
        <f>IF(BQ62&lt;&gt;"",BQ62,"")</f>
        <v/>
      </c>
      <c r="I104" s="6" t="str">
        <f>IF(BS64&lt;&gt;"",BS64,"")</f>
        <v/>
      </c>
      <c r="J104" s="62" t="str">
        <f>IF(BR64&lt;&gt;"",BR64,"")</f>
        <v/>
      </c>
      <c r="K104" s="7" t="str">
        <f>IF(BQ64&lt;&gt;"",BQ64,"")</f>
        <v/>
      </c>
      <c r="L104" s="6" t="str">
        <f>IF(BS66&lt;&gt;"",BS66,"")</f>
        <v/>
      </c>
      <c r="M104" s="62" t="str">
        <f>IF(BR66&lt;&gt;"",BR66,"")</f>
        <v/>
      </c>
      <c r="N104" s="7" t="str">
        <f>IF(BQ66&lt;&gt;"",BQ66,"")</f>
        <v/>
      </c>
      <c r="O104" s="6" t="str">
        <f>IF(BS68&lt;&gt;"",BS68,"")</f>
        <v/>
      </c>
      <c r="P104" s="62" t="str">
        <f>IF(BR68&lt;&gt;"",BR68,"")</f>
        <v/>
      </c>
      <c r="Q104" s="7" t="str">
        <f>IF(BQ68&lt;&gt;"",BQ68,"")</f>
        <v/>
      </c>
      <c r="R104" s="6" t="str">
        <f>IF(BS70&lt;&gt;"",BS70,"")</f>
        <v/>
      </c>
      <c r="S104" s="62" t="str">
        <f>IF(BR70&lt;&gt;"",BR70,"")</f>
        <v/>
      </c>
      <c r="T104" s="7" t="str">
        <f>IF(BQ70&lt;&gt;"",BQ70,"")</f>
        <v/>
      </c>
      <c r="U104" s="6" t="str">
        <f>IF(BS72&lt;&gt;"",BS72,"")</f>
        <v/>
      </c>
      <c r="V104" s="62" t="str">
        <f>IF(BR72&lt;&gt;"",BR72,"")</f>
        <v/>
      </c>
      <c r="W104" s="7" t="str">
        <f>IF(BQ72&lt;&gt;"",BQ72,"")</f>
        <v/>
      </c>
      <c r="X104" s="6" t="str">
        <f>IF(BS74&lt;&gt;"",BS74,"")</f>
        <v/>
      </c>
      <c r="Y104" s="62" t="str">
        <f>IF(BR74&lt;&gt;"",BR74,"")</f>
        <v/>
      </c>
      <c r="Z104" s="7" t="str">
        <f>IF(BQ74&lt;&gt;"",BQ74,"")</f>
        <v/>
      </c>
      <c r="AA104" s="6" t="str">
        <f>IF(BS76&lt;&gt;"",BS76,"")</f>
        <v/>
      </c>
      <c r="AB104" s="62" t="str">
        <f>IF(BR76&lt;&gt;"",BR76,"")</f>
        <v/>
      </c>
      <c r="AC104" s="7" t="str">
        <f>IF(BQ76&lt;&gt;"",BQ76,"")</f>
        <v/>
      </c>
      <c r="AD104" s="6" t="str">
        <f>IF(BS78&lt;&gt;"",BS78,"")</f>
        <v/>
      </c>
      <c r="AE104" s="62" t="str">
        <f>IF(BR78&lt;&gt;"",BR78,"")</f>
        <v/>
      </c>
      <c r="AF104" s="7" t="str">
        <f>IF(BQ78&lt;&gt;"",BQ78,"")</f>
        <v/>
      </c>
      <c r="AG104" s="6" t="str">
        <f>IF(BS80&lt;&gt;"",BS80,"")</f>
        <v/>
      </c>
      <c r="AH104" s="62" t="str">
        <f>IF(BR80&lt;&gt;"",BR80,"")</f>
        <v/>
      </c>
      <c r="AI104" s="7" t="str">
        <f>IF(BQ80&lt;&gt;"",BQ80,"")</f>
        <v/>
      </c>
      <c r="AJ104" s="6" t="str">
        <f>IF(BS82&lt;&gt;"",BS82,"")</f>
        <v/>
      </c>
      <c r="AK104" s="62" t="str">
        <f>IF(BR82&lt;&gt;"",BR82,"")</f>
        <v/>
      </c>
      <c r="AL104" s="7" t="str">
        <f>IF(BQ82&lt;&gt;"",BQ82,"")</f>
        <v/>
      </c>
      <c r="AM104" s="6" t="str">
        <f>IF(BS84&lt;&gt;"",BS84,"")</f>
        <v/>
      </c>
      <c r="AN104" s="62" t="str">
        <f>IF(BR84&lt;&gt;"",BR84,"")</f>
        <v/>
      </c>
      <c r="AO104" s="7" t="str">
        <f>IF(BQ84&lt;&gt;"",BQ84,"")</f>
        <v/>
      </c>
      <c r="AP104" s="6" t="str">
        <f>IF(BS86&lt;&gt;"",BS86,"")</f>
        <v/>
      </c>
      <c r="AQ104" s="62" t="str">
        <f>IF(BR86&lt;&gt;"",BR86,"")</f>
        <v/>
      </c>
      <c r="AR104" s="7" t="str">
        <f>IF(BQ86&lt;&gt;"",BQ86,"")</f>
        <v/>
      </c>
      <c r="AS104" s="6" t="str">
        <f>IF(BS88&lt;&gt;"",BS88,"")</f>
        <v/>
      </c>
      <c r="AT104" s="62" t="str">
        <f>IF(BR88&lt;&gt;"",BR88,"")</f>
        <v/>
      </c>
      <c r="AU104" s="7" t="str">
        <f>IF(BQ88&lt;&gt;"",BQ88,"")</f>
        <v/>
      </c>
      <c r="AV104" s="6" t="str">
        <f>IF(BS90&lt;&gt;"",BS90,"")</f>
        <v/>
      </c>
      <c r="AW104" s="62" t="str">
        <f>IF(BR90&lt;&gt;"",BR90,"")</f>
        <v/>
      </c>
      <c r="AX104" s="7" t="str">
        <f>IF(BQ90&lt;&gt;"",BQ90,"")</f>
        <v/>
      </c>
      <c r="AY104" s="6" t="str">
        <f>IF(BS92&lt;&gt;"",BS92,"")</f>
        <v/>
      </c>
      <c r="AZ104" s="62" t="str">
        <f>IF(BR92&lt;&gt;"",BR92,"")</f>
        <v/>
      </c>
      <c r="BA104" s="7" t="str">
        <f>IF(BQ92&lt;&gt;"",BQ92,"")</f>
        <v/>
      </c>
      <c r="BB104" s="6" t="str">
        <f>IF(BS94&lt;&gt;"",BS94,"")</f>
        <v/>
      </c>
      <c r="BC104" s="62" t="str">
        <f>IF(BR94&lt;&gt;"",BR94,"")</f>
        <v/>
      </c>
      <c r="BD104" s="7" t="str">
        <f>IF(BQ94&lt;&gt;"",BQ94,"")</f>
        <v/>
      </c>
      <c r="BE104" s="6" t="str">
        <f>IF(BS96&lt;&gt;"",BS96,"")</f>
        <v/>
      </c>
      <c r="BF104" s="62" t="str">
        <f>IF(BR96&lt;&gt;"",BR96,"")</f>
        <v/>
      </c>
      <c r="BG104" s="7" t="str">
        <f>IF(BQ96&lt;&gt;"",BQ96,"")</f>
        <v/>
      </c>
      <c r="BH104" s="6" t="str">
        <f>IF(BS98&lt;&gt;"",BS98,"")</f>
        <v/>
      </c>
      <c r="BI104" s="62" t="str">
        <f>IF(BR98&lt;&gt;"",BR98,"")</f>
        <v/>
      </c>
      <c r="BJ104" s="7" t="str">
        <f>IF(BQ98&lt;&gt;"",BQ98,"")</f>
        <v/>
      </c>
      <c r="BK104" s="6" t="str">
        <f>IF(BS100&lt;&gt;"",BS100,"")</f>
        <v/>
      </c>
      <c r="BL104" s="62" t="str">
        <f>IF(BR100&lt;&gt;"",BR100,"")</f>
        <v/>
      </c>
      <c r="BM104" s="7" t="str">
        <f>IF(BQ100&lt;&gt;"",BQ100,"")</f>
        <v/>
      </c>
      <c r="BN104" s="6" t="str">
        <f>IF(BS102&lt;&gt;"",BS102,"")</f>
        <v/>
      </c>
      <c r="BO104" s="62" t="str">
        <f>IF(BR102&lt;&gt;"",BR102,"")</f>
        <v/>
      </c>
      <c r="BP104" s="7" t="str">
        <f>IF(BQ102&lt;&gt;"",BQ102,"")</f>
        <v/>
      </c>
      <c r="BQ104" s="8"/>
      <c r="BR104" s="63"/>
      <c r="BS104" s="9"/>
      <c r="BT104" s="316" t="str">
        <f>IF(ISNA(VLOOKUP(CONCATENATE($B103,BT$58,"2"),'P&amp;R'!$N$8:$Q$1113,3,FALSE)), "", VLOOKUP(CONCATENATE($B103,BT$58,"2"),'P&amp;R'!$N$8:$Q$1113,3,FALSE))</f>
        <v/>
      </c>
      <c r="BU104" s="316" t="str">
        <f>IF(ISNA(VLOOKUP(CONCATENATE($B103,BT$58,"2"),'P&amp;R'!$N$8:$Q$1113,4,FALSE)), "", VLOOKUP(CONCATENATE($B103,BT$58,"2"),'P&amp;R'!$N$8:$Q$1113,4,FALSE))</f>
        <v/>
      </c>
      <c r="BV104" s="317" t="str">
        <f>IF(ISNA(VLOOKUP(CONCATENATE(BT$58,$B103,"2"),'P&amp;R'!$N$8:$Q$1113,3,FALSE)), "", VLOOKUP(CONCATENATE(BT$58,$B103,"2"),'P&amp;R'!$N$8:$Q$1113,3,FALSE))</f>
        <v/>
      </c>
      <c r="BW104" s="163"/>
      <c r="BX104" s="86">
        <f>SUM(BY104:CC104)</f>
        <v>0</v>
      </c>
      <c r="BY104" s="89">
        <f>IF(AND(D104&lt;&gt;"DF",C104&gt;E104),1,0)+IF(AND(G104&lt;&gt;"DF",F104&gt;H104),1,0)+IF(AND(J104&lt;&gt;"DF",I104&gt;K104),1,0)+IF(AND(M104&lt;&gt;"DF",L104&gt;N104),1,0)+IF(AND(P104&lt;&gt;"DF",O104&gt;Q104),1,0)+IF(AND(S104&lt;&gt;"DF",R104&gt;T104),1,0)+IF(AND(V104&lt;&gt;"DF",U104&gt;W104),1,0)+IF(AND(Y104&lt;&gt;"DF",X104&gt;Z104),1,0)+IF(AND(AB104&lt;&gt;"DF",AA104&gt;AC104),1,0)+IF(AND(AE104&lt;&gt;"DF",AD104&gt;AF104),1,0)+IF(AND(AH104&lt;&gt;"DF",AG104&gt;AI104),1,0)+IF(AND(AK104&lt;&gt;"DF",AJ104&gt;AL104),1,0)+IF(AND(AN104&lt;&gt;"DF",AM104&gt;AO104),1,0)+IF(AND(AQ104&lt;&gt;"DF",AP104&gt;AR104),1,0)+IF(AND(AT104&lt;&gt;"DF",AS104&gt;AU104),1,0)+IF(AND(AW104&lt;&gt;"DF",AV104&gt;AX104),1,0)+IF(AND(AZ104&lt;&gt;"DF",AY104&gt;BA104),1,0)+IF(AND(BC104&lt;&gt;"DF",BB104&gt;BD104),1,0)+IF(AND(BF104&lt;&gt;"DF",BE104&gt;BG104),1,0)+IF(AND(BI104&lt;&gt;"DF",BH104&gt;BJ104),1,0)+IF(AND(BL104&lt;&gt;"DF",BK104&gt;BM104),1,0)+IF(AND(BO104&lt;&gt;"DF",BN104&gt;BP104),1,0)+IF(AND(BR104&lt;&gt;"DF",BQ104&gt;BS104),1,0)+IF(AND(BU104&lt;&gt;"DF",BT104&gt;BV104),1,0)+BY53</f>
        <v>0</v>
      </c>
      <c r="BZ104" s="89">
        <f>IF(AND(C104=E104,C104&lt;&gt;"",E104&lt;&gt;""),1,0)+IF(AND(F104=H104,F104&lt;&gt;"",H104&lt;&gt;""),1,0)+IF(AND(I104=K104,I104&lt;&gt;"",K104&lt;&gt;""),1,0)+IF(AND(L104=N104,L104&lt;&gt;"",N104&lt;&gt;""),1,0)+IF(AND(O104=Q104,O104&lt;&gt;"",Q104&lt;&gt;""),1,0)+IF(AND(R104=T104,R104&lt;&gt;"",T104&lt;&gt;""),1,0)+IF(AND(U104=W104,U104&lt;&gt;"",W104&lt;&gt;""),1,0)+IF(AND(X104=Z104,X104&lt;&gt;"",Z104&lt;&gt;""),1,0)+IF(AND(AA104=AC104,AA104&lt;&gt;"",AC104&lt;&gt;""),1,0)+IF(AND(AD104=AF104,AD104&lt;&gt;"",AF104&lt;&gt;""),1,0)+IF(AND(AG104=AI104,AG104&lt;&gt;"",AI104&lt;&gt;""),1,0)+IF(AND(AJ104=AL104,AJ104&lt;&gt;"",AL104&lt;&gt;""),1,0)+IF(AND(AM104=AO104,AM104&lt;&gt;"",AO104&lt;&gt;""),1,0)+IF(AND(AP104=AR104,AP104&lt;&gt;"",AR104&lt;&gt;""),1,0)+IF(AND(AS104=AU104,AS104&lt;&gt;"",AU104&lt;&gt;""),1,0)+IF(AND(AV104=AX104,AV104&lt;&gt;"",AX104&lt;&gt;""),1,0)+IF(AND(AY104=BA104,AY104&lt;&gt;"",BA104&lt;&gt;""),1,0)+IF(AND(BB104=BD104,BB104&lt;&gt;"",BD104&lt;&gt;""),1,0)+IF(AND(BE104=BG104,BE104&lt;&gt;"",BG104&lt;&gt;""),1,0)+IF(AND(BH104=BJ104,BH104&lt;&gt;"",BJ104&lt;&gt;""),1,0)+IF(AND(BK104=BM104,BK104&lt;&gt;"",BM104&lt;&gt;""),1,0)+IF(AND(BN104=BP104,BN104&lt;&gt;"",BP104&lt;&gt;""),1,0)+IF(AND(BQ104=BS104,BQ104&lt;&gt;"",BS104&lt;&gt;""),1,0)+IF(AND(BT104=BV104,BT104&lt;&gt;"",BV104&lt;&gt;""),1,0)+BZ53</f>
        <v>0</v>
      </c>
      <c r="CA104" s="89">
        <f>IF(AND(D104&lt;&gt;"DF",C104&lt;E104),1,0)+IF(AND(G104&lt;&gt;"DF",F104&lt;H104),1,0)+IF(AND(J104&lt;&gt;"DF",I104&lt;K104),1,0)+IF(AND(M104&lt;&gt;"DF",L104&lt;N104),1,0)+IF(AND(P104&lt;&gt;"DF",O104&lt;Q104),1,0)+IF(AND(S104&lt;&gt;"DF",R104&lt;T104),1,0)+IF(AND(V104&lt;&gt;"DF",U104&lt;W104),1,0)+IF(AND(Y104&lt;&gt;"DF",X104&lt;Z104),1,0)+IF(AND(AB104&lt;&gt;"DF",AA104&lt;AC104),1,0)+IF(AND(AE104&lt;&gt;"DF",AD104&lt;AF104),1,0)+IF(AND(AH104&lt;&gt;"DF",AG104&lt;AI104),1,0)+IF(AND(AK104&lt;&gt;"DF",AJ104&lt;AL104),1,0)+IF(AND(AN104&lt;&gt;"DF",AM104&lt;AO104),1,0)+IF(AND(AQ104&lt;&gt;"DF",AP104&lt;AR104),1,0)+IF(AND(AT104&lt;&gt;"DF",AS104&lt;AU104),1,0)+IF(AND(AW104&lt;&gt;"DF",AV104&lt;AX104),1,0)+IF(AND(AZ104&lt;&gt;"DF",AY104&lt;BA104),1,0)+IF(AND(BC104&lt;&gt;"DF",BB104&lt;BD104),1,0)+IF(AND(BF104&lt;&gt;"DF",BE104&lt;BG104),1,0)+IF(AND(BI104&lt;&gt;"DF",BH104&lt;BJ104),1,0)+IF(AND(BL104&lt;&gt;"DF",BK104&lt;BM104),1,0)+IF(AND(BO104&lt;&gt;"DF",BN104&lt;BP104),1,0)+IF(AND(BR104&lt;&gt;"DF",BQ104&lt;BS104),1,0)+IF(AND(BU104&lt;&gt;"DF",BT104&lt;BV104),1,0)+CA53</f>
        <v>0</v>
      </c>
      <c r="CB104" s="93">
        <f>IF(AND(D104="DF",C104&gt;E104),1,0)+IF(AND(G104="DF",F104&gt;H104),1,0)+IF(AND(J104="DF",I104&gt;K104),1,0)+IF(AND(M104="DF",L104&gt;N104),1,0)+IF(AND(P104="DF",O104&gt;Q104),1,0)+IF(AND(S104="DF",R104&gt;T104),1,0)+IF(AND(V104="DF",U104&gt;W104),1,0)+IF(AND(Y104="DF",X104&gt;Z104),1,0)+IF(AND(AB104="DF",AA104&gt;AC104),1,0)+IF(AND(AE104="DF",AD104&gt;AF104),1,0)+IF(AND(AH104="DF",AG104&gt;AI104),1,0)+IF(AND(AK104="DF",AJ104&gt;AL104),1,0)+IF(AND(AN104="DF",AM104&gt;AO104),1,0)+IF(AND(AQ104="DF",AP104&gt;AR104),1,0)+IF(AND(AT104="DF",AS104&gt;AU104),1,0)+IF(AND(AW104="DF",AV104&gt;AX104),1,0)+IF(AND(AZ104="DF",AY104&gt;BA104),1,0)+IF(AND(BC104="DF",BB104&gt;BD104),1,0)+IF(AND(BF104="DF",BE104&gt;BG104),1,0)+IF(AND(BI104="DF",BH104&gt;BJ104),1,0)+IF(AND(BL104="DF",BK104&gt;BM104),1,0)+IF(AND(BO104="DF",BN104&gt;BP104),1,0)+IF(AND(BR104="DF",BQ104&gt;BS104),1,0)+IF(AND(BU104="DF",BT104&gt;BV104),1,0)+CB53</f>
        <v>0</v>
      </c>
      <c r="CC104" s="93">
        <f>IF(AND(D104="DF",C104&lt;E104),1,0)+IF(AND(G104="DF",F104&lt;H104),1,0)+IF(AND(J104="DF",I104&lt;K104),1,0)+IF(AND(M104="DF",L104&lt;N104),1,0)+IF(AND(P104="DF",O104&lt;Q104),1,0)+IF(AND(S104="DF",R104&lt;T104),1,0)+IF(AND(V104="DF",U104&lt;W104),1,0)+IF(AND(Y104="DF",X104&lt;Z104),1,0)+IF(AND(AB104="DF",AA104&lt;AC104),1,0)+IF(AND(AE104="DF",AD104&lt;AF104),1,0)+IF(AND(AH104="DF",AG104&lt;AI104),1,0)+IF(AND(AK104="DF",AJ104&lt;AL104),1,0)+IF(AND(AN104="DF",AM104&lt;AO104),1,0)+IF(AND(AQ104="DF",AP104&lt;AR104),1,0)+IF(AND(AT104="DF",AS104&lt;AU104),1,0)+IF(AND(AW104="DF",AV104&lt;AX104),1,0)+IF(AND(AZ104="DF",AY104&lt;BA104),1,0)+IF(AND(BC104="DF",BB104&lt;BD104),1,0)+IF(AND(BF104="DF",BE104&lt;BG104),1,0)+IF(AND(BI104="DF",BH104&lt;BJ104),1,0)+IF(AND(BL104="DF",BK104&lt;BM104),1,0)+IF(AND(BO104="DF",BN104&lt;BP104),1,0)+IF(AND(BR104="DF",BQ104&lt;BS104),1,0)+IF(AND(BU104="DF",BT104&lt;BV104),1,0)+CC53</f>
        <v>0</v>
      </c>
      <c r="CD104" s="97">
        <f>SUM(C104)+SUM(F104)+SUM(I104)+SUM(L104)+SUM(O104)+SUM(R104)+SUM(U104)+SUM(X104)+SUM(AA104)+SUM(AD104)+SUM(AG104)+SUM(AJ104)+SUM(AM104)+SUM(AP104)+SUM(AS104)+SUM(AV104)+SUM(AY104)+SUM(BB104)+SUM(BE104)+SUM(BH104)+SUM(BK104)+SUM(BN104)+SUM(BQ104)+SUM(BT104)+CD53</f>
        <v>0</v>
      </c>
      <c r="CE104" s="97">
        <f>SUM(E104)+SUM(H104)+SUM(K104)+SUM(N104)+SUM(Q104)+SUM(T104)+SUM(W104)+SUM(Z104)+SUM(AC104)+SUM(AF104)+SUM(AI104)+SUM(AL104)+SUM(AO104)+SUM(AR104)+SUM(AU104)+SUM(AX104)+SUM(BA104)+SUM(BD104)+SUM(BG104)+SUM(BJ104)+SUM(BM104)+SUM(BP104)+SUM(BS104)+SUM(BV104)+CE53</f>
        <v>0</v>
      </c>
      <c r="CF104" s="101">
        <f>CD104-CE104</f>
        <v>0</v>
      </c>
      <c r="CG104" s="105">
        <f>SUM(BY104*$BY$5)+SUM(BZ104*$BZ$5)+SUM(CA104*$CA$5)+SUM(CB104*$CB$5)+SUM(CC104*$CC$5)</f>
        <v>0</v>
      </c>
      <c r="CH104" s="19"/>
      <c r="CI104" s="129">
        <f>SUM(CL104:CU104)</f>
        <v>0</v>
      </c>
      <c r="CJ104" s="129">
        <f>(CW104+CY104)-(CX104+CZ104)</f>
        <v>0</v>
      </c>
      <c r="CK104" s="19"/>
      <c r="CL104" s="140">
        <f>IF(AND(CG104=$CG$60,C104&gt;E104,D104="-"),$BY$5,0)+IF(AND(CG104=$CG$62,F104&gt;H104,G104="-"),$BY$5,0)+IF(AND(CG104=$CG$64,I104&gt;K104,J104="-"),$BY$5,0)+IF(AND(CG104=$CG$66,L104&gt;N104,M104="-"),$BY$5,0)+IF(AND(CG104=$CG$68,O104&gt;Q104,P104="-"),$BY$5,0)+IF(AND(CG104=$CG$70,R104&gt;T104,S104="-"),$BY$5,0)+IF(AND(CG104=$CG$72,U104&gt;W104,V104="-"),$BY$5,0)+IF(AND(CG104=$CG$74,X104&gt;Z104,Y104="-"),$BY$5,0)+IF(AND(CG104=$CG$76,AA104&gt;AC104,AB104="-"),$BY$5,0)+IF(AND(CG104=$CG$78,AD104&gt;AF104,AE104="-"),$BY$5,0)+IF(AND(CG104=$CG$80,AG104&gt;AI104,AH104="-"),$BY$5,0)+IF(AND(CG104=$CG$82,AJ104&gt;AL104,AK104="-"),$BY$5,0)+IF(AND(CG104=$CG$84,AM104&gt;AO104,AN104="-"),$BY$5,0)+IF(AND(CG104=$CG$86,AP104&gt;AR104,AQ104="-"),$BY$5,0)+IF(AND(CG104=$CG$88,AS104&gt;AU104,AT104="-"),$BY$5,0)+IF(AND(CG104=$CG$90,AV104&gt;AX104,AW104="-"),$BY$5,0)+IF(AND(CG104=$CG$92,AY104&gt;BA104,AZ104="-"),$BY$5,0)+IF(AND(CG104=$CG$94,BB104&gt;BD104,BC104="-"),$BY$5,0)+IF(AND(CG104=$CG$96,BE104&gt;BG104,BF104="-"),$BY$5,0)+IF(AND(CG104=$CG$98,BH104&gt;BJ104,BI104="-"),$BY$5,0)+IF(AND(CG104=$CG$100,BK104&gt;BM104,BL104="-"),$BY$5,0)+IF(AND(CG104=$CG$102,BN104&gt;BP104,BO104="-"),$BY$5,0)+IF(AND(CG104=$CG$104,BQ104&gt;BS104,BR104="-"),$BY$5,0)+IF(AND(CG104=$CG$106,BT104&gt;BV104,BU104="-"),$BY$5,0)</f>
        <v>0</v>
      </c>
      <c r="CM104" s="141">
        <f>IF(AND(CG104=$CG$60,C104=E104,E104&lt;&gt;"",D104="-"),$BZ$5,0)+IF(AND(CG104=$CG$62,F104=H104,H104&lt;&gt;"",G104="-"),$BZ$5,0)+IF(AND(CG104=$CG$64,I104=K104,K104&lt;&gt;"",J104="-"),$BZ$5,0)+IF(AND(CG104=$CG$66,L104=N104,N104&lt;&gt;"",M104="-"),$BZ$5,0)+IF(AND(CG104=$CG$68,O104=Q104,Q104&lt;&gt;"",P104="-"),$BZ$5,0)+IF(AND(CG104=$CG$70,R104=T104,T104&lt;&gt;"",S104="-"),$BZ$5,0)+IF(AND(CG104=$CG$72,U104=W104,W104&lt;&gt;"",V104="-"),$BZ$5,0)+IF(AND(CG104=$CG$74,X104=Z104,Z104&lt;&gt;"",Y104="-"),$BZ$5,0)+IF(AND(CG104=$CG$76,AA104=AC104,AC104&lt;&gt;"",AB104="-"),$BZ$5,0)+IF(AND(CG104=$CG$78,AD104=AF104,AF104&lt;&gt;"",AE104="-"),$BZ$5,0)+IF(AND(CG104=$CG$80,AG104=AI104,AI104&lt;&gt;"",AH104="-"),$BZ$5,0)+IF(AND(CG104=$CG$82,AJ104=AL104,AL104&lt;&gt;"",AK104="-"),$BZ$5,0)+IF(AND(CG104=$CG$84,AM104=AO104,AO104&lt;&gt;"",AN104="-"),$BZ$5,0)+IF(AND(CG104=$CG$86,AP104=AR104,AR104&lt;&gt;"",AQ104="-"),$BZ$5,0)+IF(AND(CG104=$CG$88,AS104=AU104,AU104&lt;&gt;"",AT104="-"),$BZ$5,0)+IF(AND(CG104=$CG$90,AV104=AX104,AX104&lt;&gt;"",AW104="-"),$BZ$5,0)+IF(AND(CG104=$CG$92,AY104=BA104,BA104&lt;&gt;"",AZ104="-"),$BZ$5,0)+IF(AND(CG104=$CG$94,BB104=BD104,BD104&lt;&gt;"",BC104="-"),$BZ$5,0)+IF(AND(CG104=$CG$96,BE104=BG104,BG104&lt;&gt;"",BF104="-"),$BZ$5,0)+IF(AND(CG104=$CG$98,BH104=BJ104,BJ104&lt;&gt;"",BI104="-"),$BZ$5,0)+IF(AND(CG104=$CG$100,BK104=BM104,BM104&lt;&gt;"",BL104="-"),$BZ$5,0)+IF(AND(CG104=$CG$102,BN104=BP104,BP104&lt;&gt;"",BO104="-"),$BZ$5,0)+IF(AND(CG104=$CG$104,BQ104=BS104,BS104&lt;&gt;"",BR104="-"),$BZ$5,0)+IF(AND(CG104=$CG$106,BT104=BV104,BV104&lt;&gt;"",BU104="-"),$BZ$5,0)</f>
        <v>0</v>
      </c>
      <c r="CN104" s="141">
        <f>IF(AND(CG104=$CG$60,C104&lt;E104,D104="-"),$CA$5,0)+IF(AND(CG104=$CG$62,F104&lt;H104,G104="-"),$CA$5,0)+IF(AND(CG104=$CG$64,I104&lt;K104,J104="-"),$CA$5,0)+IF(AND(CG104=$CG$66,L104&lt;N104,M104="-"),$CA$5,0)+IF(AND(CG104=$CG$68,O104&lt;Q104,P104="-"),$CA$5,0)+IF(AND(CG104=$CG$70,R104&lt;T104,S104="-"),$CA$5,0)+IF(AND(CG104=$CG$72,U104&lt;W104,V104="-"),$CA$5,0)+IF(AND(CG104=$CG$74,X104&lt;Z104,Y104="-"),$CA$5,0)+IF(AND(CG104=$CG$76,AA104&lt;AC104,AB104="-"),$CA$5,0)+IF(AND(CG104=$CG$78,AD104&lt;AF104,AE104="-"),$CA$5,0)+IF(AND(CG104=$CG$80,AG104&lt;AI104,AH104="-"),$CA$5,0)+IF(AND(CG104=$CG$82,AJ104&lt;AL104,AK104="-"),$CA$5,0)+IF(AND(CG104=$CG$84,AM104&lt;AO104,AN104="-"),$CA$5,0)+IF(AND(CG104=$CG$86,AP104&lt;AR104,AQ104="-"),$CA$5,0)+IF(AND(CG104=$CG$88,AS104&lt;AU104,AT104="-"),$CA$5,0)+IF(AND(CG104=$CG$90,AV104&lt;AX104,AW104="-"),$CA$5,0)+IF(AND(CG104=$CG$92,AY104&lt;BA104,AZ104="-"),$CA$5,0)+IF(AND(CG104=$CG$94,BB104&lt;BD104,BC104="-"),$CA$5,0)+IF(AND(CG104=$CG$96,BE104&lt;BG104,BF104="-"),$CA$5,0)+IF(AND(CG104=$CG$98,BH104&lt;BJ104,BI104="-"),$CA$5,0)+IF(AND(CG104=$CG$100,BK104&lt;BM104,BL104="-"),$CA$5,0)+IF(AND(CG104=$CG$102,BN104&lt;BP104,BO104="-"),$CA$5,0)+IF(AND(CG104=$CG$104,BQ104&lt;BS104,BR104="-"),$CA$5,0)+IF(AND(CG104=$CG$106,BT104&lt;BV104,BU104="-"),$CA$5,0)</f>
        <v>0</v>
      </c>
      <c r="CO104" s="141">
        <f>IF(AND(CG104=$CG$60,C104&gt;E104,D104="DF"),$CB$5,0)+IF(AND(CG104=$CG$62,F104&gt;H104,G104="DF"),$CB$5,0)+IF(AND(CG104=$CG$64,I104&gt;K104,J104="DF"),$CB$5,0)+IF(AND(CG104=$CG$66,L104&gt;N104,M104="DF"),$CB$5,0)+IF(AND(CG104=$CG$68,O104&gt;Q104,P104="DF"),$CB$5,0)+IF(AND(CG104=$CG$70,R104&gt;T104,S104="DF"),$CB$5,0)+IF(AND(CG104=$CG$72,U104&gt;W104,V104="DF"),$CB$5,0)+IF(AND(CG104=$CG$74,X104&gt;Z104,Y104="DF"),$CB$5,0)+IF(AND(CG104=$CG$76,AA104&gt;AC104,AB104="DF"),$CB$5,0)+IF(AND(CG104=$CG$78,AD104&gt;AF104,AE104="DF"),$CB$5,0)+IF(AND(CG104=$CG$80,AG104&gt;AI104,AH104="DF"),$CB$5,0)+IF(AND(CG104=$CG$82,AJ104&gt;AL104,AK104="DF"),$CB$5,0)+IF(AND(CG104=$CG$84,AM104&gt;AO104,AN104="DF"),$CB$5,0)+IF(AND(CG104=$CG$86,AP104&gt;AR104,AQ104="DF"),$CB$5,0)+IF(AND(CG104=$CG$88,AS104&gt;AU104,AT104="DF"),$CB$5,0)+IF(AND(CG104=$CG$90,AV104&gt;AX104,AW104="DF"),$CB$5,0)+IF(AND(CG104=$CG$92,AY104&gt;BA104,AZ104="DF"),$CB$5,0)+IF(AND(CG104=$CG$94,BB104&gt;BD104,BC104="DF"),$CB$5,0)+IF(AND(CG104=$CG$96,BE104&gt;BG104,BF104="DF"),$CB$5,0)+IF(AND(CG104=$CG$98,BH104&gt;BJ104,BI104="DF"),$CB$5,0)+IF(AND(CG104=$CG$100,BK104&gt;BM104,BL104="DF"),$CB$5,0)+IF(AND(CG104=$CG$102,BN104&gt;BP104,BO104="DF"),$CB$5,0)+IF(AND(CG104=$CG$104,BQ104&gt;BS104,BR104="DF"),$CB$5,0)+IF(AND(CG104=$CG$106,BT104&gt;BV104,BU104="DF"),$CB$5,0)</f>
        <v>0</v>
      </c>
      <c r="CP104" s="142">
        <f>IF(AND(CG104=$CG$60,C104&lt;E104,D104="DF"),$CC$5,0)+IF(AND(CG104=$CG$62,F104&lt;H104,G104="DF"),$CC$5,0)+IF(AND(CG104=$CG$64,I104&lt;K104,J104="DF"),$CC$5,0)+IF(AND(CG104=$CG$66,L104&lt;N104,M104="DF"),$CC$5,0)+IF(AND(CG104=$CG$68,O104&lt;Q104,P104="DF"),$CC$5,0)+IF(AND(CG104=$CG$70,R104&lt;T104,S104="DF"),$CC$5,0)+IF(AND(CG104=$CG$72,U104&lt;W104,V104="DF"),$CC$5,0)+IF(AND(CG104=$CG$74,X104&lt;Z104,Y104="DF"),$CC$5,0)+IF(AND(CG104=$CG$76,AA104&lt;AC104,AB104="DF"),$CC$5,0)+IF(AND(CG104=$CG$78,AD104&lt;AF104,AE104="DF"),$CC$5,0)+IF(AND(CG104=$CG$80,AG104&lt;AI104,AH104="DF"),$CC$5,0)+IF(AND(CG104=$CG$82,AJ104&lt;AL104,AK104="DF"),$CC$5,0)+IF(AND(CG104=$CG$84,AM104&lt;AO104,AN104="DF"),$CC$5,0)+IF(AND(CG104=$CG$86,AP104&lt;AR104,AQ104="DF"),$CC$5,0)+IF(AND(CG104=$CG$88,AS104&lt;AU104,AT104="DF"),$CC$5,0)+IF(AND(CG104=$CG$90,AV104&lt;AX104,AW104="DF"),$CC$5,0)+IF(AND(CG104=$CG$92,AY104&lt;BA104,AZ104="DF"),$CC$5,0)+IF(AND(CG104=$CG$94,BB104&lt;BD104,BC104="DF"),$CC$5,0)+IF(AND(CG104=$CG$96,BE104&lt;BG104,BF104="DF"),$CC$5,0)+IF(AND(CG104=$CG$98,BH104&lt;BJ104,BI104="DF"),$CC$5,0)+IF(AND(CG104=$CG$100,BK104&lt;BM104,BL104="DF"),$CC$5,0)+IF(AND(CG104=$CG$102,BN104&lt;BP104,BO104="DF"),$CC$5,0)+IF(AND(CG104=$CG$104,BQ104&lt;BS104,BR104="DF"),$CC$5,0)+IF(AND(CG104=$CG$106,BT104&lt;BV104,BU104="DF"),$CC$5,0)</f>
        <v>0</v>
      </c>
      <c r="CQ104" s="146">
        <f>IF(AND(CG104=$CG$60,C53&gt;E53,D53="-"),$BY$5,0)+IF(AND(CG104=$CG$62,F53&gt;H53,G53="-"),$BY$5,0)+IF(AND(CG104=$CG$64,I53&gt;K53,J53="-"),$BY$5,0)+IF(AND(CG104=$CG$66,L53&gt;N53,M53="-"),$BY$5,0)+IF(AND(CG104=$CG$68,O53&gt;Q53,P53="-"),$BY$5,0)+IF(AND(CG104=$CG$70,R53&gt;T53,S53="-"),$BY$5,0)+IF(AND(CG104=$CG$72,U53&gt;W53,V53="-"),$BY$5,0)+IF(AND(CG104=$CG$74,X53&gt;Z53,Y53="-"),$BY$5,0)+IF(AND(CG104=$CG$76,AA53&gt;AC53,AB53="-"),$BY$5,0)+IF(AND(CG104=$CG$78,AD53&gt;AF53,AE53="-"),$BY$5,0)+IF(AND(CG104=$CG$80,AG53&gt;AI53,AH53="-"),$BY$5,0)+IF(AND(CG104=$CG$82,AJ53&gt;AL53,AK53="-"),$BY$5,0)+IF(AND(CG104=$CG$84,AM53&gt;AO53,AN53="-"),$BY$5,0)+IF(AND(CG104=$CG$86,AP53&gt;AR53,AQ53="-"),$BY$5,0)+IF(AND(CG104=$CG$88,AS53&gt;AU53,AT53="-"),$BY$5,0)+IF(AND(CG104=$CG$90,AV53&gt;AX53,AW53="-"),$BY$5,0)+IF(AND(CG104=$CG$92,AY53&gt;BA53,AZ53="-"),$BY$5,0)+IF(AND(CG104=$CG$94,BB53&gt;BD53,BC53="-"),$BY$5,0)+IF(AND(CG104=$CG$96,BE53&gt;BG53,BF53="-"),$BY$5,0)+IF(AND(CG104=$CG$98,BH53&gt;BJ53,BI53="-"),$BY$5,0)+IF(AND(CG104=$CG$100,BK53&gt;BM53,BL53="-"),$BY$5,0)+IF(AND(CG104=$CG$102,BN53&gt;BP53,BO53="-"),$BY$5,0)+IF(AND(CG104=$CG$104,BQ53&gt;BS53,BR53="-"),$BY$5,0)+IF(AND(CG104=$CG$106,BT53&gt;BV53,BU53="-"),$BY$5,0)</f>
        <v>0</v>
      </c>
      <c r="CR104" s="147">
        <f>IF(AND(CG104=$CG$60,C53=E53,E53&lt;&gt;"",D53="-"),$BZ$5,0)+IF(AND(CG104=$CG$62,F53=H53,H53&lt;&gt;"",G53="-"),$BZ$5,0)+IF(AND(CG104=$CG$64,I53=K53,K53&lt;&gt;"",J53="-"),$BZ$5,0)+IF(AND(CG104=$CG$66,L53=N53,N53&lt;&gt;"",M53="-"),$BZ$5,0)+IF(AND(CG104=$CG$68,O53=Q53,Q53&lt;&gt;"",P53="-"),$BZ$5,0)+IF(AND(CG104=$CG$70,R53=T53,T53&lt;&gt;"",S53="-"),$BZ$5,0)+IF(AND(CG104=$CG$72,U53=W53,W53&lt;&gt;"",V53="-"),$BZ$5,0)+IF(AND(CG104=$CG$74,X53=Z53,Z53&lt;&gt;"",Y53="-"),$BZ$5,0)+IF(AND(CG104=$CG$76,AA53=AC53,AC53&lt;&gt;"",AB53="-"),$BZ$5,0)+IF(AND(CG104=$CG$78,AD53=AF53,AF53&lt;&gt;"",AE53="-"),$BZ$5,0)+IF(AND(CG104=$CG$80,AG53=AI53,AI53&lt;&gt;"",AH53="-"),$BZ$5,0)+IF(AND(CG104=$CG$82,AJ53=AL53,AL53&lt;&gt;"",AK53="-"),$BZ$5,0)+IF(AND(CG104=$CG$84,AM53=AO53,AO53&lt;&gt;"",AN53="-"),$BZ$5,0)+IF(AND(CG104=$CG$86,AP53=AR53,AR53&lt;&gt;"",AQ53="-"),$BZ$5,0)+IF(AND(CG104=$CG$88,AS53=AU53,AU53&lt;&gt;"",AT53="-"),$BZ$5,0)+IF(AND(CG104=$CG$90,AV53=AX53,AX53&lt;&gt;"",AW53="-"),$BZ$5,0)+IF(AND(CG104=$CG$92,AY53=BA53,BA53&lt;&gt;"",AZ53="-"),$BZ$5,0)+IF(AND(CG104=$CG$94,BB53=BD53,BD53&lt;&gt;"",BC53="-"),$BZ$5,0)+IF(AND(CG104=$CG$96,BE53=BG53,BG53&lt;&gt;"",BF53="-"),$BZ$5,0)+IF(AND(CG104=$CG$98,BH53=BJ53,BJ53&lt;&gt;"",BI53="-"),$BZ$5,0)+IF(AND(CG104=$CG$100,BK53=BM53,BM53&lt;&gt;"",BL53="-"),$BZ$5,0)+IF(AND(CG104=$CG$102,BN53=BP53,BP53&lt;&gt;"",BO53="-"),$BZ$5,0)+IF(AND(CG104=$CG$104,BQ53=BS53,BS53&lt;&gt;"",BR53="-"),$BZ$5,0)+IF(AND(CG104=$CG$106,BT53=BV53,BV53&lt;&gt;"",BU53="-"),$BZ$5,0)</f>
        <v>0</v>
      </c>
      <c r="CS104" s="147">
        <f>IF(AND(CG104=$CG$60,C53&lt;E53,D53="-"),$CA$5,0)+IF(AND(CG104=$CG$62,F53&lt;H53,G53="-"),$CA$5,0)+IF(AND(CG104=$CG$64,I53&lt;K53,J53="-"),$CA$5,0)+IF(AND(CG104=$CG$66,L53&lt;N53,M53="-"),$CA$5,0)+IF(AND(CG104=$CG$68,O53&lt;Q53,P53="-"),$CA$5,0)+IF(AND(CG104=$CG$70,R53&lt;T53,S53="-"),$CA$5,0)+IF(AND(CG104=$CG$72,U53&lt;W53,V53="-"),$CA$5,0)+IF(AND(CG104=$CG$74,X53&lt;Z53,Y53="-"),$CA$5,0)+IF(AND(CG104=$CG$76,AA53&lt;AC53,AB53="-"),$CA$5,0)+IF(AND(CG104=$CG$78,AD53&lt;AF53,AE53="-"),$CA$5,0)+IF(AND(CG104=$CG$80,AG53&lt;AI53,AH53="-"),$CA$5,0)+IF(AND(CG104=$CG$82,AJ53&lt;AL53,AK53="-"),$CA$5,0)+IF(AND(CG104=$CG$84,AM53&lt;AO53,AN53="-"),$CA$5,0)+IF(AND(CG104=$CG$86,AP53&lt;AR53,AQ53="-"),$CA$5,0)+IF(AND(CG104=$CG$88,AS53&lt;AU53,AT53="-"),$CA$5,0)+IF(AND(CG104=$CG$90,AV53&lt;AX53,AW53="-"),$CA$5,0)+IF(AND(CG104=$CG$92,AY53&lt;BA53,AZ53="-"),$CA$5,0)+IF(AND(CG104=$CG$94,BB53&lt;BD53,BC53="-"),$CA$5,0)+IF(AND(CG104=$CG$96,BE53&lt;BG53,BF53="-"),$CA$5,0)+IF(AND(CG104=$CG$98,BH53&lt;BJ53,BI53="-"),$CA$5,0)+IF(AND(CG104=$CG$100,BK53&lt;BM53,BL53="-"),$CA$5,0)+IF(AND(CG104=$CG$102,BN53&lt;BP53,BO53="-"),$CA$5,0)+IF(AND(CG104=$CG$104,BQ53&lt;BS53,BR53="-"),$CA$5,0)+IF(AND(CG104=$CG$106,BT53&lt;BV53,BU53="-"),$CA$5,0)</f>
        <v>0</v>
      </c>
      <c r="CT104" s="147">
        <f>IF(AND(CG104=$CG$60,C53&gt;E53,D53="DF"),$CB$5,0)+IF(AND(CG104=$CG$62,F53&gt;H53,G53="DF"),$CB$5,0)+IF(AND(CG104=$CG$64,I53&gt;K53,J53="DF"),$CB$5,0)+IF(AND(CG104=$CG$66,L53&gt;N53,M53="DF"),$CB$5,0)+IF(AND(CG104=$CG$68,O53&gt;Q53,P53="DF"),$CB$5,0)+IF(AND(CG104=$CG$70,R53&gt;T53,S53="DF"),$CB$5,0)+IF(AND(CG104=$CG$72,U53&gt;W53,V53="DF"),$CB$5,0)+IF(AND(CG104=$CG$74,X53&gt;Z53,Y53="DF"),$CB$5,0)+IF(AND(CG104=$CG$76,AA53&gt;AC53,AB53="DF"),$CB$5,0)+IF(AND(CG104=$CG$78,AD53&gt;AF53,AE53="DF"),$CB$5,0)+IF(AND(CG104=$CG$80,AG53&gt;AI53,AH53="DF"),$CB$5,0)+IF(AND(CG104=$CG$82,AJ53&gt;AL53,AK53="DF"),$CB$5,0)+IF(AND(CG104=$CG$84,AM53&gt;AO53,AN53="DF"),$CB$5,0)+IF(AND(CG104=$CG$86,AP53&gt;AR53,AQ53="DF"),$CB$5,0)+IF(AND(CG104=$CG$88,AS53&gt;AU53,AT53="DF"),$CB$5,0)+IF(AND(CG104=$CG$90,AV53&gt;AX53,AW53="DF"),$CB$5,0)+IF(AND(CG104=$CG$92,AY53&gt;BA53,AZ53="DF"),$CB$5,0)+IF(AND(CG104=$CG$94,BB53&gt;BD53,BC53="DF"),$CB$5,0)+IF(AND(CG104=$CG$96,BE53&gt;BG53,BF53="DF"),$CB$5,0)+IF(AND(CG104=$CG$98,BH53&gt;BJ53,BI53="DF"),$CB$5,0)+IF(AND(CG104=$CG$100,BK53&gt;BM53,BL53="DF"),$CB$5,0)+IF(AND(CG104=$CG$102,BN53&gt;BP53,BO53="DF"),$CB$5,0)+IF(AND(CG104=$CG$104,BQ53&gt;BS53,BR53="DF"),$CB$5,0)+IF(AND(CG104=$CG$106,BT53&gt;BV53,BU53="DF"),$CB$5,0)</f>
        <v>0</v>
      </c>
      <c r="CU104" s="148">
        <f>IF(AND(CG104=$CG$60,C53&lt;E53,D53="DF"),$CC$5,0)+IF(AND(CG104=$CG$62,F53&lt;H53,G53="DF"),$CC$5,0)+IF(AND(CG104=$CG$64,I53&lt;K53,J53="DF"),$CC$5,0)+IF(AND(CG104=$CG$66,L53&lt;N53,M53="DF"),$CC$5,0)+IF(AND(CG104=$CG$68,O53&lt;Q53,P53="DF"),$CC$5,0)+IF(AND(CG104=$CG$70,R53&lt;T53,S53="DF"),$CC$5,0)+IF(AND(CG104=$CG$72,U53&lt;W53,V53="DF"),$CC$5,0)+IF(AND(CG104=$CG$74,X53&lt;Z53,Y53="DF"),$CC$5,0)+IF(AND(CG104=$CG$76,AA53&lt;AC53,AB53="DF"),$CC$5,0)+IF(AND(CG104=$CG$78,AD53&lt;AF53,AE53="DF"),$CC$5,0)+IF(AND(CG104=$CG$80,AG53&lt;AI53,AH53="DF"),$CC$5,0)+IF(AND(CG104=$CG$82,AJ53&lt;AL53,AK53="DF"),$CC$5,0)+IF(AND(CG104=$CG$84,AM53&lt;AO53,AN53="DF"),$CC$5,0)+IF(AND(CG104=$CG$86,AP53&lt;AR53,AQ53="DF"),$CC$5,0)+IF(AND(CG104=$CG$88,AS53&lt;AU53,AT53="DF"),$CC$5,0)+IF(AND(CG104=$CG$90,AV53&lt;AX53,AW53="DF"),$CC$5,0)+IF(AND(CG104=$CG$92,AY53&lt;BA53,AZ53="DF"),$CC$5,0)+IF(AND(CG104=$CG$94,BB53&lt;BD53,BC53="DF"),$CC$5,0)+IF(AND(CG104=$CG$96,BE53&lt;BG53,BF53="DF"),$CC$5,0)+IF(AND(CG104=$CG$98,BH53&lt;BJ53,BI53="DF"),$CC$5,0)+IF(AND(CG104=$CG$100,BK53&lt;BM53,BL53="DF"),$CC$5,0)+IF(AND(CG104=$CG$102,BN53&lt;BP53,BO53="DF"),$CC$5,0)+IF(AND(CG104=$CG$104,BQ53&lt;BS53,BR53="DF"),$CC$5,0)+IF(AND(CG104=$CG$106,BT53&lt;BV53,BU53="DF"),$CC$5,0)</f>
        <v>0</v>
      </c>
      <c r="CV104" s="19"/>
      <c r="CW104" s="156">
        <f>IF(AND(CG104=$CG$60),SUM(C104),0)+IF(AND(CG104=$CG$62),SUM(F104),0)+IF(AND(CG104=$CG$64),SUM(I104),0)+IF(AND(CG104=$CG$66),SUM(L104),0)+IF(AND(CG104=$CG$68),SUM(O104),0)+IF(AND(CG104=$CG$70),SUM(R104),0)+IF(AND(CG104=$CG$72),SUM(U104),0)+IF(AND(CG104=$CG$74),SUM(X104),0)+IF(AND(CG104=$CG$76),SUM(AA104),0)+IF(AND(CG104=$CG$78),SUM(AD104),0)+IF(AND(CG104=$CG$80),SUM(AG104),0)+IF(AND(CG104=$CG$82),SUM(AJ104),0)+IF(AND(CG104=$CG$84),SUM(AM104),0)+IF(AND(CG104=$CG$86),SUM(AP104),0)+IF(AND(CG104=$CG$88),SUM(AS104),0)+IF(AND(CG104=$CG$90),SUM(AV104),0)+IF(AND(CG104=$CG$92),SUM(AY104),0)+IF(AND(CG104=$CG$94),SUM(BB104),0)+IF(AND(CG104=$CG$96),SUM(BE104),0)+IF(AND(CG104=$CG$98),SUM(BH104),0)+IF(AND(CG104=$CG$100),SUM(BK104),0)+IF(AND(CG104=$CG$102),SUM(BN104),0)+IF(AND(CG104=$CG$104),SUM(BQ104),0)+IF(AND(CG104=$CG$106),SUM(BT104),0)</f>
        <v>0</v>
      </c>
      <c r="CX104" s="136">
        <f>IF(AND(CG104=$CG$60),SUM(E104),0)+IF(AND(CG104=$CG$62),SUM(H104),0)+IF(AND(CG104=$CG$64),SUM(K104),0)+IF(AND(CG104=$CG$66),SUM(N104),0)+IF(AND(CG104=$CG$68),SUM(Q104),0)+IF(AND(CG104=$CG$70),SUM(T104),0)+IF(AND(CG104=$CG$72),SUM(W104),0)+IF(AND(CG104=$CG$74),SUM(Z104),0)+IF(AND(CG104=$CG$76),SUM(AC104),0)+IF(AND(CG104=$CG$78),SUM(AF104),0)+IF(AND(CG104=$CG$80),SUM(AI104),0)+IF(AND(CG104=$CG$82),SUM(AL104),0)+IF(AND(CG104=$CG$84),SUM(AO104),0)+IF(AND(CG104=$CG$86),SUM(AR104),0)+IF(AND(CG104=$CG$88),SUM(AU104),0)+IF(AND(CG104=$CG$90),SUM(AX104),0)+IF(AND(CG104=$CG$92),SUM(BA104),0)+IF(AND(CG104=$CG$94),SUM(BD104),0)+IF(AND(CG104=$CG$96),SUM(BG104),0)+IF(AND(CG104=$CG$98),SUM(BJ104),0)+IF(AND(CG104=$CG$100),SUM(BM104),0)+IF(AND(CG104=$CG$102),SUM(BP104),0)+IF(AND(CG104=$CG$104),SUM(BS104),0)+IF(AND(CG104=$CG$106),SUM(BV104),0)</f>
        <v>0</v>
      </c>
      <c r="CY104" s="159">
        <f>IF(AND(CG104=$CG$60),SUM(C53),0)+IF(AND(CG104=$CG$62),SUM(F53),0)+IF(AND(CG104=$CG$64),SUM(I53),0)+IF(AND(CG104=$CG$66),SUM(L53),0)+IF(AND(CG104=$CG$68),SUM(O53),0)+IF(AND(CG104=$CG$70),SUM(R53),0)+IF(AND(CG104=$CG$72),SUM(U53),0)+IF(AND(CG104=$CG$74),SUM(X53),0)+IF(AND(CG104=$CG$76),SUM(AA53),0)+IF(AND(CG104=$CG$78),SUM(AD53),0)+IF(AND(CG104=$CG$80),SUM(AG53),0)+IF(AND(CG104=$CG$82),SUM(AJ53),0)+IF(AND(CG104=$CG$84),SUM(AM53),0)+IF(AND(CG104=$CG$86),SUM(AP53),0)+IF(AND(CG104=$CG$88),SUM(AS53),0)+IF(AND(CG104=$CG$90),SUM(AV53),0)+IF(AND(CG104=$CG$92),SUM(AY53),0)+IF(AND(CG104=$CG$94),SUM(BB53),0)+IF(AND(CG104=$CG$96),SUM(BE53),0)+IF(AND(CG104=$CG$98),SUM(BH53),0)+IF(AND(CG104=$CG$100),SUM(BK53),0)+IF(AND(CG104=$CG$102),SUM(BN53),0)+IF(AND(CG104=$CG$104),SUM(BQ53),0)+IF(AND(CG104=$CG$106),SUM(BT53),0)</f>
        <v>0</v>
      </c>
      <c r="CZ104" s="148">
        <f>IF(AND(CG104=$CG$60),SUM(E53),0)+IF(AND(CG104=$CG$62),SUM(H53),0)+IF(AND(CG104=$CG$64),SUM(K53),0)+IF(AND(CG104=$CG$66),SUM(N53),0)+IF(AND(CG104=$CG$68),SUM(Q53),0)+IF(AND(CG104=$CG$70),SUM(T53),0)+IF(AND(CG104=$CG$72),SUM(W53),0)+IF(AND(CG104=$CG$74),SUM(Z53),0)+IF(AND(CG104=$CG$76),SUM(AC53),0)+IF(AND(CG104=$CG$78),SUM(AF53),0)+IF(AND(CG104=$CG$80),SUM(AI53),0)+IF(AND(CG104=$CG$82),SUM(AL53),0)+IF(AND(CG104=$CG$84),SUM(AO53),0)+IF(AND(CG104=$CG$86),SUM(AR53),0)+IF(AND(CG104=$CG$88),SUM(AU53),0)+IF(AND(CG104=$CG$90),SUM(AX53),0)+IF(AND(CG104=$CG$92),SUM(BA53),0)+IF(AND(CG104=$CG$94),SUM(BD53),0)+IF(AND(CG104=$CG$96),SUM(BG53),0)+IF(AND(CG104=$CG$98),SUM(BJ53),0)+IF(AND(CG104=$CG$100),SUM(BM53),0)+IF(AND(CG104=$CG$102),SUM(BP53),0)+IF(AND(CG104=$CG$104),SUM(BS53),0)+IF(AND(CG104=$CG$106),SUM(BV53),0)</f>
        <v>0</v>
      </c>
      <c r="DA104" s="19"/>
    </row>
    <row r="105" spans="2:105" ht="12" customHeight="1" x14ac:dyDescent="0.35">
      <c r="B105" s="431" t="str">
        <f t="shared" si="0"/>
        <v>EQUIPO X</v>
      </c>
      <c r="C105" s="474" t="str">
        <f>IF(BT59&lt;&gt;"",BT59,"")</f>
        <v/>
      </c>
      <c r="D105" s="475"/>
      <c r="E105" s="476"/>
      <c r="F105" s="434" t="str">
        <f>IF(BT61&lt;&gt;"",BT61,"")</f>
        <v/>
      </c>
      <c r="G105" s="435"/>
      <c r="H105" s="462"/>
      <c r="I105" s="434" t="str">
        <f>IF(BT63&lt;&gt;"",BT63,"")</f>
        <v/>
      </c>
      <c r="J105" s="435"/>
      <c r="K105" s="462"/>
      <c r="L105" s="434" t="str">
        <f>IF(BT65&lt;&gt;"",BT65,"")</f>
        <v/>
      </c>
      <c r="M105" s="435"/>
      <c r="N105" s="462"/>
      <c r="O105" s="434" t="str">
        <f>IF(BT67&lt;&gt;"",BT67,"")</f>
        <v/>
      </c>
      <c r="P105" s="435"/>
      <c r="Q105" s="462"/>
      <c r="R105" s="434" t="str">
        <f>IF(BT69&lt;&gt;"",BT69,"")</f>
        <v/>
      </c>
      <c r="S105" s="435"/>
      <c r="T105" s="462"/>
      <c r="U105" s="434" t="str">
        <f>IF(BT71&lt;&gt;"",BT71,"")</f>
        <v/>
      </c>
      <c r="V105" s="435"/>
      <c r="W105" s="462"/>
      <c r="X105" s="434" t="str">
        <f>IF(BT73&lt;&gt;"",BT73,"")</f>
        <v/>
      </c>
      <c r="Y105" s="435"/>
      <c r="Z105" s="462"/>
      <c r="AA105" s="434" t="str">
        <f>IF(BT75&lt;&gt;"",BT75,"")</f>
        <v/>
      </c>
      <c r="AB105" s="435"/>
      <c r="AC105" s="462"/>
      <c r="AD105" s="434" t="str">
        <f>IF(BT77&lt;&gt;"",BT77,"")</f>
        <v/>
      </c>
      <c r="AE105" s="435"/>
      <c r="AF105" s="462"/>
      <c r="AG105" s="434" t="str">
        <f>IF(BT79&lt;&gt;"",BT79,"")</f>
        <v/>
      </c>
      <c r="AH105" s="435"/>
      <c r="AI105" s="462"/>
      <c r="AJ105" s="434" t="str">
        <f>IF(BT81&lt;&gt;"",BT81,"")</f>
        <v/>
      </c>
      <c r="AK105" s="435"/>
      <c r="AL105" s="462"/>
      <c r="AM105" s="434" t="str">
        <f>IF(BT83&lt;&gt;"",BT83,"")</f>
        <v/>
      </c>
      <c r="AN105" s="435"/>
      <c r="AO105" s="462"/>
      <c r="AP105" s="434" t="str">
        <f>IF(BT85&lt;&gt;"",BT85,"")</f>
        <v/>
      </c>
      <c r="AQ105" s="435"/>
      <c r="AR105" s="462"/>
      <c r="AS105" s="434" t="str">
        <f>IF(BT87&lt;&gt;"",BT87,"")</f>
        <v/>
      </c>
      <c r="AT105" s="435"/>
      <c r="AU105" s="462"/>
      <c r="AV105" s="434" t="str">
        <f>IF(BT89&lt;&gt;"",BT89,"")</f>
        <v/>
      </c>
      <c r="AW105" s="435"/>
      <c r="AX105" s="462"/>
      <c r="AY105" s="434" t="str">
        <f>IF(BT91&lt;&gt;"",BT91,"")</f>
        <v/>
      </c>
      <c r="AZ105" s="435"/>
      <c r="BA105" s="462"/>
      <c r="BB105" s="434" t="str">
        <f>IF(BT93&lt;&gt;"",BT93,"")</f>
        <v/>
      </c>
      <c r="BC105" s="435"/>
      <c r="BD105" s="462"/>
      <c r="BE105" s="434" t="str">
        <f>IF(BT95&lt;&gt;"",BT95,"")</f>
        <v/>
      </c>
      <c r="BF105" s="435"/>
      <c r="BG105" s="462"/>
      <c r="BH105" s="434" t="str">
        <f>IF(BT97&lt;&gt;"",BT97,"")</f>
        <v/>
      </c>
      <c r="BI105" s="435"/>
      <c r="BJ105" s="462"/>
      <c r="BK105" s="434" t="str">
        <f>IF(BT99&lt;&gt;"",BT99,"")</f>
        <v/>
      </c>
      <c r="BL105" s="435"/>
      <c r="BM105" s="462"/>
      <c r="BN105" s="434" t="str">
        <f>IF(BT101&lt;&gt;"",BT101,"")</f>
        <v/>
      </c>
      <c r="BO105" s="435"/>
      <c r="BP105" s="462"/>
      <c r="BQ105" s="434" t="str">
        <f>IF(BT103&lt;&gt;"",BT103,"")</f>
        <v/>
      </c>
      <c r="BR105" s="435"/>
      <c r="BS105" s="462"/>
      <c r="BT105" s="437"/>
      <c r="BU105" s="438"/>
      <c r="BV105" s="477"/>
      <c r="BW105" s="162"/>
      <c r="BX105" s="85"/>
      <c r="BY105" s="88"/>
      <c r="BZ105" s="88"/>
      <c r="CA105" s="88"/>
      <c r="CB105" s="92"/>
      <c r="CC105" s="92"/>
      <c r="CD105" s="96"/>
      <c r="CE105" s="96"/>
      <c r="CF105" s="100"/>
      <c r="CG105" s="104"/>
      <c r="CH105" s="19"/>
      <c r="CI105" s="122"/>
      <c r="CJ105" s="122"/>
      <c r="CK105" s="19"/>
      <c r="CL105" s="137"/>
      <c r="CM105" s="138"/>
      <c r="CN105" s="138"/>
      <c r="CO105" s="138"/>
      <c r="CP105" s="139"/>
      <c r="CQ105" s="143"/>
      <c r="CR105" s="144"/>
      <c r="CS105" s="144"/>
      <c r="CT105" s="144"/>
      <c r="CU105" s="145"/>
      <c r="CV105" s="19"/>
      <c r="CW105" s="154"/>
      <c r="CX105" s="155"/>
      <c r="CY105" s="160"/>
      <c r="CZ105" s="161"/>
      <c r="DA105" s="19"/>
    </row>
    <row r="106" spans="2:105" ht="24.9" customHeight="1" x14ac:dyDescent="0.35">
      <c r="B106" s="432"/>
      <c r="C106" s="3" t="str">
        <f>IF(BV60&lt;&gt;"",BV60,"")</f>
        <v/>
      </c>
      <c r="D106" s="62" t="str">
        <f>IF(BU60&lt;&gt;"",BU60,"")</f>
        <v/>
      </c>
      <c r="E106" s="4" t="str">
        <f>IF(BT60&lt;&gt;"",BT60,"")</f>
        <v/>
      </c>
      <c r="F106" s="6" t="str">
        <f>IF(BV62&lt;&gt;"",BV62,"")</f>
        <v/>
      </c>
      <c r="G106" s="62" t="str">
        <f>IF(BU62&lt;&gt;"",BU62,"")</f>
        <v/>
      </c>
      <c r="H106" s="7" t="str">
        <f>IF(BT62&lt;&gt;"",BT62,"")</f>
        <v/>
      </c>
      <c r="I106" s="6" t="str">
        <f>IF(BV64&lt;&gt;"",BV64,"")</f>
        <v/>
      </c>
      <c r="J106" s="62" t="str">
        <f>IF(BU64&lt;&gt;"",BU64,"")</f>
        <v/>
      </c>
      <c r="K106" s="7" t="str">
        <f>IF(BT64&lt;&gt;"",BT64,"")</f>
        <v/>
      </c>
      <c r="L106" s="6" t="str">
        <f>IF(BV66&lt;&gt;"",BV66,"")</f>
        <v/>
      </c>
      <c r="M106" s="62" t="str">
        <f>IF(BU66&lt;&gt;"",BU66,"")</f>
        <v/>
      </c>
      <c r="N106" s="7" t="str">
        <f>IF(BT66&lt;&gt;"",BT66,"")</f>
        <v/>
      </c>
      <c r="O106" s="6" t="str">
        <f>IF(BV68&lt;&gt;"",BV68,"")</f>
        <v/>
      </c>
      <c r="P106" s="62" t="str">
        <f>IF(BU68&lt;&gt;"",BU68,"")</f>
        <v/>
      </c>
      <c r="Q106" s="7" t="str">
        <f>IF(BT68&lt;&gt;"",BT68,"")</f>
        <v/>
      </c>
      <c r="R106" s="6" t="str">
        <f>IF(BV70&lt;&gt;"",BV70,"")</f>
        <v/>
      </c>
      <c r="S106" s="62" t="str">
        <f>IF(BU70&lt;&gt;"",BU70,"")</f>
        <v/>
      </c>
      <c r="T106" s="7" t="str">
        <f>IF(BT70&lt;&gt;"",BT70,"")</f>
        <v/>
      </c>
      <c r="U106" s="6" t="str">
        <f>IF(BV72&lt;&gt;"",BV72,"")</f>
        <v/>
      </c>
      <c r="V106" s="62" t="str">
        <f>IF(BU72&lt;&gt;"",BU72,"")</f>
        <v/>
      </c>
      <c r="W106" s="7" t="str">
        <f>IF(BT72&lt;&gt;"",BT72,"")</f>
        <v/>
      </c>
      <c r="X106" s="6" t="str">
        <f>IF(BV74&lt;&gt;"",BV74,"")</f>
        <v/>
      </c>
      <c r="Y106" s="62" t="str">
        <f>IF(BU74&lt;&gt;"",BU74,"")</f>
        <v/>
      </c>
      <c r="Z106" s="7" t="str">
        <f>IF(BT74&lt;&gt;"",BT74,"")</f>
        <v/>
      </c>
      <c r="AA106" s="6" t="str">
        <f>IF(BV76&lt;&gt;"",BV76,"")</f>
        <v/>
      </c>
      <c r="AB106" s="62" t="str">
        <f>IF(BU76&lt;&gt;"",BU76,"")</f>
        <v/>
      </c>
      <c r="AC106" s="7" t="str">
        <f>IF(BT76&lt;&gt;"",BT76,"")</f>
        <v/>
      </c>
      <c r="AD106" s="6" t="str">
        <f>IF(BV78&lt;&gt;"",BV78,"")</f>
        <v/>
      </c>
      <c r="AE106" s="62" t="str">
        <f>IF(BU78&lt;&gt;"",BU78,"")</f>
        <v/>
      </c>
      <c r="AF106" s="7" t="str">
        <f>IF(BT78&lt;&gt;"",BT78,"")</f>
        <v/>
      </c>
      <c r="AG106" s="6" t="str">
        <f>IF(BV80&lt;&gt;"",BV80,"")</f>
        <v/>
      </c>
      <c r="AH106" s="62" t="str">
        <f>IF(BU80&lt;&gt;"",BU80,"")</f>
        <v/>
      </c>
      <c r="AI106" s="7" t="str">
        <f>IF(BT80&lt;&gt;"",BT80,"")</f>
        <v/>
      </c>
      <c r="AJ106" s="6" t="str">
        <f>IF(BV82&lt;&gt;"",BV82,"")</f>
        <v/>
      </c>
      <c r="AK106" s="62" t="str">
        <f>IF(BU82&lt;&gt;"",BU82,"")</f>
        <v/>
      </c>
      <c r="AL106" s="7" t="str">
        <f>IF(BT82&lt;&gt;"",BT82,"")</f>
        <v/>
      </c>
      <c r="AM106" s="6" t="str">
        <f>IF(BV84&lt;&gt;"",BV84,"")</f>
        <v/>
      </c>
      <c r="AN106" s="62" t="str">
        <f>IF(BU84&lt;&gt;"",BU84,"")</f>
        <v/>
      </c>
      <c r="AO106" s="7" t="str">
        <f>IF(BT84&lt;&gt;"",BT84,"")</f>
        <v/>
      </c>
      <c r="AP106" s="6" t="str">
        <f>IF(BV86&lt;&gt;"",BV86,"")</f>
        <v/>
      </c>
      <c r="AQ106" s="62" t="str">
        <f>IF(BU86&lt;&gt;"",BU86,"")</f>
        <v/>
      </c>
      <c r="AR106" s="7" t="str">
        <f>IF(BT86&lt;&gt;"",BT86,"")</f>
        <v/>
      </c>
      <c r="AS106" s="6" t="str">
        <f>IF(BV88&lt;&gt;"",BV88,"")</f>
        <v/>
      </c>
      <c r="AT106" s="62" t="str">
        <f>IF(BU88&lt;&gt;"",BU88,"")</f>
        <v/>
      </c>
      <c r="AU106" s="7" t="str">
        <f>IF(BT88&lt;&gt;"",BT88,"")</f>
        <v/>
      </c>
      <c r="AV106" s="6" t="str">
        <f>IF(BV90&lt;&gt;"",BV90,"")</f>
        <v/>
      </c>
      <c r="AW106" s="62" t="str">
        <f>IF(BU90&lt;&gt;"",BU90,"")</f>
        <v/>
      </c>
      <c r="AX106" s="7" t="str">
        <f>IF(BT90&lt;&gt;"",BT90,"")</f>
        <v/>
      </c>
      <c r="AY106" s="6" t="str">
        <f>IF(BV92&lt;&gt;"",BV92,"")</f>
        <v/>
      </c>
      <c r="AZ106" s="62" t="str">
        <f>IF(BU92&lt;&gt;"",BU92,"")</f>
        <v/>
      </c>
      <c r="BA106" s="7" t="str">
        <f>IF(BT92&lt;&gt;"",BT92,"")</f>
        <v/>
      </c>
      <c r="BB106" s="6" t="str">
        <f>IF(BV94&lt;&gt;"",BV94,"")</f>
        <v/>
      </c>
      <c r="BC106" s="62" t="str">
        <f>IF(BU94&lt;&gt;"",BU94,"")</f>
        <v/>
      </c>
      <c r="BD106" s="7" t="str">
        <f>IF(BT94&lt;&gt;"",BT94,"")</f>
        <v/>
      </c>
      <c r="BE106" s="6" t="str">
        <f>IF(BV96&lt;&gt;"",BV96,"")</f>
        <v/>
      </c>
      <c r="BF106" s="62" t="str">
        <f>IF(BU96&lt;&gt;"",BU96,"")</f>
        <v/>
      </c>
      <c r="BG106" s="7" t="str">
        <f>IF(BT96&lt;&gt;"",BT96,"")</f>
        <v/>
      </c>
      <c r="BH106" s="6" t="str">
        <f>IF(BV98&lt;&gt;"",BV98,"")</f>
        <v/>
      </c>
      <c r="BI106" s="62" t="str">
        <f>IF(BU98&lt;&gt;"",BU98,"")</f>
        <v/>
      </c>
      <c r="BJ106" s="7" t="str">
        <f>IF(BT98&lt;&gt;"",BT98,"")</f>
        <v/>
      </c>
      <c r="BK106" s="6" t="str">
        <f>IF(BV100&lt;&gt;"",BV100,"")</f>
        <v/>
      </c>
      <c r="BL106" s="62" t="str">
        <f>IF(BU100&lt;&gt;"",BU100,"")</f>
        <v/>
      </c>
      <c r="BM106" s="7" t="str">
        <f>IF(BT100&lt;&gt;"",BT100,"")</f>
        <v/>
      </c>
      <c r="BN106" s="6" t="str">
        <f>IF(BV102&lt;&gt;"",BV102,"")</f>
        <v/>
      </c>
      <c r="BO106" s="62" t="str">
        <f>IF(BU102&lt;&gt;"",BU102,"")</f>
        <v/>
      </c>
      <c r="BP106" s="7" t="str">
        <f>IF(BT102&lt;&gt;"",BT102,"")</f>
        <v/>
      </c>
      <c r="BQ106" s="6" t="str">
        <f>IF(BV104&lt;&gt;"",BV104,"")</f>
        <v/>
      </c>
      <c r="BR106" s="62" t="str">
        <f>IF(BU104&lt;&gt;"",BU104,"")</f>
        <v/>
      </c>
      <c r="BS106" s="7" t="str">
        <f>IF(BT104&lt;&gt;"",BT104,"")</f>
        <v/>
      </c>
      <c r="BT106" s="8"/>
      <c r="BU106" s="63"/>
      <c r="BV106" s="109"/>
      <c r="BW106" s="163"/>
      <c r="BX106" s="86">
        <f>SUM(BY106:CC106)</f>
        <v>0</v>
      </c>
      <c r="BY106" s="89">
        <f>IF(AND(D106&lt;&gt;"DF",C106&gt;E106),1,0)+IF(AND(G106&lt;&gt;"DF",F106&gt;H106),1,0)+IF(AND(J106&lt;&gt;"DF",I106&gt;K106),1,0)+IF(AND(M106&lt;&gt;"DF",L106&gt;N106),1,0)+IF(AND(P106&lt;&gt;"DF",O106&gt;Q106),1,0)+IF(AND(S106&lt;&gt;"DF",R106&gt;T106),1,0)+IF(AND(V106&lt;&gt;"DF",U106&gt;W106),1,0)+IF(AND(Y106&lt;&gt;"DF",X106&gt;Z106),1,0)+IF(AND(AB106&lt;&gt;"DF",AA106&gt;AC106),1,0)+IF(AND(AE106&lt;&gt;"DF",AD106&gt;AF106),1,0)+IF(AND(AH106&lt;&gt;"DF",AG106&gt;AI106),1,0)+IF(AND(AK106&lt;&gt;"DF",AJ106&gt;AL106),1,0)+IF(AND(AN106&lt;&gt;"DF",AM106&gt;AO106),1,0)+IF(AND(AQ106&lt;&gt;"DF",AP106&gt;AR106),1,0)+IF(AND(AT106&lt;&gt;"DF",AS106&gt;AU106),1,0)+IF(AND(AW106&lt;&gt;"DF",AV106&gt;AX106),1,0)+IF(AND(AZ106&lt;&gt;"DF",AY106&gt;BA106),1,0)+IF(AND(BC106&lt;&gt;"DF",BB106&gt;BD106),1,0)+IF(AND(BF106&lt;&gt;"DF",BE106&gt;BG106),1,0)+IF(AND(BI106&lt;&gt;"DF",BH106&gt;BJ106),1,0)+IF(AND(BL106&lt;&gt;"DF",BK106&gt;BM106),1,0)+IF(AND(BO106&lt;&gt;"DF",BN106&gt;BP106),1,0)+IF(AND(BR106&lt;&gt;"DF",BQ106&gt;BS106),1,0)+IF(AND(BU106&lt;&gt;"DF",BT106&gt;BV106),1,0)+BY55</f>
        <v>0</v>
      </c>
      <c r="BZ106" s="89">
        <f>IF(AND(C106=E106,C106&lt;&gt;"",E106&lt;&gt;""),1,0)+IF(AND(F106=H106,F106&lt;&gt;"",H106&lt;&gt;""),1,0)+IF(AND(I106=K106,I106&lt;&gt;"",K106&lt;&gt;""),1,0)+IF(AND(L106=N106,L106&lt;&gt;"",N106&lt;&gt;""),1,0)+IF(AND(O106=Q106,O106&lt;&gt;"",Q106&lt;&gt;""),1,0)+IF(AND(R106=T106,R106&lt;&gt;"",T106&lt;&gt;""),1,0)+IF(AND(U106=W106,U106&lt;&gt;"",W106&lt;&gt;""),1,0)+IF(AND(X106=Z106,X106&lt;&gt;"",Z106&lt;&gt;""),1,0)+IF(AND(AA106=AC106,AA106&lt;&gt;"",AC106&lt;&gt;""),1,0)+IF(AND(AD106=AF106,AD106&lt;&gt;"",AF106&lt;&gt;""),1,0)+IF(AND(AG106=AI106,AG106&lt;&gt;"",AI106&lt;&gt;""),1,0)+IF(AND(AJ106=AL106,AJ106&lt;&gt;"",AL106&lt;&gt;""),1,0)+IF(AND(AM106=AO106,AM106&lt;&gt;"",AO106&lt;&gt;""),1,0)+IF(AND(AP106=AR106,AP106&lt;&gt;"",AR106&lt;&gt;""),1,0)+IF(AND(AS106=AU106,AS106&lt;&gt;"",AU106&lt;&gt;""),1,0)+IF(AND(AV106=AX106,AV106&lt;&gt;"",AX106&lt;&gt;""),1,0)+IF(AND(AY106=BA106,AY106&lt;&gt;"",BA106&lt;&gt;""),1,0)+IF(AND(BB106=BD106,BB106&lt;&gt;"",BD106&lt;&gt;""),1,0)+IF(AND(BE106=BG106,BE106&lt;&gt;"",BG106&lt;&gt;""),1,0)+IF(AND(BH106=BJ106,BH106&lt;&gt;"",BJ106&lt;&gt;""),1,0)+IF(AND(BK106=BM106,BK106&lt;&gt;"",BM106&lt;&gt;""),1,0)+IF(AND(BN106=BP106,BN106&lt;&gt;"",BP106&lt;&gt;""),1,0)+IF(AND(BQ106=BS106,BQ106&lt;&gt;"",BS106&lt;&gt;""),1,0)+IF(AND(BT106=BV106,BT106&lt;&gt;"",BV106&lt;&gt;""),1,0)+BZ55</f>
        <v>0</v>
      </c>
      <c r="CA106" s="89">
        <f>IF(AND(D106&lt;&gt;"DF",C106&lt;E106),1,0)+IF(AND(G106&lt;&gt;"DF",F106&lt;H106),1,0)+IF(AND(J106&lt;&gt;"DF",I106&lt;K106),1,0)+IF(AND(M106&lt;&gt;"DF",L106&lt;N106),1,0)+IF(AND(P106&lt;&gt;"DF",O106&lt;Q106),1,0)+IF(AND(S106&lt;&gt;"DF",R106&lt;T106),1,0)+IF(AND(V106&lt;&gt;"DF",U106&lt;W106),1,0)+IF(AND(Y106&lt;&gt;"DF",X106&lt;Z106),1,0)+IF(AND(AB106&lt;&gt;"DF",AA106&lt;AC106),1,0)+IF(AND(AE106&lt;&gt;"DF",AD106&lt;AF106),1,0)+IF(AND(AH106&lt;&gt;"DF",AG106&lt;AI106),1,0)+IF(AND(AK106&lt;&gt;"DF",AJ106&lt;AL106),1,0)+IF(AND(AN106&lt;&gt;"DF",AM106&lt;AO106),1,0)+IF(AND(AQ106&lt;&gt;"DF",AP106&lt;AR106),1,0)+IF(AND(AT106&lt;&gt;"DF",AS106&lt;AU106),1,0)+IF(AND(AW106&lt;&gt;"DF",AV106&lt;AX106),1,0)+IF(AND(AZ106&lt;&gt;"DF",AY106&lt;BA106),1,0)+IF(AND(BC106&lt;&gt;"DF",BB106&lt;BD106),1,0)+IF(AND(BF106&lt;&gt;"DF",BE106&lt;BG106),1,0)+IF(AND(BI106&lt;&gt;"DF",BH106&lt;BJ106),1,0)+IF(AND(BL106&lt;&gt;"DF",BK106&lt;BM106),1,0)+IF(AND(BO106&lt;&gt;"DF",BN106&lt;BP106),1,0)+IF(AND(BR106&lt;&gt;"DF",BQ106&lt;BS106),1,0)+IF(AND(BU106&lt;&gt;"DF",BT106&lt;BV106),1,0)+CA55</f>
        <v>0</v>
      </c>
      <c r="CB106" s="93">
        <f>IF(AND(D106="DF",C106&gt;E106),1,0)+IF(AND(G106="DF",F106&gt;H106),1,0)+IF(AND(J106="DF",I106&gt;K106),1,0)+IF(AND(M106="DF",L106&gt;N106),1,0)+IF(AND(P106="DF",O106&gt;Q106),1,0)+IF(AND(S106="DF",R106&gt;T106),1,0)+IF(AND(V106="DF",U106&gt;W106),1,0)+IF(AND(Y106="DF",X106&gt;Z106),1,0)+IF(AND(AB106="DF",AA106&gt;AC106),1,0)+IF(AND(AE106="DF",AD106&gt;AF106),1,0)+IF(AND(AH106="DF",AG106&gt;AI106),1,0)+IF(AND(AK106="DF",AJ106&gt;AL106),1,0)+IF(AND(AN106="DF",AM106&gt;AO106),1,0)+IF(AND(AQ106="DF",AP106&gt;AR106),1,0)+IF(AND(AT106="DF",AS106&gt;AU106),1,0)+IF(AND(AW106="DF",AV106&gt;AX106),1,0)+IF(AND(AZ106="DF",AY106&gt;BA106),1,0)+IF(AND(BC106="DF",BB106&gt;BD106),1,0)+IF(AND(BF106="DF",BE106&gt;BG106),1,0)+IF(AND(BI106="DF",BH106&gt;BJ106),1,0)+IF(AND(BL106="DF",BK106&gt;BM106),1,0)+IF(AND(BO106="DF",BN106&gt;BP106),1,0)+IF(AND(BR106="DF",BQ106&gt;BS106),1,0)+IF(AND(BU106="DF",BT106&gt;BV106),1,0)+CB55</f>
        <v>0</v>
      </c>
      <c r="CC106" s="93">
        <f>IF(AND(D106="DF",C106&lt;E106),1,0)+IF(AND(G106="DF",F106&lt;H106),1,0)+IF(AND(J106="DF",I106&lt;K106),1,0)+IF(AND(M106="DF",L106&lt;N106),1,0)+IF(AND(P106="DF",O106&lt;Q106),1,0)+IF(AND(S106="DF",R106&lt;T106),1,0)+IF(AND(V106="DF",U106&lt;W106),1,0)+IF(AND(Y106="DF",X106&lt;Z106),1,0)+IF(AND(AB106="DF",AA106&lt;AC106),1,0)+IF(AND(AE106="DF",AD106&lt;AF106),1,0)+IF(AND(AH106="DF",AG106&lt;AI106),1,0)+IF(AND(AK106="DF",AJ106&lt;AL106),1,0)+IF(AND(AN106="DF",AM106&lt;AO106),1,0)+IF(AND(AQ106="DF",AP106&lt;AR106),1,0)+IF(AND(AT106="DF",AS106&lt;AU106),1,0)+IF(AND(AW106="DF",AV106&lt;AX106),1,0)+IF(AND(AZ106="DF",AY106&lt;BA106),1,0)+IF(AND(BC106="DF",BB106&lt;BD106),1,0)+IF(AND(BF106="DF",BE106&lt;BG106),1,0)+IF(AND(BI106="DF",BH106&lt;BJ106),1,0)+IF(AND(BL106="DF",BK106&lt;BM106),1,0)+IF(AND(BO106="DF",BN106&lt;BP106),1,0)+IF(AND(BR106="DF",BQ106&lt;BS106),1,0)+IF(AND(BU106="DF",BT106&lt;BV106),1,0)+CC55</f>
        <v>0</v>
      </c>
      <c r="CD106" s="97">
        <f>SUM(C106)+SUM(F106)+SUM(I106)+SUM(L106)+SUM(O106)+SUM(R106)+SUM(U106)+SUM(X106)+SUM(AA106)+SUM(AD106)+SUM(AG106)+SUM(AJ106)+SUM(AM106)+SUM(AP106)+SUM(AS106)+SUM(AV106)+SUM(AY106)+SUM(BB106)+SUM(BE106)+SUM(BH106)+SUM(BK106)+SUM(BN106)+SUM(BQ106)+SUM(BT106)+CD55</f>
        <v>0</v>
      </c>
      <c r="CE106" s="97">
        <f>SUM(E106)+SUM(H106)+SUM(K106)+SUM(N106)+SUM(Q106)+SUM(T106)+SUM(W106)+SUM(Z106)+SUM(AC106)+SUM(AF106)+SUM(AI106)+SUM(AL106)+SUM(AO106)+SUM(AR106)+SUM(AU106)+SUM(AX106)+SUM(BA106)+SUM(BD106)+SUM(BG106)+SUM(BJ106)+SUM(BM106)+SUM(BP106)+SUM(BS106)+SUM(BV106)+CE55</f>
        <v>0</v>
      </c>
      <c r="CF106" s="101">
        <f>CD106-CE106</f>
        <v>0</v>
      </c>
      <c r="CG106" s="105">
        <f>SUM(BY106*$BY$5)+SUM(BZ106*$BZ$5)+SUM(CA106*$CA$5)+SUM(CB106*$CB$5)+SUM(CC106*$CC$5)</f>
        <v>0</v>
      </c>
      <c r="CH106" s="19"/>
      <c r="CI106" s="129">
        <f>SUM(CL106:CU106)</f>
        <v>0</v>
      </c>
      <c r="CJ106" s="129">
        <f>(CW106+CY106)-(CX106+CZ106)</f>
        <v>0</v>
      </c>
      <c r="CK106" s="19"/>
      <c r="CL106" s="140">
        <f>IF(AND(CG106=$CG$60,C106&gt;E106,D106="-"),$BY$5,0)+IF(AND(CG106=$CG$62,F106&gt;H106,G106="-"),$BY$5,0)+IF(AND(CG106=$CG$64,I106&gt;K106,J106="-"),$BY$5,0)+IF(AND(CG106=$CG$66,L106&gt;N106,M106="-"),$BY$5,0)+IF(AND(CG106=$CG$68,O106&gt;Q106,P106="-"),$BY$5,0)+IF(AND(CG106=$CG$70,R106&gt;T106,S106="-"),$BY$5,0)+IF(AND(CG106=$CG$72,U106&gt;W106,V106="-"),$BY$5,0)+IF(AND(CG106=$CG$74,X106&gt;Z106,Y106="-"),$BY$5,0)+IF(AND(CG106=$CG$76,AA106&gt;AC106,AB106="-"),$BY$5,0)+IF(AND(CG106=$CG$78,AD106&gt;AF106,AE106="-"),$BY$5,0)+IF(AND(CG106=$CG$80,AG106&gt;AI106,AH106="-"),$BY$5,0)+IF(AND(CG106=$CG$82,AJ106&gt;AL106,AK106="-"),$BY$5,0)+IF(AND(CG106=$CG$84,AM106&gt;AO106,AN106="-"),$BY$5,0)+IF(AND(CG106=$CG$86,AP106&gt;AR106,AQ106="-"),$BY$5,0)+IF(AND(CG106=$CG$88,AS106&gt;AU106,AT106="-"),$BY$5,0)+IF(AND(CG106=$CG$90,AV106&gt;AX106,AW106="-"),$BY$5,0)+IF(AND(CG106=$CG$92,AY106&gt;BA106,AZ106="-"),$BY$5,0)+IF(AND(CG106=$CG$94,BB106&gt;BD106,BC106="-"),$BY$5,0)+IF(AND(CG106=$CG$96,BE106&gt;BG106,BF106="-"),$BY$5,0)+IF(AND(CG106=$CG$98,BH106&gt;BJ106,BI106="-"),$BY$5,0)+IF(AND(CG106=$CG$100,BK106&gt;BM106,BL106="-"),$BY$5,0)+IF(AND(CG106=$CG$102,BN106&gt;BP106,BO106="-"),$BY$5,0)+IF(AND(CG106=$CG$104,BQ106&gt;BS106,BR106="-"),$BY$5,0)+IF(AND(CG106=$CG$106,BT106&gt;BV106,BU106="-"),$BY$5,0)</f>
        <v>0</v>
      </c>
      <c r="CM106" s="141">
        <f>IF(AND(CG106=$CG$60,C106=E106,E106&lt;&gt;"",D106="-"),$BZ$5,0)+IF(AND(CG106=$CG$62,F106=H106,H106&lt;&gt;"",G106="-"),$BZ$5,0)+IF(AND(CG106=$CG$64,I106=K106,K106&lt;&gt;"",J106="-"),$BZ$5,0)+IF(AND(CG106=$CG$66,L106=N106,N106&lt;&gt;"",M106="-"),$BZ$5,0)+IF(AND(CG106=$CG$68,O106=Q106,Q106&lt;&gt;"",P106="-"),$BZ$5,0)+IF(AND(CG106=$CG$70,R106=T106,T106&lt;&gt;"",S106="-"),$BZ$5,0)+IF(AND(CG106=$CG$72,U106=W106,W106&lt;&gt;"",V106="-"),$BZ$5,0)+IF(AND(CG106=$CG$74,X106=Z106,Z106&lt;&gt;"",Y106="-"),$BZ$5,0)+IF(AND(CG106=$CG$76,AA106=AC106,AC106&lt;&gt;"",AB106="-"),$BZ$5,0)+IF(AND(CG106=$CG$78,AD106=AF106,AF106&lt;&gt;"",AE106="-"),$BZ$5,0)+IF(AND(CG106=$CG$80,AG106=AI106,AI106&lt;&gt;"",AH106="-"),$BZ$5,0)+IF(AND(CG106=$CG$82,AJ106=AL106,AL106&lt;&gt;"",AK106="-"),$BZ$5,0)+IF(AND(CG106=$CG$84,AM106=AO106,AO106&lt;&gt;"",AN106="-"),$BZ$5,0)+IF(AND(CG106=$CG$86,AP106=AR106,AR106&lt;&gt;"",AQ106="-"),$BZ$5,0)+IF(AND(CG106=$CG$88,AS106=AU106,AU106&lt;&gt;"",AT106="-"),$BZ$5,0)+IF(AND(CG106=$CG$90,AV106=AX106,AX106&lt;&gt;"",AW106="-"),$BZ$5,0)+IF(AND(CG106=$CG$92,AY106=BA106,BA106&lt;&gt;"",AZ106="-"),$BZ$5,0)+IF(AND(CG106=$CG$94,BB106=BD106,BD106&lt;&gt;"",BC106="-"),$BZ$5,0)+IF(AND(CG106=$CG$96,BE106=BG106,BG106&lt;&gt;"",BF106="-"),$BZ$5,0)+IF(AND(CG106=$CG$98,BH106=BJ106,BJ106&lt;&gt;"",BI106="-"),$BZ$5,0)+IF(AND(CG106=$CG$100,BK106=BM106,BM106&lt;&gt;"",BL106="-"),$BZ$5,0)+IF(AND(CG106=$CG$102,BN106=BP106,BP106&lt;&gt;"",BO106="-"),$BZ$5,0)+IF(AND(CG106=$CG$104,BQ106=BS106,BS106&lt;&gt;"",BR106="-"),$BZ$5,0)+IF(AND(CG106=$CG$106,BT106=BV106,BV106&lt;&gt;"",BU106="-"),$BZ$5,0)</f>
        <v>0</v>
      </c>
      <c r="CN106" s="141">
        <f>IF(AND(CG106=$CG$60,C106&lt;E106,D106="-"),$CA$5,0)+IF(AND(CG106=$CG$62,F106&lt;H106,G106="-"),$CA$5,0)+IF(AND(CG106=$CG$64,I106&lt;K106,J106="-"),$CA$5,0)+IF(AND(CG106=$CG$66,L106&lt;N106,M106="-"),$CA$5,0)+IF(AND(CG106=$CG$68,O106&lt;Q106,P106="-"),$CA$5,0)+IF(AND(CG106=$CG$70,R106&lt;T106,S106="-"),$CA$5,0)+IF(AND(CG106=$CG$72,U106&lt;W106,V106="-"),$CA$5,0)+IF(AND(CG106=$CG$74,X106&lt;Z106,Y106="-"),$CA$5,0)+IF(AND(CG106=$CG$76,AA106&lt;AC106,AB106="-"),$CA$5,0)+IF(AND(CG106=$CG$78,AD106&lt;AF106,AE106="-"),$CA$5,0)+IF(AND(CG106=$CG$80,AG106&lt;AI106,AH106="-"),$CA$5,0)+IF(AND(CG106=$CG$82,AJ106&lt;AL106,AK106="-"),$CA$5,0)+IF(AND(CG106=$CG$84,AM106&lt;AO106,AN106="-"),$CA$5,0)+IF(AND(CG106=$CG$86,AP106&lt;AR106,AQ106="-"),$CA$5,0)+IF(AND(CG106=$CG$88,AS106&lt;AU106,AT106="-"),$CA$5,0)+IF(AND(CG106=$CG$90,AV106&lt;AX106,AW106="-"),$CA$5,0)+IF(AND(CG106=$CG$92,AY106&lt;BA106,AZ106="-"),$CA$5,0)+IF(AND(CG106=$CG$94,BB106&lt;BD106,BC106="-"),$CA$5,0)+IF(AND(CG106=$CG$96,BE106&lt;BG106,BF106="-"),$CA$5,0)+IF(AND(CG106=$CG$98,BH106&lt;BJ106,BI106="-"),$CA$5,0)+IF(AND(CG106=$CG$100,BK106&lt;BM106,BL106="-"),$CA$5,0)+IF(AND(CG106=$CG$102,BN106&lt;BP106,BO106="-"),$CA$5,0)+IF(AND(CG106=$CG$104,BQ106&lt;BS106,BR106="-"),$CA$5,0)+IF(AND(CG106=$CG$106,BT106&lt;BV106,BU106="-"),$CA$5,0)</f>
        <v>0</v>
      </c>
      <c r="CO106" s="141">
        <f>IF(AND(CG106=$CG$60,C106&gt;E106,D106="DF"),$CB$5,0)+IF(AND(CG106=$CG$62,F106&gt;H106,G106="DF"),$CB$5,0)+IF(AND(CG106=$CG$64,I106&gt;K106,J106="DF"),$CB$5,0)+IF(AND(CG106=$CG$66,L106&gt;N106,M106="DF"),$CB$5,0)+IF(AND(CG106=$CG$68,O106&gt;Q106,P106="DF"),$CB$5,0)+IF(AND(CG106=$CG$70,R106&gt;T106,S106="DF"),$CB$5,0)+IF(AND(CG106=$CG$72,U106&gt;W106,V106="DF"),$CB$5,0)+IF(AND(CG106=$CG$74,X106&gt;Z106,Y106="DF"),$CB$5,0)+IF(AND(CG106=$CG$76,AA106&gt;AC106,AB106="DF"),$CB$5,0)+IF(AND(CG106=$CG$78,AD106&gt;AF106,AE106="DF"),$CB$5,0)+IF(AND(CG106=$CG$80,AG106&gt;AI106,AH106="DF"),$CB$5,0)+IF(AND(CG106=$CG$82,AJ106&gt;AL106,AK106="DF"),$CB$5,0)+IF(AND(CG106=$CG$84,AM106&gt;AO106,AN106="DF"),$CB$5,0)+IF(AND(CG106=$CG$86,AP106&gt;AR106,AQ106="DF"),$CB$5,0)+IF(AND(CG106=$CG$88,AS106&gt;AU106,AT106="DF"),$CB$5,0)+IF(AND(CG106=$CG$90,AV106&gt;AX106,AW106="DF"),$CB$5,0)+IF(AND(CG106=$CG$92,AY106&gt;BA106,AZ106="DF"),$CB$5,0)+IF(AND(CG106=$CG$94,BB106&gt;BD106,BC106="DF"),$CB$5,0)+IF(AND(CG106=$CG$96,BE106&gt;BG106,BF106="DF"),$CB$5,0)+IF(AND(CG106=$CG$98,BH106&gt;BJ106,BI106="DF"),$CB$5,0)+IF(AND(CG106=$CG$100,BK106&gt;BM106,BL106="DF"),$CB$5,0)+IF(AND(CG106=$CG$102,BN106&gt;BP106,BO106="DF"),$CB$5,0)+IF(AND(CG106=$CG$104,BQ106&gt;BS106,BR106="DF"),$CB$5,0)+IF(AND(CG106=$CG$106,BT106&gt;BV106,BU106="DF"),$CB$5,0)</f>
        <v>0</v>
      </c>
      <c r="CP106" s="142">
        <f>IF(AND(CG106=$CG$60,C106&lt;E106,D106="DF"),$CC$5,0)+IF(AND(CG106=$CG$62,F106&lt;H106,G106="DF"),$CC$5,0)+IF(AND(CG106=$CG$64,I106&lt;K106,J106="DF"),$CC$5,0)+IF(AND(CG106=$CG$66,L106&lt;N106,M106="DF"),$CC$5,0)+IF(AND(CG106=$CG$68,O106&lt;Q106,P106="DF"),$CC$5,0)+IF(AND(CG106=$CG$70,R106&lt;T106,S106="DF"),$CC$5,0)+IF(AND(CG106=$CG$72,U106&lt;W106,V106="DF"),$CC$5,0)+IF(AND(CG106=$CG$74,X106&lt;Z106,Y106="DF"),$CC$5,0)+IF(AND(CG106=$CG$76,AA106&lt;AC106,AB106="DF"),$CC$5,0)+IF(AND(CG106=$CG$78,AD106&lt;AF106,AE106="DF"),$CC$5,0)+IF(AND(CG106=$CG$80,AG106&lt;AI106,AH106="DF"),$CC$5,0)+IF(AND(CG106=$CG$82,AJ106&lt;AL106,AK106="DF"),$CC$5,0)+IF(AND(CG106=$CG$84,AM106&lt;AO106,AN106="DF"),$CC$5,0)+IF(AND(CG106=$CG$86,AP106&lt;AR106,AQ106="DF"),$CC$5,0)+IF(AND(CG106=$CG$88,AS106&lt;AU106,AT106="DF"),$CC$5,0)+IF(AND(CG106=$CG$90,AV106&lt;AX106,AW106="DF"),$CC$5,0)+IF(AND(CG106=$CG$92,AY106&lt;BA106,AZ106="DF"),$CC$5,0)+IF(AND(CG106=$CG$94,BB106&lt;BD106,BC106="DF"),$CC$5,0)+IF(AND(CG106=$CG$96,BE106&lt;BG106,BF106="DF"),$CC$5,0)+IF(AND(CG106=$CG$98,BH106&lt;BJ106,BI106="DF"),$CC$5,0)+IF(AND(CG106=$CG$100,BK106&lt;BM106,BL106="DF"),$CC$5,0)+IF(AND(CG106=$CG$102,BN106&lt;BP106,BO106="DF"),$CC$5,0)+IF(AND(CG106=$CG$104,BQ106&lt;BS106,BR106="DF"),$CC$5,0)+IF(AND(CG106=$CG$106,BT106&lt;BV106,BU106="DF"),$CC$5,0)</f>
        <v>0</v>
      </c>
      <c r="CQ106" s="146">
        <f>IF(AND(CG106=$CG$60,C55&gt;E55,D55="-"),$BY$5,0)+IF(AND(CG106=$CG$62,F55&gt;H55,G55="-"),$BY$5,0)+IF(AND(CG106=$CG$64,I55&gt;K55,J55="-"),$BY$5,0)+IF(AND(CG106=$CG$66,L55&gt;N55,M55="-"),$BY$5,0)+IF(AND(CG106=$CG$68,O55&gt;Q55,P55="-"),$BY$5,0)+IF(AND(CG106=$CG$70,R55&gt;T55,S55="-"),$BY$5,0)+IF(AND(CG106=$CG$72,U55&gt;W55,V55="-"),$BY$5,0)+IF(AND(CG106=$CG$74,X55&gt;Z55,Y55="-"),$BY$5,0)+IF(AND(CG106=$CG$76,AA55&gt;AC55,AB55="-"),$BY$5,0)+IF(AND(CG106=$CG$78,AD55&gt;AF55,AE55="-"),$BY$5,0)+IF(AND(CG106=$CG$80,AG55&gt;AI55,AH55="-"),$BY$5,0)+IF(AND(CG106=$CG$82,AJ55&gt;AL55,AK55="-"),$BY$5,0)+IF(AND(CG106=$CG$84,AM55&gt;AO55,AN55="-"),$BY$5,0)+IF(AND(CG106=$CG$86,AP55&gt;AR55,AQ55="-"),$BY$5,0)+IF(AND(CG106=$CG$88,AS55&gt;AU55,AT55="-"),$BY$5,0)+IF(AND(CG106=$CG$90,AV55&gt;AX55,AW55="-"),$BY$5,0)+IF(AND(CG106=$CG$92,AY55&gt;BA55,AZ55="-"),$BY$5,0)+IF(AND(CG106=$CG$94,BB55&gt;BD55,BC55="-"),$BY$5,0)+IF(AND(CG106=$CG$96,BE55&gt;BG55,BF55="-"),$BY$5,0)+IF(AND(CG106=$CG$98,BH55&gt;BJ55,BI55="-"),$BY$5,0)+IF(AND(CG106=$CG$100,BK55&gt;BM55,BL55="-"),$BY$5,0)+IF(AND(CG106=$CG$102,BN55&gt;BP55,BO55="-"),$BY$5,0)+IF(AND(CG106=$CG$104,BQ55&gt;BS55,BR55="-"),$BY$5,0)+IF(AND(CG106=$CG$106,BT55&gt;BV55,BU55="-"),$BY$5,0)</f>
        <v>0</v>
      </c>
      <c r="CR106" s="147">
        <f>IF(AND(CG106=$CG$60,C55=E55,E55&lt;&gt;"",D55="-"),$BZ$5,0)+IF(AND(CG106=$CG$62,F55=H55,H55&lt;&gt;"",G55="-"),$BZ$5,0)+IF(AND(CG106=$CG$64,I55=K55,K55&lt;&gt;"",J55="-"),$BZ$5,0)+IF(AND(CG106=$CG$66,L55=N55,N55&lt;&gt;"",M55="-"),$BZ$5,0)+IF(AND(CG106=$CG$68,O55=Q55,Q55&lt;&gt;"",P55="-"),$BZ$5,0)+IF(AND(CG106=$CG$70,R55=T55,T55&lt;&gt;"",S55="-"),$BZ$5,0)+IF(AND(CG106=$CG$72,U55=W55,W55&lt;&gt;"",V55="-"),$BZ$5,0)+IF(AND(CG106=$CG$74,X55=Z55,Z55&lt;&gt;"",Y55="-"),$BZ$5,0)+IF(AND(CG106=$CG$76,AA55=AC55,AC55&lt;&gt;"",AB55="-"),$BZ$5,0)+IF(AND(CG106=$CG$78,AD55=AF55,AF55&lt;&gt;"",AE55="-"),$BZ$5,0)+IF(AND(CG106=$CG$80,AG55=AI55,AI55&lt;&gt;"",AH55="-"),$BZ$5,0)+IF(AND(CG106=$CG$82,AJ55=AL55,AL55&lt;&gt;"",AK55="-"),$BZ$5,0)+IF(AND(CG106=$CG$84,AM55=AO55,AO55&lt;&gt;"",AN55="-"),$BZ$5,0)+IF(AND(CG106=$CG$86,AP55=AR55,AR55&lt;&gt;"",AQ55="-"),$BZ$5,0)+IF(AND(CG106=$CG$88,AS55=AU55,AU55&lt;&gt;"",AT55="-"),$BZ$5,0)+IF(AND(CG106=$CG$90,AV55=AX55,AX55&lt;&gt;"",AW55="-"),$BZ$5,0)+IF(AND(CG106=$CG$92,AY55=BA55,BA55&lt;&gt;"",AZ55="-"),$BZ$5,0)+IF(AND(CG106=$CG$94,BB55=BD55,BD55&lt;&gt;"",BC55="-"),$BZ$5,0)+IF(AND(CG106=$CG$96,BE55=BG55,BG55&lt;&gt;"",BF55="-"),$BZ$5,0)+IF(AND(CG106=$CG$98,BH55=BJ55,BJ55&lt;&gt;"",BI55="-"),$BZ$5,0)+IF(AND(CG106=$CG$100,BK55=BM55,BM55&lt;&gt;"",BL55="-"),$BZ$5,0)+IF(AND(CG106=$CG$102,BN55=BP55,BP55&lt;&gt;"",BO55="-"),$BZ$5,0)+IF(AND(CG106=$CG$104,BQ55=BS55,BS55&lt;&gt;"",BR55="-"),$BZ$5,0)+IF(AND(CG106=$CG$106,BT55=BV55,BV55&lt;&gt;"",BU55="-"),$BZ$5,0)</f>
        <v>0</v>
      </c>
      <c r="CS106" s="147">
        <f>IF(AND(CG106=$CG$60,C55&lt;E55,D55="-"),$CA$5,0)+IF(AND(CG106=$CG$62,F55&lt;H55,G55="-"),$CA$5,0)+IF(AND(CG106=$CG$64,I55&lt;K55,J55="-"),$CA$5,0)+IF(AND(CG106=$CG$66,L55&lt;N55,M55="-"),$CA$5,0)+IF(AND(CG106=$CG$68,O55&lt;Q55,P55="-"),$CA$5,0)+IF(AND(CG106=$CG$70,R55&lt;T55,S55="-"),$CA$5,0)+IF(AND(CG106=$CG$72,U55&lt;W55,V55="-"),$CA$5,0)+IF(AND(CG106=$CG$74,X55&lt;Z55,Y55="-"),$CA$5,0)+IF(AND(CG106=$CG$76,AA55&lt;AC55,AB55="-"),$CA$5,0)+IF(AND(CG106=$CG$78,AD55&lt;AF55,AE55="-"),$CA$5,0)+IF(AND(CG106=$CG$80,AG55&lt;AI55,AH55="-"),$CA$5,0)+IF(AND(CG106=$CG$82,AJ55&lt;AL55,AK55="-"),$CA$5,0)+IF(AND(CG106=$CG$84,AM55&lt;AO55,AN55="-"),$CA$5,0)+IF(AND(CG106=$CG$86,AP55&lt;AR55,AQ55="-"),$CA$5,0)+IF(AND(CG106=$CG$88,AS55&lt;AU55,AT55="-"),$CA$5,0)+IF(AND(CG106=$CG$90,AV55&lt;AX55,AW55="-"),$CA$5,0)+IF(AND(CG106=$CG$92,AY55&lt;BA55,AZ55="-"),$CA$5,0)+IF(AND(CG106=$CG$94,BB55&lt;BD55,BC55="-"),$CA$5,0)+IF(AND(CG106=$CG$96,BE55&lt;BG55,BF55="-"),$CA$5,0)+IF(AND(CG106=$CG$98,BH55&lt;BJ55,BI55="-"),$CA$5,0)+IF(AND(CG106=$CG$100,BK55&lt;BM55,BL55="-"),$CA$5,0)+IF(AND(CG106=$CG$102,BN55&lt;BP55,BO55="-"),$CA$5,0)+IF(AND(CG106=$CG$104,BQ55&lt;BS55,BR55="-"),$CA$5,0)+IF(AND(CG106=$CG$106,BT55&lt;BV55,BU55="-"),$CA$5,0)</f>
        <v>0</v>
      </c>
      <c r="CT106" s="147">
        <f>IF(AND(CG106=$CG$60,C55&gt;E55,D55="DF"),$CB$5,0)+IF(AND(CG106=$CG$62,F55&gt;H55,G55="DF"),$CB$5,0)+IF(AND(CG106=$CG$64,I55&gt;K55,J55="DF"),$CB$5,0)+IF(AND(CG106=$CG$66,L55&gt;N55,M55="DF"),$CB$5,0)+IF(AND(CG106=$CG$68,O55&gt;Q55,P55="DF"),$CB$5,0)+IF(AND(CG106=$CG$70,R55&gt;T55,S55="DF"),$CB$5,0)+IF(AND(CG106=$CG$72,U55&gt;W55,V55="DF"),$CB$5,0)+IF(AND(CG106=$CG$74,X55&gt;Z55,Y55="DF"),$CB$5,0)+IF(AND(CG106=$CG$76,AA55&gt;AC55,AB55="DF"),$CB$5,0)+IF(AND(CG106=$CG$78,AD55&gt;AF55,AE55="DF"),$CB$5,0)+IF(AND(CG106=$CG$80,AG55&gt;AI55,AH55="DF"),$CB$5,0)+IF(AND(CG106=$CG$82,AJ55&gt;AL55,AK55="DF"),$CB$5,0)+IF(AND(CG106=$CG$84,AM55&gt;AO55,AN55="DF"),$CB$5,0)+IF(AND(CG106=$CG$86,AP55&gt;AR55,AQ55="DF"),$CB$5,0)+IF(AND(CG106=$CG$88,AS55&gt;AU55,AT55="DF"),$CB$5,0)+IF(AND(CG106=$CG$90,AV55&gt;AX55,AW55="DF"),$CB$5,0)+IF(AND(CG106=$CG$92,AY55&gt;BA55,AZ55="DF"),$CB$5,0)+IF(AND(CG106=$CG$94,BB55&gt;BD55,BC55="DF"),$CB$5,0)+IF(AND(CG106=$CG$96,BE55&gt;BG55,BF55="DF"),$CB$5,0)+IF(AND(CG106=$CG$98,BH55&gt;BJ55,BI55="DF"),$CB$5,0)+IF(AND(CG106=$CG$100,BK55&gt;BM55,BL55="DF"),$CB$5,0)+IF(AND(CG106=$CG$102,BN55&gt;BP55,BO55="DF"),$CB$5,0)+IF(AND(CG106=$CG$104,BQ55&gt;BS55,BR55="DF"),$CB$5,0)+IF(AND(CG106=$CG$106,BT55&gt;BV55,BU55="DF"),$CB$5,0)</f>
        <v>0</v>
      </c>
      <c r="CU106" s="148">
        <f>IF(AND(CG106=$CG$60,C55&lt;E55,D55="DF"),$CC$5,0)+IF(AND(CG106=$CG$62,F55&lt;H55,G55="DF"),$CC$5,0)+IF(AND(CG106=$CG$64,I55&lt;K55,J55="DF"),$CC$5,0)+IF(AND(CG106=$CG$66,L55&lt;N55,M55="DF"),$CC$5,0)+IF(AND(CG106=$CG$68,O55&lt;Q55,P55="DF"),$CC$5,0)+IF(AND(CG106=$CG$70,R55&lt;T55,S55="DF"),$CC$5,0)+IF(AND(CG106=$CG$72,U55&lt;W55,V55="DF"),$CC$5,0)+IF(AND(CG106=$CG$74,X55&lt;Z55,Y55="DF"),$CC$5,0)+IF(AND(CG106=$CG$76,AA55&lt;AC55,AB55="DF"),$CC$5,0)+IF(AND(CG106=$CG$78,AD55&lt;AF55,AE55="DF"),$CC$5,0)+IF(AND(CG106=$CG$80,AG55&lt;AI55,AH55="DF"),$CC$5,0)+IF(AND(CG106=$CG$82,AJ55&lt;AL55,AK55="DF"),$CC$5,0)+IF(AND(CG106=$CG$84,AM55&lt;AO55,AN55="DF"),$CC$5,0)+IF(AND(CG106=$CG$86,AP55&lt;AR55,AQ55="DF"),$CC$5,0)+IF(AND(CG106=$CG$88,AS55&lt;AU55,AT55="DF"),$CC$5,0)+IF(AND(CG106=$CG$90,AV55&lt;AX55,AW55="DF"),$CC$5,0)+IF(AND(CG106=$CG$92,AY55&lt;BA55,AZ55="DF"),$CC$5,0)+IF(AND(CG106=$CG$94,BB55&lt;BD55,BC55="DF"),$CC$5,0)+IF(AND(CG106=$CG$96,BE55&lt;BG55,BF55="DF"),$CC$5,0)+IF(AND(CG106=$CG$98,BH55&lt;BJ55,BI55="DF"),$CC$5,0)+IF(AND(CG106=$CG$100,BK55&lt;BM55,BL55="DF"),$CC$5,0)+IF(AND(CG106=$CG$102,BN55&lt;BP55,BO55="DF"),$CC$5,0)+IF(AND(CG106=$CG$104,BQ55&lt;BS55,BR55="DF"),$CC$5,0)+IF(AND(CG106=$CG$106,BT55&lt;BV55,BU55="DF"),$CC$5,0)</f>
        <v>0</v>
      </c>
      <c r="CV106" s="19"/>
      <c r="CW106" s="156">
        <f>IF(AND(CG106=$CG$60),SUM(C106),0)+IF(AND(CG106=$CG$62),SUM(F106),0)+IF(AND(CG106=$CG$64),SUM(I106),0)+IF(AND(CG106=$CG$66),SUM(L106),0)+IF(AND(CG106=$CG$68),SUM(O106),0)+IF(AND(CG106=$CG$70),SUM(R106),0)+IF(AND(CG106=$CG$72),SUM(U106),0)+IF(AND(CG106=$CG$74),SUM(X106),0)+IF(AND(CG106=$CG$76),SUM(AA106),0)+IF(AND(CG106=$CG$78),SUM(AD106),0)+IF(AND(CG106=$CG$80),SUM(AG106),0)+IF(AND(CG106=$CG$82),SUM(AJ106),0)+IF(AND(CG106=$CG$84),SUM(AM106),0)+IF(AND(CG106=$CG$86),SUM(AP106),0)+IF(AND(CG106=$CG$88),SUM(AS106),0)+IF(AND(CG106=$CG$90),SUM(AV106),0)+IF(AND(CG106=$CG$92),SUM(AY106),0)+IF(AND(CG106=$CG$94),SUM(BB106),0)+IF(AND(CG106=$CG$96),SUM(BE106),0)+IF(AND(CG106=$CG$98),SUM(BH106),0)+IF(AND(CG106=$CG$100),SUM(BK106),0)+IF(AND(CG106=$CG$102),SUM(BN106),0)+IF(AND(CG106=$CG$104),SUM(BQ106),0)+IF(AND(CG106=$CG$106),SUM(BT106),0)</f>
        <v>0</v>
      </c>
      <c r="CX106" s="136">
        <f>IF(AND(CG106=$CG$60),SUM(E106),0)+IF(AND(CG106=$CG$62),SUM(H106),0)+IF(AND(CG106=$CG$64),SUM(K106),0)+IF(AND(CG106=$CG$66),SUM(N106),0)+IF(AND(CG106=$CG$68),SUM(Q106),0)+IF(AND(CG106=$CG$70),SUM(T106),0)+IF(AND(CG106=$CG$72),SUM(W106),0)+IF(AND(CG106=$CG$74),SUM(Z106),0)+IF(AND(CG106=$CG$76),SUM(AC106),0)+IF(AND(CG106=$CG$78),SUM(AF106),0)+IF(AND(CG106=$CG$80),SUM(AI106),0)+IF(AND(CG106=$CG$82),SUM(AL106),0)+IF(AND(CG106=$CG$84),SUM(AO106),0)+IF(AND(CG106=$CG$86),SUM(AR106),0)+IF(AND(CG106=$CG$88),SUM(AU106),0)+IF(AND(CG106=$CG$90),SUM(AX106),0)+IF(AND(CG106=$CG$92),SUM(BA106),0)+IF(AND(CG106=$CG$94),SUM(BD106),0)+IF(AND(CG106=$CG$96),SUM(BG106),0)+IF(AND(CG106=$CG$98),SUM(BJ106),0)+IF(AND(CG106=$CG$100),SUM(BM106),0)+IF(AND(CG106=$CG$102),SUM(BP106),0)+IF(AND(CG106=$CG$104),SUM(BS106),0)+IF(AND(CG106=$CG$106),SUM(BV106),0)</f>
        <v>0</v>
      </c>
      <c r="CY106" s="159">
        <f>IF(AND(CG106=$CG$60),SUM(C55),0)+IF(AND(CG106=$CG$62),SUM(F55),0)+IF(AND(CG106=$CG$64),SUM(I55),0)+IF(AND(CG106=$CG$66),SUM(L55),0)+IF(AND(CG106=$CG$68),SUM(O55),0)+IF(AND(CG106=$CG$70),SUM(R55),0)+IF(AND(CG106=$CG$72),SUM(U55),0)+IF(AND(CG106=$CG$74),SUM(X55),0)+IF(AND(CG106=$CG$76),SUM(AA55),0)+IF(AND(CG106=$CG$78),SUM(AD55),0)+IF(AND(CG106=$CG$80),SUM(AG55),0)+IF(AND(CG106=$CG$82),SUM(AJ55),0)+IF(AND(CG106=$CG$84),SUM(AM55),0)+IF(AND(CG106=$CG$86),SUM(AP55),0)+IF(AND(CG106=$CG$88),SUM(AS55),0)+IF(AND(CG106=$CG$90),SUM(AV55),0)+IF(AND(CG106=$CG$92),SUM(AY55),0)+IF(AND(CG106=$CG$94),SUM(BB55),0)+IF(AND(CG106=$CG$96),SUM(BE55),0)+IF(AND(CG106=$CG$98),SUM(BH55),0)+IF(AND(CG106=$CG$100),SUM(BK55),0)+IF(AND(CG106=$CG$102),SUM(BN55),0)+IF(AND(CG106=$CG$104),SUM(BQ55),0)+IF(AND(CG106=$CG$106),SUM(BT55),0)</f>
        <v>0</v>
      </c>
      <c r="CZ106" s="148">
        <f>IF(AND(CG106=$CG$60),SUM(E55),0)+IF(AND(CG106=$CG$62),SUM(H55),0)+IF(AND(CG106=$CG$64),SUM(K55),0)+IF(AND(CG106=$CG$66),SUM(N55),0)+IF(AND(CG106=$CG$68),SUM(Q55),0)+IF(AND(CG106=$CG$70),SUM(T55),0)+IF(AND(CG106=$CG$72),SUM(W55),0)+IF(AND(CG106=$CG$74),SUM(Z55),0)+IF(AND(CG106=$CG$76),SUM(AC55),0)+IF(AND(CG106=$CG$78),SUM(AF55),0)+IF(AND(CG106=$CG$80),SUM(AI55),0)+IF(AND(CG106=$CG$82),SUM(AL55),0)+IF(AND(CG106=$CG$84),SUM(AO55),0)+IF(AND(CG106=$CG$86),SUM(AR55),0)+IF(AND(CG106=$CG$88),SUM(AU55),0)+IF(AND(CG106=$CG$90),SUM(AX55),0)+IF(AND(CG106=$CG$92),SUM(BA55),0)+IF(AND(CG106=$CG$94),SUM(BD55),0)+IF(AND(CG106=$CG$96),SUM(BG55),0)+IF(AND(CG106=$CG$98),SUM(BJ55),0)+IF(AND(CG106=$CG$100),SUM(BM55),0)+IF(AND(CG106=$CG$102),SUM(BP55),0)+IF(AND(CG106=$CG$104),SUM(BS55),0)+IF(AND(CG106=$CG$106),SUM(BV55),0)</f>
        <v>0</v>
      </c>
      <c r="DA106" s="19"/>
    </row>
    <row r="107" spans="2:105" x14ac:dyDescent="0.35">
      <c r="CX107" s="69"/>
      <c r="CY107" s="69"/>
      <c r="CZ107" s="69"/>
      <c r="DA107" s="69"/>
    </row>
  </sheetData>
  <sheetProtection selectLockedCells="1" selectUnlockedCells="1"/>
  <mergeCells count="1251">
    <mergeCell ref="I8:K8"/>
    <mergeCell ref="L8:N8"/>
    <mergeCell ref="AY10:BA10"/>
    <mergeCell ref="BB10:BD10"/>
    <mergeCell ref="AD7:AF7"/>
    <mergeCell ref="AG7:AI7"/>
    <mergeCell ref="AJ7:AL7"/>
    <mergeCell ref="C7:E7"/>
    <mergeCell ref="F7:H7"/>
    <mergeCell ref="I7:K7"/>
    <mergeCell ref="L7:N7"/>
    <mergeCell ref="O7:Q7"/>
    <mergeCell ref="R7:T7"/>
    <mergeCell ref="BH8:BJ8"/>
    <mergeCell ref="B10:B11"/>
    <mergeCell ref="C10:E10"/>
    <mergeCell ref="F10:H10"/>
    <mergeCell ref="AP8:AR8"/>
    <mergeCell ref="AS8:AU8"/>
    <mergeCell ref="AV8:AX8"/>
    <mergeCell ref="AY8:BA8"/>
    <mergeCell ref="BB8:BD8"/>
    <mergeCell ref="BE8:BG8"/>
    <mergeCell ref="X8:Z8"/>
    <mergeCell ref="AA8:AC8"/>
    <mergeCell ref="AD8:AF8"/>
    <mergeCell ref="AG8:AI8"/>
    <mergeCell ref="AJ8:AL8"/>
    <mergeCell ref="AM8:AO8"/>
    <mergeCell ref="BE7:BG7"/>
    <mergeCell ref="BH7:BJ7"/>
    <mergeCell ref="B8:B9"/>
    <mergeCell ref="C8:E8"/>
    <mergeCell ref="F8:H8"/>
    <mergeCell ref="U7:W7"/>
    <mergeCell ref="X7:Z7"/>
    <mergeCell ref="AA7:AC7"/>
    <mergeCell ref="BE10:BG10"/>
    <mergeCell ref="BH10:BJ10"/>
    <mergeCell ref="AG12:AI12"/>
    <mergeCell ref="AJ12:AL12"/>
    <mergeCell ref="AM12:AO12"/>
    <mergeCell ref="AP12:AR12"/>
    <mergeCell ref="AS12:AU12"/>
    <mergeCell ref="AV12:AX12"/>
    <mergeCell ref="AY12:BA12"/>
    <mergeCell ref="BB12:BD12"/>
    <mergeCell ref="BE12:BG12"/>
    <mergeCell ref="BH12:BJ12"/>
    <mergeCell ref="O8:Q8"/>
    <mergeCell ref="R8:T8"/>
    <mergeCell ref="U8:W8"/>
    <mergeCell ref="AM7:AO7"/>
    <mergeCell ref="AP7:AR7"/>
    <mergeCell ref="AS7:AU7"/>
    <mergeCell ref="AV7:AX7"/>
    <mergeCell ref="AY7:BA7"/>
    <mergeCell ref="BB7:BD7"/>
    <mergeCell ref="AS10:AU10"/>
    <mergeCell ref="AV10:AX10"/>
    <mergeCell ref="U12:W12"/>
    <mergeCell ref="X12:Z12"/>
    <mergeCell ref="AA12:AC12"/>
    <mergeCell ref="AD12:AF12"/>
    <mergeCell ref="AM10:AO10"/>
    <mergeCell ref="AP10:AR10"/>
    <mergeCell ref="AJ14:AL14"/>
    <mergeCell ref="AM14:AO14"/>
    <mergeCell ref="B14:B15"/>
    <mergeCell ref="C14:E14"/>
    <mergeCell ref="F14:H14"/>
    <mergeCell ref="I14:K14"/>
    <mergeCell ref="L14:N14"/>
    <mergeCell ref="O14:Q14"/>
    <mergeCell ref="AG10:AI10"/>
    <mergeCell ref="AJ10:AL10"/>
    <mergeCell ref="R14:T14"/>
    <mergeCell ref="L12:N12"/>
    <mergeCell ref="O12:Q12"/>
    <mergeCell ref="R12:T12"/>
    <mergeCell ref="L10:N10"/>
    <mergeCell ref="O10:Q10"/>
    <mergeCell ref="R10:T10"/>
    <mergeCell ref="U14:W14"/>
    <mergeCell ref="B12:B13"/>
    <mergeCell ref="C12:E12"/>
    <mergeCell ref="F12:H12"/>
    <mergeCell ref="I12:K12"/>
    <mergeCell ref="U10:W10"/>
    <mergeCell ref="X10:Z10"/>
    <mergeCell ref="I10:K10"/>
    <mergeCell ref="AA10:AC10"/>
    <mergeCell ref="AD10:AF10"/>
    <mergeCell ref="AS16:AU16"/>
    <mergeCell ref="AV16:AX16"/>
    <mergeCell ref="AY16:BA16"/>
    <mergeCell ref="BB16:BD16"/>
    <mergeCell ref="BE16:BG16"/>
    <mergeCell ref="BH16:BJ16"/>
    <mergeCell ref="AA16:AC16"/>
    <mergeCell ref="AD16:AF16"/>
    <mergeCell ref="AG16:AI16"/>
    <mergeCell ref="AJ16:AL16"/>
    <mergeCell ref="AM16:AO16"/>
    <mergeCell ref="AP16:AR16"/>
    <mergeCell ref="BH14:BJ14"/>
    <mergeCell ref="B16:B17"/>
    <mergeCell ref="C16:E16"/>
    <mergeCell ref="F16:H16"/>
    <mergeCell ref="I16:K16"/>
    <mergeCell ref="L16:N16"/>
    <mergeCell ref="O16:Q16"/>
    <mergeCell ref="R16:T16"/>
    <mergeCell ref="U16:W16"/>
    <mergeCell ref="X16:Z16"/>
    <mergeCell ref="AP14:AR14"/>
    <mergeCell ref="AS14:AU14"/>
    <mergeCell ref="AV14:AX14"/>
    <mergeCell ref="AY14:BA14"/>
    <mergeCell ref="BB14:BD14"/>
    <mergeCell ref="BE14:BG14"/>
    <mergeCell ref="X14:Z14"/>
    <mergeCell ref="AA14:AC14"/>
    <mergeCell ref="AD14:AF14"/>
    <mergeCell ref="AG14:AI14"/>
    <mergeCell ref="BB18:BD18"/>
    <mergeCell ref="BE18:BG18"/>
    <mergeCell ref="BH18:BJ18"/>
    <mergeCell ref="B20:B21"/>
    <mergeCell ref="C20:E20"/>
    <mergeCell ref="F20:H20"/>
    <mergeCell ref="I20:K20"/>
    <mergeCell ref="L20:N20"/>
    <mergeCell ref="O20:Q20"/>
    <mergeCell ref="R20:T20"/>
    <mergeCell ref="AJ18:AL18"/>
    <mergeCell ref="AM18:AO18"/>
    <mergeCell ref="AP18:AR18"/>
    <mergeCell ref="AS18:AU18"/>
    <mergeCell ref="AV18:AX18"/>
    <mergeCell ref="AY18:BA18"/>
    <mergeCell ref="R18:T18"/>
    <mergeCell ref="U18:W18"/>
    <mergeCell ref="X18:Z18"/>
    <mergeCell ref="AA18:AC18"/>
    <mergeCell ref="AD18:AF18"/>
    <mergeCell ref="AG18:AI18"/>
    <mergeCell ref="B18:B19"/>
    <mergeCell ref="C18:E18"/>
    <mergeCell ref="F18:H18"/>
    <mergeCell ref="I18:K18"/>
    <mergeCell ref="L18:N18"/>
    <mergeCell ref="O18:Q18"/>
    <mergeCell ref="AJ22:AL22"/>
    <mergeCell ref="AM22:AO22"/>
    <mergeCell ref="BE20:BG20"/>
    <mergeCell ref="BH20:BJ20"/>
    <mergeCell ref="B22:B23"/>
    <mergeCell ref="C22:E22"/>
    <mergeCell ref="F22:H22"/>
    <mergeCell ref="I22:K22"/>
    <mergeCell ref="L22:N22"/>
    <mergeCell ref="O22:Q22"/>
    <mergeCell ref="R22:T22"/>
    <mergeCell ref="U22:W22"/>
    <mergeCell ref="AM20:AO20"/>
    <mergeCell ref="AP20:AR20"/>
    <mergeCell ref="AS20:AU20"/>
    <mergeCell ref="AV20:AX20"/>
    <mergeCell ref="AY20:BA20"/>
    <mergeCell ref="BB20:BD20"/>
    <mergeCell ref="U20:W20"/>
    <mergeCell ref="X20:Z20"/>
    <mergeCell ref="AA20:AC20"/>
    <mergeCell ref="AD20:AF20"/>
    <mergeCell ref="AG20:AI20"/>
    <mergeCell ref="AJ20:AL20"/>
    <mergeCell ref="AS24:AU24"/>
    <mergeCell ref="AV24:AX24"/>
    <mergeCell ref="AY24:BA24"/>
    <mergeCell ref="BB24:BD24"/>
    <mergeCell ref="BE24:BG24"/>
    <mergeCell ref="BH24:BJ24"/>
    <mergeCell ref="AA24:AC24"/>
    <mergeCell ref="AD24:AF24"/>
    <mergeCell ref="AG24:AI24"/>
    <mergeCell ref="AJ24:AL24"/>
    <mergeCell ref="AM24:AO24"/>
    <mergeCell ref="AP24:AR24"/>
    <mergeCell ref="BH22:BJ22"/>
    <mergeCell ref="B24:B25"/>
    <mergeCell ref="C24:E24"/>
    <mergeCell ref="F24:H24"/>
    <mergeCell ref="I24:K24"/>
    <mergeCell ref="L24:N24"/>
    <mergeCell ref="O24:Q24"/>
    <mergeCell ref="R24:T24"/>
    <mergeCell ref="U24:W24"/>
    <mergeCell ref="X24:Z24"/>
    <mergeCell ref="AP22:AR22"/>
    <mergeCell ref="AS22:AU22"/>
    <mergeCell ref="AV22:AX22"/>
    <mergeCell ref="AY22:BA22"/>
    <mergeCell ref="BB22:BD22"/>
    <mergeCell ref="BE22:BG22"/>
    <mergeCell ref="X22:Z22"/>
    <mergeCell ref="AA22:AC22"/>
    <mergeCell ref="AD22:AF22"/>
    <mergeCell ref="AG22:AI22"/>
    <mergeCell ref="BB26:BD26"/>
    <mergeCell ref="BE26:BG26"/>
    <mergeCell ref="BH26:BJ26"/>
    <mergeCell ref="B28:B29"/>
    <mergeCell ref="C28:E28"/>
    <mergeCell ref="F28:H28"/>
    <mergeCell ref="I28:K28"/>
    <mergeCell ref="L28:N28"/>
    <mergeCell ref="O28:Q28"/>
    <mergeCell ref="R28:T28"/>
    <mergeCell ref="AJ26:AL26"/>
    <mergeCell ref="AM26:AO26"/>
    <mergeCell ref="AP26:AR26"/>
    <mergeCell ref="AS26:AU26"/>
    <mergeCell ref="AV26:AX26"/>
    <mergeCell ref="AY26:BA26"/>
    <mergeCell ref="R26:T26"/>
    <mergeCell ref="U26:W26"/>
    <mergeCell ref="X26:Z26"/>
    <mergeCell ref="AA26:AC26"/>
    <mergeCell ref="AD26:AF26"/>
    <mergeCell ref="AG26:AI26"/>
    <mergeCell ref="B26:B27"/>
    <mergeCell ref="C26:E26"/>
    <mergeCell ref="F26:H26"/>
    <mergeCell ref="I26:K26"/>
    <mergeCell ref="L26:N26"/>
    <mergeCell ref="O26:Q26"/>
    <mergeCell ref="AJ30:AL30"/>
    <mergeCell ref="AM30:AO30"/>
    <mergeCell ref="BE28:BG28"/>
    <mergeCell ref="BH28:BJ28"/>
    <mergeCell ref="B30:B31"/>
    <mergeCell ref="C30:E30"/>
    <mergeCell ref="F30:H30"/>
    <mergeCell ref="I30:K30"/>
    <mergeCell ref="L30:N30"/>
    <mergeCell ref="O30:Q30"/>
    <mergeCell ref="R30:T30"/>
    <mergeCell ref="U30:W30"/>
    <mergeCell ref="AM28:AO28"/>
    <mergeCell ref="AP28:AR28"/>
    <mergeCell ref="AS28:AU28"/>
    <mergeCell ref="AV28:AX28"/>
    <mergeCell ref="AY28:BA28"/>
    <mergeCell ref="BB28:BD28"/>
    <mergeCell ref="U28:W28"/>
    <mergeCell ref="X28:Z28"/>
    <mergeCell ref="AA28:AC28"/>
    <mergeCell ref="AD28:AF28"/>
    <mergeCell ref="AG28:AI28"/>
    <mergeCell ref="AJ28:AL28"/>
    <mergeCell ref="AS32:AU32"/>
    <mergeCell ref="AV32:AX32"/>
    <mergeCell ref="AY32:BA32"/>
    <mergeCell ref="BB32:BD32"/>
    <mergeCell ref="BE32:BG32"/>
    <mergeCell ref="BH32:BJ32"/>
    <mergeCell ref="AA32:AC32"/>
    <mergeCell ref="AD32:AF32"/>
    <mergeCell ref="AG32:AI32"/>
    <mergeCell ref="AJ32:AL32"/>
    <mergeCell ref="AM32:AO32"/>
    <mergeCell ref="AP32:AR32"/>
    <mergeCell ref="BH30:BJ30"/>
    <mergeCell ref="B32:B33"/>
    <mergeCell ref="C32:E32"/>
    <mergeCell ref="F32:H32"/>
    <mergeCell ref="I32:K32"/>
    <mergeCell ref="L32:N32"/>
    <mergeCell ref="O32:Q32"/>
    <mergeCell ref="R32:T32"/>
    <mergeCell ref="U32:W32"/>
    <mergeCell ref="X32:Z32"/>
    <mergeCell ref="AP30:AR30"/>
    <mergeCell ref="AS30:AU30"/>
    <mergeCell ref="AV30:AX30"/>
    <mergeCell ref="AY30:BA30"/>
    <mergeCell ref="BB30:BD30"/>
    <mergeCell ref="BE30:BG30"/>
    <mergeCell ref="X30:Z30"/>
    <mergeCell ref="AA30:AC30"/>
    <mergeCell ref="AD30:AF30"/>
    <mergeCell ref="AG30:AI30"/>
    <mergeCell ref="BB34:BD34"/>
    <mergeCell ref="BE34:BG34"/>
    <mergeCell ref="BH34:BJ34"/>
    <mergeCell ref="B36:B37"/>
    <mergeCell ref="C36:E36"/>
    <mergeCell ref="F36:H36"/>
    <mergeCell ref="I36:K36"/>
    <mergeCell ref="L36:N36"/>
    <mergeCell ref="O36:Q36"/>
    <mergeCell ref="R36:T36"/>
    <mergeCell ref="AJ34:AL34"/>
    <mergeCell ref="AM34:AO34"/>
    <mergeCell ref="AP34:AR34"/>
    <mergeCell ref="AS34:AU34"/>
    <mergeCell ref="AV34:AX34"/>
    <mergeCell ref="AY34:BA34"/>
    <mergeCell ref="R34:T34"/>
    <mergeCell ref="U34:W34"/>
    <mergeCell ref="X34:Z34"/>
    <mergeCell ref="AA34:AC34"/>
    <mergeCell ref="AD34:AF34"/>
    <mergeCell ref="AG34:AI34"/>
    <mergeCell ref="B34:B35"/>
    <mergeCell ref="C34:E34"/>
    <mergeCell ref="F34:H34"/>
    <mergeCell ref="I34:K34"/>
    <mergeCell ref="L34:N34"/>
    <mergeCell ref="O34:Q34"/>
    <mergeCell ref="AJ38:AL38"/>
    <mergeCell ref="AM38:AO38"/>
    <mergeCell ref="BE36:BG36"/>
    <mergeCell ref="BH36:BJ36"/>
    <mergeCell ref="B38:B39"/>
    <mergeCell ref="C38:E38"/>
    <mergeCell ref="F38:H38"/>
    <mergeCell ref="I38:K38"/>
    <mergeCell ref="L38:N38"/>
    <mergeCell ref="O38:Q38"/>
    <mergeCell ref="R38:T38"/>
    <mergeCell ref="U38:W38"/>
    <mergeCell ref="AM36:AO36"/>
    <mergeCell ref="AP36:AR36"/>
    <mergeCell ref="AS36:AU36"/>
    <mergeCell ref="AV36:AX36"/>
    <mergeCell ref="AY36:BA36"/>
    <mergeCell ref="BB36:BD36"/>
    <mergeCell ref="U36:W36"/>
    <mergeCell ref="X36:Z36"/>
    <mergeCell ref="AA36:AC36"/>
    <mergeCell ref="AD36:AF36"/>
    <mergeCell ref="AG36:AI36"/>
    <mergeCell ref="AJ36:AL36"/>
    <mergeCell ref="AS40:AU40"/>
    <mergeCell ref="AV40:AX40"/>
    <mergeCell ref="AY40:BA40"/>
    <mergeCell ref="BB40:BD40"/>
    <mergeCell ref="BE40:BG40"/>
    <mergeCell ref="BH40:BJ40"/>
    <mergeCell ref="AA40:AC40"/>
    <mergeCell ref="AD40:AF40"/>
    <mergeCell ref="AG40:AI40"/>
    <mergeCell ref="AJ40:AL40"/>
    <mergeCell ref="AM40:AO40"/>
    <mergeCell ref="AP40:AR40"/>
    <mergeCell ref="BH38:BJ38"/>
    <mergeCell ref="B40:B41"/>
    <mergeCell ref="C40:E40"/>
    <mergeCell ref="F40:H40"/>
    <mergeCell ref="I40:K40"/>
    <mergeCell ref="L40:N40"/>
    <mergeCell ref="O40:Q40"/>
    <mergeCell ref="R40:T40"/>
    <mergeCell ref="U40:W40"/>
    <mergeCell ref="X40:Z40"/>
    <mergeCell ref="AP38:AR38"/>
    <mergeCell ref="AS38:AU38"/>
    <mergeCell ref="AV38:AX38"/>
    <mergeCell ref="AY38:BA38"/>
    <mergeCell ref="BB38:BD38"/>
    <mergeCell ref="BE38:BG38"/>
    <mergeCell ref="X38:Z38"/>
    <mergeCell ref="AA38:AC38"/>
    <mergeCell ref="AD38:AF38"/>
    <mergeCell ref="AG38:AI38"/>
    <mergeCell ref="BB42:BD42"/>
    <mergeCell ref="BE42:BG42"/>
    <mergeCell ref="BH42:BJ42"/>
    <mergeCell ref="B44:B45"/>
    <mergeCell ref="C44:E44"/>
    <mergeCell ref="F44:H44"/>
    <mergeCell ref="I44:K44"/>
    <mergeCell ref="L44:N44"/>
    <mergeCell ref="O44:Q44"/>
    <mergeCell ref="R44:T44"/>
    <mergeCell ref="AJ42:AL42"/>
    <mergeCell ref="AM42:AO42"/>
    <mergeCell ref="AP42:AR42"/>
    <mergeCell ref="AS42:AU42"/>
    <mergeCell ref="AV42:AX42"/>
    <mergeCell ref="AY42:BA42"/>
    <mergeCell ref="R42:T42"/>
    <mergeCell ref="U42:W42"/>
    <mergeCell ref="X42:Z42"/>
    <mergeCell ref="AA42:AC42"/>
    <mergeCell ref="AD42:AF42"/>
    <mergeCell ref="AG42:AI42"/>
    <mergeCell ref="B42:B43"/>
    <mergeCell ref="C42:E42"/>
    <mergeCell ref="F42:H42"/>
    <mergeCell ref="I42:K42"/>
    <mergeCell ref="L42:N42"/>
    <mergeCell ref="O42:Q42"/>
    <mergeCell ref="BE44:BG44"/>
    <mergeCell ref="BH44:BJ44"/>
    <mergeCell ref="B46:B47"/>
    <mergeCell ref="C46:E46"/>
    <mergeCell ref="F46:H46"/>
    <mergeCell ref="I46:K46"/>
    <mergeCell ref="L46:N46"/>
    <mergeCell ref="O46:Q46"/>
    <mergeCell ref="R46:T46"/>
    <mergeCell ref="U46:W46"/>
    <mergeCell ref="AM44:AO44"/>
    <mergeCell ref="AP44:AR44"/>
    <mergeCell ref="AS44:AU44"/>
    <mergeCell ref="AV44:AX44"/>
    <mergeCell ref="AY44:BA44"/>
    <mergeCell ref="BB44:BD44"/>
    <mergeCell ref="U44:W44"/>
    <mergeCell ref="X44:Z44"/>
    <mergeCell ref="AA44:AC44"/>
    <mergeCell ref="AD44:AF44"/>
    <mergeCell ref="AG44:AI44"/>
    <mergeCell ref="AJ44:AL44"/>
    <mergeCell ref="BH46:BJ46"/>
    <mergeCell ref="C58:E58"/>
    <mergeCell ref="F58:H58"/>
    <mergeCell ref="I58:K58"/>
    <mergeCell ref="L58:N58"/>
    <mergeCell ref="O58:Q58"/>
    <mergeCell ref="R58:T58"/>
    <mergeCell ref="U58:W58"/>
    <mergeCell ref="X58:Z58"/>
    <mergeCell ref="AA58:AC58"/>
    <mergeCell ref="AP46:AR46"/>
    <mergeCell ref="AS46:AU46"/>
    <mergeCell ref="AV46:AX46"/>
    <mergeCell ref="AY46:BA46"/>
    <mergeCell ref="BB46:BD46"/>
    <mergeCell ref="BE46:BG46"/>
    <mergeCell ref="X46:Z46"/>
    <mergeCell ref="AA46:AC46"/>
    <mergeCell ref="AD46:AF46"/>
    <mergeCell ref="AG46:AI46"/>
    <mergeCell ref="AJ46:AL46"/>
    <mergeCell ref="AM46:AO46"/>
    <mergeCell ref="BB48:BD48"/>
    <mergeCell ref="BE48:BG48"/>
    <mergeCell ref="BH48:BJ48"/>
    <mergeCell ref="BE50:BG50"/>
    <mergeCell ref="BH50:BJ50"/>
    <mergeCell ref="BH52:BJ52"/>
    <mergeCell ref="AJ48:AL48"/>
    <mergeCell ref="AM48:AO48"/>
    <mergeCell ref="AP48:AR48"/>
    <mergeCell ref="AS48:AU48"/>
    <mergeCell ref="O59:Q59"/>
    <mergeCell ref="R59:T59"/>
    <mergeCell ref="U59:W59"/>
    <mergeCell ref="X59:Z59"/>
    <mergeCell ref="AA59:AC59"/>
    <mergeCell ref="AD59:AF59"/>
    <mergeCell ref="AV58:AX58"/>
    <mergeCell ref="AY58:BA58"/>
    <mergeCell ref="BB58:BD58"/>
    <mergeCell ref="BE58:BG58"/>
    <mergeCell ref="BH58:BJ58"/>
    <mergeCell ref="B59:B60"/>
    <mergeCell ref="C59:E59"/>
    <mergeCell ref="F59:H59"/>
    <mergeCell ref="I59:K59"/>
    <mergeCell ref="L59:N59"/>
    <mergeCell ref="AD58:AF58"/>
    <mergeCell ref="AG58:AI58"/>
    <mergeCell ref="AJ58:AL58"/>
    <mergeCell ref="AM58:AO58"/>
    <mergeCell ref="AP58:AR58"/>
    <mergeCell ref="AS58:AU58"/>
    <mergeCell ref="BB61:BD61"/>
    <mergeCell ref="BE61:BG61"/>
    <mergeCell ref="BH61:BJ61"/>
    <mergeCell ref="B63:B64"/>
    <mergeCell ref="C63:E63"/>
    <mergeCell ref="F63:H63"/>
    <mergeCell ref="I63:K63"/>
    <mergeCell ref="L63:N63"/>
    <mergeCell ref="O63:Q63"/>
    <mergeCell ref="R63:T63"/>
    <mergeCell ref="AJ61:AL61"/>
    <mergeCell ref="AM61:AO61"/>
    <mergeCell ref="AP61:AR61"/>
    <mergeCell ref="AS61:AU61"/>
    <mergeCell ref="AV61:AX61"/>
    <mergeCell ref="AY61:BA61"/>
    <mergeCell ref="R61:T61"/>
    <mergeCell ref="U61:W61"/>
    <mergeCell ref="X61:Z61"/>
    <mergeCell ref="AA61:AC61"/>
    <mergeCell ref="AD61:AF61"/>
    <mergeCell ref="AG61:AI61"/>
    <mergeCell ref="B61:B62"/>
    <mergeCell ref="C61:E61"/>
    <mergeCell ref="F61:H61"/>
    <mergeCell ref="I61:K61"/>
    <mergeCell ref="L61:N61"/>
    <mergeCell ref="O61:Q61"/>
    <mergeCell ref="AJ65:AL65"/>
    <mergeCell ref="AM65:AO65"/>
    <mergeCell ref="BE63:BG63"/>
    <mergeCell ref="BH63:BJ63"/>
    <mergeCell ref="B65:B66"/>
    <mergeCell ref="C65:E65"/>
    <mergeCell ref="F65:H65"/>
    <mergeCell ref="I65:K65"/>
    <mergeCell ref="L65:N65"/>
    <mergeCell ref="O65:Q65"/>
    <mergeCell ref="R65:T65"/>
    <mergeCell ref="U65:W65"/>
    <mergeCell ref="AM63:AO63"/>
    <mergeCell ref="AP63:AR63"/>
    <mergeCell ref="AS63:AU63"/>
    <mergeCell ref="AV63:AX63"/>
    <mergeCell ref="AY63:BA63"/>
    <mergeCell ref="BB63:BD63"/>
    <mergeCell ref="U63:W63"/>
    <mergeCell ref="X63:Z63"/>
    <mergeCell ref="AA63:AC63"/>
    <mergeCell ref="AD63:AF63"/>
    <mergeCell ref="AG63:AI63"/>
    <mergeCell ref="AJ63:AL63"/>
    <mergeCell ref="AS67:AU67"/>
    <mergeCell ref="AV67:AX67"/>
    <mergeCell ref="AY67:BA67"/>
    <mergeCell ref="BB67:BD67"/>
    <mergeCell ref="BE67:BG67"/>
    <mergeCell ref="BH67:BJ67"/>
    <mergeCell ref="AA67:AC67"/>
    <mergeCell ref="AD67:AF67"/>
    <mergeCell ref="AG67:AI67"/>
    <mergeCell ref="AJ67:AL67"/>
    <mergeCell ref="AM67:AO67"/>
    <mergeCell ref="AP67:AR67"/>
    <mergeCell ref="BH65:BJ65"/>
    <mergeCell ref="B67:B68"/>
    <mergeCell ref="C67:E67"/>
    <mergeCell ref="F67:H67"/>
    <mergeCell ref="I67:K67"/>
    <mergeCell ref="L67:N67"/>
    <mergeCell ref="O67:Q67"/>
    <mergeCell ref="R67:T67"/>
    <mergeCell ref="U67:W67"/>
    <mergeCell ref="X67:Z67"/>
    <mergeCell ref="AP65:AR65"/>
    <mergeCell ref="AS65:AU65"/>
    <mergeCell ref="AV65:AX65"/>
    <mergeCell ref="AY65:BA65"/>
    <mergeCell ref="BB65:BD65"/>
    <mergeCell ref="BE65:BG65"/>
    <mergeCell ref="X65:Z65"/>
    <mergeCell ref="AA65:AC65"/>
    <mergeCell ref="AD65:AF65"/>
    <mergeCell ref="AG65:AI65"/>
    <mergeCell ref="BB69:BD69"/>
    <mergeCell ref="BE69:BG69"/>
    <mergeCell ref="BH69:BJ69"/>
    <mergeCell ref="B71:B72"/>
    <mergeCell ref="C71:E71"/>
    <mergeCell ref="F71:H71"/>
    <mergeCell ref="I71:K71"/>
    <mergeCell ref="L71:N71"/>
    <mergeCell ref="O71:Q71"/>
    <mergeCell ref="R71:T71"/>
    <mergeCell ref="AJ69:AL69"/>
    <mergeCell ref="AM69:AO69"/>
    <mergeCell ref="AP69:AR69"/>
    <mergeCell ref="AS69:AU69"/>
    <mergeCell ref="AV69:AX69"/>
    <mergeCell ref="AY69:BA69"/>
    <mergeCell ref="R69:T69"/>
    <mergeCell ref="U69:W69"/>
    <mergeCell ref="X69:Z69"/>
    <mergeCell ref="AA69:AC69"/>
    <mergeCell ref="AD69:AF69"/>
    <mergeCell ref="AG69:AI69"/>
    <mergeCell ref="B69:B70"/>
    <mergeCell ref="C69:E69"/>
    <mergeCell ref="F69:H69"/>
    <mergeCell ref="I69:K69"/>
    <mergeCell ref="L69:N69"/>
    <mergeCell ref="O69:Q69"/>
    <mergeCell ref="AJ73:AL73"/>
    <mergeCell ref="AM73:AO73"/>
    <mergeCell ref="BE71:BG71"/>
    <mergeCell ref="BH71:BJ71"/>
    <mergeCell ref="B73:B74"/>
    <mergeCell ref="C73:E73"/>
    <mergeCell ref="F73:H73"/>
    <mergeCell ref="I73:K73"/>
    <mergeCell ref="L73:N73"/>
    <mergeCell ref="O73:Q73"/>
    <mergeCell ref="R73:T73"/>
    <mergeCell ref="U73:W73"/>
    <mergeCell ref="AM71:AO71"/>
    <mergeCell ref="AP71:AR71"/>
    <mergeCell ref="AS71:AU71"/>
    <mergeCell ref="AV71:AX71"/>
    <mergeCell ref="AY71:BA71"/>
    <mergeCell ref="BB71:BD71"/>
    <mergeCell ref="U71:W71"/>
    <mergeCell ref="X71:Z71"/>
    <mergeCell ref="AA71:AC71"/>
    <mergeCell ref="AD71:AF71"/>
    <mergeCell ref="AG71:AI71"/>
    <mergeCell ref="AJ71:AL71"/>
    <mergeCell ref="AS75:AU75"/>
    <mergeCell ref="AV75:AX75"/>
    <mergeCell ref="AY75:BA75"/>
    <mergeCell ref="BB75:BD75"/>
    <mergeCell ref="BE75:BG75"/>
    <mergeCell ref="BH75:BJ75"/>
    <mergeCell ref="AA75:AC75"/>
    <mergeCell ref="AD75:AF75"/>
    <mergeCell ref="AG75:AI75"/>
    <mergeCell ref="AJ75:AL75"/>
    <mergeCell ref="AM75:AO75"/>
    <mergeCell ref="AP75:AR75"/>
    <mergeCell ref="BH73:BJ73"/>
    <mergeCell ref="B75:B76"/>
    <mergeCell ref="C75:E75"/>
    <mergeCell ref="F75:H75"/>
    <mergeCell ref="I75:K75"/>
    <mergeCell ref="L75:N75"/>
    <mergeCell ref="O75:Q75"/>
    <mergeCell ref="R75:T75"/>
    <mergeCell ref="U75:W75"/>
    <mergeCell ref="X75:Z75"/>
    <mergeCell ref="AP73:AR73"/>
    <mergeCell ref="AS73:AU73"/>
    <mergeCell ref="AV73:AX73"/>
    <mergeCell ref="AY73:BA73"/>
    <mergeCell ref="BB73:BD73"/>
    <mergeCell ref="BE73:BG73"/>
    <mergeCell ref="X73:Z73"/>
    <mergeCell ref="AA73:AC73"/>
    <mergeCell ref="AD73:AF73"/>
    <mergeCell ref="AG73:AI73"/>
    <mergeCell ref="BB77:BD77"/>
    <mergeCell ref="BE77:BG77"/>
    <mergeCell ref="BH77:BJ77"/>
    <mergeCell ref="B79:B80"/>
    <mergeCell ref="C79:E79"/>
    <mergeCell ref="F79:H79"/>
    <mergeCell ref="I79:K79"/>
    <mergeCell ref="L79:N79"/>
    <mergeCell ref="O79:Q79"/>
    <mergeCell ref="R79:T79"/>
    <mergeCell ref="AJ77:AL77"/>
    <mergeCell ref="AM77:AO77"/>
    <mergeCell ref="AP77:AR77"/>
    <mergeCell ref="AS77:AU77"/>
    <mergeCell ref="AV77:AX77"/>
    <mergeCell ref="AY77:BA77"/>
    <mergeCell ref="R77:T77"/>
    <mergeCell ref="U77:W77"/>
    <mergeCell ref="X77:Z77"/>
    <mergeCell ref="AA77:AC77"/>
    <mergeCell ref="AD77:AF77"/>
    <mergeCell ref="AG77:AI77"/>
    <mergeCell ref="B77:B78"/>
    <mergeCell ref="C77:E77"/>
    <mergeCell ref="F77:H77"/>
    <mergeCell ref="I77:K77"/>
    <mergeCell ref="L77:N77"/>
    <mergeCell ref="O77:Q77"/>
    <mergeCell ref="AJ81:AL81"/>
    <mergeCell ref="AM81:AO81"/>
    <mergeCell ref="BE79:BG79"/>
    <mergeCell ref="BH79:BJ79"/>
    <mergeCell ref="B81:B82"/>
    <mergeCell ref="C81:E81"/>
    <mergeCell ref="F81:H81"/>
    <mergeCell ref="I81:K81"/>
    <mergeCell ref="L81:N81"/>
    <mergeCell ref="O81:Q81"/>
    <mergeCell ref="R81:T81"/>
    <mergeCell ref="U81:W81"/>
    <mergeCell ref="AM79:AO79"/>
    <mergeCell ref="AP79:AR79"/>
    <mergeCell ref="AS79:AU79"/>
    <mergeCell ref="AV79:AX79"/>
    <mergeCell ref="AY79:BA79"/>
    <mergeCell ref="BB79:BD79"/>
    <mergeCell ref="U79:W79"/>
    <mergeCell ref="X79:Z79"/>
    <mergeCell ref="AA79:AC79"/>
    <mergeCell ref="AD79:AF79"/>
    <mergeCell ref="AG79:AI79"/>
    <mergeCell ref="AJ79:AL79"/>
    <mergeCell ref="AS83:AU83"/>
    <mergeCell ref="AV83:AX83"/>
    <mergeCell ref="AY83:BA83"/>
    <mergeCell ref="BB83:BD83"/>
    <mergeCell ref="BE83:BG83"/>
    <mergeCell ref="BH83:BJ83"/>
    <mergeCell ref="AA83:AC83"/>
    <mergeCell ref="AD83:AF83"/>
    <mergeCell ref="AG83:AI83"/>
    <mergeCell ref="AJ83:AL83"/>
    <mergeCell ref="AM83:AO83"/>
    <mergeCell ref="AP83:AR83"/>
    <mergeCell ref="BH81:BJ81"/>
    <mergeCell ref="B83:B84"/>
    <mergeCell ref="C83:E83"/>
    <mergeCell ref="F83:H83"/>
    <mergeCell ref="I83:K83"/>
    <mergeCell ref="L83:N83"/>
    <mergeCell ref="O83:Q83"/>
    <mergeCell ref="R83:T83"/>
    <mergeCell ref="U83:W83"/>
    <mergeCell ref="X83:Z83"/>
    <mergeCell ref="AP81:AR81"/>
    <mergeCell ref="AS81:AU81"/>
    <mergeCell ref="AV81:AX81"/>
    <mergeCell ref="AY81:BA81"/>
    <mergeCell ref="BB81:BD81"/>
    <mergeCell ref="BE81:BG81"/>
    <mergeCell ref="X81:Z81"/>
    <mergeCell ref="AA81:AC81"/>
    <mergeCell ref="AD81:AF81"/>
    <mergeCell ref="AG81:AI81"/>
    <mergeCell ref="BB85:BD85"/>
    <mergeCell ref="BE85:BG85"/>
    <mergeCell ref="BH85:BJ85"/>
    <mergeCell ref="B87:B88"/>
    <mergeCell ref="C87:E87"/>
    <mergeCell ref="F87:H87"/>
    <mergeCell ref="I87:K87"/>
    <mergeCell ref="L87:N87"/>
    <mergeCell ref="O87:Q87"/>
    <mergeCell ref="R87:T87"/>
    <mergeCell ref="AJ85:AL85"/>
    <mergeCell ref="AM85:AO85"/>
    <mergeCell ref="AP85:AR85"/>
    <mergeCell ref="AS85:AU85"/>
    <mergeCell ref="AV85:AX85"/>
    <mergeCell ref="AY85:BA85"/>
    <mergeCell ref="R85:T85"/>
    <mergeCell ref="U85:W85"/>
    <mergeCell ref="X85:Z85"/>
    <mergeCell ref="AA85:AC85"/>
    <mergeCell ref="AD85:AF85"/>
    <mergeCell ref="AG85:AI85"/>
    <mergeCell ref="B85:B86"/>
    <mergeCell ref="C85:E85"/>
    <mergeCell ref="F85:H85"/>
    <mergeCell ref="I85:K85"/>
    <mergeCell ref="L85:N85"/>
    <mergeCell ref="O85:Q85"/>
    <mergeCell ref="AJ89:AL89"/>
    <mergeCell ref="AM89:AO89"/>
    <mergeCell ref="BE87:BG87"/>
    <mergeCell ref="BH87:BJ87"/>
    <mergeCell ref="B89:B90"/>
    <mergeCell ref="C89:E89"/>
    <mergeCell ref="F89:H89"/>
    <mergeCell ref="I89:K89"/>
    <mergeCell ref="L89:N89"/>
    <mergeCell ref="O89:Q89"/>
    <mergeCell ref="R89:T89"/>
    <mergeCell ref="U89:W89"/>
    <mergeCell ref="AM87:AO87"/>
    <mergeCell ref="AP87:AR87"/>
    <mergeCell ref="AS87:AU87"/>
    <mergeCell ref="AV87:AX87"/>
    <mergeCell ref="AY87:BA87"/>
    <mergeCell ref="BB87:BD87"/>
    <mergeCell ref="U87:W87"/>
    <mergeCell ref="X87:Z87"/>
    <mergeCell ref="AA87:AC87"/>
    <mergeCell ref="AD87:AF87"/>
    <mergeCell ref="AG87:AI87"/>
    <mergeCell ref="AJ87:AL87"/>
    <mergeCell ref="AS91:AU91"/>
    <mergeCell ref="AV91:AX91"/>
    <mergeCell ref="AY91:BA91"/>
    <mergeCell ref="BB91:BD91"/>
    <mergeCell ref="BE91:BG91"/>
    <mergeCell ref="BH91:BJ91"/>
    <mergeCell ref="AA91:AC91"/>
    <mergeCell ref="AD91:AF91"/>
    <mergeCell ref="AG91:AI91"/>
    <mergeCell ref="AJ91:AL91"/>
    <mergeCell ref="AM91:AO91"/>
    <mergeCell ref="AP91:AR91"/>
    <mergeCell ref="BH89:BJ89"/>
    <mergeCell ref="B91:B92"/>
    <mergeCell ref="C91:E91"/>
    <mergeCell ref="F91:H91"/>
    <mergeCell ref="I91:K91"/>
    <mergeCell ref="L91:N91"/>
    <mergeCell ref="O91:Q91"/>
    <mergeCell ref="R91:T91"/>
    <mergeCell ref="U91:W91"/>
    <mergeCell ref="X91:Z91"/>
    <mergeCell ref="AP89:AR89"/>
    <mergeCell ref="AS89:AU89"/>
    <mergeCell ref="AV89:AX89"/>
    <mergeCell ref="AY89:BA89"/>
    <mergeCell ref="BB89:BD89"/>
    <mergeCell ref="BE89:BG89"/>
    <mergeCell ref="X89:Z89"/>
    <mergeCell ref="AA89:AC89"/>
    <mergeCell ref="AD89:AF89"/>
    <mergeCell ref="AG89:AI89"/>
    <mergeCell ref="AD95:AF95"/>
    <mergeCell ref="AG95:AI95"/>
    <mergeCell ref="AJ95:AL95"/>
    <mergeCell ref="BB93:BD93"/>
    <mergeCell ref="BE93:BG93"/>
    <mergeCell ref="BH93:BJ93"/>
    <mergeCell ref="B95:B96"/>
    <mergeCell ref="C95:E95"/>
    <mergeCell ref="F95:H95"/>
    <mergeCell ref="I95:K95"/>
    <mergeCell ref="L95:N95"/>
    <mergeCell ref="O95:Q95"/>
    <mergeCell ref="R95:T95"/>
    <mergeCell ref="AJ93:AL93"/>
    <mergeCell ref="AM93:AO93"/>
    <mergeCell ref="AP93:AR93"/>
    <mergeCell ref="AS93:AU93"/>
    <mergeCell ref="AV93:AX93"/>
    <mergeCell ref="AY93:BA93"/>
    <mergeCell ref="R93:T93"/>
    <mergeCell ref="U93:W93"/>
    <mergeCell ref="X93:Z93"/>
    <mergeCell ref="AA93:AC93"/>
    <mergeCell ref="AD93:AF93"/>
    <mergeCell ref="AG93:AI93"/>
    <mergeCell ref="B93:B94"/>
    <mergeCell ref="C93:E93"/>
    <mergeCell ref="F93:H93"/>
    <mergeCell ref="I93:K93"/>
    <mergeCell ref="L93:N93"/>
    <mergeCell ref="O93:Q93"/>
    <mergeCell ref="BH97:BJ97"/>
    <mergeCell ref="AP97:AR97"/>
    <mergeCell ref="AS97:AU97"/>
    <mergeCell ref="AV97:AX97"/>
    <mergeCell ref="AY97:BA97"/>
    <mergeCell ref="BB97:BD97"/>
    <mergeCell ref="BE97:BG97"/>
    <mergeCell ref="X97:Z97"/>
    <mergeCell ref="AA97:AC97"/>
    <mergeCell ref="AD97:AF97"/>
    <mergeCell ref="AG97:AI97"/>
    <mergeCell ref="AJ97:AL97"/>
    <mergeCell ref="AM97:AO97"/>
    <mergeCell ref="BE95:BG95"/>
    <mergeCell ref="BH95:BJ95"/>
    <mergeCell ref="B97:B98"/>
    <mergeCell ref="C97:E97"/>
    <mergeCell ref="F97:H97"/>
    <mergeCell ref="I97:K97"/>
    <mergeCell ref="L97:N97"/>
    <mergeCell ref="O97:Q97"/>
    <mergeCell ref="R97:T97"/>
    <mergeCell ref="U97:W97"/>
    <mergeCell ref="AM95:AO95"/>
    <mergeCell ref="AP95:AR95"/>
    <mergeCell ref="AS95:AU95"/>
    <mergeCell ref="AV95:AX95"/>
    <mergeCell ref="AY95:BA95"/>
    <mergeCell ref="BB95:BD95"/>
    <mergeCell ref="U95:W95"/>
    <mergeCell ref="X95:Z95"/>
    <mergeCell ref="AA95:AC95"/>
    <mergeCell ref="BK14:BM14"/>
    <mergeCell ref="BN14:BP14"/>
    <mergeCell ref="BQ14:BS14"/>
    <mergeCell ref="BT14:BV14"/>
    <mergeCell ref="BK16:BM16"/>
    <mergeCell ref="BN16:BP16"/>
    <mergeCell ref="BQ16:BS16"/>
    <mergeCell ref="BT16:BV16"/>
    <mergeCell ref="BK10:BM10"/>
    <mergeCell ref="BN10:BP10"/>
    <mergeCell ref="BQ10:BS10"/>
    <mergeCell ref="BT10:BV10"/>
    <mergeCell ref="BK12:BM12"/>
    <mergeCell ref="BN12:BP12"/>
    <mergeCell ref="BQ12:BS12"/>
    <mergeCell ref="BT12:BV12"/>
    <mergeCell ref="BK7:BM7"/>
    <mergeCell ref="BN7:BP7"/>
    <mergeCell ref="BQ7:BS7"/>
    <mergeCell ref="BT7:BV7"/>
    <mergeCell ref="BK8:BM8"/>
    <mergeCell ref="BN8:BP8"/>
    <mergeCell ref="BQ8:BS8"/>
    <mergeCell ref="BT8:BV8"/>
    <mergeCell ref="BK26:BM26"/>
    <mergeCell ref="BN26:BP26"/>
    <mergeCell ref="BQ26:BS26"/>
    <mergeCell ref="BT26:BV26"/>
    <mergeCell ref="BK28:BM28"/>
    <mergeCell ref="BN28:BP28"/>
    <mergeCell ref="BQ28:BS28"/>
    <mergeCell ref="BT28:BV28"/>
    <mergeCell ref="BK22:BM22"/>
    <mergeCell ref="BN22:BP22"/>
    <mergeCell ref="BQ22:BS22"/>
    <mergeCell ref="BT22:BV22"/>
    <mergeCell ref="BK24:BM24"/>
    <mergeCell ref="BN24:BP24"/>
    <mergeCell ref="BQ24:BS24"/>
    <mergeCell ref="BT24:BV24"/>
    <mergeCell ref="BK18:BM18"/>
    <mergeCell ref="BN18:BP18"/>
    <mergeCell ref="BQ18:BS18"/>
    <mergeCell ref="BT18:BV18"/>
    <mergeCell ref="BK20:BM20"/>
    <mergeCell ref="BN20:BP20"/>
    <mergeCell ref="BQ20:BS20"/>
    <mergeCell ref="BT20:BV20"/>
    <mergeCell ref="BK38:BM38"/>
    <mergeCell ref="BN38:BP38"/>
    <mergeCell ref="BQ38:BS38"/>
    <mergeCell ref="BT38:BV38"/>
    <mergeCell ref="BK40:BM40"/>
    <mergeCell ref="BN40:BP40"/>
    <mergeCell ref="BQ40:BS40"/>
    <mergeCell ref="BT40:BV40"/>
    <mergeCell ref="BK34:BM34"/>
    <mergeCell ref="BN34:BP34"/>
    <mergeCell ref="BQ34:BS34"/>
    <mergeCell ref="BT34:BV34"/>
    <mergeCell ref="BK36:BM36"/>
    <mergeCell ref="BN36:BP36"/>
    <mergeCell ref="BQ36:BS36"/>
    <mergeCell ref="BT36:BV36"/>
    <mergeCell ref="BK30:BM30"/>
    <mergeCell ref="BN30:BP30"/>
    <mergeCell ref="BQ30:BS30"/>
    <mergeCell ref="BT30:BV30"/>
    <mergeCell ref="BK32:BM32"/>
    <mergeCell ref="BN32:BP32"/>
    <mergeCell ref="BQ32:BS32"/>
    <mergeCell ref="BT32:BV32"/>
    <mergeCell ref="BK50:BM50"/>
    <mergeCell ref="BN50:BP50"/>
    <mergeCell ref="BQ50:BS50"/>
    <mergeCell ref="BT50:BV50"/>
    <mergeCell ref="BK52:BM52"/>
    <mergeCell ref="BN52:BP52"/>
    <mergeCell ref="BQ52:BS52"/>
    <mergeCell ref="BT52:BV52"/>
    <mergeCell ref="BK46:BM46"/>
    <mergeCell ref="BN46:BP46"/>
    <mergeCell ref="BQ46:BS46"/>
    <mergeCell ref="BT46:BV46"/>
    <mergeCell ref="BK48:BM48"/>
    <mergeCell ref="BN48:BP48"/>
    <mergeCell ref="BQ48:BS48"/>
    <mergeCell ref="BT48:BV48"/>
    <mergeCell ref="BK42:BM42"/>
    <mergeCell ref="BN42:BP42"/>
    <mergeCell ref="BQ42:BS42"/>
    <mergeCell ref="BT42:BV42"/>
    <mergeCell ref="BK44:BM44"/>
    <mergeCell ref="BN44:BP44"/>
    <mergeCell ref="BQ44:BS44"/>
    <mergeCell ref="BT44:BV44"/>
    <mergeCell ref="AV48:AX48"/>
    <mergeCell ref="AY48:BA48"/>
    <mergeCell ref="R48:T48"/>
    <mergeCell ref="U48:W48"/>
    <mergeCell ref="X48:Z48"/>
    <mergeCell ref="AA48:AC48"/>
    <mergeCell ref="AD48:AF48"/>
    <mergeCell ref="AG48:AI48"/>
    <mergeCell ref="B48:B49"/>
    <mergeCell ref="C48:E48"/>
    <mergeCell ref="F48:H48"/>
    <mergeCell ref="I48:K48"/>
    <mergeCell ref="L48:N48"/>
    <mergeCell ref="O48:Q48"/>
    <mergeCell ref="AM50:AO50"/>
    <mergeCell ref="AP50:AR50"/>
    <mergeCell ref="AS50:AU50"/>
    <mergeCell ref="AV50:AX50"/>
    <mergeCell ref="AY50:BA50"/>
    <mergeCell ref="BB50:BD50"/>
    <mergeCell ref="U50:W50"/>
    <mergeCell ref="X50:Z50"/>
    <mergeCell ref="AA50:AC50"/>
    <mergeCell ref="AD50:AF50"/>
    <mergeCell ref="AG50:AI50"/>
    <mergeCell ref="AJ50:AL50"/>
    <mergeCell ref="B50:B51"/>
    <mergeCell ref="C50:E50"/>
    <mergeCell ref="F50:H50"/>
    <mergeCell ref="I50:K50"/>
    <mergeCell ref="L50:N50"/>
    <mergeCell ref="O50:Q50"/>
    <mergeCell ref="R50:T50"/>
    <mergeCell ref="B54:B55"/>
    <mergeCell ref="C54:E54"/>
    <mergeCell ref="F54:H54"/>
    <mergeCell ref="I54:K54"/>
    <mergeCell ref="L54:N54"/>
    <mergeCell ref="O54:Q54"/>
    <mergeCell ref="R54:T54"/>
    <mergeCell ref="U54:W54"/>
    <mergeCell ref="X54:Z54"/>
    <mergeCell ref="AP52:AR52"/>
    <mergeCell ref="AS52:AU52"/>
    <mergeCell ref="AV52:AX52"/>
    <mergeCell ref="AY52:BA52"/>
    <mergeCell ref="BB52:BD52"/>
    <mergeCell ref="BE52:BG52"/>
    <mergeCell ref="X52:Z52"/>
    <mergeCell ref="AA52:AC52"/>
    <mergeCell ref="AD52:AF52"/>
    <mergeCell ref="AG52:AI52"/>
    <mergeCell ref="AJ52:AL52"/>
    <mergeCell ref="AM52:AO52"/>
    <mergeCell ref="B52:B53"/>
    <mergeCell ref="C52:E52"/>
    <mergeCell ref="F52:H52"/>
    <mergeCell ref="I52:K52"/>
    <mergeCell ref="L52:N52"/>
    <mergeCell ref="O52:Q52"/>
    <mergeCell ref="R52:T52"/>
    <mergeCell ref="U52:W52"/>
    <mergeCell ref="BK58:BM58"/>
    <mergeCell ref="BN58:BP58"/>
    <mergeCell ref="BQ58:BS58"/>
    <mergeCell ref="BT58:BV58"/>
    <mergeCell ref="BK59:BM59"/>
    <mergeCell ref="BN59:BP59"/>
    <mergeCell ref="BQ59:BS59"/>
    <mergeCell ref="BT59:BV59"/>
    <mergeCell ref="AS54:AU54"/>
    <mergeCell ref="AV54:AX54"/>
    <mergeCell ref="AY54:BA54"/>
    <mergeCell ref="BB54:BD54"/>
    <mergeCell ref="BE54:BG54"/>
    <mergeCell ref="BH54:BJ54"/>
    <mergeCell ref="AA54:AC54"/>
    <mergeCell ref="AD54:AF54"/>
    <mergeCell ref="AG54:AI54"/>
    <mergeCell ref="AJ54:AL54"/>
    <mergeCell ref="AM54:AO54"/>
    <mergeCell ref="AP54:AR54"/>
    <mergeCell ref="BK54:BM54"/>
    <mergeCell ref="BN54:BP54"/>
    <mergeCell ref="BQ54:BS54"/>
    <mergeCell ref="BT54:BV54"/>
    <mergeCell ref="AY59:BA59"/>
    <mergeCell ref="BB59:BD59"/>
    <mergeCell ref="BE59:BG59"/>
    <mergeCell ref="BH59:BJ59"/>
    <mergeCell ref="AG59:AI59"/>
    <mergeCell ref="AJ59:AL59"/>
    <mergeCell ref="AM59:AO59"/>
    <mergeCell ref="AP59:AR59"/>
    <mergeCell ref="AS59:AU59"/>
    <mergeCell ref="AV59:AX59"/>
    <mergeCell ref="BK69:BM69"/>
    <mergeCell ref="BN69:BP69"/>
    <mergeCell ref="BQ69:BS69"/>
    <mergeCell ref="BT69:BV69"/>
    <mergeCell ref="BK71:BM71"/>
    <mergeCell ref="BN71:BP71"/>
    <mergeCell ref="BQ71:BS71"/>
    <mergeCell ref="BT71:BV71"/>
    <mergeCell ref="BK65:BM65"/>
    <mergeCell ref="BN65:BP65"/>
    <mergeCell ref="BQ65:BS65"/>
    <mergeCell ref="BT65:BV65"/>
    <mergeCell ref="BK67:BM67"/>
    <mergeCell ref="BN67:BP67"/>
    <mergeCell ref="BQ67:BS67"/>
    <mergeCell ref="BT67:BV67"/>
    <mergeCell ref="BK61:BM61"/>
    <mergeCell ref="BN61:BP61"/>
    <mergeCell ref="BQ61:BS61"/>
    <mergeCell ref="BT61:BV61"/>
    <mergeCell ref="BK63:BM63"/>
    <mergeCell ref="BN63:BP63"/>
    <mergeCell ref="BQ63:BS63"/>
    <mergeCell ref="BT63:BV63"/>
    <mergeCell ref="BK81:BM81"/>
    <mergeCell ref="BN81:BP81"/>
    <mergeCell ref="BQ81:BS81"/>
    <mergeCell ref="BT81:BV81"/>
    <mergeCell ref="BK83:BM83"/>
    <mergeCell ref="BN83:BP83"/>
    <mergeCell ref="BQ83:BS83"/>
    <mergeCell ref="BT83:BV83"/>
    <mergeCell ref="BK77:BM77"/>
    <mergeCell ref="BN77:BP77"/>
    <mergeCell ref="BQ77:BS77"/>
    <mergeCell ref="BT77:BV77"/>
    <mergeCell ref="BK79:BM79"/>
    <mergeCell ref="BN79:BP79"/>
    <mergeCell ref="BQ79:BS79"/>
    <mergeCell ref="BT79:BV79"/>
    <mergeCell ref="BK73:BM73"/>
    <mergeCell ref="BN73:BP73"/>
    <mergeCell ref="BQ73:BS73"/>
    <mergeCell ref="BT73:BV73"/>
    <mergeCell ref="BK75:BM75"/>
    <mergeCell ref="BN75:BP75"/>
    <mergeCell ref="BQ75:BS75"/>
    <mergeCell ref="BT75:BV75"/>
    <mergeCell ref="BT93:BV93"/>
    <mergeCell ref="BK95:BM95"/>
    <mergeCell ref="BN95:BP95"/>
    <mergeCell ref="BQ95:BS95"/>
    <mergeCell ref="BT95:BV95"/>
    <mergeCell ref="BK89:BM89"/>
    <mergeCell ref="BN89:BP89"/>
    <mergeCell ref="BQ89:BS89"/>
    <mergeCell ref="BT89:BV89"/>
    <mergeCell ref="BK91:BM91"/>
    <mergeCell ref="BN91:BP91"/>
    <mergeCell ref="BQ91:BS91"/>
    <mergeCell ref="BT91:BV91"/>
    <mergeCell ref="BK85:BM85"/>
    <mergeCell ref="BN85:BP85"/>
    <mergeCell ref="BQ85:BS85"/>
    <mergeCell ref="BT85:BV85"/>
    <mergeCell ref="BK87:BM87"/>
    <mergeCell ref="BN87:BP87"/>
    <mergeCell ref="BQ87:BS87"/>
    <mergeCell ref="BT87:BV87"/>
    <mergeCell ref="AJ99:AL99"/>
    <mergeCell ref="AM99:AO99"/>
    <mergeCell ref="U99:W99"/>
    <mergeCell ref="X99:Z99"/>
    <mergeCell ref="AA99:AC99"/>
    <mergeCell ref="AD99:AF99"/>
    <mergeCell ref="AG99:AI99"/>
    <mergeCell ref="AS99:AU99"/>
    <mergeCell ref="BK105:BM105"/>
    <mergeCell ref="BN105:BP105"/>
    <mergeCell ref="BQ105:BS105"/>
    <mergeCell ref="BT105:BV105"/>
    <mergeCell ref="B99:B100"/>
    <mergeCell ref="C99:E99"/>
    <mergeCell ref="F99:H99"/>
    <mergeCell ref="I99:K99"/>
    <mergeCell ref="L99:N99"/>
    <mergeCell ref="R99:T99"/>
    <mergeCell ref="O99:Q99"/>
    <mergeCell ref="BK101:BM101"/>
    <mergeCell ref="BN101:BP101"/>
    <mergeCell ref="BQ101:BS101"/>
    <mergeCell ref="BT101:BV101"/>
    <mergeCell ref="BK103:BM103"/>
    <mergeCell ref="BN103:BP103"/>
    <mergeCell ref="BQ103:BS103"/>
    <mergeCell ref="BT103:BV103"/>
    <mergeCell ref="AP99:AR99"/>
    <mergeCell ref="BK99:BM99"/>
    <mergeCell ref="BN99:BP99"/>
    <mergeCell ref="BQ99:BS99"/>
    <mergeCell ref="BT99:BV99"/>
    <mergeCell ref="R101:T101"/>
    <mergeCell ref="R103:T103"/>
    <mergeCell ref="U103:W103"/>
    <mergeCell ref="AM101:AO101"/>
    <mergeCell ref="AP101:AR101"/>
    <mergeCell ref="AS101:AU101"/>
    <mergeCell ref="U101:W101"/>
    <mergeCell ref="X101:Z101"/>
    <mergeCell ref="AA101:AC101"/>
    <mergeCell ref="AD101:AF101"/>
    <mergeCell ref="B101:B102"/>
    <mergeCell ref="C101:E101"/>
    <mergeCell ref="F101:H101"/>
    <mergeCell ref="I101:K101"/>
    <mergeCell ref="L101:N101"/>
    <mergeCell ref="O101:Q101"/>
    <mergeCell ref="AG101:AI101"/>
    <mergeCell ref="AJ101:AL101"/>
    <mergeCell ref="B105:B106"/>
    <mergeCell ref="C105:E105"/>
    <mergeCell ref="F105:H105"/>
    <mergeCell ref="I105:K105"/>
    <mergeCell ref="L105:N105"/>
    <mergeCell ref="O105:Q105"/>
    <mergeCell ref="R105:T105"/>
    <mergeCell ref="U105:W105"/>
    <mergeCell ref="X105:Z105"/>
    <mergeCell ref="AP103:AR103"/>
    <mergeCell ref="AS103:AU103"/>
    <mergeCell ref="AV103:AX103"/>
    <mergeCell ref="AA105:AC105"/>
    <mergeCell ref="AD105:AF105"/>
    <mergeCell ref="AG105:AI105"/>
    <mergeCell ref="AJ105:AL105"/>
    <mergeCell ref="X103:Z103"/>
    <mergeCell ref="AA103:AC103"/>
    <mergeCell ref="AD103:AF103"/>
    <mergeCell ref="AG103:AI103"/>
    <mergeCell ref="AJ103:AL103"/>
    <mergeCell ref="AM103:AO103"/>
    <mergeCell ref="B103:B104"/>
    <mergeCell ref="C103:E103"/>
    <mergeCell ref="F103:H103"/>
    <mergeCell ref="I103:K103"/>
    <mergeCell ref="L103:N103"/>
    <mergeCell ref="O103:Q103"/>
    <mergeCell ref="BH105:BJ105"/>
    <mergeCell ref="BH103:BJ103"/>
    <mergeCell ref="AM105:AO105"/>
    <mergeCell ref="AP105:AR105"/>
    <mergeCell ref="CL7:CP7"/>
    <mergeCell ref="CL58:CP58"/>
    <mergeCell ref="BH101:BJ101"/>
    <mergeCell ref="AY101:BA101"/>
    <mergeCell ref="BB101:BD101"/>
    <mergeCell ref="AV99:AX99"/>
    <mergeCell ref="CS7:CV7"/>
    <mergeCell ref="AS105:AU105"/>
    <mergeCell ref="AV105:AX105"/>
    <mergeCell ref="AY105:BA105"/>
    <mergeCell ref="BB105:BD105"/>
    <mergeCell ref="BE105:BG105"/>
    <mergeCell ref="AY103:BA103"/>
    <mergeCell ref="BB103:BD103"/>
    <mergeCell ref="BE103:BG103"/>
    <mergeCell ref="BE101:BG101"/>
    <mergeCell ref="BB99:BD99"/>
    <mergeCell ref="BE99:BG99"/>
    <mergeCell ref="BH99:BJ99"/>
    <mergeCell ref="AV101:AX101"/>
    <mergeCell ref="AY99:BA99"/>
    <mergeCell ref="BK97:BM97"/>
    <mergeCell ref="BN97:BP97"/>
    <mergeCell ref="BQ97:BS97"/>
    <mergeCell ref="BT97:BV97"/>
    <mergeCell ref="BK93:BM93"/>
    <mergeCell ref="BN93:BP93"/>
    <mergeCell ref="BQ93:BS93"/>
  </mergeCells>
  <printOptions horizontalCentered="1" verticalCentered="1"/>
  <pageMargins left="0.39370078740157483" right="0.39370078740157483" top="0.39370078740157483" bottom="0.39370078740157483" header="0.59055118110236227" footer="0"/>
  <pageSetup scale="53" orientation="landscape" horizontalDpi="4294967294" verticalDpi="144" r:id="rId1"/>
  <headerFooter alignWithMargins="0"/>
  <rowBreaks count="1" manualBreakCount="1">
    <brk id="57" min="1" max="52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>
    <tabColor rgb="FF9900CC"/>
  </sheetPr>
  <dimension ref="A1:BW863"/>
  <sheetViews>
    <sheetView zoomScale="80" zoomScaleNormal="80" workbookViewId="0">
      <pane ySplit="31" topLeftCell="A833" activePane="bottomLeft" state="frozen"/>
      <selection pane="bottomLeft" activeCell="A87" sqref="A87"/>
    </sheetView>
  </sheetViews>
  <sheetFormatPr baseColWidth="10" defaultColWidth="11" defaultRowHeight="10.199999999999999" x14ac:dyDescent="0.2"/>
  <cols>
    <col min="1" max="1" width="3.8984375" style="219" customWidth="1"/>
    <col min="2" max="2" width="9.09765625" style="219" bestFit="1" customWidth="1"/>
    <col min="3" max="3" width="11" style="219" bestFit="1" customWidth="1"/>
    <col min="4" max="4" width="11" style="220" bestFit="1" customWidth="1"/>
    <col min="5" max="15" width="11.59765625" style="219" customWidth="1"/>
    <col min="16" max="16" width="11" style="219"/>
    <col min="17" max="20" width="4.19921875" style="219" customWidth="1"/>
    <col min="21" max="21" width="0.69921875" style="219" customWidth="1"/>
    <col min="22" max="67" width="2.8984375" style="219" customWidth="1"/>
    <col min="68" max="75" width="3.19921875" style="219" customWidth="1"/>
    <col min="76" max="16384" width="11" style="219"/>
  </cols>
  <sheetData>
    <row r="1" spans="1:75" x14ac:dyDescent="0.2">
      <c r="A1" s="219">
        <f>INICIO!I3</f>
        <v>2</v>
      </c>
      <c r="B1" s="301">
        <f>MAX(A4:A28)</f>
        <v>8</v>
      </c>
      <c r="C1" s="300">
        <f>IF(ISODD(B1),B1,B1-1)</f>
        <v>7</v>
      </c>
      <c r="D1" s="299">
        <f>COUNTIF(C4:C30,"libre")</f>
        <v>0</v>
      </c>
      <c r="E1" s="298" t="s">
        <v>100</v>
      </c>
      <c r="R1" s="297">
        <f>B1</f>
        <v>8</v>
      </c>
      <c r="S1" s="296" t="s">
        <v>99</v>
      </c>
      <c r="V1" s="295">
        <v>2</v>
      </c>
      <c r="W1" s="294"/>
      <c r="X1" s="295">
        <f>V1+1</f>
        <v>3</v>
      </c>
      <c r="Y1" s="294"/>
      <c r="Z1" s="295">
        <f>X1+1</f>
        <v>4</v>
      </c>
      <c r="AA1" s="294"/>
      <c r="AB1" s="295">
        <f>Z1+1</f>
        <v>5</v>
      </c>
      <c r="AC1" s="294"/>
      <c r="AD1" s="295">
        <f>AB1+1</f>
        <v>6</v>
      </c>
      <c r="AE1" s="294"/>
      <c r="AF1" s="295">
        <f>AD1+1</f>
        <v>7</v>
      </c>
      <c r="AG1" s="294"/>
      <c r="AH1" s="295">
        <f>AF1+1</f>
        <v>8</v>
      </c>
      <c r="AI1" s="294"/>
      <c r="AJ1" s="295">
        <f>AH1+1</f>
        <v>9</v>
      </c>
      <c r="AK1" s="294"/>
      <c r="AL1" s="295">
        <f>AJ1+1</f>
        <v>10</v>
      </c>
      <c r="AM1" s="294"/>
      <c r="AN1" s="295">
        <f>AL1+1</f>
        <v>11</v>
      </c>
      <c r="AO1" s="294"/>
      <c r="AP1" s="295">
        <f>AN1+1</f>
        <v>12</v>
      </c>
      <c r="AQ1" s="294"/>
      <c r="AR1" s="295">
        <f>AP1+1</f>
        <v>13</v>
      </c>
      <c r="AS1" s="294"/>
      <c r="AT1" s="295">
        <f>AR1+1</f>
        <v>14</v>
      </c>
      <c r="AU1" s="294"/>
      <c r="AV1" s="295">
        <f>AT1+1</f>
        <v>15</v>
      </c>
      <c r="AW1" s="294"/>
      <c r="AX1" s="295">
        <f>AV1+1</f>
        <v>16</v>
      </c>
      <c r="AY1" s="294"/>
      <c r="AZ1" s="295">
        <f>AX1+1</f>
        <v>17</v>
      </c>
      <c r="BA1" s="294"/>
      <c r="BB1" s="295">
        <f>AZ1+1</f>
        <v>18</v>
      </c>
      <c r="BC1" s="294"/>
      <c r="BD1" s="295">
        <f>BB1+1</f>
        <v>19</v>
      </c>
      <c r="BE1" s="294"/>
      <c r="BF1" s="295">
        <f>BD1+1</f>
        <v>20</v>
      </c>
      <c r="BG1" s="294"/>
      <c r="BH1" s="295">
        <f>BF1+1</f>
        <v>21</v>
      </c>
      <c r="BI1" s="294"/>
      <c r="BJ1" s="295">
        <f>BH1+1</f>
        <v>22</v>
      </c>
      <c r="BK1" s="294"/>
      <c r="BL1" s="295">
        <f>BJ1+1</f>
        <v>23</v>
      </c>
      <c r="BM1" s="294"/>
      <c r="BN1" s="295">
        <f>BL1+1</f>
        <v>24</v>
      </c>
      <c r="BO1" s="294"/>
      <c r="BP1" s="293"/>
      <c r="BQ1" s="293"/>
      <c r="BR1" s="293"/>
      <c r="BS1" s="293"/>
      <c r="BT1" s="293"/>
      <c r="BU1" s="293"/>
      <c r="BV1" s="293"/>
      <c r="BW1" s="293"/>
    </row>
    <row r="2" spans="1:75" ht="2.1" customHeight="1" x14ac:dyDescent="0.2">
      <c r="R2" s="283"/>
      <c r="S2" s="283"/>
      <c r="V2" s="292"/>
      <c r="W2" s="291"/>
      <c r="X2" s="290"/>
      <c r="Y2" s="289"/>
      <c r="Z2" s="290"/>
      <c r="AA2" s="289"/>
      <c r="AB2" s="290"/>
      <c r="AC2" s="289"/>
      <c r="AD2" s="290"/>
      <c r="AE2" s="289"/>
      <c r="AF2" s="290"/>
      <c r="AG2" s="289"/>
      <c r="AH2" s="290"/>
      <c r="AI2" s="289"/>
      <c r="AJ2" s="290"/>
      <c r="AK2" s="289"/>
      <c r="AL2" s="290"/>
      <c r="AM2" s="289"/>
      <c r="AN2" s="290"/>
      <c r="AO2" s="289"/>
      <c r="AP2" s="290"/>
      <c r="AQ2" s="289"/>
      <c r="AR2" s="290"/>
      <c r="AS2" s="289"/>
      <c r="AT2" s="290"/>
      <c r="AU2" s="289"/>
      <c r="AV2" s="290"/>
      <c r="AW2" s="289"/>
      <c r="AX2" s="290"/>
      <c r="AY2" s="289"/>
      <c r="AZ2" s="290"/>
      <c r="BA2" s="289"/>
      <c r="BB2" s="290"/>
      <c r="BC2" s="289"/>
      <c r="BD2" s="290"/>
      <c r="BE2" s="289"/>
      <c r="BF2" s="290"/>
      <c r="BG2" s="289"/>
      <c r="BH2" s="290"/>
      <c r="BI2" s="289"/>
      <c r="BJ2" s="290"/>
      <c r="BK2" s="289"/>
      <c r="BL2" s="290"/>
      <c r="BM2" s="289"/>
      <c r="BN2" s="290"/>
      <c r="BO2" s="289"/>
    </row>
    <row r="3" spans="1:75" x14ac:dyDescent="0.2">
      <c r="A3" s="288" t="s">
        <v>39</v>
      </c>
      <c r="B3" s="276" t="s">
        <v>98</v>
      </c>
      <c r="C3" s="276"/>
      <c r="D3" s="284"/>
      <c r="E3" s="287">
        <f>(COLUMNS($E1:E1)&lt;=$B$1/2)*COLUMNS($E1:E1)</f>
        <v>1</v>
      </c>
      <c r="F3" s="287">
        <f>(COLUMNS($E1:F1)&lt;=$B$1/2)*COLUMNS($E1:F1)</f>
        <v>2</v>
      </c>
      <c r="G3" s="287">
        <f>(COLUMNS($E1:G1)&lt;=$B$1/2)*COLUMNS($E1:G1)</f>
        <v>3</v>
      </c>
      <c r="H3" s="287">
        <f>(COLUMNS($E1:H1)&lt;=$B$1/2)*COLUMNS($E1:H1)</f>
        <v>4</v>
      </c>
      <c r="I3" s="287">
        <f>(COLUMNS($E1:I1)&lt;=$B$1/2)*COLUMNS($E1:I1)</f>
        <v>0</v>
      </c>
      <c r="J3" s="287">
        <f>(COLUMNS($E1:J1)&lt;=$B$1/2)*COLUMNS($E1:J1)</f>
        <v>0</v>
      </c>
      <c r="K3" s="287">
        <f>(COLUMNS($E1:K1)&lt;=$B$1/2)*COLUMNS($E1:K1)</f>
        <v>0</v>
      </c>
      <c r="L3" s="287">
        <f>(COLUMNS($E1:L1)&lt;=$B$1/2)*COLUMNS($E1:L1)</f>
        <v>0</v>
      </c>
      <c r="M3" s="287">
        <f>(COLUMNS($E1:M1)&lt;=$B$1/2)*COLUMNS($E1:M1)</f>
        <v>0</v>
      </c>
      <c r="N3" s="287">
        <f>(COLUMNS($E1:N1)&lt;=$B$1/2)*COLUMNS($E1:N1)</f>
        <v>0</v>
      </c>
      <c r="O3" s="287">
        <f>(COLUMNS($E1:O1)&lt;=$B$1/2)*COLUMNS($E1:O1)</f>
        <v>0</v>
      </c>
      <c r="P3" s="287">
        <f>(COLUMNS($E1:P1)&lt;=$B$1/2)*COLUMNS($E1:P1)</f>
        <v>0</v>
      </c>
      <c r="Q3" s="285"/>
      <c r="R3" s="286"/>
      <c r="S3" s="286"/>
      <c r="T3" s="285"/>
      <c r="V3" s="278" t="s">
        <v>97</v>
      </c>
      <c r="W3" s="277" t="s">
        <v>96</v>
      </c>
      <c r="X3" s="278" t="s">
        <v>97</v>
      </c>
      <c r="Y3" s="277" t="s">
        <v>96</v>
      </c>
      <c r="Z3" s="278" t="s">
        <v>97</v>
      </c>
      <c r="AA3" s="277" t="s">
        <v>96</v>
      </c>
      <c r="AB3" s="278" t="s">
        <v>97</v>
      </c>
      <c r="AC3" s="277" t="s">
        <v>96</v>
      </c>
      <c r="AD3" s="278" t="s">
        <v>97</v>
      </c>
      <c r="AE3" s="277" t="s">
        <v>96</v>
      </c>
      <c r="AF3" s="278" t="s">
        <v>97</v>
      </c>
      <c r="AG3" s="277" t="s">
        <v>96</v>
      </c>
      <c r="AH3" s="278" t="s">
        <v>97</v>
      </c>
      <c r="AI3" s="277" t="s">
        <v>96</v>
      </c>
      <c r="AJ3" s="278" t="s">
        <v>97</v>
      </c>
      <c r="AK3" s="277" t="s">
        <v>96</v>
      </c>
      <c r="AL3" s="278" t="s">
        <v>97</v>
      </c>
      <c r="AM3" s="277" t="s">
        <v>96</v>
      </c>
      <c r="AN3" s="278" t="s">
        <v>97</v>
      </c>
      <c r="AO3" s="277" t="s">
        <v>96</v>
      </c>
      <c r="AP3" s="278" t="s">
        <v>97</v>
      </c>
      <c r="AQ3" s="277" t="s">
        <v>96</v>
      </c>
      <c r="AR3" s="278" t="s">
        <v>97</v>
      </c>
      <c r="AS3" s="277" t="s">
        <v>96</v>
      </c>
      <c r="AT3" s="278" t="s">
        <v>97</v>
      </c>
      <c r="AU3" s="277" t="s">
        <v>96</v>
      </c>
      <c r="AV3" s="278" t="s">
        <v>97</v>
      </c>
      <c r="AW3" s="277" t="s">
        <v>96</v>
      </c>
      <c r="AX3" s="278" t="s">
        <v>97</v>
      </c>
      <c r="AY3" s="277" t="s">
        <v>96</v>
      </c>
      <c r="AZ3" s="278" t="s">
        <v>97</v>
      </c>
      <c r="BA3" s="277" t="s">
        <v>96</v>
      </c>
      <c r="BB3" s="278" t="s">
        <v>97</v>
      </c>
      <c r="BC3" s="277" t="s">
        <v>96</v>
      </c>
      <c r="BD3" s="278" t="s">
        <v>97</v>
      </c>
      <c r="BE3" s="277" t="s">
        <v>96</v>
      </c>
      <c r="BF3" s="278" t="s">
        <v>97</v>
      </c>
      <c r="BG3" s="277" t="s">
        <v>96</v>
      </c>
      <c r="BH3" s="278" t="s">
        <v>97</v>
      </c>
      <c r="BI3" s="277" t="s">
        <v>96</v>
      </c>
      <c r="BJ3" s="278" t="s">
        <v>97</v>
      </c>
      <c r="BK3" s="277" t="s">
        <v>96</v>
      </c>
      <c r="BL3" s="278" t="s">
        <v>97</v>
      </c>
      <c r="BM3" s="277" t="s">
        <v>96</v>
      </c>
      <c r="BN3" s="278" t="s">
        <v>97</v>
      </c>
      <c r="BO3" s="277" t="s">
        <v>96</v>
      </c>
    </row>
    <row r="4" spans="1:75" ht="2.1" customHeight="1" x14ac:dyDescent="0.2">
      <c r="A4" s="276"/>
      <c r="B4" s="276"/>
      <c r="C4" s="276"/>
      <c r="D4" s="284"/>
      <c r="E4" s="276"/>
      <c r="F4" s="276"/>
      <c r="G4" s="276"/>
      <c r="H4" s="276"/>
      <c r="I4" s="276"/>
      <c r="J4" s="276"/>
      <c r="K4" s="276"/>
      <c r="L4" s="276"/>
      <c r="M4" s="276"/>
      <c r="N4" s="276"/>
      <c r="O4" s="276"/>
      <c r="P4" s="276"/>
      <c r="R4" s="283"/>
      <c r="S4" s="283"/>
      <c r="V4" s="278"/>
      <c r="W4" s="277"/>
      <c r="X4" s="278"/>
      <c r="Y4" s="277"/>
      <c r="Z4" s="278"/>
      <c r="AA4" s="277"/>
      <c r="AB4" s="278"/>
      <c r="AC4" s="277"/>
      <c r="AD4" s="278"/>
      <c r="AE4" s="277"/>
      <c r="AF4" s="278"/>
      <c r="AG4" s="277"/>
      <c r="AH4" s="278"/>
      <c r="AI4" s="277"/>
      <c r="AJ4" s="278"/>
      <c r="AK4" s="277"/>
      <c r="AL4" s="278"/>
      <c r="AM4" s="277"/>
      <c r="AN4" s="278"/>
      <c r="AO4" s="277"/>
      <c r="AP4" s="278"/>
      <c r="AQ4" s="277"/>
      <c r="AR4" s="278"/>
      <c r="AS4" s="277"/>
      <c r="AT4" s="278"/>
      <c r="AU4" s="277"/>
      <c r="AV4" s="278"/>
      <c r="AW4" s="277"/>
      <c r="AX4" s="278"/>
      <c r="AY4" s="277"/>
      <c r="AZ4" s="278"/>
      <c r="BA4" s="277"/>
      <c r="BB4" s="278"/>
      <c r="BC4" s="277"/>
      <c r="BD4" s="278"/>
      <c r="BE4" s="277"/>
      <c r="BF4" s="278"/>
      <c r="BG4" s="277"/>
      <c r="BH4" s="278"/>
      <c r="BI4" s="277"/>
      <c r="BJ4" s="278"/>
      <c r="BK4" s="277"/>
      <c r="BL4" s="278"/>
      <c r="BM4" s="277"/>
      <c r="BN4" s="278"/>
      <c r="BO4" s="277"/>
    </row>
    <row r="5" spans="1:75" x14ac:dyDescent="0.2">
      <c r="A5" s="276">
        <f>(C5&lt;&gt;"")*ROWS(B$5:B5)</f>
        <v>1</v>
      </c>
      <c r="B5" s="276" t="str">
        <f>IF(INICIO!B7="","",INICIO!C7)</f>
        <v>COCODRILOS</v>
      </c>
      <c r="C5" s="275" t="str">
        <f>IF(B5&lt;&gt;"",B5,IF(AND(B4&lt;&gt;"",B5="",MOD(ROWS(B$5:B5),2)=0),"DESCANSA",""))</f>
        <v>COCODRILOS</v>
      </c>
      <c r="D5" s="274">
        <f t="shared" ref="D5:D28" si="0">A5*(A5&lt;$B$1)</f>
        <v>1</v>
      </c>
      <c r="E5" s="280" t="str">
        <f t="shared" ref="E5:P14" si="1">IF(AND(E$3,$A5,$A5&lt;$B$1),INDEX($C$4:$C$30,MATCH(E$3+(E$3&gt;1)*$A5-(($B$1-1)*((E$3+$A5)&gt;$B$1)),$A$4:$A$31,))&amp;"-"&amp;INDEX($C$4:$C$30,MATCH(E$3+$A5-(E$3&gt;1)*(E$3+(E$3-2))+(($B$1-1)*(E$3+$A5-(E$3+(E$3-2))&lt;2)),$A$4:$A$31,)),"")</f>
        <v>COCODRILOS-TALENTO HUMANO</v>
      </c>
      <c r="F5" s="280" t="str">
        <f t="shared" si="1"/>
        <v>DDTI-DESCANSA</v>
      </c>
      <c r="G5" s="280" t="str">
        <f t="shared" si="1"/>
        <v>MVP-SANTA ANA</v>
      </c>
      <c r="H5" s="280" t="str">
        <f t="shared" si="1"/>
        <v>CIVIL Y MERCANTIL-RECICLADOS</v>
      </c>
      <c r="I5" s="280" t="str">
        <f t="shared" si="1"/>
        <v/>
      </c>
      <c r="J5" s="280" t="str">
        <f t="shared" si="1"/>
        <v/>
      </c>
      <c r="K5" s="280" t="str">
        <f t="shared" si="1"/>
        <v/>
      </c>
      <c r="L5" s="280" t="str">
        <f t="shared" si="1"/>
        <v/>
      </c>
      <c r="M5" s="280" t="str">
        <f t="shared" si="1"/>
        <v/>
      </c>
      <c r="N5" s="280" t="str">
        <f t="shared" si="1"/>
        <v/>
      </c>
      <c r="O5" s="280" t="str">
        <f t="shared" si="1"/>
        <v/>
      </c>
      <c r="P5" s="280" t="str">
        <f t="shared" si="1"/>
        <v/>
      </c>
      <c r="Q5" s="279"/>
      <c r="R5" s="272">
        <f>IF(T6=$V$1,V5,IF(T6=$X$1,X5,IF(T6=$Z$1,Z5,IF(T6=$AB$1,AB5,IF(T6=$AD$1,AD5,IF(T6=$AF$1,AF5,IF(T6=$AH$1,AH5,IF(T6=$AJ$1,AJ5,IF(T6=$AL$1,AL5,IF(T6=$AN$1,AN5,IF(T6=$AP$1,AP5,IF(T6=$AR$1,AR5,IF(T6=$AT$1,AT5,IF(T6=$AV$1,AV5,IF(T6=$AX$1,AX5,IF(T6=$AZ$1,AZ5,IF(T6=$BB$1,BB5,IF(T6=$BD$1,BD5,IF(T6=$BF$1,BF5,IF(T6=$BH$1,BH5,IF(T6=$BJ$1,BJ5,IF(T6=$BL$1,BL5,IF(T6=$BN$1,BN5,0)))))))))))))))))))))))</f>
        <v>0</v>
      </c>
      <c r="S5" s="272"/>
      <c r="V5" s="278"/>
      <c r="W5" s="277"/>
      <c r="X5" s="278"/>
      <c r="Y5" s="277"/>
      <c r="Z5" s="278"/>
      <c r="AA5" s="277"/>
      <c r="AB5" s="278"/>
      <c r="AC5" s="277"/>
      <c r="AD5" s="278"/>
      <c r="AE5" s="277"/>
      <c r="AF5" s="278"/>
      <c r="AG5" s="277"/>
      <c r="AH5" s="278"/>
      <c r="AI5" s="277"/>
      <c r="AJ5" s="278"/>
      <c r="AK5" s="277"/>
      <c r="AL5" s="278"/>
      <c r="AM5" s="277"/>
      <c r="AN5" s="278"/>
      <c r="AO5" s="277"/>
      <c r="AP5" s="278"/>
      <c r="AQ5" s="277"/>
      <c r="AR5" s="278"/>
      <c r="AS5" s="277"/>
      <c r="AT5" s="278"/>
      <c r="AU5" s="277"/>
      <c r="AV5" s="278"/>
      <c r="AW5" s="277"/>
      <c r="AX5" s="278"/>
      <c r="AY5" s="277"/>
      <c r="AZ5" s="278"/>
      <c r="BA5" s="277"/>
      <c r="BB5" s="278"/>
      <c r="BC5" s="277"/>
      <c r="BD5" s="278"/>
      <c r="BE5" s="277"/>
      <c r="BF5" s="278"/>
      <c r="BG5" s="277"/>
      <c r="BH5" s="278"/>
      <c r="BI5" s="277"/>
      <c r="BJ5" s="278"/>
      <c r="BK5" s="277"/>
      <c r="BL5" s="278"/>
      <c r="BM5" s="277"/>
      <c r="BN5" s="278"/>
      <c r="BO5" s="277"/>
      <c r="BP5" s="230"/>
      <c r="BQ5" s="230"/>
      <c r="BR5" s="230"/>
      <c r="BS5" s="230"/>
      <c r="BT5" s="230"/>
      <c r="BU5" s="230"/>
      <c r="BV5" s="230"/>
      <c r="BW5" s="230"/>
    </row>
    <row r="6" spans="1:75" x14ac:dyDescent="0.2">
      <c r="A6" s="276">
        <f>(C6&lt;&gt;"")*ROWS(B$5:B6)</f>
        <v>2</v>
      </c>
      <c r="B6" s="276" t="str">
        <f>IF(INICIO!B8="","",INICIO!C8)</f>
        <v>TALENTO HUMANO</v>
      </c>
      <c r="C6" s="275" t="str">
        <f>IF(B6&lt;&gt;"",B6,IF(AND(B5&lt;&gt;"",B6="",MOD(ROWS(B$5:B6),2)=0),"DESCANSA",""))</f>
        <v>TALENTO HUMANO</v>
      </c>
      <c r="D6" s="274">
        <f t="shared" si="0"/>
        <v>2</v>
      </c>
      <c r="E6" s="280" t="str">
        <f t="shared" si="1"/>
        <v>COCODRILOS-DDTI</v>
      </c>
      <c r="F6" s="280" t="str">
        <f t="shared" si="1"/>
        <v>MVP-TALENTO HUMANO</v>
      </c>
      <c r="G6" s="280" t="str">
        <f t="shared" si="1"/>
        <v>CIVIL Y MERCANTIL-DESCANSA</v>
      </c>
      <c r="H6" s="280" t="str">
        <f t="shared" si="1"/>
        <v>RECICLADOS-SANTA ANA</v>
      </c>
      <c r="I6" s="280" t="str">
        <f t="shared" si="1"/>
        <v/>
      </c>
      <c r="J6" s="280" t="str">
        <f t="shared" si="1"/>
        <v/>
      </c>
      <c r="K6" s="280" t="str">
        <f t="shared" si="1"/>
        <v/>
      </c>
      <c r="L6" s="280" t="str">
        <f t="shared" si="1"/>
        <v/>
      </c>
      <c r="M6" s="280" t="str">
        <f t="shared" si="1"/>
        <v/>
      </c>
      <c r="N6" s="280" t="str">
        <f t="shared" si="1"/>
        <v/>
      </c>
      <c r="O6" s="280" t="str">
        <f t="shared" si="1"/>
        <v/>
      </c>
      <c r="P6" s="280" t="str">
        <f t="shared" si="1"/>
        <v/>
      </c>
      <c r="Q6" s="279"/>
      <c r="R6" s="272">
        <f t="shared" ref="R6:R28" si="2">IF(T6=$V$1,V6,IF(T6=$X$1,X6,IF(T6=$Z$1,Z6,IF(T6=$AB$1,AB6,IF(T6=$AD$1,AD6,IF(T6=$AF$1,AF6,IF(T6=$AH$1,AH6,IF(T6=$AJ$1,AJ6,IF(T6=$AL$1,AL6,IF(T6=$AN$1,AN6,IF(T6=$AP$1,AP6,IF(T6=$AR$1,AR6,IF(T6=$AT$1,AT6,IF(T6=$AV$1,AV6,IF(T6=$AX$1,AX6,IF(T6=$AZ$1,AZ6,IF(T6=$BB$1,BB6,IF(T6=$BD$1,BD6,IF(T6=$BF$1,BF6,IF(T6=$BH$1,BH6,IF(T6=$BJ$1,BJ6,IF(T6=$BL$1,BL6,IF(T6=$BN$1,BN6,0)))))))))))))))))))))))</f>
        <v>0</v>
      </c>
      <c r="S6" s="272">
        <f t="shared" ref="S6:S28" si="3">IF(T6=$V$1,W6,IF(T6=$X$1,Y6,IF(T6=$Z$1,AA6,IF(T6=$AB$1,AC6,IF(T6=$AD$1,AE6,IF(T6=$AF$1,AG6,IF(T6=$AH$1,AI6,IF(T6=$AJ$1,AK6,IF(T6=$AL$1,AM6,IF(T6=$AN$1,AO6,IF(T6=$AP$1,AQ6,IF(T6=$AR$1,AS6,IF(T6=$AT$1,AU6,IF(T6=$AV$1,AW6,IF(T6=$AX$1,AY6,IF(T6=$AZ$1,BA6,IF(T6=$BB$1,BC6,IF(T6=$BD$1,BE6,IF(T6=$BF$1,BG6,IF(T6=$BH$1,BI6,IF(T6=$BJ$1,BK6,IF(T6=$BL$1,BM6,IF(T6=$BN$1,BO6,0)))))))))))))))))))))))</f>
        <v>0</v>
      </c>
      <c r="T6" s="271">
        <f>R1</f>
        <v>8</v>
      </c>
      <c r="V6" s="282"/>
      <c r="W6" s="281"/>
      <c r="X6" s="282"/>
      <c r="Y6" s="281"/>
      <c r="Z6" s="282"/>
      <c r="AA6" s="281"/>
      <c r="AB6" s="282"/>
      <c r="AC6" s="281"/>
      <c r="AD6" s="282"/>
      <c r="AE6" s="281"/>
      <c r="AF6" s="282"/>
      <c r="AG6" s="281"/>
      <c r="AH6" s="282"/>
      <c r="AI6" s="281"/>
      <c r="AJ6" s="282"/>
      <c r="AK6" s="281"/>
      <c r="AL6" s="282"/>
      <c r="AM6" s="281"/>
      <c r="AN6" s="282"/>
      <c r="AO6" s="281"/>
      <c r="AP6" s="282"/>
      <c r="AQ6" s="281"/>
      <c r="AR6" s="282"/>
      <c r="AS6" s="281"/>
      <c r="AT6" s="282"/>
      <c r="AU6" s="281"/>
      <c r="AV6" s="282"/>
      <c r="AW6" s="281"/>
      <c r="AX6" s="282"/>
      <c r="AY6" s="281"/>
      <c r="AZ6" s="282"/>
      <c r="BA6" s="281"/>
      <c r="BB6" s="282"/>
      <c r="BC6" s="281"/>
      <c r="BD6" s="282"/>
      <c r="BE6" s="281"/>
      <c r="BF6" s="282"/>
      <c r="BG6" s="281"/>
      <c r="BH6" s="282"/>
      <c r="BI6" s="281"/>
      <c r="BJ6" s="282"/>
      <c r="BK6" s="281"/>
      <c r="BL6" s="282"/>
      <c r="BM6" s="281">
        <v>2</v>
      </c>
      <c r="BN6" s="282"/>
      <c r="BO6" s="281">
        <v>2</v>
      </c>
      <c r="BP6" s="230"/>
      <c r="BQ6" s="230"/>
      <c r="BR6" s="230"/>
      <c r="BS6" s="230">
        <v>1</v>
      </c>
      <c r="BT6" s="230">
        <v>1</v>
      </c>
      <c r="BU6" s="230"/>
      <c r="BV6" s="230"/>
      <c r="BW6" s="230"/>
    </row>
    <row r="7" spans="1:75" x14ac:dyDescent="0.2">
      <c r="A7" s="276">
        <f>(C7&lt;&gt;"")*ROWS(B$5:B7)</f>
        <v>3</v>
      </c>
      <c r="B7" s="276" t="str">
        <f>IF(INICIO!B9="","",INICIO!C9)</f>
        <v>DDTI</v>
      </c>
      <c r="C7" s="275" t="str">
        <f>IF(B7&lt;&gt;"",B7,IF(AND(B6&lt;&gt;"",B7="",MOD(ROWS(B$5:B7),2)=0),"DESCANSA",""))</f>
        <v>DDTI</v>
      </c>
      <c r="D7" s="274">
        <f t="shared" si="0"/>
        <v>3</v>
      </c>
      <c r="E7" s="280" t="str">
        <f t="shared" si="1"/>
        <v>COCODRILOS-MVP</v>
      </c>
      <c r="F7" s="280" t="str">
        <f t="shared" si="1"/>
        <v>CIVIL Y MERCANTIL-DDTI</v>
      </c>
      <c r="G7" s="280" t="str">
        <f t="shared" si="1"/>
        <v>RECICLADOS-TALENTO HUMANO</v>
      </c>
      <c r="H7" s="280" t="str">
        <f t="shared" si="1"/>
        <v>SANTA ANA-DESCANSA</v>
      </c>
      <c r="I7" s="280" t="str">
        <f t="shared" si="1"/>
        <v/>
      </c>
      <c r="J7" s="280" t="str">
        <f t="shared" si="1"/>
        <v/>
      </c>
      <c r="K7" s="280" t="str">
        <f t="shared" si="1"/>
        <v/>
      </c>
      <c r="L7" s="280" t="str">
        <f t="shared" si="1"/>
        <v/>
      </c>
      <c r="M7" s="280" t="str">
        <f t="shared" si="1"/>
        <v/>
      </c>
      <c r="N7" s="280" t="str">
        <f t="shared" si="1"/>
        <v/>
      </c>
      <c r="O7" s="280" t="str">
        <f t="shared" si="1"/>
        <v/>
      </c>
      <c r="P7" s="280" t="str">
        <f t="shared" si="1"/>
        <v/>
      </c>
      <c r="Q7" s="279"/>
      <c r="R7" s="272">
        <f t="shared" si="2"/>
        <v>0</v>
      </c>
      <c r="S7" s="272">
        <f t="shared" si="3"/>
        <v>0</v>
      </c>
      <c r="T7" s="271">
        <f t="shared" ref="T7:T28" si="4">T6</f>
        <v>8</v>
      </c>
      <c r="V7" s="278"/>
      <c r="W7" s="277"/>
      <c r="X7" s="278"/>
      <c r="Y7" s="277"/>
      <c r="Z7" s="278"/>
      <c r="AA7" s="277"/>
      <c r="AB7" s="278"/>
      <c r="AC7" s="277"/>
      <c r="AD7" s="278"/>
      <c r="AE7" s="277"/>
      <c r="AF7" s="278"/>
      <c r="AG7" s="277"/>
      <c r="AH7" s="278"/>
      <c r="AI7" s="277"/>
      <c r="AJ7" s="278"/>
      <c r="AK7" s="277"/>
      <c r="AL7" s="278"/>
      <c r="AM7" s="277"/>
      <c r="AN7" s="278"/>
      <c r="AO7" s="277"/>
      <c r="AP7" s="278"/>
      <c r="AQ7" s="277"/>
      <c r="AR7" s="278"/>
      <c r="AS7" s="277"/>
      <c r="AT7" s="278"/>
      <c r="AU7" s="277"/>
      <c r="AV7" s="278"/>
      <c r="AW7" s="277"/>
      <c r="AX7" s="278"/>
      <c r="AY7" s="277"/>
      <c r="AZ7" s="278"/>
      <c r="BA7" s="277"/>
      <c r="BB7" s="278"/>
      <c r="BC7" s="277"/>
      <c r="BD7" s="278"/>
      <c r="BE7" s="277"/>
      <c r="BF7" s="278"/>
      <c r="BG7" s="277"/>
      <c r="BH7" s="278"/>
      <c r="BI7" s="277"/>
      <c r="BJ7" s="278"/>
      <c r="BK7" s="277"/>
      <c r="BL7" s="278"/>
      <c r="BM7" s="277">
        <v>4</v>
      </c>
      <c r="BN7" s="278"/>
      <c r="BO7" s="277">
        <v>4</v>
      </c>
      <c r="BP7" s="230"/>
      <c r="BQ7" s="230"/>
      <c r="BR7" s="230"/>
      <c r="BS7" s="230">
        <v>2</v>
      </c>
      <c r="BT7" s="230">
        <v>2</v>
      </c>
      <c r="BU7" s="230"/>
      <c r="BV7" s="230"/>
      <c r="BW7" s="230"/>
    </row>
    <row r="8" spans="1:75" x14ac:dyDescent="0.2">
      <c r="A8" s="276">
        <f>(C8&lt;&gt;"")*ROWS(B$5:B8)</f>
        <v>4</v>
      </c>
      <c r="B8" s="276" t="str">
        <f>IF(INICIO!B10="","",INICIO!C10)</f>
        <v>MVP</v>
      </c>
      <c r="C8" s="275" t="str">
        <f>IF(B8&lt;&gt;"",B8,IF(AND(B7&lt;&gt;"",B8="",MOD(ROWS(B$5:B8),2)=0),"DESCANSA",""))</f>
        <v>MVP</v>
      </c>
      <c r="D8" s="274">
        <f t="shared" si="0"/>
        <v>4</v>
      </c>
      <c r="E8" s="280" t="str">
        <f t="shared" si="1"/>
        <v>COCODRILOS-CIVIL Y MERCANTIL</v>
      </c>
      <c r="F8" s="280" t="str">
        <f t="shared" si="1"/>
        <v>RECICLADOS-MVP</v>
      </c>
      <c r="G8" s="280" t="str">
        <f t="shared" si="1"/>
        <v>SANTA ANA-DDTI</v>
      </c>
      <c r="H8" s="280" t="str">
        <f t="shared" si="1"/>
        <v>DESCANSA-TALENTO HUMANO</v>
      </c>
      <c r="I8" s="280" t="str">
        <f t="shared" si="1"/>
        <v/>
      </c>
      <c r="J8" s="280" t="str">
        <f t="shared" si="1"/>
        <v/>
      </c>
      <c r="K8" s="280" t="str">
        <f t="shared" si="1"/>
        <v/>
      </c>
      <c r="L8" s="280" t="str">
        <f t="shared" si="1"/>
        <v/>
      </c>
      <c r="M8" s="280" t="str">
        <f t="shared" si="1"/>
        <v/>
      </c>
      <c r="N8" s="280" t="str">
        <f t="shared" si="1"/>
        <v/>
      </c>
      <c r="O8" s="280" t="str">
        <f t="shared" si="1"/>
        <v/>
      </c>
      <c r="P8" s="280" t="str">
        <f t="shared" si="1"/>
        <v/>
      </c>
      <c r="Q8" s="279"/>
      <c r="R8" s="272">
        <f t="shared" si="2"/>
        <v>0</v>
      </c>
      <c r="S8" s="272">
        <f t="shared" si="3"/>
        <v>0</v>
      </c>
      <c r="T8" s="271">
        <f t="shared" si="4"/>
        <v>8</v>
      </c>
      <c r="V8" s="278"/>
      <c r="W8" s="277"/>
      <c r="X8" s="278"/>
      <c r="Y8" s="277"/>
      <c r="Z8" s="278"/>
      <c r="AA8" s="277"/>
      <c r="AB8" s="278"/>
      <c r="AC8" s="277"/>
      <c r="AD8" s="278"/>
      <c r="AE8" s="277"/>
      <c r="AF8" s="278"/>
      <c r="AG8" s="277"/>
      <c r="AH8" s="278"/>
      <c r="AI8" s="277"/>
      <c r="AJ8" s="278"/>
      <c r="AK8" s="277"/>
      <c r="AL8" s="278"/>
      <c r="AM8" s="277"/>
      <c r="AN8" s="278"/>
      <c r="AO8" s="277"/>
      <c r="AP8" s="278"/>
      <c r="AQ8" s="277"/>
      <c r="AR8" s="278"/>
      <c r="AS8" s="277"/>
      <c r="AT8" s="278"/>
      <c r="AU8" s="277"/>
      <c r="AV8" s="278"/>
      <c r="AW8" s="277"/>
      <c r="AX8" s="278"/>
      <c r="AY8" s="277"/>
      <c r="AZ8" s="278"/>
      <c r="BA8" s="277"/>
      <c r="BB8" s="278"/>
      <c r="BC8" s="277"/>
      <c r="BD8" s="278"/>
      <c r="BE8" s="277"/>
      <c r="BF8" s="278"/>
      <c r="BG8" s="277"/>
      <c r="BH8" s="278"/>
      <c r="BI8" s="277">
        <v>2</v>
      </c>
      <c r="BJ8" s="278"/>
      <c r="BK8" s="277">
        <v>2</v>
      </c>
      <c r="BL8" s="278"/>
      <c r="BM8" s="277">
        <v>6</v>
      </c>
      <c r="BN8" s="278"/>
      <c r="BO8" s="277">
        <v>6</v>
      </c>
      <c r="BP8" s="230"/>
      <c r="BQ8" s="230"/>
      <c r="BR8" s="230"/>
      <c r="BS8" s="230">
        <v>3</v>
      </c>
      <c r="BT8" s="230"/>
      <c r="BU8" s="230"/>
      <c r="BV8" s="230"/>
      <c r="BW8" s="230"/>
    </row>
    <row r="9" spans="1:75" x14ac:dyDescent="0.2">
      <c r="A9" s="276">
        <f>(C9&lt;&gt;"")*ROWS(B$5:B9)</f>
        <v>5</v>
      </c>
      <c r="B9" s="276" t="str">
        <f>IF(INICIO!B11="","",INICIO!C11)</f>
        <v>CIVIL Y MERCANTIL</v>
      </c>
      <c r="C9" s="275" t="str">
        <f>IF(B9&lt;&gt;"",B9,IF(AND(B8&lt;&gt;"",B9="",MOD(ROWS(B$5:B9),2)=0),"DESCANSA",""))</f>
        <v>CIVIL Y MERCANTIL</v>
      </c>
      <c r="D9" s="274">
        <f t="shared" si="0"/>
        <v>5</v>
      </c>
      <c r="E9" s="280" t="str">
        <f t="shared" si="1"/>
        <v>COCODRILOS-RECICLADOS</v>
      </c>
      <c r="F9" s="280" t="str">
        <f t="shared" si="1"/>
        <v>SANTA ANA-CIVIL Y MERCANTIL</v>
      </c>
      <c r="G9" s="280" t="str">
        <f t="shared" si="1"/>
        <v>DESCANSA-MVP</v>
      </c>
      <c r="H9" s="280" t="str">
        <f t="shared" si="1"/>
        <v>TALENTO HUMANO-DDTI</v>
      </c>
      <c r="I9" s="280" t="str">
        <f t="shared" si="1"/>
        <v/>
      </c>
      <c r="J9" s="280" t="str">
        <f t="shared" si="1"/>
        <v/>
      </c>
      <c r="K9" s="280" t="str">
        <f t="shared" si="1"/>
        <v/>
      </c>
      <c r="L9" s="280" t="str">
        <f t="shared" si="1"/>
        <v/>
      </c>
      <c r="M9" s="280" t="str">
        <f t="shared" si="1"/>
        <v/>
      </c>
      <c r="N9" s="280" t="str">
        <f t="shared" si="1"/>
        <v/>
      </c>
      <c r="O9" s="280" t="str">
        <f t="shared" si="1"/>
        <v/>
      </c>
      <c r="P9" s="280" t="str">
        <f t="shared" si="1"/>
        <v/>
      </c>
      <c r="Q9" s="279"/>
      <c r="R9" s="272">
        <f t="shared" si="2"/>
        <v>0</v>
      </c>
      <c r="S9" s="272">
        <f t="shared" si="3"/>
        <v>0</v>
      </c>
      <c r="T9" s="271">
        <f t="shared" si="4"/>
        <v>8</v>
      </c>
      <c r="V9" s="278"/>
      <c r="W9" s="277"/>
      <c r="X9" s="278"/>
      <c r="Y9" s="277"/>
      <c r="Z9" s="278"/>
      <c r="AA9" s="277"/>
      <c r="AB9" s="278"/>
      <c r="AC9" s="277"/>
      <c r="AD9" s="278"/>
      <c r="AE9" s="277"/>
      <c r="AF9" s="278"/>
      <c r="AG9" s="277"/>
      <c r="AH9" s="278"/>
      <c r="AI9" s="277"/>
      <c r="AJ9" s="278"/>
      <c r="AK9" s="277"/>
      <c r="AL9" s="278"/>
      <c r="AM9" s="277"/>
      <c r="AN9" s="278"/>
      <c r="AO9" s="277"/>
      <c r="AP9" s="278"/>
      <c r="AQ9" s="277"/>
      <c r="AR9" s="278"/>
      <c r="AS9" s="277"/>
      <c r="AT9" s="278"/>
      <c r="AU9" s="277"/>
      <c r="AV9" s="278"/>
      <c r="AW9" s="277"/>
      <c r="AX9" s="278"/>
      <c r="AY9" s="277"/>
      <c r="AZ9" s="278"/>
      <c r="BA9" s="277"/>
      <c r="BB9" s="278"/>
      <c r="BC9" s="277"/>
      <c r="BD9" s="278"/>
      <c r="BE9" s="277"/>
      <c r="BF9" s="278"/>
      <c r="BG9" s="277"/>
      <c r="BH9" s="278"/>
      <c r="BI9" s="277">
        <v>4</v>
      </c>
      <c r="BJ9" s="278"/>
      <c r="BK9" s="277">
        <v>4</v>
      </c>
      <c r="BL9" s="278"/>
      <c r="BM9" s="277">
        <v>8</v>
      </c>
      <c r="BN9" s="278"/>
      <c r="BO9" s="277">
        <v>8</v>
      </c>
      <c r="BP9" s="230"/>
      <c r="BQ9" s="230"/>
      <c r="BR9" s="230"/>
      <c r="BS9" s="230">
        <v>4</v>
      </c>
      <c r="BT9" s="230"/>
      <c r="BU9" s="230"/>
      <c r="BV9" s="230"/>
      <c r="BW9" s="230"/>
    </row>
    <row r="10" spans="1:75" x14ac:dyDescent="0.2">
      <c r="A10" s="276">
        <f>(C10&lt;&gt;"")*ROWS(B$5:B10)</f>
        <v>6</v>
      </c>
      <c r="B10" s="276" t="str">
        <f>IF(INICIO!B12="","",INICIO!C12)</f>
        <v>RECICLADOS</v>
      </c>
      <c r="C10" s="275" t="str">
        <f>IF(B10&lt;&gt;"",B10,IF(AND(B9&lt;&gt;"",B10="",MOD(ROWS(B$5:B10),2)=0),"DESCANSA",""))</f>
        <v>RECICLADOS</v>
      </c>
      <c r="D10" s="274">
        <f t="shared" si="0"/>
        <v>6</v>
      </c>
      <c r="E10" s="280" t="str">
        <f t="shared" si="1"/>
        <v>COCODRILOS-SANTA ANA</v>
      </c>
      <c r="F10" s="280" t="str">
        <f t="shared" si="1"/>
        <v>DESCANSA-RECICLADOS</v>
      </c>
      <c r="G10" s="280" t="str">
        <f t="shared" si="1"/>
        <v>TALENTO HUMANO-CIVIL Y MERCANTIL</v>
      </c>
      <c r="H10" s="280" t="str">
        <f t="shared" si="1"/>
        <v>DDTI-MVP</v>
      </c>
      <c r="I10" s="280" t="str">
        <f t="shared" si="1"/>
        <v/>
      </c>
      <c r="J10" s="280" t="str">
        <f t="shared" si="1"/>
        <v/>
      </c>
      <c r="K10" s="280" t="str">
        <f t="shared" si="1"/>
        <v/>
      </c>
      <c r="L10" s="280" t="str">
        <f t="shared" si="1"/>
        <v/>
      </c>
      <c r="M10" s="280" t="str">
        <f t="shared" si="1"/>
        <v/>
      </c>
      <c r="N10" s="280" t="str">
        <f t="shared" si="1"/>
        <v/>
      </c>
      <c r="O10" s="280" t="str">
        <f t="shared" si="1"/>
        <v/>
      </c>
      <c r="P10" s="280" t="str">
        <f t="shared" si="1"/>
        <v/>
      </c>
      <c r="Q10" s="279"/>
      <c r="R10" s="272">
        <f t="shared" si="2"/>
        <v>0</v>
      </c>
      <c r="S10" s="272">
        <f t="shared" si="3"/>
        <v>0</v>
      </c>
      <c r="T10" s="271">
        <f t="shared" si="4"/>
        <v>8</v>
      </c>
      <c r="V10" s="278"/>
      <c r="W10" s="277"/>
      <c r="X10" s="278"/>
      <c r="Y10" s="277"/>
      <c r="Z10" s="278"/>
      <c r="AA10" s="277"/>
      <c r="AB10" s="278"/>
      <c r="AC10" s="277"/>
      <c r="AD10" s="278"/>
      <c r="AE10" s="277"/>
      <c r="AF10" s="278"/>
      <c r="AG10" s="277"/>
      <c r="AH10" s="278"/>
      <c r="AI10" s="277"/>
      <c r="AJ10" s="278"/>
      <c r="AK10" s="277"/>
      <c r="AL10" s="278"/>
      <c r="AM10" s="277"/>
      <c r="AN10" s="278"/>
      <c r="AO10" s="277"/>
      <c r="AP10" s="278"/>
      <c r="AQ10" s="277"/>
      <c r="AR10" s="278"/>
      <c r="AS10" s="277"/>
      <c r="AT10" s="278"/>
      <c r="AU10" s="277"/>
      <c r="AV10" s="278"/>
      <c r="AW10" s="277"/>
      <c r="AX10" s="278"/>
      <c r="AY10" s="277"/>
      <c r="AZ10" s="278"/>
      <c r="BA10" s="277"/>
      <c r="BB10" s="278"/>
      <c r="BC10" s="277"/>
      <c r="BD10" s="278"/>
      <c r="BE10" s="277">
        <v>2</v>
      </c>
      <c r="BF10" s="278"/>
      <c r="BG10" s="277">
        <v>2</v>
      </c>
      <c r="BH10" s="278"/>
      <c r="BI10" s="277">
        <v>6</v>
      </c>
      <c r="BJ10" s="278"/>
      <c r="BK10" s="277">
        <v>6</v>
      </c>
      <c r="BL10" s="278"/>
      <c r="BM10" s="277">
        <v>10</v>
      </c>
      <c r="BN10" s="278"/>
      <c r="BO10" s="277">
        <v>10</v>
      </c>
      <c r="BP10" s="230"/>
      <c r="BQ10" s="230"/>
      <c r="BR10" s="230"/>
      <c r="BS10" s="230">
        <v>5</v>
      </c>
      <c r="BT10" s="230"/>
      <c r="BU10" s="230"/>
      <c r="BV10" s="230"/>
      <c r="BW10" s="230"/>
    </row>
    <row r="11" spans="1:75" x14ac:dyDescent="0.2">
      <c r="A11" s="276">
        <f>(C11&lt;&gt;"")*ROWS(B$5:B11)</f>
        <v>7</v>
      </c>
      <c r="B11" s="276" t="str">
        <f>IF(INICIO!B13="","",INICIO!C13)</f>
        <v>SANTA ANA</v>
      </c>
      <c r="C11" s="275" t="str">
        <f>IF(B11&lt;&gt;"",B11,IF(AND(B10&lt;&gt;"",B11="",MOD(ROWS(B$5:B11),2)=0),"DESCANSA",""))</f>
        <v>SANTA ANA</v>
      </c>
      <c r="D11" s="274">
        <f t="shared" si="0"/>
        <v>7</v>
      </c>
      <c r="E11" s="280" t="str">
        <f t="shared" si="1"/>
        <v>COCODRILOS-DESCANSA</v>
      </c>
      <c r="F11" s="280" t="str">
        <f t="shared" si="1"/>
        <v>TALENTO HUMANO-SANTA ANA</v>
      </c>
      <c r="G11" s="280" t="str">
        <f t="shared" si="1"/>
        <v>DDTI-RECICLADOS</v>
      </c>
      <c r="H11" s="280" t="str">
        <f t="shared" si="1"/>
        <v>MVP-CIVIL Y MERCANTIL</v>
      </c>
      <c r="I11" s="280" t="str">
        <f t="shared" si="1"/>
        <v/>
      </c>
      <c r="J11" s="280" t="str">
        <f t="shared" si="1"/>
        <v/>
      </c>
      <c r="K11" s="280" t="str">
        <f t="shared" si="1"/>
        <v/>
      </c>
      <c r="L11" s="280" t="str">
        <f t="shared" si="1"/>
        <v/>
      </c>
      <c r="M11" s="280" t="str">
        <f t="shared" si="1"/>
        <v/>
      </c>
      <c r="N11" s="280" t="str">
        <f t="shared" si="1"/>
        <v/>
      </c>
      <c r="O11" s="280" t="str">
        <f t="shared" si="1"/>
        <v/>
      </c>
      <c r="P11" s="280" t="str">
        <f t="shared" si="1"/>
        <v/>
      </c>
      <c r="Q11" s="279"/>
      <c r="R11" s="272">
        <f t="shared" si="2"/>
        <v>0</v>
      </c>
      <c r="S11" s="272">
        <f t="shared" si="3"/>
        <v>0</v>
      </c>
      <c r="T11" s="271">
        <f t="shared" si="4"/>
        <v>8</v>
      </c>
      <c r="V11" s="278"/>
      <c r="W11" s="277"/>
      <c r="X11" s="278"/>
      <c r="Y11" s="277"/>
      <c r="Z11" s="278"/>
      <c r="AA11" s="277"/>
      <c r="AB11" s="278"/>
      <c r="AC11" s="277"/>
      <c r="AD11" s="278"/>
      <c r="AE11" s="277"/>
      <c r="AF11" s="278"/>
      <c r="AG11" s="277"/>
      <c r="AH11" s="278"/>
      <c r="AI11" s="277"/>
      <c r="AJ11" s="278"/>
      <c r="AK11" s="277"/>
      <c r="AL11" s="278"/>
      <c r="AM11" s="277"/>
      <c r="AN11" s="278"/>
      <c r="AO11" s="277"/>
      <c r="AP11" s="278"/>
      <c r="AQ11" s="277"/>
      <c r="AR11" s="278"/>
      <c r="AS11" s="277"/>
      <c r="AT11" s="278"/>
      <c r="AU11" s="277"/>
      <c r="AV11" s="278"/>
      <c r="AW11" s="277"/>
      <c r="AX11" s="278"/>
      <c r="AY11" s="277"/>
      <c r="AZ11" s="278"/>
      <c r="BA11" s="277"/>
      <c r="BB11" s="278"/>
      <c r="BC11" s="277"/>
      <c r="BD11" s="278"/>
      <c r="BE11" s="277">
        <v>4</v>
      </c>
      <c r="BF11" s="278"/>
      <c r="BG11" s="277">
        <v>4</v>
      </c>
      <c r="BH11" s="278"/>
      <c r="BI11" s="277">
        <v>8</v>
      </c>
      <c r="BJ11" s="278"/>
      <c r="BK11" s="277">
        <v>8</v>
      </c>
      <c r="BL11" s="278"/>
      <c r="BM11" s="277">
        <v>12</v>
      </c>
      <c r="BN11" s="278"/>
      <c r="BO11" s="277">
        <v>12</v>
      </c>
      <c r="BP11" s="230"/>
      <c r="BQ11" s="230"/>
      <c r="BR11" s="230"/>
      <c r="BS11" s="230">
        <v>6</v>
      </c>
      <c r="BT11" s="230"/>
      <c r="BU11" s="230"/>
      <c r="BV11" s="230"/>
      <c r="BW11" s="230"/>
    </row>
    <row r="12" spans="1:75" x14ac:dyDescent="0.2">
      <c r="A12" s="276">
        <f>(C12&lt;&gt;"")*ROWS(B$5:B12)</f>
        <v>8</v>
      </c>
      <c r="B12" s="276" t="str">
        <f>IF(INICIO!B14="","",INICIO!C14)</f>
        <v/>
      </c>
      <c r="C12" s="275" t="str">
        <f>IF(B12&lt;&gt;"",B12,IF(AND(B11&lt;&gt;"",B12="",MOD(ROWS(B$5:B12),2)=0),"DESCANSA",""))</f>
        <v>DESCANSA</v>
      </c>
      <c r="D12" s="274">
        <f t="shared" si="0"/>
        <v>0</v>
      </c>
      <c r="E12" s="280" t="str">
        <f t="shared" si="1"/>
        <v/>
      </c>
      <c r="F12" s="280" t="str">
        <f t="shared" si="1"/>
        <v/>
      </c>
      <c r="G12" s="280" t="str">
        <f t="shared" si="1"/>
        <v/>
      </c>
      <c r="H12" s="280" t="str">
        <f t="shared" si="1"/>
        <v/>
      </c>
      <c r="I12" s="280" t="str">
        <f t="shared" si="1"/>
        <v/>
      </c>
      <c r="J12" s="280" t="str">
        <f t="shared" si="1"/>
        <v/>
      </c>
      <c r="K12" s="280" t="str">
        <f t="shared" si="1"/>
        <v/>
      </c>
      <c r="L12" s="280" t="str">
        <f t="shared" si="1"/>
        <v/>
      </c>
      <c r="M12" s="280" t="str">
        <f t="shared" si="1"/>
        <v/>
      </c>
      <c r="N12" s="280" t="str">
        <f t="shared" si="1"/>
        <v/>
      </c>
      <c r="O12" s="280" t="str">
        <f t="shared" si="1"/>
        <v/>
      </c>
      <c r="P12" s="280" t="str">
        <f t="shared" si="1"/>
        <v/>
      </c>
      <c r="Q12" s="279"/>
      <c r="R12" s="272">
        <f t="shared" si="2"/>
        <v>0</v>
      </c>
      <c r="S12" s="272">
        <f t="shared" si="3"/>
        <v>0</v>
      </c>
      <c r="T12" s="271">
        <f t="shared" si="4"/>
        <v>8</v>
      </c>
      <c r="V12" s="278"/>
      <c r="W12" s="277"/>
      <c r="X12" s="278"/>
      <c r="Y12" s="277"/>
      <c r="Z12" s="278"/>
      <c r="AA12" s="277"/>
      <c r="AB12" s="278"/>
      <c r="AC12" s="277"/>
      <c r="AD12" s="278"/>
      <c r="AE12" s="277"/>
      <c r="AF12" s="278"/>
      <c r="AG12" s="277"/>
      <c r="AH12" s="278"/>
      <c r="AI12" s="277"/>
      <c r="AJ12" s="278"/>
      <c r="AK12" s="277"/>
      <c r="AL12" s="278"/>
      <c r="AM12" s="277"/>
      <c r="AN12" s="278"/>
      <c r="AO12" s="277"/>
      <c r="AP12" s="278"/>
      <c r="AQ12" s="277"/>
      <c r="AR12" s="278"/>
      <c r="AS12" s="277"/>
      <c r="AT12" s="278"/>
      <c r="AU12" s="277"/>
      <c r="AV12" s="278"/>
      <c r="AW12" s="277"/>
      <c r="AX12" s="278"/>
      <c r="AY12" s="277"/>
      <c r="AZ12" s="278"/>
      <c r="BA12" s="277">
        <v>2</v>
      </c>
      <c r="BB12" s="278"/>
      <c r="BC12" s="277">
        <v>2</v>
      </c>
      <c r="BD12" s="278"/>
      <c r="BE12" s="277">
        <v>6</v>
      </c>
      <c r="BF12" s="278"/>
      <c r="BG12" s="277">
        <v>6</v>
      </c>
      <c r="BH12" s="278"/>
      <c r="BI12" s="277">
        <v>10</v>
      </c>
      <c r="BJ12" s="278"/>
      <c r="BK12" s="277">
        <v>10</v>
      </c>
      <c r="BL12" s="278"/>
      <c r="BM12" s="277">
        <v>14</v>
      </c>
      <c r="BN12" s="278"/>
      <c r="BO12" s="277">
        <v>14</v>
      </c>
      <c r="BP12" s="230"/>
      <c r="BQ12" s="230"/>
      <c r="BR12" s="230"/>
      <c r="BS12" s="230">
        <v>7</v>
      </c>
      <c r="BT12" s="230"/>
      <c r="BU12" s="230"/>
      <c r="BV12" s="230"/>
      <c r="BW12" s="230"/>
    </row>
    <row r="13" spans="1:75" x14ac:dyDescent="0.2">
      <c r="A13" s="276">
        <f>(C13&lt;&gt;"")*ROWS(B$5:B13)</f>
        <v>0</v>
      </c>
      <c r="B13" s="276" t="str">
        <f>IF(INICIO!B15="","",INICIO!C15)</f>
        <v/>
      </c>
      <c r="C13" s="275" t="str">
        <f>IF(B13&lt;&gt;"",B13,IF(AND(B12&lt;&gt;"",B13="",MOD(ROWS(B$5:B13),2)=0),"DESCANSA",""))</f>
        <v/>
      </c>
      <c r="D13" s="274">
        <f t="shared" si="0"/>
        <v>0</v>
      </c>
      <c r="E13" s="280" t="str">
        <f t="shared" si="1"/>
        <v/>
      </c>
      <c r="F13" s="280" t="str">
        <f t="shared" si="1"/>
        <v/>
      </c>
      <c r="G13" s="280" t="str">
        <f t="shared" si="1"/>
        <v/>
      </c>
      <c r="H13" s="280" t="str">
        <f t="shared" si="1"/>
        <v/>
      </c>
      <c r="I13" s="280" t="str">
        <f t="shared" si="1"/>
        <v/>
      </c>
      <c r="J13" s="280" t="str">
        <f t="shared" si="1"/>
        <v/>
      </c>
      <c r="K13" s="280" t="str">
        <f t="shared" si="1"/>
        <v/>
      </c>
      <c r="L13" s="280" t="str">
        <f t="shared" si="1"/>
        <v/>
      </c>
      <c r="M13" s="280" t="str">
        <f t="shared" si="1"/>
        <v/>
      </c>
      <c r="N13" s="280" t="str">
        <f t="shared" si="1"/>
        <v/>
      </c>
      <c r="O13" s="280" t="str">
        <f t="shared" si="1"/>
        <v/>
      </c>
      <c r="P13" s="280" t="str">
        <f t="shared" si="1"/>
        <v/>
      </c>
      <c r="Q13" s="279"/>
      <c r="R13" s="272">
        <f t="shared" si="2"/>
        <v>0</v>
      </c>
      <c r="S13" s="272">
        <f t="shared" si="3"/>
        <v>0</v>
      </c>
      <c r="T13" s="271">
        <f t="shared" si="4"/>
        <v>8</v>
      </c>
      <c r="V13" s="278"/>
      <c r="W13" s="277"/>
      <c r="X13" s="278"/>
      <c r="Y13" s="277"/>
      <c r="Z13" s="278"/>
      <c r="AA13" s="277"/>
      <c r="AB13" s="278"/>
      <c r="AC13" s="277"/>
      <c r="AD13" s="278"/>
      <c r="AE13" s="277"/>
      <c r="AF13" s="278"/>
      <c r="AG13" s="277"/>
      <c r="AH13" s="278"/>
      <c r="AI13" s="277"/>
      <c r="AJ13" s="278"/>
      <c r="AK13" s="277"/>
      <c r="AL13" s="278"/>
      <c r="AM13" s="277"/>
      <c r="AN13" s="278"/>
      <c r="AO13" s="277"/>
      <c r="AP13" s="278"/>
      <c r="AQ13" s="277"/>
      <c r="AR13" s="278"/>
      <c r="AS13" s="277"/>
      <c r="AT13" s="278"/>
      <c r="AU13" s="277"/>
      <c r="AV13" s="278"/>
      <c r="AW13" s="277"/>
      <c r="AX13" s="278"/>
      <c r="AY13" s="277"/>
      <c r="AZ13" s="278"/>
      <c r="BA13" s="277">
        <v>4</v>
      </c>
      <c r="BB13" s="278"/>
      <c r="BC13" s="277">
        <v>4</v>
      </c>
      <c r="BD13" s="278"/>
      <c r="BE13" s="277">
        <v>8</v>
      </c>
      <c r="BF13" s="278"/>
      <c r="BG13" s="277">
        <v>8</v>
      </c>
      <c r="BH13" s="278"/>
      <c r="BI13" s="277">
        <v>12</v>
      </c>
      <c r="BJ13" s="278"/>
      <c r="BK13" s="277">
        <v>12</v>
      </c>
      <c r="BL13" s="278"/>
      <c r="BM13" s="277">
        <v>16</v>
      </c>
      <c r="BN13" s="278"/>
      <c r="BO13" s="277">
        <v>16</v>
      </c>
      <c r="BP13" s="230"/>
      <c r="BQ13" s="230"/>
      <c r="BR13" s="230"/>
      <c r="BS13" s="230">
        <v>8</v>
      </c>
      <c r="BT13" s="230"/>
      <c r="BU13" s="230"/>
      <c r="BV13" s="230"/>
      <c r="BW13" s="230"/>
    </row>
    <row r="14" spans="1:75" x14ac:dyDescent="0.2">
      <c r="A14" s="276">
        <f>(C14&lt;&gt;"")*ROWS(B$5:B14)</f>
        <v>0</v>
      </c>
      <c r="B14" s="276" t="str">
        <f>IF(INICIO!B16="","",INICIO!C16)</f>
        <v/>
      </c>
      <c r="C14" s="275" t="str">
        <f>IF(B14&lt;&gt;"",B14,IF(AND(B13&lt;&gt;"",B14="",MOD(ROWS(B$5:B14),2)=0),"DESCANSA",""))</f>
        <v/>
      </c>
      <c r="D14" s="274">
        <f t="shared" si="0"/>
        <v>0</v>
      </c>
      <c r="E14" s="280" t="str">
        <f t="shared" si="1"/>
        <v/>
      </c>
      <c r="F14" s="280" t="str">
        <f t="shared" si="1"/>
        <v/>
      </c>
      <c r="G14" s="280" t="str">
        <f t="shared" si="1"/>
        <v/>
      </c>
      <c r="H14" s="280" t="str">
        <f t="shared" si="1"/>
        <v/>
      </c>
      <c r="I14" s="280" t="str">
        <f t="shared" si="1"/>
        <v/>
      </c>
      <c r="J14" s="280" t="str">
        <f t="shared" si="1"/>
        <v/>
      </c>
      <c r="K14" s="280" t="str">
        <f t="shared" si="1"/>
        <v/>
      </c>
      <c r="L14" s="280" t="str">
        <f t="shared" si="1"/>
        <v/>
      </c>
      <c r="M14" s="280" t="str">
        <f t="shared" si="1"/>
        <v/>
      </c>
      <c r="N14" s="280" t="str">
        <f t="shared" si="1"/>
        <v/>
      </c>
      <c r="O14" s="280" t="str">
        <f t="shared" si="1"/>
        <v/>
      </c>
      <c r="P14" s="280" t="str">
        <f t="shared" si="1"/>
        <v/>
      </c>
      <c r="Q14" s="279"/>
      <c r="R14" s="272">
        <f t="shared" si="2"/>
        <v>0</v>
      </c>
      <c r="S14" s="272">
        <f t="shared" si="3"/>
        <v>0</v>
      </c>
      <c r="T14" s="271">
        <f t="shared" si="4"/>
        <v>8</v>
      </c>
      <c r="V14" s="278"/>
      <c r="W14" s="277"/>
      <c r="X14" s="278"/>
      <c r="Y14" s="277"/>
      <c r="Z14" s="278"/>
      <c r="AA14" s="277"/>
      <c r="AB14" s="278"/>
      <c r="AC14" s="277"/>
      <c r="AD14" s="278"/>
      <c r="AE14" s="277"/>
      <c r="AF14" s="278"/>
      <c r="AG14" s="277"/>
      <c r="AH14" s="278"/>
      <c r="AI14" s="277"/>
      <c r="AJ14" s="278"/>
      <c r="AK14" s="277"/>
      <c r="AL14" s="278"/>
      <c r="AM14" s="277"/>
      <c r="AN14" s="278"/>
      <c r="AO14" s="277"/>
      <c r="AP14" s="278"/>
      <c r="AQ14" s="277"/>
      <c r="AR14" s="278"/>
      <c r="AS14" s="277"/>
      <c r="AT14" s="278"/>
      <c r="AU14" s="277"/>
      <c r="AV14" s="278"/>
      <c r="AW14" s="277">
        <v>2</v>
      </c>
      <c r="AX14" s="278"/>
      <c r="AY14" s="277">
        <v>2</v>
      </c>
      <c r="AZ14" s="278"/>
      <c r="BA14" s="277">
        <v>6</v>
      </c>
      <c r="BB14" s="278"/>
      <c r="BC14" s="277">
        <v>6</v>
      </c>
      <c r="BD14" s="278"/>
      <c r="BE14" s="277">
        <v>10</v>
      </c>
      <c r="BF14" s="278"/>
      <c r="BG14" s="277">
        <v>10</v>
      </c>
      <c r="BH14" s="278"/>
      <c r="BI14" s="277">
        <v>14</v>
      </c>
      <c r="BJ14" s="278"/>
      <c r="BK14" s="277">
        <v>14</v>
      </c>
      <c r="BL14" s="278"/>
      <c r="BM14" s="277">
        <v>18</v>
      </c>
      <c r="BN14" s="278"/>
      <c r="BO14" s="277">
        <v>18</v>
      </c>
      <c r="BP14" s="230"/>
      <c r="BQ14" s="230"/>
      <c r="BR14" s="230"/>
      <c r="BS14" s="230">
        <v>9</v>
      </c>
      <c r="BT14" s="230"/>
      <c r="BU14" s="230"/>
      <c r="BV14" s="230"/>
      <c r="BW14" s="230"/>
    </row>
    <row r="15" spans="1:75" x14ac:dyDescent="0.2">
      <c r="A15" s="276">
        <f>(C15&lt;&gt;"")*ROWS(B$5:B15)</f>
        <v>0</v>
      </c>
      <c r="B15" s="276" t="str">
        <f>IF(INICIO!B17="","",INICIO!C17)</f>
        <v/>
      </c>
      <c r="C15" s="275" t="str">
        <f>IF(B15&lt;&gt;"",B15,IF(AND(B14&lt;&gt;"",B15="",MOD(ROWS(B$5:B15),2)=0),"DESCANSA",""))</f>
        <v/>
      </c>
      <c r="D15" s="274">
        <f t="shared" si="0"/>
        <v>0</v>
      </c>
      <c r="E15" s="280" t="str">
        <f t="shared" ref="E15:P27" si="5">IF(AND(E$3,$A15,$A15&lt;$B$1),INDEX($C$4:$C$30,MATCH(E$3+(E$3&gt;1)*$A15-(($B$1-1)*((E$3+$A15)&gt;$B$1)),$A$4:$A$31,))&amp;"-"&amp;INDEX($C$4:$C$30,MATCH(E$3+$A15-(E$3&gt;1)*(E$3+(E$3-2))+(($B$1-1)*(E$3+$A15-(E$3+(E$3-2))&lt;2)),$A$4:$A$31,)),"")</f>
        <v/>
      </c>
      <c r="F15" s="280" t="str">
        <f t="shared" si="5"/>
        <v/>
      </c>
      <c r="G15" s="280" t="str">
        <f t="shared" si="5"/>
        <v/>
      </c>
      <c r="H15" s="280" t="str">
        <f t="shared" si="5"/>
        <v/>
      </c>
      <c r="I15" s="280" t="str">
        <f t="shared" si="5"/>
        <v/>
      </c>
      <c r="J15" s="280" t="str">
        <f t="shared" si="5"/>
        <v/>
      </c>
      <c r="K15" s="280" t="str">
        <f t="shared" si="5"/>
        <v/>
      </c>
      <c r="L15" s="280" t="str">
        <f t="shared" si="5"/>
        <v/>
      </c>
      <c r="M15" s="280" t="str">
        <f t="shared" si="5"/>
        <v/>
      </c>
      <c r="N15" s="280" t="str">
        <f t="shared" si="5"/>
        <v/>
      </c>
      <c r="O15" s="280" t="str">
        <f t="shared" si="5"/>
        <v/>
      </c>
      <c r="P15" s="280" t="str">
        <f t="shared" si="5"/>
        <v/>
      </c>
      <c r="Q15" s="279"/>
      <c r="R15" s="272">
        <f t="shared" si="2"/>
        <v>0</v>
      </c>
      <c r="S15" s="272">
        <f t="shared" si="3"/>
        <v>0</v>
      </c>
      <c r="T15" s="271">
        <f t="shared" si="4"/>
        <v>8</v>
      </c>
      <c r="V15" s="278"/>
      <c r="W15" s="277"/>
      <c r="X15" s="278"/>
      <c r="Y15" s="277"/>
      <c r="Z15" s="278"/>
      <c r="AA15" s="277"/>
      <c r="AB15" s="278"/>
      <c r="AC15" s="277"/>
      <c r="AD15" s="278"/>
      <c r="AE15" s="277"/>
      <c r="AF15" s="278"/>
      <c r="AG15" s="277"/>
      <c r="AH15" s="278"/>
      <c r="AI15" s="277"/>
      <c r="AJ15" s="278"/>
      <c r="AK15" s="277"/>
      <c r="AL15" s="278"/>
      <c r="AM15" s="277"/>
      <c r="AN15" s="278"/>
      <c r="AO15" s="277"/>
      <c r="AP15" s="278"/>
      <c r="AQ15" s="277"/>
      <c r="AR15" s="278"/>
      <c r="AS15" s="277"/>
      <c r="AT15" s="278"/>
      <c r="AU15" s="277"/>
      <c r="AV15" s="278"/>
      <c r="AW15" s="277">
        <v>4</v>
      </c>
      <c r="AX15" s="278"/>
      <c r="AY15" s="277">
        <v>4</v>
      </c>
      <c r="AZ15" s="278"/>
      <c r="BA15" s="277">
        <v>8</v>
      </c>
      <c r="BB15" s="278"/>
      <c r="BC15" s="277">
        <v>8</v>
      </c>
      <c r="BD15" s="278"/>
      <c r="BE15" s="277">
        <v>12</v>
      </c>
      <c r="BF15" s="278"/>
      <c r="BG15" s="277">
        <v>12</v>
      </c>
      <c r="BH15" s="278"/>
      <c r="BI15" s="277">
        <v>16</v>
      </c>
      <c r="BJ15" s="278"/>
      <c r="BK15" s="277">
        <v>16</v>
      </c>
      <c r="BL15" s="278"/>
      <c r="BM15" s="277">
        <v>20</v>
      </c>
      <c r="BN15" s="278"/>
      <c r="BO15" s="277">
        <v>20</v>
      </c>
      <c r="BP15" s="230"/>
      <c r="BQ15" s="230"/>
      <c r="BR15" s="230"/>
      <c r="BS15" s="230">
        <v>10</v>
      </c>
      <c r="BT15" s="230"/>
      <c r="BU15" s="230"/>
      <c r="BV15" s="230"/>
      <c r="BW15" s="230"/>
    </row>
    <row r="16" spans="1:75" x14ac:dyDescent="0.2">
      <c r="A16" s="276">
        <f>(C16&lt;&gt;"")*ROWS(B$5:B16)</f>
        <v>0</v>
      </c>
      <c r="B16" s="276" t="str">
        <f>IF(INICIO!B18="","",INICIO!C18)</f>
        <v/>
      </c>
      <c r="C16" s="275" t="str">
        <f>IF(B16&lt;&gt;"",B16,IF(AND(B15&lt;&gt;"",B16="",MOD(ROWS(B$5:B16),2)=0),"DESCANSA",""))</f>
        <v/>
      </c>
      <c r="D16" s="274">
        <f t="shared" si="0"/>
        <v>0</v>
      </c>
      <c r="E16" s="280" t="str">
        <f t="shared" si="5"/>
        <v/>
      </c>
      <c r="F16" s="280" t="str">
        <f t="shared" si="5"/>
        <v/>
      </c>
      <c r="G16" s="280" t="str">
        <f t="shared" si="5"/>
        <v/>
      </c>
      <c r="H16" s="280" t="str">
        <f t="shared" si="5"/>
        <v/>
      </c>
      <c r="I16" s="280" t="str">
        <f t="shared" si="5"/>
        <v/>
      </c>
      <c r="J16" s="280" t="str">
        <f t="shared" si="5"/>
        <v/>
      </c>
      <c r="K16" s="280" t="str">
        <f t="shared" si="5"/>
        <v/>
      </c>
      <c r="L16" s="280" t="str">
        <f t="shared" si="5"/>
        <v/>
      </c>
      <c r="M16" s="280" t="str">
        <f t="shared" si="5"/>
        <v/>
      </c>
      <c r="N16" s="280" t="str">
        <f t="shared" si="5"/>
        <v/>
      </c>
      <c r="O16" s="280" t="str">
        <f t="shared" si="5"/>
        <v/>
      </c>
      <c r="P16" s="280" t="str">
        <f t="shared" si="5"/>
        <v/>
      </c>
      <c r="Q16" s="279"/>
      <c r="R16" s="272">
        <f t="shared" si="2"/>
        <v>0</v>
      </c>
      <c r="S16" s="272">
        <f t="shared" si="3"/>
        <v>0</v>
      </c>
      <c r="T16" s="271">
        <f t="shared" si="4"/>
        <v>8</v>
      </c>
      <c r="V16" s="278"/>
      <c r="W16" s="277"/>
      <c r="X16" s="278"/>
      <c r="Y16" s="277"/>
      <c r="Z16" s="278"/>
      <c r="AA16" s="277"/>
      <c r="AB16" s="278"/>
      <c r="AC16" s="277"/>
      <c r="AD16" s="278"/>
      <c r="AE16" s="277"/>
      <c r="AF16" s="278"/>
      <c r="AG16" s="277"/>
      <c r="AH16" s="278"/>
      <c r="AI16" s="277"/>
      <c r="AJ16" s="278"/>
      <c r="AK16" s="277"/>
      <c r="AL16" s="278"/>
      <c r="AM16" s="277"/>
      <c r="AN16" s="278"/>
      <c r="AO16" s="277"/>
      <c r="AP16" s="278"/>
      <c r="AQ16" s="277"/>
      <c r="AR16" s="278"/>
      <c r="AS16" s="277">
        <v>2</v>
      </c>
      <c r="AT16" s="278"/>
      <c r="AU16" s="277">
        <v>2</v>
      </c>
      <c r="AV16" s="278"/>
      <c r="AW16" s="277">
        <v>6</v>
      </c>
      <c r="AX16" s="278"/>
      <c r="AY16" s="277">
        <v>6</v>
      </c>
      <c r="AZ16" s="278"/>
      <c r="BA16" s="277">
        <v>10</v>
      </c>
      <c r="BB16" s="278"/>
      <c r="BC16" s="277">
        <v>10</v>
      </c>
      <c r="BD16" s="278"/>
      <c r="BE16" s="277">
        <v>14</v>
      </c>
      <c r="BF16" s="278"/>
      <c r="BG16" s="277">
        <v>14</v>
      </c>
      <c r="BH16" s="278"/>
      <c r="BI16" s="277">
        <v>18</v>
      </c>
      <c r="BJ16" s="278"/>
      <c r="BK16" s="277">
        <v>18</v>
      </c>
      <c r="BL16" s="278"/>
      <c r="BM16" s="277">
        <v>22</v>
      </c>
      <c r="BN16" s="278"/>
      <c r="BO16" s="277">
        <v>22</v>
      </c>
      <c r="BP16" s="230"/>
      <c r="BQ16" s="230"/>
      <c r="BR16" s="230"/>
      <c r="BS16" s="230">
        <v>11</v>
      </c>
      <c r="BT16" s="230"/>
      <c r="BU16" s="230"/>
      <c r="BV16" s="230"/>
      <c r="BW16" s="230"/>
    </row>
    <row r="17" spans="1:75" x14ac:dyDescent="0.2">
      <c r="A17" s="276">
        <f>(C17&lt;&gt;"")*ROWS(B$5:B17)</f>
        <v>0</v>
      </c>
      <c r="B17" s="276" t="str">
        <f>IF(INICIO!B19="","",INICIO!C19)</f>
        <v/>
      </c>
      <c r="C17" s="275" t="str">
        <f>IF(B17&lt;&gt;"",B17,IF(AND(B16&lt;&gt;"",B17="",MOD(ROWS(B$5:B17),2)=0),"DESCANSA",""))</f>
        <v/>
      </c>
      <c r="D17" s="274">
        <f t="shared" si="0"/>
        <v>0</v>
      </c>
      <c r="E17" s="280" t="str">
        <f t="shared" si="5"/>
        <v/>
      </c>
      <c r="F17" s="280" t="str">
        <f t="shared" si="5"/>
        <v/>
      </c>
      <c r="G17" s="280" t="str">
        <f t="shared" si="5"/>
        <v/>
      </c>
      <c r="H17" s="280" t="str">
        <f t="shared" si="5"/>
        <v/>
      </c>
      <c r="I17" s="280" t="str">
        <f t="shared" si="5"/>
        <v/>
      </c>
      <c r="J17" s="280" t="str">
        <f t="shared" si="5"/>
        <v/>
      </c>
      <c r="K17" s="280" t="str">
        <f t="shared" si="5"/>
        <v/>
      </c>
      <c r="L17" s="280" t="str">
        <f t="shared" si="5"/>
        <v/>
      </c>
      <c r="M17" s="280" t="str">
        <f t="shared" si="5"/>
        <v/>
      </c>
      <c r="N17" s="280" t="str">
        <f t="shared" si="5"/>
        <v/>
      </c>
      <c r="O17" s="280" t="str">
        <f t="shared" si="5"/>
        <v/>
      </c>
      <c r="P17" s="280" t="str">
        <f t="shared" si="5"/>
        <v/>
      </c>
      <c r="Q17" s="279"/>
      <c r="R17" s="272">
        <f t="shared" si="2"/>
        <v>0</v>
      </c>
      <c r="S17" s="272">
        <f t="shared" si="3"/>
        <v>0</v>
      </c>
      <c r="T17" s="271">
        <f t="shared" si="4"/>
        <v>8</v>
      </c>
      <c r="V17" s="278"/>
      <c r="W17" s="277"/>
      <c r="X17" s="278"/>
      <c r="Y17" s="277"/>
      <c r="Z17" s="278"/>
      <c r="AA17" s="277"/>
      <c r="AB17" s="278"/>
      <c r="AC17" s="277"/>
      <c r="AD17" s="278"/>
      <c r="AE17" s="277"/>
      <c r="AF17" s="278"/>
      <c r="AG17" s="277"/>
      <c r="AH17" s="278"/>
      <c r="AI17" s="277"/>
      <c r="AJ17" s="278"/>
      <c r="AK17" s="277"/>
      <c r="AL17" s="278"/>
      <c r="AM17" s="277"/>
      <c r="AN17" s="278"/>
      <c r="AO17" s="277"/>
      <c r="AP17" s="278"/>
      <c r="AQ17" s="277"/>
      <c r="AR17" s="278"/>
      <c r="AS17" s="277">
        <v>4</v>
      </c>
      <c r="AT17" s="278"/>
      <c r="AU17" s="277">
        <v>4</v>
      </c>
      <c r="AV17" s="278"/>
      <c r="AW17" s="277">
        <v>8</v>
      </c>
      <c r="AX17" s="278"/>
      <c r="AY17" s="277">
        <v>8</v>
      </c>
      <c r="AZ17" s="278"/>
      <c r="BA17" s="277">
        <v>12</v>
      </c>
      <c r="BB17" s="278"/>
      <c r="BC17" s="277">
        <v>12</v>
      </c>
      <c r="BD17" s="278"/>
      <c r="BE17" s="277">
        <v>16</v>
      </c>
      <c r="BF17" s="278"/>
      <c r="BG17" s="277">
        <v>16</v>
      </c>
      <c r="BH17" s="278"/>
      <c r="BI17" s="277">
        <v>20</v>
      </c>
      <c r="BJ17" s="278"/>
      <c r="BK17" s="277">
        <v>20</v>
      </c>
      <c r="BL17" s="278">
        <v>1</v>
      </c>
      <c r="BM17" s="277"/>
      <c r="BN17" s="278">
        <v>1</v>
      </c>
      <c r="BO17" s="277"/>
      <c r="BP17" s="230"/>
      <c r="BQ17" s="230"/>
      <c r="BR17" s="230"/>
      <c r="BS17" s="230">
        <v>12</v>
      </c>
      <c r="BT17" s="230"/>
      <c r="BU17" s="230"/>
      <c r="BV17" s="230"/>
      <c r="BW17" s="230"/>
    </row>
    <row r="18" spans="1:75" x14ac:dyDescent="0.2">
      <c r="A18" s="276">
        <f>(C18&lt;&gt;"")*ROWS(B$5:B18)</f>
        <v>0</v>
      </c>
      <c r="B18" s="276" t="str">
        <f>IF(INICIO!B20="","",INICIO!C20)</f>
        <v/>
      </c>
      <c r="C18" s="275" t="str">
        <f>IF(B18&lt;&gt;"",B18,IF(AND(B17&lt;&gt;"",B18="",MOD(ROWS(B$5:B18),2)=0),"DESCANSA",""))</f>
        <v/>
      </c>
      <c r="D18" s="274">
        <f t="shared" si="0"/>
        <v>0</v>
      </c>
      <c r="E18" s="280" t="str">
        <f t="shared" si="5"/>
        <v/>
      </c>
      <c r="F18" s="280" t="str">
        <f t="shared" si="5"/>
        <v/>
      </c>
      <c r="G18" s="280" t="str">
        <f t="shared" si="5"/>
        <v/>
      </c>
      <c r="H18" s="280" t="str">
        <f t="shared" si="5"/>
        <v/>
      </c>
      <c r="I18" s="280" t="str">
        <f t="shared" si="5"/>
        <v/>
      </c>
      <c r="J18" s="280" t="str">
        <f t="shared" si="5"/>
        <v/>
      </c>
      <c r="K18" s="280" t="str">
        <f t="shared" si="5"/>
        <v/>
      </c>
      <c r="L18" s="280" t="str">
        <f t="shared" si="5"/>
        <v/>
      </c>
      <c r="M18" s="280" t="str">
        <f t="shared" si="5"/>
        <v/>
      </c>
      <c r="N18" s="280" t="str">
        <f t="shared" si="5"/>
        <v/>
      </c>
      <c r="O18" s="280" t="str">
        <f t="shared" si="5"/>
        <v/>
      </c>
      <c r="P18" s="280" t="str">
        <f t="shared" si="5"/>
        <v/>
      </c>
      <c r="Q18" s="279"/>
      <c r="R18" s="272">
        <f t="shared" si="2"/>
        <v>0</v>
      </c>
      <c r="S18" s="272">
        <f t="shared" si="3"/>
        <v>0</v>
      </c>
      <c r="T18" s="271">
        <f t="shared" si="4"/>
        <v>8</v>
      </c>
      <c r="V18" s="278"/>
      <c r="W18" s="277"/>
      <c r="X18" s="278"/>
      <c r="Y18" s="277"/>
      <c r="Z18" s="278"/>
      <c r="AA18" s="277"/>
      <c r="AB18" s="278"/>
      <c r="AC18" s="277"/>
      <c r="AD18" s="278"/>
      <c r="AE18" s="277"/>
      <c r="AF18" s="278"/>
      <c r="AG18" s="277"/>
      <c r="AH18" s="278"/>
      <c r="AI18" s="277"/>
      <c r="AJ18" s="278"/>
      <c r="AK18" s="277"/>
      <c r="AL18" s="278"/>
      <c r="AM18" s="277"/>
      <c r="AN18" s="278"/>
      <c r="AO18" s="277">
        <v>2</v>
      </c>
      <c r="AP18" s="278"/>
      <c r="AQ18" s="277">
        <v>2</v>
      </c>
      <c r="AR18" s="278"/>
      <c r="AS18" s="277">
        <v>6</v>
      </c>
      <c r="AT18" s="278"/>
      <c r="AU18" s="277">
        <v>6</v>
      </c>
      <c r="AV18" s="278"/>
      <c r="AW18" s="277">
        <v>10</v>
      </c>
      <c r="AX18" s="278"/>
      <c r="AY18" s="277">
        <v>10</v>
      </c>
      <c r="AZ18" s="278"/>
      <c r="BA18" s="277">
        <v>14</v>
      </c>
      <c r="BB18" s="278"/>
      <c r="BC18" s="277">
        <v>14</v>
      </c>
      <c r="BD18" s="278"/>
      <c r="BE18" s="277">
        <v>18</v>
      </c>
      <c r="BF18" s="278"/>
      <c r="BG18" s="277">
        <v>18</v>
      </c>
      <c r="BH18" s="278">
        <v>1</v>
      </c>
      <c r="BI18" s="277"/>
      <c r="BJ18" s="278">
        <v>1</v>
      </c>
      <c r="BK18" s="277"/>
      <c r="BL18" s="278">
        <v>3</v>
      </c>
      <c r="BM18" s="277"/>
      <c r="BN18" s="278">
        <v>3</v>
      </c>
      <c r="BO18" s="277"/>
      <c r="BP18" s="230"/>
      <c r="BQ18" s="230"/>
      <c r="BR18" s="230"/>
      <c r="BS18" s="230">
        <v>13</v>
      </c>
      <c r="BT18" s="230"/>
      <c r="BU18" s="230"/>
      <c r="BV18" s="230"/>
      <c r="BW18" s="230"/>
    </row>
    <row r="19" spans="1:75" x14ac:dyDescent="0.2">
      <c r="A19" s="276">
        <f>(C19&lt;&gt;"")*ROWS(B$5:B19)</f>
        <v>0</v>
      </c>
      <c r="B19" s="276" t="str">
        <f>IF(INICIO!B21="","",INICIO!C21)</f>
        <v/>
      </c>
      <c r="C19" s="275" t="str">
        <f>IF(B19&lt;&gt;"",B19,IF(AND(B18&lt;&gt;"",B19="",MOD(ROWS(B$5:B19),2)=0),"DESCANSA",""))</f>
        <v/>
      </c>
      <c r="D19" s="274">
        <f t="shared" si="0"/>
        <v>0</v>
      </c>
      <c r="E19" s="280" t="str">
        <f t="shared" si="5"/>
        <v/>
      </c>
      <c r="F19" s="280" t="str">
        <f t="shared" si="5"/>
        <v/>
      </c>
      <c r="G19" s="280" t="str">
        <f t="shared" si="5"/>
        <v/>
      </c>
      <c r="H19" s="280" t="str">
        <f t="shared" si="5"/>
        <v/>
      </c>
      <c r="I19" s="280" t="str">
        <f t="shared" si="5"/>
        <v/>
      </c>
      <c r="J19" s="280" t="str">
        <f t="shared" si="5"/>
        <v/>
      </c>
      <c r="K19" s="280" t="str">
        <f t="shared" si="5"/>
        <v/>
      </c>
      <c r="L19" s="280" t="str">
        <f t="shared" si="5"/>
        <v/>
      </c>
      <c r="M19" s="280" t="str">
        <f t="shared" si="5"/>
        <v/>
      </c>
      <c r="N19" s="280" t="str">
        <f t="shared" si="5"/>
        <v/>
      </c>
      <c r="O19" s="280" t="str">
        <f t="shared" si="5"/>
        <v/>
      </c>
      <c r="P19" s="280" t="str">
        <f t="shared" si="5"/>
        <v/>
      </c>
      <c r="Q19" s="279"/>
      <c r="R19" s="272">
        <f t="shared" si="2"/>
        <v>0</v>
      </c>
      <c r="S19" s="272">
        <f t="shared" si="3"/>
        <v>0</v>
      </c>
      <c r="T19" s="271">
        <f t="shared" si="4"/>
        <v>8</v>
      </c>
      <c r="V19" s="278"/>
      <c r="W19" s="277"/>
      <c r="X19" s="278"/>
      <c r="Y19" s="277"/>
      <c r="Z19" s="278"/>
      <c r="AA19" s="277"/>
      <c r="AB19" s="278"/>
      <c r="AC19" s="277"/>
      <c r="AD19" s="278"/>
      <c r="AE19" s="277"/>
      <c r="AF19" s="278"/>
      <c r="AG19" s="277"/>
      <c r="AH19" s="278"/>
      <c r="AI19" s="277"/>
      <c r="AJ19" s="278"/>
      <c r="AK19" s="277"/>
      <c r="AL19" s="278"/>
      <c r="AM19" s="277"/>
      <c r="AN19" s="278"/>
      <c r="AO19" s="277">
        <v>4</v>
      </c>
      <c r="AP19" s="278"/>
      <c r="AQ19" s="277">
        <v>4</v>
      </c>
      <c r="AR19" s="278"/>
      <c r="AS19" s="277">
        <v>8</v>
      </c>
      <c r="AT19" s="278"/>
      <c r="AU19" s="277">
        <v>8</v>
      </c>
      <c r="AV19" s="278"/>
      <c r="AW19" s="277">
        <v>12</v>
      </c>
      <c r="AX19" s="278"/>
      <c r="AY19" s="277">
        <v>12</v>
      </c>
      <c r="AZ19" s="278"/>
      <c r="BA19" s="277">
        <v>16</v>
      </c>
      <c r="BB19" s="278"/>
      <c r="BC19" s="277">
        <v>16</v>
      </c>
      <c r="BD19" s="278">
        <v>1</v>
      </c>
      <c r="BE19" s="277"/>
      <c r="BF19" s="278">
        <v>1</v>
      </c>
      <c r="BG19" s="277"/>
      <c r="BH19" s="278">
        <v>3</v>
      </c>
      <c r="BI19" s="277"/>
      <c r="BJ19" s="278">
        <v>3</v>
      </c>
      <c r="BK19" s="277"/>
      <c r="BL19" s="278">
        <v>5</v>
      </c>
      <c r="BM19" s="277"/>
      <c r="BN19" s="278">
        <v>5</v>
      </c>
      <c r="BO19" s="277"/>
      <c r="BP19" s="230"/>
      <c r="BQ19" s="230"/>
      <c r="BR19" s="230"/>
      <c r="BS19" s="230">
        <v>14</v>
      </c>
      <c r="BT19" s="230"/>
      <c r="BU19" s="230"/>
      <c r="BV19" s="230"/>
      <c r="BW19" s="230"/>
    </row>
    <row r="20" spans="1:75" x14ac:dyDescent="0.2">
      <c r="A20" s="276">
        <f>(C20&lt;&gt;"")*ROWS(B$5:B20)</f>
        <v>0</v>
      </c>
      <c r="B20" s="276" t="str">
        <f>IF(INICIO!B22="","",INICIO!C22)</f>
        <v/>
      </c>
      <c r="C20" s="275" t="str">
        <f>IF(B20&lt;&gt;"",B20,IF(AND(B19&lt;&gt;"",B20="",MOD(ROWS(B$5:B20),2)=0),"DESCANSA",""))</f>
        <v/>
      </c>
      <c r="D20" s="274">
        <f t="shared" si="0"/>
        <v>0</v>
      </c>
      <c r="E20" s="280" t="str">
        <f t="shared" si="5"/>
        <v/>
      </c>
      <c r="F20" s="280" t="str">
        <f t="shared" si="5"/>
        <v/>
      </c>
      <c r="G20" s="280" t="str">
        <f t="shared" si="5"/>
        <v/>
      </c>
      <c r="H20" s="280" t="str">
        <f t="shared" si="5"/>
        <v/>
      </c>
      <c r="I20" s="280" t="str">
        <f t="shared" si="5"/>
        <v/>
      </c>
      <c r="J20" s="280" t="str">
        <f t="shared" si="5"/>
        <v/>
      </c>
      <c r="K20" s="280" t="str">
        <f t="shared" si="5"/>
        <v/>
      </c>
      <c r="L20" s="280" t="str">
        <f t="shared" si="5"/>
        <v/>
      </c>
      <c r="M20" s="280" t="str">
        <f t="shared" si="5"/>
        <v/>
      </c>
      <c r="N20" s="280" t="str">
        <f t="shared" si="5"/>
        <v/>
      </c>
      <c r="O20" s="280" t="str">
        <f t="shared" si="5"/>
        <v/>
      </c>
      <c r="P20" s="280" t="str">
        <f t="shared" si="5"/>
        <v/>
      </c>
      <c r="Q20" s="279"/>
      <c r="R20" s="272">
        <f t="shared" si="2"/>
        <v>0</v>
      </c>
      <c r="S20" s="272">
        <f t="shared" si="3"/>
        <v>0</v>
      </c>
      <c r="T20" s="271">
        <f t="shared" si="4"/>
        <v>8</v>
      </c>
      <c r="V20" s="278"/>
      <c r="W20" s="277"/>
      <c r="X20" s="278"/>
      <c r="Y20" s="277"/>
      <c r="Z20" s="278"/>
      <c r="AA20" s="277"/>
      <c r="AB20" s="278"/>
      <c r="AC20" s="277"/>
      <c r="AD20" s="278"/>
      <c r="AE20" s="277"/>
      <c r="AF20" s="278"/>
      <c r="AG20" s="277"/>
      <c r="AH20" s="278"/>
      <c r="AI20" s="277"/>
      <c r="AJ20" s="278"/>
      <c r="AK20" s="277">
        <v>2</v>
      </c>
      <c r="AL20" s="278"/>
      <c r="AM20" s="277">
        <v>2</v>
      </c>
      <c r="AN20" s="278"/>
      <c r="AO20" s="277">
        <v>6</v>
      </c>
      <c r="AP20" s="278"/>
      <c r="AQ20" s="277">
        <v>6</v>
      </c>
      <c r="AR20" s="278"/>
      <c r="AS20" s="277">
        <v>10</v>
      </c>
      <c r="AT20" s="278"/>
      <c r="AU20" s="277">
        <v>10</v>
      </c>
      <c r="AV20" s="278"/>
      <c r="AW20" s="277">
        <v>14</v>
      </c>
      <c r="AX20" s="278"/>
      <c r="AY20" s="277">
        <v>14</v>
      </c>
      <c r="AZ20" s="278">
        <v>1</v>
      </c>
      <c r="BA20" s="277"/>
      <c r="BB20" s="278">
        <v>1</v>
      </c>
      <c r="BC20" s="277"/>
      <c r="BD20" s="278">
        <v>3</v>
      </c>
      <c r="BE20" s="277"/>
      <c r="BF20" s="278">
        <v>3</v>
      </c>
      <c r="BG20" s="277"/>
      <c r="BH20" s="278">
        <v>5</v>
      </c>
      <c r="BI20" s="277"/>
      <c r="BJ20" s="278">
        <v>5</v>
      </c>
      <c r="BK20" s="277"/>
      <c r="BL20" s="278">
        <v>7</v>
      </c>
      <c r="BM20" s="277"/>
      <c r="BN20" s="278">
        <v>7</v>
      </c>
      <c r="BO20" s="277"/>
      <c r="BP20" s="230"/>
      <c r="BQ20" s="230"/>
      <c r="BR20" s="230"/>
      <c r="BS20" s="230">
        <v>15</v>
      </c>
      <c r="BT20" s="230"/>
      <c r="BU20" s="230"/>
      <c r="BV20" s="230"/>
      <c r="BW20" s="230"/>
    </row>
    <row r="21" spans="1:75" x14ac:dyDescent="0.2">
      <c r="A21" s="276">
        <f>(C21&lt;&gt;"")*ROWS(B$5:B21)</f>
        <v>0</v>
      </c>
      <c r="B21" s="276" t="str">
        <f>IF(INICIO!B23="","",INICIO!C23)</f>
        <v/>
      </c>
      <c r="C21" s="275" t="str">
        <f>IF(B21&lt;&gt;"",B21,IF(AND(B20&lt;&gt;"",B21="",MOD(ROWS(B$5:B21),2)=0),"DESCANSA",""))</f>
        <v/>
      </c>
      <c r="D21" s="274">
        <f t="shared" si="0"/>
        <v>0</v>
      </c>
      <c r="E21" s="280" t="str">
        <f t="shared" si="5"/>
        <v/>
      </c>
      <c r="F21" s="280" t="str">
        <f t="shared" si="5"/>
        <v/>
      </c>
      <c r="G21" s="280" t="str">
        <f t="shared" si="5"/>
        <v/>
      </c>
      <c r="H21" s="280" t="str">
        <f t="shared" si="5"/>
        <v/>
      </c>
      <c r="I21" s="280" t="str">
        <f t="shared" si="5"/>
        <v/>
      </c>
      <c r="J21" s="280" t="str">
        <f t="shared" si="5"/>
        <v/>
      </c>
      <c r="K21" s="280" t="str">
        <f t="shared" si="5"/>
        <v/>
      </c>
      <c r="L21" s="280" t="str">
        <f t="shared" si="5"/>
        <v/>
      </c>
      <c r="M21" s="280" t="str">
        <f t="shared" si="5"/>
        <v/>
      </c>
      <c r="N21" s="280" t="str">
        <f t="shared" si="5"/>
        <v/>
      </c>
      <c r="O21" s="280" t="str">
        <f t="shared" si="5"/>
        <v/>
      </c>
      <c r="P21" s="280" t="str">
        <f t="shared" si="5"/>
        <v/>
      </c>
      <c r="Q21" s="279"/>
      <c r="R21" s="272">
        <f t="shared" si="2"/>
        <v>0</v>
      </c>
      <c r="S21" s="272">
        <f t="shared" si="3"/>
        <v>0</v>
      </c>
      <c r="T21" s="271">
        <f t="shared" si="4"/>
        <v>8</v>
      </c>
      <c r="V21" s="278"/>
      <c r="W21" s="277"/>
      <c r="X21" s="278"/>
      <c r="Y21" s="277"/>
      <c r="Z21" s="278"/>
      <c r="AA21" s="277"/>
      <c r="AB21" s="278"/>
      <c r="AC21" s="277"/>
      <c r="AD21" s="278"/>
      <c r="AE21" s="277"/>
      <c r="AF21" s="278"/>
      <c r="AG21" s="277"/>
      <c r="AH21" s="278"/>
      <c r="AI21" s="277"/>
      <c r="AJ21" s="278"/>
      <c r="AK21" s="277">
        <v>4</v>
      </c>
      <c r="AL21" s="278"/>
      <c r="AM21" s="277">
        <v>4</v>
      </c>
      <c r="AN21" s="278"/>
      <c r="AO21" s="277">
        <v>8</v>
      </c>
      <c r="AP21" s="278"/>
      <c r="AQ21" s="277">
        <v>8</v>
      </c>
      <c r="AR21" s="278"/>
      <c r="AS21" s="277">
        <v>12</v>
      </c>
      <c r="AT21" s="278"/>
      <c r="AU21" s="277">
        <v>12</v>
      </c>
      <c r="AV21" s="278">
        <v>1</v>
      </c>
      <c r="AW21" s="277"/>
      <c r="AX21" s="278">
        <v>1</v>
      </c>
      <c r="AY21" s="277"/>
      <c r="AZ21" s="278">
        <v>3</v>
      </c>
      <c r="BA21" s="277"/>
      <c r="BB21" s="278">
        <v>3</v>
      </c>
      <c r="BC21" s="277"/>
      <c r="BD21" s="278">
        <v>5</v>
      </c>
      <c r="BE21" s="277"/>
      <c r="BF21" s="278">
        <v>5</v>
      </c>
      <c r="BG21" s="277"/>
      <c r="BH21" s="278">
        <v>7</v>
      </c>
      <c r="BI21" s="277"/>
      <c r="BJ21" s="278">
        <v>7</v>
      </c>
      <c r="BK21" s="277"/>
      <c r="BL21" s="278">
        <v>9</v>
      </c>
      <c r="BM21" s="277"/>
      <c r="BN21" s="278">
        <v>9</v>
      </c>
      <c r="BO21" s="277"/>
      <c r="BP21" s="230"/>
      <c r="BQ21" s="230"/>
      <c r="BR21" s="230"/>
      <c r="BS21" s="230">
        <v>16</v>
      </c>
      <c r="BT21" s="230"/>
      <c r="BU21" s="230"/>
      <c r="BV21" s="230"/>
      <c r="BW21" s="230"/>
    </row>
    <row r="22" spans="1:75" x14ac:dyDescent="0.2">
      <c r="A22" s="276">
        <f>(C22&lt;&gt;"")*ROWS(B$5:B22)</f>
        <v>0</v>
      </c>
      <c r="B22" s="276" t="str">
        <f>IF(INICIO!B24="","",INICIO!C24)</f>
        <v/>
      </c>
      <c r="C22" s="275" t="str">
        <f>IF(B22&lt;&gt;"",B22,IF(AND(B21&lt;&gt;"",B22="",MOD(ROWS(B$5:B22),2)=0),"DESCANSA",""))</f>
        <v/>
      </c>
      <c r="D22" s="274">
        <f t="shared" si="0"/>
        <v>0</v>
      </c>
      <c r="E22" s="280" t="str">
        <f t="shared" si="5"/>
        <v/>
      </c>
      <c r="F22" s="280" t="str">
        <f t="shared" si="5"/>
        <v/>
      </c>
      <c r="G22" s="280" t="str">
        <f t="shared" si="5"/>
        <v/>
      </c>
      <c r="H22" s="280" t="str">
        <f t="shared" si="5"/>
        <v/>
      </c>
      <c r="I22" s="280" t="str">
        <f t="shared" si="5"/>
        <v/>
      </c>
      <c r="J22" s="280" t="str">
        <f t="shared" si="5"/>
        <v/>
      </c>
      <c r="K22" s="280" t="str">
        <f t="shared" si="5"/>
        <v/>
      </c>
      <c r="L22" s="280" t="str">
        <f t="shared" si="5"/>
        <v/>
      </c>
      <c r="M22" s="280" t="str">
        <f t="shared" si="5"/>
        <v/>
      </c>
      <c r="N22" s="280" t="str">
        <f t="shared" si="5"/>
        <v/>
      </c>
      <c r="O22" s="280" t="str">
        <f t="shared" si="5"/>
        <v/>
      </c>
      <c r="P22" s="280" t="str">
        <f t="shared" si="5"/>
        <v/>
      </c>
      <c r="Q22" s="279"/>
      <c r="R22" s="272">
        <f t="shared" si="2"/>
        <v>0</v>
      </c>
      <c r="S22" s="272">
        <f t="shared" si="3"/>
        <v>2</v>
      </c>
      <c r="T22" s="271">
        <f t="shared" si="4"/>
        <v>8</v>
      </c>
      <c r="V22" s="278"/>
      <c r="W22" s="277"/>
      <c r="X22" s="278"/>
      <c r="Y22" s="277"/>
      <c r="Z22" s="278"/>
      <c r="AA22" s="277"/>
      <c r="AB22" s="278"/>
      <c r="AC22" s="277"/>
      <c r="AD22" s="278"/>
      <c r="AE22" s="277"/>
      <c r="AF22" s="278"/>
      <c r="AG22" s="277">
        <v>2</v>
      </c>
      <c r="AH22" s="278"/>
      <c r="AI22" s="277">
        <v>2</v>
      </c>
      <c r="AJ22" s="278"/>
      <c r="AK22" s="277">
        <v>6</v>
      </c>
      <c r="AL22" s="278"/>
      <c r="AM22" s="277">
        <v>6</v>
      </c>
      <c r="AN22" s="278"/>
      <c r="AO22" s="277">
        <v>10</v>
      </c>
      <c r="AP22" s="278"/>
      <c r="AQ22" s="277">
        <v>10</v>
      </c>
      <c r="AR22" s="278">
        <v>1</v>
      </c>
      <c r="AS22" s="277"/>
      <c r="AT22" s="278">
        <v>1</v>
      </c>
      <c r="AU22" s="277"/>
      <c r="AV22" s="278">
        <v>3</v>
      </c>
      <c r="AW22" s="277"/>
      <c r="AX22" s="278">
        <v>3</v>
      </c>
      <c r="AY22" s="277"/>
      <c r="AZ22" s="278">
        <v>5</v>
      </c>
      <c r="BA22" s="277"/>
      <c r="BB22" s="278">
        <v>5</v>
      </c>
      <c r="BC22" s="277"/>
      <c r="BD22" s="278">
        <v>7</v>
      </c>
      <c r="BE22" s="277"/>
      <c r="BF22" s="278">
        <v>7</v>
      </c>
      <c r="BG22" s="277"/>
      <c r="BH22" s="278">
        <v>9</v>
      </c>
      <c r="BI22" s="277"/>
      <c r="BJ22" s="278">
        <v>9</v>
      </c>
      <c r="BK22" s="277"/>
      <c r="BL22" s="278">
        <v>11</v>
      </c>
      <c r="BM22" s="277"/>
      <c r="BN22" s="278">
        <v>11</v>
      </c>
      <c r="BO22" s="277"/>
      <c r="BP22" s="230"/>
      <c r="BQ22" s="230"/>
      <c r="BR22" s="230"/>
      <c r="BS22" s="230">
        <v>17</v>
      </c>
      <c r="BT22" s="230"/>
      <c r="BU22" s="230"/>
      <c r="BV22" s="230"/>
      <c r="BW22" s="230"/>
    </row>
    <row r="23" spans="1:75" x14ac:dyDescent="0.2">
      <c r="A23" s="276">
        <f>(C23&lt;&gt;"")*ROWS(B$5:B23)</f>
        <v>0</v>
      </c>
      <c r="B23" s="276" t="str">
        <f>IF(INICIO!B25="","",INICIO!C25)</f>
        <v/>
      </c>
      <c r="C23" s="275" t="str">
        <f>IF(B23&lt;&gt;"",B23,IF(AND(B22&lt;&gt;"",B23="",MOD(ROWS(B$5:B23),2)=0),"DESCANSA",""))</f>
        <v/>
      </c>
      <c r="D23" s="274">
        <f t="shared" si="0"/>
        <v>0</v>
      </c>
      <c r="E23" s="280" t="str">
        <f t="shared" si="5"/>
        <v/>
      </c>
      <c r="F23" s="280" t="str">
        <f t="shared" si="5"/>
        <v/>
      </c>
      <c r="G23" s="280" t="str">
        <f t="shared" si="5"/>
        <v/>
      </c>
      <c r="H23" s="280" t="str">
        <f t="shared" si="5"/>
        <v/>
      </c>
      <c r="I23" s="280" t="str">
        <f t="shared" si="5"/>
        <v/>
      </c>
      <c r="J23" s="280" t="str">
        <f t="shared" si="5"/>
        <v/>
      </c>
      <c r="K23" s="280" t="str">
        <f t="shared" si="5"/>
        <v/>
      </c>
      <c r="L23" s="280" t="str">
        <f t="shared" si="5"/>
        <v/>
      </c>
      <c r="M23" s="280" t="str">
        <f t="shared" si="5"/>
        <v/>
      </c>
      <c r="N23" s="280" t="str">
        <f t="shared" si="5"/>
        <v/>
      </c>
      <c r="O23" s="280" t="str">
        <f t="shared" si="5"/>
        <v/>
      </c>
      <c r="P23" s="280" t="str">
        <f t="shared" si="5"/>
        <v/>
      </c>
      <c r="Q23" s="279"/>
      <c r="R23" s="272">
        <f t="shared" si="2"/>
        <v>0</v>
      </c>
      <c r="S23" s="272">
        <f t="shared" si="3"/>
        <v>4</v>
      </c>
      <c r="T23" s="271">
        <f t="shared" si="4"/>
        <v>8</v>
      </c>
      <c r="V23" s="278"/>
      <c r="W23" s="277"/>
      <c r="X23" s="278"/>
      <c r="Y23" s="277"/>
      <c r="Z23" s="278"/>
      <c r="AA23" s="277"/>
      <c r="AB23" s="278"/>
      <c r="AC23" s="277"/>
      <c r="AD23" s="278"/>
      <c r="AE23" s="277"/>
      <c r="AF23" s="278"/>
      <c r="AG23" s="277">
        <v>4</v>
      </c>
      <c r="AH23" s="278"/>
      <c r="AI23" s="277">
        <v>4</v>
      </c>
      <c r="AJ23" s="278"/>
      <c r="AK23" s="277">
        <v>8</v>
      </c>
      <c r="AL23" s="278"/>
      <c r="AM23" s="277">
        <v>8</v>
      </c>
      <c r="AN23" s="278">
        <v>1</v>
      </c>
      <c r="AO23" s="277"/>
      <c r="AP23" s="278">
        <v>1</v>
      </c>
      <c r="AQ23" s="277"/>
      <c r="AR23" s="278">
        <v>3</v>
      </c>
      <c r="AS23" s="277"/>
      <c r="AT23" s="278">
        <v>3</v>
      </c>
      <c r="AU23" s="277"/>
      <c r="AV23" s="278">
        <v>5</v>
      </c>
      <c r="AW23" s="277"/>
      <c r="AX23" s="278">
        <v>5</v>
      </c>
      <c r="AY23" s="277"/>
      <c r="AZ23" s="278">
        <v>7</v>
      </c>
      <c r="BA23" s="277"/>
      <c r="BB23" s="278">
        <v>7</v>
      </c>
      <c r="BC23" s="277"/>
      <c r="BD23" s="278">
        <v>9</v>
      </c>
      <c r="BE23" s="277"/>
      <c r="BF23" s="278">
        <v>9</v>
      </c>
      <c r="BG23" s="277"/>
      <c r="BH23" s="278">
        <v>11</v>
      </c>
      <c r="BI23" s="277"/>
      <c r="BJ23" s="278">
        <v>11</v>
      </c>
      <c r="BK23" s="277"/>
      <c r="BL23" s="278">
        <v>13</v>
      </c>
      <c r="BM23" s="277"/>
      <c r="BN23" s="278">
        <v>13</v>
      </c>
      <c r="BO23" s="277"/>
      <c r="BP23" s="230"/>
      <c r="BQ23" s="230"/>
      <c r="BR23" s="230"/>
      <c r="BS23" s="230">
        <v>18</v>
      </c>
      <c r="BT23" s="230"/>
      <c r="BU23" s="230"/>
      <c r="BV23" s="230"/>
      <c r="BW23" s="230"/>
    </row>
    <row r="24" spans="1:75" ht="11.25" customHeight="1" x14ac:dyDescent="0.2">
      <c r="A24" s="276">
        <f>(C24&lt;&gt;"")*ROWS(B$5:B24)</f>
        <v>0</v>
      </c>
      <c r="B24" s="276" t="str">
        <f>IF(INICIO!B26="","",INICIO!C26)</f>
        <v/>
      </c>
      <c r="C24" s="275" t="str">
        <f>IF(B24&lt;&gt;"",B24,IF(AND(B23&lt;&gt;"",B24="",MOD(ROWS(B$5:B24),2)=0),"DESCANSA",""))</f>
        <v/>
      </c>
      <c r="D24" s="274">
        <f t="shared" si="0"/>
        <v>0</v>
      </c>
      <c r="E24" s="280" t="str">
        <f t="shared" si="5"/>
        <v/>
      </c>
      <c r="F24" s="280" t="str">
        <f t="shared" si="5"/>
        <v/>
      </c>
      <c r="G24" s="280" t="str">
        <f t="shared" si="5"/>
        <v/>
      </c>
      <c r="H24" s="280" t="str">
        <f t="shared" si="5"/>
        <v/>
      </c>
      <c r="I24" s="280" t="str">
        <f t="shared" si="5"/>
        <v/>
      </c>
      <c r="J24" s="280" t="str">
        <f t="shared" si="5"/>
        <v/>
      </c>
      <c r="K24" s="280" t="str">
        <f t="shared" si="5"/>
        <v/>
      </c>
      <c r="L24" s="280" t="str">
        <f t="shared" si="5"/>
        <v/>
      </c>
      <c r="M24" s="280" t="str">
        <f t="shared" si="5"/>
        <v/>
      </c>
      <c r="N24" s="280" t="str">
        <f t="shared" si="5"/>
        <v/>
      </c>
      <c r="O24" s="280" t="str">
        <f t="shared" si="5"/>
        <v/>
      </c>
      <c r="P24" s="280" t="str">
        <f t="shared" si="5"/>
        <v/>
      </c>
      <c r="Q24" s="279"/>
      <c r="R24" s="272">
        <f t="shared" si="2"/>
        <v>0</v>
      </c>
      <c r="S24" s="272">
        <f t="shared" si="3"/>
        <v>6</v>
      </c>
      <c r="T24" s="271">
        <f t="shared" si="4"/>
        <v>8</v>
      </c>
      <c r="V24" s="278"/>
      <c r="W24" s="277"/>
      <c r="X24" s="278"/>
      <c r="Y24" s="277"/>
      <c r="Z24" s="278"/>
      <c r="AA24" s="277"/>
      <c r="AB24" s="278"/>
      <c r="AC24" s="277">
        <v>2</v>
      </c>
      <c r="AD24" s="278"/>
      <c r="AE24" s="277">
        <v>2</v>
      </c>
      <c r="AF24" s="278"/>
      <c r="AG24" s="277">
        <v>6</v>
      </c>
      <c r="AH24" s="278"/>
      <c r="AI24" s="277">
        <v>6</v>
      </c>
      <c r="AJ24" s="278">
        <v>1</v>
      </c>
      <c r="AK24" s="277"/>
      <c r="AL24" s="278">
        <v>1</v>
      </c>
      <c r="AM24" s="277"/>
      <c r="AN24" s="278">
        <v>3</v>
      </c>
      <c r="AO24" s="277"/>
      <c r="AP24" s="278">
        <v>3</v>
      </c>
      <c r="AQ24" s="277"/>
      <c r="AR24" s="278">
        <v>5</v>
      </c>
      <c r="AS24" s="277"/>
      <c r="AT24" s="278">
        <v>5</v>
      </c>
      <c r="AU24" s="277"/>
      <c r="AV24" s="278">
        <v>7</v>
      </c>
      <c r="AW24" s="277"/>
      <c r="AX24" s="278">
        <v>7</v>
      </c>
      <c r="AY24" s="277"/>
      <c r="AZ24" s="278">
        <v>9</v>
      </c>
      <c r="BA24" s="277"/>
      <c r="BB24" s="278">
        <v>9</v>
      </c>
      <c r="BC24" s="277"/>
      <c r="BD24" s="278">
        <v>11</v>
      </c>
      <c r="BE24" s="277"/>
      <c r="BF24" s="278">
        <v>11</v>
      </c>
      <c r="BG24" s="277"/>
      <c r="BH24" s="278">
        <v>13</v>
      </c>
      <c r="BI24" s="277"/>
      <c r="BJ24" s="278">
        <v>13</v>
      </c>
      <c r="BK24" s="277"/>
      <c r="BL24" s="278">
        <v>15</v>
      </c>
      <c r="BM24" s="277"/>
      <c r="BN24" s="278">
        <v>15</v>
      </c>
      <c r="BO24" s="277"/>
      <c r="BP24" s="230"/>
      <c r="BQ24" s="230"/>
      <c r="BR24" s="230"/>
      <c r="BS24" s="230">
        <v>19</v>
      </c>
      <c r="BT24" s="230"/>
      <c r="BU24" s="230"/>
      <c r="BV24" s="230"/>
      <c r="BW24" s="230"/>
    </row>
    <row r="25" spans="1:75" ht="11.25" customHeight="1" x14ac:dyDescent="0.2">
      <c r="A25" s="276">
        <f>(C25&lt;&gt;"")*ROWS(B$5:B25)</f>
        <v>0</v>
      </c>
      <c r="B25" s="276" t="str">
        <f>IF(INICIO!B27="","",INICIO!C27)</f>
        <v/>
      </c>
      <c r="C25" s="275" t="str">
        <f>IF(B25&lt;&gt;"",B25,IF(AND(B24&lt;&gt;"",B25="",MOD(ROWS(B$5:B25),2)=0),"DESCANSA",""))</f>
        <v/>
      </c>
      <c r="D25" s="274">
        <f t="shared" si="0"/>
        <v>0</v>
      </c>
      <c r="E25" s="280" t="str">
        <f t="shared" si="5"/>
        <v/>
      </c>
      <c r="F25" s="280" t="str">
        <f t="shared" si="5"/>
        <v/>
      </c>
      <c r="G25" s="280" t="str">
        <f t="shared" si="5"/>
        <v/>
      </c>
      <c r="H25" s="280" t="str">
        <f t="shared" si="5"/>
        <v/>
      </c>
      <c r="I25" s="280" t="str">
        <f t="shared" si="5"/>
        <v/>
      </c>
      <c r="J25" s="280" t="str">
        <f t="shared" si="5"/>
        <v/>
      </c>
      <c r="K25" s="280" t="str">
        <f t="shared" si="5"/>
        <v/>
      </c>
      <c r="L25" s="280" t="str">
        <f t="shared" si="5"/>
        <v/>
      </c>
      <c r="M25" s="280" t="str">
        <f t="shared" si="5"/>
        <v/>
      </c>
      <c r="N25" s="280" t="str">
        <f t="shared" si="5"/>
        <v/>
      </c>
      <c r="O25" s="280" t="str">
        <f t="shared" si="5"/>
        <v/>
      </c>
      <c r="P25" s="280" t="str">
        <f t="shared" si="5"/>
        <v/>
      </c>
      <c r="Q25" s="279"/>
      <c r="R25" s="272">
        <f t="shared" si="2"/>
        <v>1</v>
      </c>
      <c r="S25" s="272">
        <f t="shared" si="3"/>
        <v>0</v>
      </c>
      <c r="T25" s="271">
        <f t="shared" si="4"/>
        <v>8</v>
      </c>
      <c r="V25" s="278"/>
      <c r="W25" s="277"/>
      <c r="X25" s="278"/>
      <c r="Y25" s="277"/>
      <c r="Z25" s="278"/>
      <c r="AA25" s="277"/>
      <c r="AB25" s="278"/>
      <c r="AC25" s="277">
        <v>4</v>
      </c>
      <c r="AD25" s="278"/>
      <c r="AE25" s="277">
        <v>4</v>
      </c>
      <c r="AF25" s="278">
        <v>1</v>
      </c>
      <c r="AG25" s="277"/>
      <c r="AH25" s="278">
        <v>1</v>
      </c>
      <c r="AI25" s="277"/>
      <c r="AJ25" s="278">
        <v>3</v>
      </c>
      <c r="AK25" s="277"/>
      <c r="AL25" s="278">
        <v>3</v>
      </c>
      <c r="AM25" s="277"/>
      <c r="AN25" s="278">
        <v>5</v>
      </c>
      <c r="AO25" s="277"/>
      <c r="AP25" s="278">
        <v>5</v>
      </c>
      <c r="AQ25" s="277"/>
      <c r="AR25" s="278">
        <v>7</v>
      </c>
      <c r="AS25" s="277"/>
      <c r="AT25" s="278">
        <v>7</v>
      </c>
      <c r="AU25" s="277"/>
      <c r="AV25" s="278">
        <v>9</v>
      </c>
      <c r="AW25" s="277"/>
      <c r="AX25" s="278">
        <v>9</v>
      </c>
      <c r="AY25" s="277"/>
      <c r="AZ25" s="278">
        <v>11</v>
      </c>
      <c r="BA25" s="277"/>
      <c r="BB25" s="278">
        <v>11</v>
      </c>
      <c r="BC25" s="277"/>
      <c r="BD25" s="278">
        <v>13</v>
      </c>
      <c r="BE25" s="277"/>
      <c r="BF25" s="278">
        <v>13</v>
      </c>
      <c r="BG25" s="277"/>
      <c r="BH25" s="278">
        <v>15</v>
      </c>
      <c r="BI25" s="277"/>
      <c r="BJ25" s="278">
        <v>15</v>
      </c>
      <c r="BK25" s="277"/>
      <c r="BL25" s="278">
        <v>17</v>
      </c>
      <c r="BM25" s="277"/>
      <c r="BN25" s="278">
        <v>17</v>
      </c>
      <c r="BO25" s="277"/>
      <c r="BP25" s="230"/>
      <c r="BQ25" s="230"/>
      <c r="BR25" s="230"/>
      <c r="BS25" s="230">
        <v>20</v>
      </c>
      <c r="BT25" s="230"/>
      <c r="BU25" s="230"/>
      <c r="BV25" s="230"/>
      <c r="BW25" s="230"/>
    </row>
    <row r="26" spans="1:75" ht="11.25" customHeight="1" x14ac:dyDescent="0.2">
      <c r="A26" s="276">
        <f>(C26&lt;&gt;"")*ROWS(B$5:B26)</f>
        <v>0</v>
      </c>
      <c r="B26" s="276" t="str">
        <f>IF(INICIO!B28="","",INICIO!C28)</f>
        <v/>
      </c>
      <c r="C26" s="275" t="str">
        <f>IF(B26&lt;&gt;"",B26,IF(AND(B25&lt;&gt;"",B26="",MOD(ROWS(B$5:B26),2)=0),"DESCANSA",""))</f>
        <v/>
      </c>
      <c r="D26" s="274">
        <f t="shared" si="0"/>
        <v>0</v>
      </c>
      <c r="E26" s="280" t="str">
        <f t="shared" si="5"/>
        <v/>
      </c>
      <c r="F26" s="280" t="str">
        <f t="shared" si="5"/>
        <v/>
      </c>
      <c r="G26" s="280" t="str">
        <f t="shared" si="5"/>
        <v/>
      </c>
      <c r="H26" s="280" t="str">
        <f t="shared" si="5"/>
        <v/>
      </c>
      <c r="I26" s="280" t="str">
        <f t="shared" si="5"/>
        <v/>
      </c>
      <c r="J26" s="280" t="str">
        <f t="shared" si="5"/>
        <v/>
      </c>
      <c r="K26" s="280" t="str">
        <f t="shared" si="5"/>
        <v/>
      </c>
      <c r="L26" s="280" t="str">
        <f t="shared" si="5"/>
        <v/>
      </c>
      <c r="M26" s="280" t="str">
        <f t="shared" si="5"/>
        <v/>
      </c>
      <c r="N26" s="280" t="str">
        <f t="shared" si="5"/>
        <v/>
      </c>
      <c r="O26" s="280" t="str">
        <f t="shared" si="5"/>
        <v/>
      </c>
      <c r="P26" s="280" t="str">
        <f t="shared" si="5"/>
        <v/>
      </c>
      <c r="Q26" s="279"/>
      <c r="R26" s="272">
        <f t="shared" si="2"/>
        <v>3</v>
      </c>
      <c r="S26" s="272">
        <f t="shared" si="3"/>
        <v>0</v>
      </c>
      <c r="T26" s="271">
        <f t="shared" si="4"/>
        <v>8</v>
      </c>
      <c r="V26" s="278"/>
      <c r="W26" s="277"/>
      <c r="X26" s="278"/>
      <c r="Y26" s="277">
        <v>2</v>
      </c>
      <c r="Z26" s="278"/>
      <c r="AA26" s="277">
        <v>2</v>
      </c>
      <c r="AB26" s="278">
        <v>1</v>
      </c>
      <c r="AC26" s="277"/>
      <c r="AD26" s="278">
        <v>1</v>
      </c>
      <c r="AE26" s="277"/>
      <c r="AF26" s="278">
        <v>3</v>
      </c>
      <c r="AG26" s="277"/>
      <c r="AH26" s="278">
        <v>3</v>
      </c>
      <c r="AI26" s="277"/>
      <c r="AJ26" s="278">
        <v>5</v>
      </c>
      <c r="AK26" s="277"/>
      <c r="AL26" s="278">
        <v>5</v>
      </c>
      <c r="AM26" s="277"/>
      <c r="AN26" s="278">
        <v>7</v>
      </c>
      <c r="AO26" s="277"/>
      <c r="AP26" s="278">
        <v>7</v>
      </c>
      <c r="AQ26" s="277"/>
      <c r="AR26" s="278">
        <v>9</v>
      </c>
      <c r="AS26" s="277"/>
      <c r="AT26" s="278">
        <v>9</v>
      </c>
      <c r="AU26" s="277"/>
      <c r="AV26" s="278">
        <v>11</v>
      </c>
      <c r="AW26" s="277"/>
      <c r="AX26" s="278">
        <v>11</v>
      </c>
      <c r="AY26" s="277"/>
      <c r="AZ26" s="278">
        <v>13</v>
      </c>
      <c r="BA26" s="277"/>
      <c r="BB26" s="278">
        <v>13</v>
      </c>
      <c r="BC26" s="277"/>
      <c r="BD26" s="278">
        <v>15</v>
      </c>
      <c r="BE26" s="277"/>
      <c r="BF26" s="278">
        <v>15</v>
      </c>
      <c r="BG26" s="277"/>
      <c r="BH26" s="278">
        <v>17</v>
      </c>
      <c r="BI26" s="277"/>
      <c r="BJ26" s="278">
        <v>17</v>
      </c>
      <c r="BK26" s="277"/>
      <c r="BL26" s="278">
        <v>19</v>
      </c>
      <c r="BM26" s="277"/>
      <c r="BN26" s="278">
        <v>19</v>
      </c>
      <c r="BO26" s="277"/>
      <c r="BP26" s="230"/>
      <c r="BQ26" s="230"/>
      <c r="BR26" s="230"/>
      <c r="BS26" s="230">
        <v>21</v>
      </c>
      <c r="BT26" s="230"/>
      <c r="BU26" s="230"/>
      <c r="BV26" s="230"/>
      <c r="BW26" s="230"/>
    </row>
    <row r="27" spans="1:75" ht="11.25" customHeight="1" x14ac:dyDescent="0.2">
      <c r="A27" s="276">
        <f>(C27&lt;&gt;"")*ROWS(B$5:B27)</f>
        <v>0</v>
      </c>
      <c r="B27" s="276" t="str">
        <f>IF(INICIO!B29="","",INICIO!C29)</f>
        <v/>
      </c>
      <c r="C27" s="275" t="str">
        <f>IF(B27&lt;&gt;"",B27,IF(AND(B26&lt;&gt;"",B27="",MOD(ROWS(B$5:B27),2)=0),"DESCANSA",""))</f>
        <v/>
      </c>
      <c r="D27" s="274">
        <f t="shared" si="0"/>
        <v>0</v>
      </c>
      <c r="E27" s="280" t="str">
        <f t="shared" si="5"/>
        <v/>
      </c>
      <c r="F27" s="280" t="str">
        <f t="shared" si="5"/>
        <v/>
      </c>
      <c r="G27" s="280" t="str">
        <f t="shared" si="5"/>
        <v/>
      </c>
      <c r="H27" s="280" t="str">
        <f t="shared" si="5"/>
        <v/>
      </c>
      <c r="I27" s="280" t="str">
        <f t="shared" si="5"/>
        <v/>
      </c>
      <c r="J27" s="280" t="str">
        <f t="shared" si="5"/>
        <v/>
      </c>
      <c r="K27" s="280" t="str">
        <f t="shared" si="5"/>
        <v/>
      </c>
      <c r="L27" s="280" t="str">
        <f t="shared" si="5"/>
        <v/>
      </c>
      <c r="M27" s="280" t="str">
        <f t="shared" si="5"/>
        <v/>
      </c>
      <c r="N27" s="280" t="str">
        <f t="shared" si="5"/>
        <v/>
      </c>
      <c r="O27" s="280" t="str">
        <f t="shared" si="5"/>
        <v/>
      </c>
      <c r="P27" s="280" t="str">
        <f t="shared" si="5"/>
        <v/>
      </c>
      <c r="Q27" s="279"/>
      <c r="R27" s="272">
        <f t="shared" si="2"/>
        <v>5</v>
      </c>
      <c r="S27" s="272">
        <f t="shared" si="3"/>
        <v>0</v>
      </c>
      <c r="T27" s="271">
        <f t="shared" si="4"/>
        <v>8</v>
      </c>
      <c r="V27" s="278"/>
      <c r="W27" s="277">
        <v>2</v>
      </c>
      <c r="X27" s="278">
        <v>1</v>
      </c>
      <c r="Y27" s="277"/>
      <c r="Z27" s="278">
        <v>1</v>
      </c>
      <c r="AA27" s="277"/>
      <c r="AB27" s="278">
        <v>3</v>
      </c>
      <c r="AC27" s="277"/>
      <c r="AD27" s="278">
        <v>3</v>
      </c>
      <c r="AE27" s="277"/>
      <c r="AF27" s="278">
        <v>5</v>
      </c>
      <c r="AG27" s="277"/>
      <c r="AH27" s="278">
        <v>5</v>
      </c>
      <c r="AI27" s="277"/>
      <c r="AJ27" s="278">
        <v>7</v>
      </c>
      <c r="AK27" s="277"/>
      <c r="AL27" s="278">
        <v>7</v>
      </c>
      <c r="AM27" s="277"/>
      <c r="AN27" s="278">
        <v>9</v>
      </c>
      <c r="AO27" s="277"/>
      <c r="AP27" s="278">
        <v>9</v>
      </c>
      <c r="AQ27" s="277"/>
      <c r="AR27" s="278">
        <v>11</v>
      </c>
      <c r="AS27" s="277"/>
      <c r="AT27" s="278">
        <v>11</v>
      </c>
      <c r="AU27" s="277"/>
      <c r="AV27" s="278">
        <v>13</v>
      </c>
      <c r="AW27" s="277"/>
      <c r="AX27" s="278">
        <v>13</v>
      </c>
      <c r="AY27" s="277"/>
      <c r="AZ27" s="278">
        <v>15</v>
      </c>
      <c r="BA27" s="277"/>
      <c r="BB27" s="278">
        <v>15</v>
      </c>
      <c r="BC27" s="277"/>
      <c r="BD27" s="278">
        <v>17</v>
      </c>
      <c r="BE27" s="277"/>
      <c r="BF27" s="278">
        <v>17</v>
      </c>
      <c r="BG27" s="277"/>
      <c r="BH27" s="278">
        <v>19</v>
      </c>
      <c r="BI27" s="277"/>
      <c r="BJ27" s="278">
        <v>19</v>
      </c>
      <c r="BK27" s="277"/>
      <c r="BL27" s="278">
        <v>21</v>
      </c>
      <c r="BM27" s="277"/>
      <c r="BN27" s="278">
        <v>21</v>
      </c>
      <c r="BO27" s="277"/>
      <c r="BP27" s="230"/>
      <c r="BQ27" s="230"/>
      <c r="BR27" s="230"/>
      <c r="BS27" s="230">
        <v>22</v>
      </c>
      <c r="BT27" s="230"/>
      <c r="BU27" s="230"/>
      <c r="BV27" s="230"/>
      <c r="BW27" s="230"/>
    </row>
    <row r="28" spans="1:75" ht="11.25" customHeight="1" x14ac:dyDescent="0.2">
      <c r="A28" s="276">
        <f>(C28&lt;&gt;"")*ROWS(B$5:B28)</f>
        <v>0</v>
      </c>
      <c r="B28" s="276" t="str">
        <f>IF(INICIO!B30="","",INICIO!C30)</f>
        <v/>
      </c>
      <c r="C28" s="275" t="str">
        <f>IF(B28&lt;&gt;"",B28,IF(AND(B27&lt;&gt;"",B28="",MOD(ROWS(B$5:B28),2)=0),"DESCANSA",""))</f>
        <v/>
      </c>
      <c r="D28" s="274">
        <f t="shared" si="0"/>
        <v>0</v>
      </c>
      <c r="E28" s="273"/>
      <c r="F28" s="273"/>
      <c r="G28" s="273"/>
      <c r="H28" s="273"/>
      <c r="I28" s="273"/>
      <c r="J28" s="273"/>
      <c r="K28" s="273"/>
      <c r="L28" s="273"/>
      <c r="M28" s="273"/>
      <c r="N28" s="273"/>
      <c r="O28" s="273"/>
      <c r="P28" s="273"/>
      <c r="Q28" s="230"/>
      <c r="R28" s="272">
        <f t="shared" si="2"/>
        <v>7</v>
      </c>
      <c r="S28" s="272">
        <f t="shared" si="3"/>
        <v>0</v>
      </c>
      <c r="T28" s="271">
        <f t="shared" si="4"/>
        <v>8</v>
      </c>
      <c r="V28" s="270">
        <v>1</v>
      </c>
      <c r="W28" s="269"/>
      <c r="X28" s="270">
        <v>3</v>
      </c>
      <c r="Y28" s="269"/>
      <c r="Z28" s="270">
        <v>3</v>
      </c>
      <c r="AA28" s="269"/>
      <c r="AB28" s="270">
        <v>5</v>
      </c>
      <c r="AC28" s="269"/>
      <c r="AD28" s="270">
        <v>5</v>
      </c>
      <c r="AE28" s="269"/>
      <c r="AF28" s="270">
        <v>7</v>
      </c>
      <c r="AG28" s="269"/>
      <c r="AH28" s="270">
        <v>7</v>
      </c>
      <c r="AI28" s="269"/>
      <c r="AJ28" s="270">
        <v>9</v>
      </c>
      <c r="AK28" s="269"/>
      <c r="AL28" s="270">
        <v>9</v>
      </c>
      <c r="AM28" s="269"/>
      <c r="AN28" s="270">
        <v>11</v>
      </c>
      <c r="AO28" s="269"/>
      <c r="AP28" s="270">
        <v>11</v>
      </c>
      <c r="AQ28" s="269"/>
      <c r="AR28" s="270">
        <v>13</v>
      </c>
      <c r="AS28" s="269"/>
      <c r="AT28" s="270">
        <v>13</v>
      </c>
      <c r="AU28" s="269"/>
      <c r="AV28" s="270">
        <v>15</v>
      </c>
      <c r="AW28" s="269"/>
      <c r="AX28" s="270">
        <v>15</v>
      </c>
      <c r="AY28" s="269"/>
      <c r="AZ28" s="270">
        <v>17</v>
      </c>
      <c r="BA28" s="269"/>
      <c r="BB28" s="270">
        <v>17</v>
      </c>
      <c r="BC28" s="269"/>
      <c r="BD28" s="270">
        <v>19</v>
      </c>
      <c r="BE28" s="269"/>
      <c r="BF28" s="270">
        <v>19</v>
      </c>
      <c r="BG28" s="269"/>
      <c r="BH28" s="270">
        <v>21</v>
      </c>
      <c r="BI28" s="269"/>
      <c r="BJ28" s="270">
        <v>21</v>
      </c>
      <c r="BK28" s="269"/>
      <c r="BL28" s="270">
        <v>23</v>
      </c>
      <c r="BM28" s="269"/>
      <c r="BN28" s="270">
        <v>23</v>
      </c>
      <c r="BO28" s="269"/>
      <c r="BP28" s="230"/>
      <c r="BQ28" s="230"/>
      <c r="BR28" s="230"/>
      <c r="BS28" s="230">
        <v>23</v>
      </c>
      <c r="BT28" s="230"/>
      <c r="BU28" s="230"/>
      <c r="BV28" s="230"/>
      <c r="BW28" s="230"/>
    </row>
    <row r="29" spans="1:75" ht="11.25" customHeight="1" x14ac:dyDescent="0.2">
      <c r="C29" s="267"/>
      <c r="D29" s="255"/>
      <c r="E29" s="230"/>
      <c r="F29" s="230"/>
      <c r="G29" s="230"/>
      <c r="H29" s="230"/>
      <c r="I29" s="230"/>
      <c r="J29" s="230"/>
      <c r="K29" s="230"/>
      <c r="L29" s="230"/>
      <c r="M29" s="230"/>
      <c r="N29" s="230"/>
      <c r="O29" s="230"/>
      <c r="P29" s="230"/>
      <c r="Q29" s="230"/>
      <c r="R29" s="230"/>
      <c r="S29" s="230"/>
      <c r="T29" s="230"/>
      <c r="BS29" s="230">
        <v>24</v>
      </c>
    </row>
    <row r="30" spans="1:75" ht="11.25" customHeight="1" x14ac:dyDescent="0.2">
      <c r="B30" s="268"/>
      <c r="C30" s="267"/>
      <c r="D30" s="267"/>
      <c r="E30" s="267"/>
      <c r="F30" s="267"/>
      <c r="G30" s="267"/>
      <c r="H30" s="266"/>
      <c r="I30" s="264" t="s">
        <v>95</v>
      </c>
      <c r="J30" s="263" t="s">
        <v>95</v>
      </c>
      <c r="L30" s="265"/>
      <c r="M30" s="264" t="s">
        <v>94</v>
      </c>
      <c r="N30" s="263" t="s">
        <v>94</v>
      </c>
      <c r="O30" s="230"/>
      <c r="P30" s="230"/>
      <c r="Q30" s="230"/>
      <c r="R30" s="230"/>
      <c r="S30" s="230"/>
      <c r="T30" s="230"/>
      <c r="U30" s="230"/>
      <c r="V30" s="230"/>
      <c r="W30" s="230"/>
      <c r="X30" s="230"/>
      <c r="Y30" s="230"/>
    </row>
    <row r="31" spans="1:75" ht="11.25" customHeight="1" x14ac:dyDescent="0.2">
      <c r="A31" s="257"/>
      <c r="B31" s="257"/>
      <c r="C31" s="262" t="s">
        <v>84</v>
      </c>
      <c r="D31" s="261" t="s">
        <v>81</v>
      </c>
      <c r="E31" s="260" t="s">
        <v>79</v>
      </c>
      <c r="F31" s="260" t="s">
        <v>42</v>
      </c>
      <c r="G31" s="259"/>
      <c r="H31" s="258" t="s">
        <v>84</v>
      </c>
      <c r="I31" s="257" t="s">
        <v>81</v>
      </c>
      <c r="J31" s="256" t="s">
        <v>79</v>
      </c>
      <c r="K31" s="257" t="s">
        <v>93</v>
      </c>
      <c r="L31" s="258" t="s">
        <v>84</v>
      </c>
      <c r="M31" s="257" t="s">
        <v>81</v>
      </c>
      <c r="N31" s="256" t="s">
        <v>79</v>
      </c>
      <c r="P31" s="219" t="s">
        <v>92</v>
      </c>
      <c r="Q31" s="219" t="s">
        <v>91</v>
      </c>
      <c r="R31" s="219" t="s">
        <v>90</v>
      </c>
    </row>
    <row r="32" spans="1:75" ht="11.25" customHeight="1" x14ac:dyDescent="0.2">
      <c r="A32" s="246">
        <v>1</v>
      </c>
      <c r="B32" s="248" t="str">
        <f t="shared" ref="B32:B95" si="6">IF(D32="","",RANK(F32,$F$32:$F$307,1))</f>
        <v/>
      </c>
      <c r="C32" s="247" t="str">
        <f t="shared" ref="C32:C95" si="7">IF(H32="",L32,H32)</f>
        <v/>
      </c>
      <c r="D32" s="246" t="str">
        <f t="shared" ref="D32:D95" si="8">IF(H32="",IF(L32="","",M32),I32)</f>
        <v/>
      </c>
      <c r="E32" s="239" t="str">
        <f t="shared" ref="E32:E95" si="9">IF(H32="",IF(L32="","",N32),J32)</f>
        <v/>
      </c>
      <c r="F32" s="243" t="str">
        <f t="shared" ref="F32:F95" si="10">IF(D32="","",INT(CONCATENATE(A32,TEXT(C32,"00"),TEXT(R32,"00"))))</f>
        <v/>
      </c>
      <c r="G32" s="245"/>
      <c r="H32" s="244"/>
      <c r="I32" s="246" t="str">
        <f>IF(AND(E$3,$A27,$A27&lt;$B$1),INDEX($C$4:$C$30,MATCH(E$3+(E$3&gt;1)*$A27-(($B$1-1)*((E$3+$A27)&gt;$B$1)),$A$4:$A$31,)),"")</f>
        <v/>
      </c>
      <c r="J32" s="239" t="str">
        <f>IF(AND(E$3,$A27,$A27&lt;$B$1),INDEX($C$4:$C$30,MATCH(E$3+$A27-(E$3&gt;1)*(E$3+(E$3-2))+(($B$1-1)*(E$3+$A27-(E$3+(E$3-2))&lt;2)),$A$4:$A$31,)),"")</f>
        <v/>
      </c>
      <c r="K32" s="243">
        <v>1</v>
      </c>
      <c r="L32" s="242" t="str">
        <f>IF(S6=0,"",S6)</f>
        <v/>
      </c>
      <c r="M32" s="246" t="str">
        <f>J32</f>
        <v/>
      </c>
      <c r="N32" s="239" t="str">
        <f>I32</f>
        <v/>
      </c>
      <c r="P32" s="239" t="str">
        <f t="shared" ref="P32:P95" si="11">IF(OR(D32="DESCANSA", E32="DESCANSA"),"12","0")</f>
        <v>0</v>
      </c>
      <c r="Q32" s="239">
        <f>IF(OR(D32="DESCANSA", E32="DESCANSA"),"0",1)</f>
        <v>1</v>
      </c>
      <c r="R32" s="239" t="str">
        <f t="shared" ref="R32:R95" si="12">IF(C32="","",P32+Q32)</f>
        <v/>
      </c>
    </row>
    <row r="33" spans="1:18" x14ac:dyDescent="0.2">
      <c r="A33" s="246">
        <v>1</v>
      </c>
      <c r="B33" s="248" t="str">
        <f t="shared" si="6"/>
        <v/>
      </c>
      <c r="C33" s="247" t="str">
        <f t="shared" si="7"/>
        <v/>
      </c>
      <c r="D33" s="246" t="str">
        <f t="shared" si="8"/>
        <v/>
      </c>
      <c r="E33" s="239" t="str">
        <f t="shared" si="9"/>
        <v/>
      </c>
      <c r="F33" s="243" t="str">
        <f t="shared" si="10"/>
        <v/>
      </c>
      <c r="G33" s="245"/>
      <c r="H33" s="244"/>
      <c r="I33" s="246" t="str">
        <f>IF(AND(F$3,$A27,$A27&lt;$B$1),INDEX($C$4:$C$30,MATCH(F$3+(F$3&gt;1)*$A27-(($B$1-1)*((F$3+$A27)&gt;$B$1)),$A$4:$A$31,)),"")</f>
        <v/>
      </c>
      <c r="J33" s="239" t="str">
        <f>IF(AND(F$3,$A27,$A27&lt;$B$1),INDEX($C$4:$C$30,MATCH(F$3+$A27-(F$3&gt;1)*(F$3+(F$3-2))+(($B$1-1)*(F$3+$A27-(F$3+(F$3-2))&lt;2)),$A$4:$A$31,)),"")</f>
        <v/>
      </c>
      <c r="K33" s="243">
        <v>2</v>
      </c>
      <c r="L33" s="242" t="str">
        <f t="shared" ref="L33:L43" si="13">L32</f>
        <v/>
      </c>
      <c r="M33" s="246" t="str">
        <f t="shared" ref="M33:M43" si="14">I33</f>
        <v/>
      </c>
      <c r="N33" s="239" t="str">
        <f t="shared" ref="N33:N43" si="15">J33</f>
        <v/>
      </c>
      <c r="P33" s="239" t="str">
        <f t="shared" si="11"/>
        <v>0</v>
      </c>
      <c r="Q33" s="239">
        <f t="shared" ref="Q33:Q43" si="16">IF(OR(D33="DESCANSA", E33="DESCANSA"),Q32,Q32+1)</f>
        <v>2</v>
      </c>
      <c r="R33" s="239" t="str">
        <f t="shared" si="12"/>
        <v/>
      </c>
    </row>
    <row r="34" spans="1:18" x14ac:dyDescent="0.2">
      <c r="A34" s="246">
        <v>1</v>
      </c>
      <c r="B34" s="248" t="str">
        <f t="shared" si="6"/>
        <v/>
      </c>
      <c r="C34" s="247" t="str">
        <f t="shared" si="7"/>
        <v/>
      </c>
      <c r="D34" s="246" t="str">
        <f t="shared" si="8"/>
        <v/>
      </c>
      <c r="E34" s="239" t="str">
        <f t="shared" si="9"/>
        <v/>
      </c>
      <c r="F34" s="243" t="str">
        <f t="shared" si="10"/>
        <v/>
      </c>
      <c r="G34" s="245"/>
      <c r="H34" s="244"/>
      <c r="I34" s="246" t="str">
        <f>IF(AND(G$3,$A27,$A27&lt;$B$1),INDEX($C$4:$C$30,MATCH(G$3+(G$3&gt;1)*$A27-(($B$1-1)*((G$3+$A27)&gt;$B$1)),$A$4:$A$31,)),"")</f>
        <v/>
      </c>
      <c r="J34" s="239" t="str">
        <f>IF(AND(G$3,$A27,$A27&lt;$B$1),INDEX($C$4:$C$30,MATCH(G$3+$A27-(G$3&gt;1)*(G$3+(G$3-2))+(($B$1-1)*(G$3+$A27-(G$3+(G$3-2))&lt;2)),$A$4:$A$31,)),"")</f>
        <v/>
      </c>
      <c r="K34" s="243">
        <v>3</v>
      </c>
      <c r="L34" s="242" t="str">
        <f t="shared" si="13"/>
        <v/>
      </c>
      <c r="M34" s="246" t="str">
        <f t="shared" si="14"/>
        <v/>
      </c>
      <c r="N34" s="239" t="str">
        <f t="shared" si="15"/>
        <v/>
      </c>
      <c r="P34" s="239" t="str">
        <f t="shared" si="11"/>
        <v>0</v>
      </c>
      <c r="Q34" s="239">
        <f t="shared" si="16"/>
        <v>3</v>
      </c>
      <c r="R34" s="239" t="str">
        <f t="shared" si="12"/>
        <v/>
      </c>
    </row>
    <row r="35" spans="1:18" x14ac:dyDescent="0.2">
      <c r="A35" s="246">
        <v>1</v>
      </c>
      <c r="B35" s="248" t="str">
        <f t="shared" si="6"/>
        <v/>
      </c>
      <c r="C35" s="247" t="str">
        <f t="shared" si="7"/>
        <v/>
      </c>
      <c r="D35" s="246" t="str">
        <f t="shared" si="8"/>
        <v/>
      </c>
      <c r="E35" s="239" t="str">
        <f t="shared" si="9"/>
        <v/>
      </c>
      <c r="F35" s="243" t="str">
        <f t="shared" si="10"/>
        <v/>
      </c>
      <c r="G35" s="245"/>
      <c r="H35" s="244"/>
      <c r="I35" s="246" t="str">
        <f>IF(AND(H$3,$A27,$A27&lt;$B$1),INDEX($C$4:$C$30,MATCH(H$3+(H$3&gt;1)*$A27-(($B$1-1)*((H$3+$A27)&gt;$B$1)),$A$4:$A$31,)),"")</f>
        <v/>
      </c>
      <c r="J35" s="239" t="str">
        <f>IF(AND(H$3,$A27,$A27&lt;$B$1),INDEX($C$4:$C$30,MATCH(H$3+$A27-(H$3&gt;1)*(H$3+(H$3-2))+(($B$1-1)*(H$3+$A27-(H$3+(H$3-2))&lt;2)),$A$4:$A$31,)),"")</f>
        <v/>
      </c>
      <c r="K35" s="243">
        <v>4</v>
      </c>
      <c r="L35" s="242" t="str">
        <f t="shared" si="13"/>
        <v/>
      </c>
      <c r="M35" s="246" t="str">
        <f t="shared" si="14"/>
        <v/>
      </c>
      <c r="N35" s="239" t="str">
        <f t="shared" si="15"/>
        <v/>
      </c>
      <c r="P35" s="239" t="str">
        <f t="shared" si="11"/>
        <v>0</v>
      </c>
      <c r="Q35" s="239">
        <f t="shared" si="16"/>
        <v>4</v>
      </c>
      <c r="R35" s="239" t="str">
        <f t="shared" si="12"/>
        <v/>
      </c>
    </row>
    <row r="36" spans="1:18" x14ac:dyDescent="0.2">
      <c r="A36" s="246">
        <v>1</v>
      </c>
      <c r="B36" s="248" t="str">
        <f t="shared" si="6"/>
        <v/>
      </c>
      <c r="C36" s="247" t="str">
        <f t="shared" si="7"/>
        <v/>
      </c>
      <c r="D36" s="246" t="str">
        <f t="shared" si="8"/>
        <v/>
      </c>
      <c r="E36" s="239" t="str">
        <f t="shared" si="9"/>
        <v/>
      </c>
      <c r="F36" s="243" t="str">
        <f t="shared" si="10"/>
        <v/>
      </c>
      <c r="G36" s="245"/>
      <c r="H36" s="244"/>
      <c r="I36" s="246" t="str">
        <f>IF(AND(I$3,$A27,$A27&lt;$B$1),INDEX($C$4:$C$30,MATCH(I$3+(I$3&gt;1)*$A27-(($B$1-1)*((I$3+$A27)&gt;$B$1)),$A$4:$A$31,)),"")</f>
        <v/>
      </c>
      <c r="J36" s="239" t="str">
        <f>IF(AND(I$3,$A27,$A27&lt;$B$1),INDEX($C$4:$C$30,MATCH(I$3+$A27-(I$3&gt;1)*(I$3+(I$3-2))+(($B$1-1)*(I$3+$A27-(I$3+(I$3-2))&lt;2)),$A$4:$A$31,)),"")</f>
        <v/>
      </c>
      <c r="K36" s="243">
        <v>5</v>
      </c>
      <c r="L36" s="242" t="str">
        <f t="shared" si="13"/>
        <v/>
      </c>
      <c r="M36" s="246" t="str">
        <f t="shared" si="14"/>
        <v/>
      </c>
      <c r="N36" s="239" t="str">
        <f t="shared" si="15"/>
        <v/>
      </c>
      <c r="P36" s="239" t="str">
        <f t="shared" si="11"/>
        <v>0</v>
      </c>
      <c r="Q36" s="239">
        <f t="shared" si="16"/>
        <v>5</v>
      </c>
      <c r="R36" s="239" t="str">
        <f t="shared" si="12"/>
        <v/>
      </c>
    </row>
    <row r="37" spans="1:18" x14ac:dyDescent="0.2">
      <c r="A37" s="246">
        <v>1</v>
      </c>
      <c r="B37" s="248" t="str">
        <f t="shared" si="6"/>
        <v/>
      </c>
      <c r="C37" s="247" t="str">
        <f t="shared" si="7"/>
        <v/>
      </c>
      <c r="D37" s="246" t="str">
        <f t="shared" si="8"/>
        <v/>
      </c>
      <c r="E37" s="239" t="str">
        <f t="shared" si="9"/>
        <v/>
      </c>
      <c r="F37" s="243" t="str">
        <f t="shared" si="10"/>
        <v/>
      </c>
      <c r="G37" s="245"/>
      <c r="H37" s="244"/>
      <c r="I37" s="246" t="str">
        <f>IF(AND(J$3,$A27,$A27&lt;$B$1),INDEX($C$4:$C$30,MATCH(J$3+(J$3&gt;1)*$A27-(($B$1-1)*((J$3+$A27)&gt;$B$1)),$A$4:$A$31,)),"")</f>
        <v/>
      </c>
      <c r="J37" s="239" t="str">
        <f>IF(AND(J$3,$A27,$A27&lt;$B$1),INDEX($C$4:$C$30,MATCH(J$3+$A27-(J$3&gt;1)*(J$3+(J$3-2))+(($B$1-1)*(J$3+$A27-(J$3+(J$3-2))&lt;2)),$A$4:$A$31,)),"")</f>
        <v/>
      </c>
      <c r="K37" s="243">
        <v>6</v>
      </c>
      <c r="L37" s="242" t="str">
        <f t="shared" si="13"/>
        <v/>
      </c>
      <c r="M37" s="246" t="str">
        <f t="shared" si="14"/>
        <v/>
      </c>
      <c r="N37" s="239" t="str">
        <f t="shared" si="15"/>
        <v/>
      </c>
      <c r="P37" s="239" t="str">
        <f t="shared" si="11"/>
        <v>0</v>
      </c>
      <c r="Q37" s="239">
        <f t="shared" si="16"/>
        <v>6</v>
      </c>
      <c r="R37" s="239" t="str">
        <f t="shared" si="12"/>
        <v/>
      </c>
    </row>
    <row r="38" spans="1:18" x14ac:dyDescent="0.2">
      <c r="A38" s="246">
        <v>1</v>
      </c>
      <c r="B38" s="248" t="str">
        <f t="shared" si="6"/>
        <v/>
      </c>
      <c r="C38" s="247" t="str">
        <f t="shared" si="7"/>
        <v/>
      </c>
      <c r="D38" s="246" t="str">
        <f t="shared" si="8"/>
        <v/>
      </c>
      <c r="E38" s="239" t="str">
        <f t="shared" si="9"/>
        <v/>
      </c>
      <c r="F38" s="243" t="str">
        <f t="shared" si="10"/>
        <v/>
      </c>
      <c r="G38" s="245"/>
      <c r="H38" s="244"/>
      <c r="I38" s="246" t="str">
        <f>IF(AND(K$3,$A27,$A27&lt;$B$1),INDEX($C$4:$C$30,MATCH(K$3+(K$3&gt;1)*$A27-(($B$1-1)*((K$3+$A27)&gt;$B$1)),$A$4:$A$31,)),"")</f>
        <v/>
      </c>
      <c r="J38" s="239" t="str">
        <f>IF(AND(K$3,$A27,$A27&lt;$B$1),INDEX($C$4:$C$30,MATCH(K$3+$A27-(K$3&gt;1)*(K$3+(K$3-2))+(($B$1-1)*(K$3+$A27-(K$3+(K$3-2))&lt;2)),$A$4:$A$31,)),"")</f>
        <v/>
      </c>
      <c r="K38" s="243">
        <v>7</v>
      </c>
      <c r="L38" s="242" t="str">
        <f t="shared" si="13"/>
        <v/>
      </c>
      <c r="M38" s="246" t="str">
        <f t="shared" si="14"/>
        <v/>
      </c>
      <c r="N38" s="239" t="str">
        <f t="shared" si="15"/>
        <v/>
      </c>
      <c r="P38" s="239" t="str">
        <f t="shared" si="11"/>
        <v>0</v>
      </c>
      <c r="Q38" s="239">
        <f t="shared" si="16"/>
        <v>7</v>
      </c>
      <c r="R38" s="239" t="str">
        <f t="shared" si="12"/>
        <v/>
      </c>
    </row>
    <row r="39" spans="1:18" x14ac:dyDescent="0.2">
      <c r="A39" s="246">
        <v>1</v>
      </c>
      <c r="B39" s="248" t="str">
        <f t="shared" si="6"/>
        <v/>
      </c>
      <c r="C39" s="247" t="str">
        <f t="shared" si="7"/>
        <v/>
      </c>
      <c r="D39" s="246" t="str">
        <f t="shared" si="8"/>
        <v/>
      </c>
      <c r="E39" s="239" t="str">
        <f t="shared" si="9"/>
        <v/>
      </c>
      <c r="F39" s="243" t="str">
        <f t="shared" si="10"/>
        <v/>
      </c>
      <c r="G39" s="245"/>
      <c r="H39" s="244"/>
      <c r="I39" s="246" t="str">
        <f>IF(AND(L$3,$A27,$A27&lt;$B$1),INDEX($C$4:$C$30,MATCH(L$3+(L$3&gt;1)*$A27-(($B$1-1)*((L$3+$A27)&gt;$B$1)),$A$4:$A$31,)),"")</f>
        <v/>
      </c>
      <c r="J39" s="239" t="str">
        <f>IF(AND(L$3,$A27,$A27&lt;$B$1),INDEX($C$4:$C$30,MATCH(L$3+$A27-(L$3&gt;1)*(L$3+(L$3-2))+(($B$1-1)*(L$3+$A27-(L$3+(L$3-2))&lt;2)),$A$4:$A$31,)),"")</f>
        <v/>
      </c>
      <c r="K39" s="243">
        <v>8</v>
      </c>
      <c r="L39" s="242" t="str">
        <f t="shared" si="13"/>
        <v/>
      </c>
      <c r="M39" s="246" t="str">
        <f t="shared" si="14"/>
        <v/>
      </c>
      <c r="N39" s="239" t="str">
        <f t="shared" si="15"/>
        <v/>
      </c>
      <c r="P39" s="239" t="str">
        <f t="shared" si="11"/>
        <v>0</v>
      </c>
      <c r="Q39" s="239">
        <f t="shared" si="16"/>
        <v>8</v>
      </c>
      <c r="R39" s="239" t="str">
        <f t="shared" si="12"/>
        <v/>
      </c>
    </row>
    <row r="40" spans="1:18" x14ac:dyDescent="0.2">
      <c r="A40" s="246">
        <v>1</v>
      </c>
      <c r="B40" s="248" t="str">
        <f t="shared" si="6"/>
        <v/>
      </c>
      <c r="C40" s="247" t="str">
        <f t="shared" si="7"/>
        <v/>
      </c>
      <c r="D40" s="246" t="str">
        <f t="shared" si="8"/>
        <v/>
      </c>
      <c r="E40" s="239" t="str">
        <f t="shared" si="9"/>
        <v/>
      </c>
      <c r="F40" s="243" t="str">
        <f t="shared" si="10"/>
        <v/>
      </c>
      <c r="G40" s="245"/>
      <c r="H40" s="244"/>
      <c r="I40" s="246" t="str">
        <f>IF(AND(M$3,$A27,$A27&lt;$B$1),INDEX($C$4:$C$30,MATCH(M$3+(M$3&gt;1)*$A27-(($B$1-1)*((M$3+$A27)&gt;$B$1)),$A$4:$A$31,)),"")</f>
        <v/>
      </c>
      <c r="J40" s="239" t="str">
        <f>IF(AND(M$3,$A27,$A27&lt;$B$1),INDEX($C$4:$C$30,MATCH(M$3+$A27-(M$3&gt;1)*(M$3+(M$3-2))+(($B$1-1)*(M$3+$A27-(M$3+(M$3-2))&lt;2)),$A$4:$A$31,)),"")</f>
        <v/>
      </c>
      <c r="K40" s="243">
        <v>9</v>
      </c>
      <c r="L40" s="242" t="str">
        <f t="shared" si="13"/>
        <v/>
      </c>
      <c r="M40" s="246" t="str">
        <f t="shared" si="14"/>
        <v/>
      </c>
      <c r="N40" s="239" t="str">
        <f t="shared" si="15"/>
        <v/>
      </c>
      <c r="P40" s="239" t="str">
        <f t="shared" si="11"/>
        <v>0</v>
      </c>
      <c r="Q40" s="239">
        <f t="shared" si="16"/>
        <v>9</v>
      </c>
      <c r="R40" s="239" t="str">
        <f t="shared" si="12"/>
        <v/>
      </c>
    </row>
    <row r="41" spans="1:18" x14ac:dyDescent="0.2">
      <c r="A41" s="246">
        <v>1</v>
      </c>
      <c r="B41" s="248" t="str">
        <f t="shared" si="6"/>
        <v/>
      </c>
      <c r="C41" s="247" t="str">
        <f t="shared" si="7"/>
        <v/>
      </c>
      <c r="D41" s="246" t="str">
        <f t="shared" si="8"/>
        <v/>
      </c>
      <c r="E41" s="239" t="str">
        <f t="shared" si="9"/>
        <v/>
      </c>
      <c r="F41" s="243" t="str">
        <f t="shared" si="10"/>
        <v/>
      </c>
      <c r="G41" s="245"/>
      <c r="H41" s="244"/>
      <c r="I41" s="246" t="str">
        <f>IF(AND(N$3,$A27,$A27&lt;$B$1),INDEX($C$4:$C$30,MATCH(N$3+(N$3&gt;1)*$A27-(($B$1-1)*((N$3+$A27)&gt;$B$1)),$A$4:$A$31,)),"")</f>
        <v/>
      </c>
      <c r="J41" s="239" t="str">
        <f>IF(AND(N$3,$A27,$A27&lt;$B$1),INDEX($C$4:$C$30,MATCH(N$3+$A27-(N$3&gt;1)*(N$3+(N$3-2))+(($B$1-1)*(N$3+$A27-(N$3+(N$3-2))&lt;2)),$A$4:$A$31,)),"")</f>
        <v/>
      </c>
      <c r="K41" s="243">
        <v>10</v>
      </c>
      <c r="L41" s="242" t="str">
        <f t="shared" si="13"/>
        <v/>
      </c>
      <c r="M41" s="246" t="str">
        <f t="shared" si="14"/>
        <v/>
      </c>
      <c r="N41" s="239" t="str">
        <f t="shared" si="15"/>
        <v/>
      </c>
      <c r="P41" s="239" t="str">
        <f t="shared" si="11"/>
        <v>0</v>
      </c>
      <c r="Q41" s="239">
        <f t="shared" si="16"/>
        <v>10</v>
      </c>
      <c r="R41" s="239" t="str">
        <f t="shared" si="12"/>
        <v/>
      </c>
    </row>
    <row r="42" spans="1:18" x14ac:dyDescent="0.2">
      <c r="A42" s="246">
        <v>1</v>
      </c>
      <c r="B42" s="248" t="str">
        <f t="shared" si="6"/>
        <v/>
      </c>
      <c r="C42" s="247" t="str">
        <f t="shared" si="7"/>
        <v/>
      </c>
      <c r="D42" s="246" t="str">
        <f t="shared" si="8"/>
        <v/>
      </c>
      <c r="E42" s="239" t="str">
        <f t="shared" si="9"/>
        <v/>
      </c>
      <c r="F42" s="243" t="str">
        <f t="shared" si="10"/>
        <v/>
      </c>
      <c r="G42" s="245"/>
      <c r="H42" s="244"/>
      <c r="I42" s="246" t="str">
        <f>IF(AND(O$3,$A27,$A27&lt;$B$1),INDEX($C$4:$C$30,MATCH(O$3+(O$3&gt;1)*$A27-(($B$1-1)*((O$3+$A27)&gt;$B$1)),$A$4:$A$31,)),"")</f>
        <v/>
      </c>
      <c r="J42" s="239" t="str">
        <f>IF(AND(O$3,$A27,$A27&lt;$B$1),INDEX($C$4:$C$30,MATCH(O$3+$A27-(O$3&gt;1)*(O$3+(O$3-2))+(($B$1-1)*(O$3+$A27-(O$3+(O$3-2))&lt;2)),$A$4:$A$31,)),"")</f>
        <v/>
      </c>
      <c r="K42" s="243">
        <v>11</v>
      </c>
      <c r="L42" s="242" t="str">
        <f t="shared" si="13"/>
        <v/>
      </c>
      <c r="M42" s="246" t="str">
        <f t="shared" si="14"/>
        <v/>
      </c>
      <c r="N42" s="239" t="str">
        <f t="shared" si="15"/>
        <v/>
      </c>
      <c r="P42" s="239" t="str">
        <f t="shared" si="11"/>
        <v>0</v>
      </c>
      <c r="Q42" s="239">
        <f t="shared" si="16"/>
        <v>11</v>
      </c>
      <c r="R42" s="239" t="str">
        <f t="shared" si="12"/>
        <v/>
      </c>
    </row>
    <row r="43" spans="1:18" x14ac:dyDescent="0.2">
      <c r="A43" s="246">
        <v>1</v>
      </c>
      <c r="B43" s="248" t="str">
        <f t="shared" si="6"/>
        <v/>
      </c>
      <c r="C43" s="247" t="str">
        <f t="shared" si="7"/>
        <v/>
      </c>
      <c r="D43" s="246" t="str">
        <f t="shared" si="8"/>
        <v/>
      </c>
      <c r="E43" s="239" t="str">
        <f t="shared" si="9"/>
        <v/>
      </c>
      <c r="F43" s="243" t="str">
        <f t="shared" si="10"/>
        <v/>
      </c>
      <c r="G43" s="245"/>
      <c r="H43" s="244"/>
      <c r="I43" s="246" t="str">
        <f>IF(AND(P$3,$A27,$A27&lt;$B$1),INDEX($C$4:$C$30,MATCH(P$3+(P$3&gt;1)*$A27-(($B$1-1)*((P$3+$A27)&gt;$B$1)),$A$4:$A$31,)),"")</f>
        <v/>
      </c>
      <c r="J43" s="239" t="str">
        <f>IF(AND(P$3,$A27,$A27&lt;$B$1),INDEX($C$4:$C$30,MATCH(P$3+$A27-(P$3&gt;1)*(P$3+(P$3-2))+(($B$1-1)*(P$3+$A27-(P$3+(P$3-2))&lt;2)),$A$4:$A$31,)),"")</f>
        <v/>
      </c>
      <c r="K43" s="243">
        <v>12</v>
      </c>
      <c r="L43" s="242" t="str">
        <f t="shared" si="13"/>
        <v/>
      </c>
      <c r="M43" s="246" t="str">
        <f t="shared" si="14"/>
        <v/>
      </c>
      <c r="N43" s="239" t="str">
        <f t="shared" si="15"/>
        <v/>
      </c>
      <c r="P43" s="239" t="str">
        <f t="shared" si="11"/>
        <v>0</v>
      </c>
      <c r="Q43" s="239">
        <f t="shared" si="16"/>
        <v>12</v>
      </c>
      <c r="R43" s="239" t="str">
        <f t="shared" si="12"/>
        <v/>
      </c>
    </row>
    <row r="44" spans="1:18" x14ac:dyDescent="0.2">
      <c r="A44" s="230">
        <v>1</v>
      </c>
      <c r="B44" s="248" t="str">
        <f t="shared" si="6"/>
        <v/>
      </c>
      <c r="C44" s="255" t="str">
        <f t="shared" si="7"/>
        <v/>
      </c>
      <c r="D44" s="254" t="str">
        <f t="shared" si="8"/>
        <v/>
      </c>
      <c r="E44" s="253" t="str">
        <f t="shared" si="9"/>
        <v/>
      </c>
      <c r="F44" s="220" t="str">
        <f t="shared" si="10"/>
        <v/>
      </c>
      <c r="G44" s="252"/>
      <c r="H44" s="251"/>
      <c r="I44" s="230" t="str">
        <f>IF(AND(E$3,$A26,$A26&lt;$B$1),INDEX($C$4:$C$30,MATCH(E$3+(E$3&gt;1)*$A26-(($B$1-1)*((E$3+$A26)&gt;$B$1)),$A$4:$A$31,)),"")</f>
        <v/>
      </c>
      <c r="J44" s="249" t="str">
        <f>IF(AND(E$3,$A26,$A26&lt;$B$1),INDEX($C$4:$C$30,MATCH(E$3+$A26-(E$3&gt;1)*(E$3+(E$3-2))+(($B$1-1)*(E$3+$A26-(E$3+(E$3-2))&lt;2)),$A$4:$A$31,)),"")</f>
        <v/>
      </c>
      <c r="K44" s="220">
        <v>1</v>
      </c>
      <c r="L44" s="250" t="str">
        <f>IF(S7=0,"",S7)</f>
        <v/>
      </c>
      <c r="M44" s="230" t="str">
        <f>J44</f>
        <v/>
      </c>
      <c r="N44" s="249" t="str">
        <f>I44</f>
        <v/>
      </c>
      <c r="P44" s="249" t="str">
        <f t="shared" si="11"/>
        <v>0</v>
      </c>
      <c r="Q44" s="249">
        <f>IF(OR(D44="DESCANSA", E44="DESCANSA"),"0",1)</f>
        <v>1</v>
      </c>
      <c r="R44" s="249" t="str">
        <f t="shared" si="12"/>
        <v/>
      </c>
    </row>
    <row r="45" spans="1:18" x14ac:dyDescent="0.2">
      <c r="A45" s="230">
        <v>1</v>
      </c>
      <c r="B45" s="248" t="str">
        <f t="shared" si="6"/>
        <v/>
      </c>
      <c r="C45" s="255" t="str">
        <f t="shared" si="7"/>
        <v/>
      </c>
      <c r="D45" s="254" t="str">
        <f t="shared" si="8"/>
        <v/>
      </c>
      <c r="E45" s="253" t="str">
        <f t="shared" si="9"/>
        <v/>
      </c>
      <c r="F45" s="220" t="str">
        <f t="shared" si="10"/>
        <v/>
      </c>
      <c r="G45" s="252"/>
      <c r="H45" s="251"/>
      <c r="I45" s="230" t="str">
        <f>IF(AND(F$3,$A26,$A26&lt;$B$1),INDEX($C$4:$C$30,MATCH(F$3+(F$3&gt;1)*$A26-(($B$1-1)*((F$3+$A26)&gt;$B$1)),$A$4:$A$31,)),"")</f>
        <v/>
      </c>
      <c r="J45" s="249" t="str">
        <f>IF(AND(F$3,$A26,$A26&lt;$B$1),INDEX($C$4:$C$30,MATCH(F$3+$A26-(F$3&gt;1)*(F$3+(F$3-2))+(($B$1-1)*(F$3+$A26-(F$3+(F$3-2))&lt;2)),$A$4:$A$31,)),"")</f>
        <v/>
      </c>
      <c r="K45" s="220">
        <v>2</v>
      </c>
      <c r="L45" s="250" t="str">
        <f t="shared" ref="L45:L55" si="17">L44</f>
        <v/>
      </c>
      <c r="M45" s="230" t="str">
        <f t="shared" ref="M45:M55" si="18">I45</f>
        <v/>
      </c>
      <c r="N45" s="249" t="str">
        <f t="shared" ref="N45:N55" si="19">J45</f>
        <v/>
      </c>
      <c r="P45" s="249" t="str">
        <f t="shared" si="11"/>
        <v>0</v>
      </c>
      <c r="Q45" s="249">
        <f t="shared" ref="Q45:Q55" si="20">IF(OR(D45="DESCANSA", E45="DESCANSA"),Q44,Q44+1)</f>
        <v>2</v>
      </c>
      <c r="R45" s="249" t="str">
        <f t="shared" si="12"/>
        <v/>
      </c>
    </row>
    <row r="46" spans="1:18" x14ac:dyDescent="0.2">
      <c r="A46" s="230">
        <v>1</v>
      </c>
      <c r="B46" s="248" t="str">
        <f t="shared" si="6"/>
        <v/>
      </c>
      <c r="C46" s="255" t="str">
        <f t="shared" si="7"/>
        <v/>
      </c>
      <c r="D46" s="254" t="str">
        <f t="shared" si="8"/>
        <v/>
      </c>
      <c r="E46" s="253" t="str">
        <f t="shared" si="9"/>
        <v/>
      </c>
      <c r="F46" s="220" t="str">
        <f t="shared" si="10"/>
        <v/>
      </c>
      <c r="G46" s="252"/>
      <c r="H46" s="251"/>
      <c r="I46" s="230" t="str">
        <f>IF(AND(G$3,$A26,$A26&lt;$B$1),INDEX($C$4:$C$30,MATCH(G$3+(G$3&gt;1)*$A26-(($B$1-1)*((G$3+$A26)&gt;$B$1)),$A$4:$A$31,)),"")</f>
        <v/>
      </c>
      <c r="J46" s="249" t="str">
        <f>IF(AND(G$3,$A26,$A26&lt;$B$1),INDEX($C$4:$C$30,MATCH(G$3+$A26-(G$3&gt;1)*(G$3+(G$3-2))+(($B$1-1)*(G$3+$A26-(G$3+(G$3-2))&lt;2)),$A$4:$A$31,)),"")</f>
        <v/>
      </c>
      <c r="K46" s="220">
        <v>3</v>
      </c>
      <c r="L46" s="250" t="str">
        <f t="shared" si="17"/>
        <v/>
      </c>
      <c r="M46" s="230" t="str">
        <f t="shared" si="18"/>
        <v/>
      </c>
      <c r="N46" s="249" t="str">
        <f t="shared" si="19"/>
        <v/>
      </c>
      <c r="P46" s="249" t="str">
        <f t="shared" si="11"/>
        <v>0</v>
      </c>
      <c r="Q46" s="249">
        <f t="shared" si="20"/>
        <v>3</v>
      </c>
      <c r="R46" s="249" t="str">
        <f t="shared" si="12"/>
        <v/>
      </c>
    </row>
    <row r="47" spans="1:18" x14ac:dyDescent="0.2">
      <c r="A47" s="230">
        <v>1</v>
      </c>
      <c r="B47" s="248" t="str">
        <f t="shared" si="6"/>
        <v/>
      </c>
      <c r="C47" s="255" t="str">
        <f t="shared" si="7"/>
        <v/>
      </c>
      <c r="D47" s="254" t="str">
        <f t="shared" si="8"/>
        <v/>
      </c>
      <c r="E47" s="253" t="str">
        <f t="shared" si="9"/>
        <v/>
      </c>
      <c r="F47" s="220" t="str">
        <f t="shared" si="10"/>
        <v/>
      </c>
      <c r="G47" s="252"/>
      <c r="H47" s="251"/>
      <c r="I47" s="230" t="str">
        <f>IF(AND(H$3,$A26,$A26&lt;$B$1),INDEX($C$4:$C$30,MATCH(H$3+(H$3&gt;1)*$A26-(($B$1-1)*((H$3+$A26)&gt;$B$1)),$A$4:$A$31,)),"")</f>
        <v/>
      </c>
      <c r="J47" s="249" t="str">
        <f>IF(AND(H$3,$A26,$A26&lt;$B$1),INDEX($C$4:$C$30,MATCH(H$3+$A26-(H$3&gt;1)*(H$3+(H$3-2))+(($B$1-1)*(H$3+$A26-(H$3+(H$3-2))&lt;2)),$A$4:$A$31,)),"")</f>
        <v/>
      </c>
      <c r="K47" s="220">
        <v>4</v>
      </c>
      <c r="L47" s="250" t="str">
        <f t="shared" si="17"/>
        <v/>
      </c>
      <c r="M47" s="230" t="str">
        <f t="shared" si="18"/>
        <v/>
      </c>
      <c r="N47" s="249" t="str">
        <f t="shared" si="19"/>
        <v/>
      </c>
      <c r="P47" s="249" t="str">
        <f t="shared" si="11"/>
        <v>0</v>
      </c>
      <c r="Q47" s="249">
        <f t="shared" si="20"/>
        <v>4</v>
      </c>
      <c r="R47" s="249" t="str">
        <f t="shared" si="12"/>
        <v/>
      </c>
    </row>
    <row r="48" spans="1:18" x14ac:dyDescent="0.2">
      <c r="A48" s="230">
        <v>1</v>
      </c>
      <c r="B48" s="248" t="str">
        <f t="shared" si="6"/>
        <v/>
      </c>
      <c r="C48" s="255" t="str">
        <f t="shared" si="7"/>
        <v/>
      </c>
      <c r="D48" s="254" t="str">
        <f t="shared" si="8"/>
        <v/>
      </c>
      <c r="E48" s="253" t="str">
        <f t="shared" si="9"/>
        <v/>
      </c>
      <c r="F48" s="220" t="str">
        <f t="shared" si="10"/>
        <v/>
      </c>
      <c r="G48" s="252"/>
      <c r="H48" s="251"/>
      <c r="I48" s="230" t="str">
        <f>IF(AND(I$3,$A26,$A26&lt;$B$1),INDEX($C$4:$C$30,MATCH(I$3+(I$3&gt;1)*$A26-(($B$1-1)*((I$3+$A26)&gt;$B$1)),$A$4:$A$31,)),"")</f>
        <v/>
      </c>
      <c r="J48" s="249" t="str">
        <f>IF(AND(I$3,$A26,$A26&lt;$B$1),INDEX($C$4:$C$30,MATCH(I$3+$A26-(I$3&gt;1)*(I$3+(I$3-2))+(($B$1-1)*(I$3+$A26-(I$3+(I$3-2))&lt;2)),$A$4:$A$31,)),"")</f>
        <v/>
      </c>
      <c r="K48" s="220">
        <v>5</v>
      </c>
      <c r="L48" s="250" t="str">
        <f t="shared" si="17"/>
        <v/>
      </c>
      <c r="M48" s="230" t="str">
        <f t="shared" si="18"/>
        <v/>
      </c>
      <c r="N48" s="249" t="str">
        <f t="shared" si="19"/>
        <v/>
      </c>
      <c r="P48" s="249" t="str">
        <f t="shared" si="11"/>
        <v>0</v>
      </c>
      <c r="Q48" s="249">
        <f t="shared" si="20"/>
        <v>5</v>
      </c>
      <c r="R48" s="249" t="str">
        <f t="shared" si="12"/>
        <v/>
      </c>
    </row>
    <row r="49" spans="1:18" x14ac:dyDescent="0.2">
      <c r="A49" s="230">
        <v>1</v>
      </c>
      <c r="B49" s="248" t="str">
        <f t="shared" si="6"/>
        <v/>
      </c>
      <c r="C49" s="255" t="str">
        <f t="shared" si="7"/>
        <v/>
      </c>
      <c r="D49" s="254" t="str">
        <f t="shared" si="8"/>
        <v/>
      </c>
      <c r="E49" s="253" t="str">
        <f t="shared" si="9"/>
        <v/>
      </c>
      <c r="F49" s="220" t="str">
        <f t="shared" si="10"/>
        <v/>
      </c>
      <c r="G49" s="252"/>
      <c r="H49" s="251"/>
      <c r="I49" s="230" t="str">
        <f>IF(AND(J$3,$A26,$A26&lt;$B$1),INDEX($C$4:$C$30,MATCH(J$3+(J$3&gt;1)*$A26-(($B$1-1)*((J$3+$A26)&gt;$B$1)),$A$4:$A$31,)),"")</f>
        <v/>
      </c>
      <c r="J49" s="249" t="str">
        <f>IF(AND(J$3,$A26,$A26&lt;$B$1),INDEX($C$4:$C$30,MATCH(J$3+$A26-(J$3&gt;1)*(J$3+(J$3-2))+(($B$1-1)*(J$3+$A26-(J$3+(J$3-2))&lt;2)),$A$4:$A$31,)),"")</f>
        <v/>
      </c>
      <c r="K49" s="220">
        <v>6</v>
      </c>
      <c r="L49" s="250" t="str">
        <f t="shared" si="17"/>
        <v/>
      </c>
      <c r="M49" s="230" t="str">
        <f t="shared" si="18"/>
        <v/>
      </c>
      <c r="N49" s="249" t="str">
        <f t="shared" si="19"/>
        <v/>
      </c>
      <c r="P49" s="249" t="str">
        <f t="shared" si="11"/>
        <v>0</v>
      </c>
      <c r="Q49" s="249">
        <f t="shared" si="20"/>
        <v>6</v>
      </c>
      <c r="R49" s="249" t="str">
        <f t="shared" si="12"/>
        <v/>
      </c>
    </row>
    <row r="50" spans="1:18" x14ac:dyDescent="0.2">
      <c r="A50" s="230">
        <v>1</v>
      </c>
      <c r="B50" s="248" t="str">
        <f t="shared" si="6"/>
        <v/>
      </c>
      <c r="C50" s="255" t="str">
        <f t="shared" si="7"/>
        <v/>
      </c>
      <c r="D50" s="254" t="str">
        <f t="shared" si="8"/>
        <v/>
      </c>
      <c r="E50" s="253" t="str">
        <f t="shared" si="9"/>
        <v/>
      </c>
      <c r="F50" s="220" t="str">
        <f t="shared" si="10"/>
        <v/>
      </c>
      <c r="G50" s="252"/>
      <c r="H50" s="251"/>
      <c r="I50" s="230" t="str">
        <f>IF(AND(K$3,$A26,$A26&lt;$B$1),INDEX($C$4:$C$30,MATCH(K$3+(K$3&gt;1)*$A26-(($B$1-1)*((K$3+$A26)&gt;$B$1)),$A$4:$A$31,)),"")</f>
        <v/>
      </c>
      <c r="J50" s="249" t="str">
        <f>IF(AND(K$3,$A26,$A26&lt;$B$1),INDEX($C$4:$C$30,MATCH(K$3+$A26-(K$3&gt;1)*(K$3+(K$3-2))+(($B$1-1)*(K$3+$A26-(K$3+(K$3-2))&lt;2)),$A$4:$A$31,)),"")</f>
        <v/>
      </c>
      <c r="K50" s="220">
        <v>7</v>
      </c>
      <c r="L50" s="250" t="str">
        <f t="shared" si="17"/>
        <v/>
      </c>
      <c r="M50" s="230" t="str">
        <f t="shared" si="18"/>
        <v/>
      </c>
      <c r="N50" s="249" t="str">
        <f t="shared" si="19"/>
        <v/>
      </c>
      <c r="P50" s="249" t="str">
        <f t="shared" si="11"/>
        <v>0</v>
      </c>
      <c r="Q50" s="249">
        <f t="shared" si="20"/>
        <v>7</v>
      </c>
      <c r="R50" s="249" t="str">
        <f t="shared" si="12"/>
        <v/>
      </c>
    </row>
    <row r="51" spans="1:18" x14ac:dyDescent="0.2">
      <c r="A51" s="230">
        <v>1</v>
      </c>
      <c r="B51" s="248" t="str">
        <f t="shared" si="6"/>
        <v/>
      </c>
      <c r="C51" s="255" t="str">
        <f t="shared" si="7"/>
        <v/>
      </c>
      <c r="D51" s="254" t="str">
        <f t="shared" si="8"/>
        <v/>
      </c>
      <c r="E51" s="253" t="str">
        <f t="shared" si="9"/>
        <v/>
      </c>
      <c r="F51" s="220" t="str">
        <f t="shared" si="10"/>
        <v/>
      </c>
      <c r="G51" s="252"/>
      <c r="H51" s="251"/>
      <c r="I51" s="230" t="str">
        <f>IF(AND(L$3,$A26,$A26&lt;$B$1),INDEX($C$4:$C$30,MATCH(L$3+(L$3&gt;1)*$A26-(($B$1-1)*((L$3+$A26)&gt;$B$1)),$A$4:$A$31,)),"")</f>
        <v/>
      </c>
      <c r="J51" s="249" t="str">
        <f>IF(AND(L$3,$A26,$A26&lt;$B$1),INDEX($C$4:$C$30,MATCH(L$3+$A26-(L$3&gt;1)*(L$3+(L$3-2))+(($B$1-1)*(L$3+$A26-(L$3+(L$3-2))&lt;2)),$A$4:$A$31,)),"")</f>
        <v/>
      </c>
      <c r="K51" s="220">
        <v>8</v>
      </c>
      <c r="L51" s="250" t="str">
        <f t="shared" si="17"/>
        <v/>
      </c>
      <c r="M51" s="230" t="str">
        <f t="shared" si="18"/>
        <v/>
      </c>
      <c r="N51" s="249" t="str">
        <f t="shared" si="19"/>
        <v/>
      </c>
      <c r="P51" s="249" t="str">
        <f t="shared" si="11"/>
        <v>0</v>
      </c>
      <c r="Q51" s="249">
        <f t="shared" si="20"/>
        <v>8</v>
      </c>
      <c r="R51" s="249" t="str">
        <f t="shared" si="12"/>
        <v/>
      </c>
    </row>
    <row r="52" spans="1:18" x14ac:dyDescent="0.2">
      <c r="A52" s="230">
        <v>1</v>
      </c>
      <c r="B52" s="248" t="str">
        <f t="shared" si="6"/>
        <v/>
      </c>
      <c r="C52" s="255" t="str">
        <f t="shared" si="7"/>
        <v/>
      </c>
      <c r="D52" s="254" t="str">
        <f t="shared" si="8"/>
        <v/>
      </c>
      <c r="E52" s="253" t="str">
        <f t="shared" si="9"/>
        <v/>
      </c>
      <c r="F52" s="220" t="str">
        <f t="shared" si="10"/>
        <v/>
      </c>
      <c r="G52" s="252"/>
      <c r="H52" s="251"/>
      <c r="I52" s="230" t="str">
        <f>IF(AND(M$3,$A26,$A26&lt;$B$1),INDEX($C$4:$C$30,MATCH(M$3+(M$3&gt;1)*$A26-(($B$1-1)*((M$3+$A26)&gt;$B$1)),$A$4:$A$31,)),"")</f>
        <v/>
      </c>
      <c r="J52" s="249" t="str">
        <f>IF(AND(M$3,$A26,$A26&lt;$B$1),INDEX($C$4:$C$30,MATCH(M$3+$A26-(M$3&gt;1)*(M$3+(M$3-2))+(($B$1-1)*(M$3+$A26-(M$3+(M$3-2))&lt;2)),$A$4:$A$31,)),"")</f>
        <v/>
      </c>
      <c r="K52" s="220">
        <v>9</v>
      </c>
      <c r="L52" s="250" t="str">
        <f t="shared" si="17"/>
        <v/>
      </c>
      <c r="M52" s="230" t="str">
        <f t="shared" si="18"/>
        <v/>
      </c>
      <c r="N52" s="249" t="str">
        <f t="shared" si="19"/>
        <v/>
      </c>
      <c r="P52" s="249" t="str">
        <f t="shared" si="11"/>
        <v>0</v>
      </c>
      <c r="Q52" s="249">
        <f t="shared" si="20"/>
        <v>9</v>
      </c>
      <c r="R52" s="249" t="str">
        <f t="shared" si="12"/>
        <v/>
      </c>
    </row>
    <row r="53" spans="1:18" x14ac:dyDescent="0.2">
      <c r="A53" s="230">
        <v>1</v>
      </c>
      <c r="B53" s="248" t="str">
        <f t="shared" si="6"/>
        <v/>
      </c>
      <c r="C53" s="255" t="str">
        <f t="shared" si="7"/>
        <v/>
      </c>
      <c r="D53" s="254" t="str">
        <f t="shared" si="8"/>
        <v/>
      </c>
      <c r="E53" s="253" t="str">
        <f t="shared" si="9"/>
        <v/>
      </c>
      <c r="F53" s="220" t="str">
        <f t="shared" si="10"/>
        <v/>
      </c>
      <c r="G53" s="252"/>
      <c r="H53" s="251"/>
      <c r="I53" s="230" t="str">
        <f>IF(AND(N$3,$A26,$A26&lt;$B$1),INDEX($C$4:$C$30,MATCH(N$3+(N$3&gt;1)*$A26-(($B$1-1)*((N$3+$A26)&gt;$B$1)),$A$4:$A$31,)),"")</f>
        <v/>
      </c>
      <c r="J53" s="249" t="str">
        <f>IF(AND(N$3,$A26,$A26&lt;$B$1),INDEX($C$4:$C$30,MATCH(N$3+$A26-(N$3&gt;1)*(N$3+(N$3-2))+(($B$1-1)*(N$3+$A26-(N$3+(N$3-2))&lt;2)),$A$4:$A$31,)),"")</f>
        <v/>
      </c>
      <c r="K53" s="220">
        <v>10</v>
      </c>
      <c r="L53" s="250" t="str">
        <f t="shared" si="17"/>
        <v/>
      </c>
      <c r="M53" s="230" t="str">
        <f t="shared" si="18"/>
        <v/>
      </c>
      <c r="N53" s="249" t="str">
        <f t="shared" si="19"/>
        <v/>
      </c>
      <c r="P53" s="249" t="str">
        <f t="shared" si="11"/>
        <v>0</v>
      </c>
      <c r="Q53" s="249">
        <f t="shared" si="20"/>
        <v>10</v>
      </c>
      <c r="R53" s="249" t="str">
        <f t="shared" si="12"/>
        <v/>
      </c>
    </row>
    <row r="54" spans="1:18" x14ac:dyDescent="0.2">
      <c r="A54" s="230">
        <v>1</v>
      </c>
      <c r="B54" s="248" t="str">
        <f t="shared" si="6"/>
        <v/>
      </c>
      <c r="C54" s="255" t="str">
        <f t="shared" si="7"/>
        <v/>
      </c>
      <c r="D54" s="254" t="str">
        <f t="shared" si="8"/>
        <v/>
      </c>
      <c r="E54" s="253" t="str">
        <f t="shared" si="9"/>
        <v/>
      </c>
      <c r="F54" s="220" t="str">
        <f t="shared" si="10"/>
        <v/>
      </c>
      <c r="G54" s="252"/>
      <c r="H54" s="251"/>
      <c r="I54" s="230" t="str">
        <f>IF(AND(O$3,$A26,$A26&lt;$B$1),INDEX($C$4:$C$30,MATCH(O$3+(O$3&gt;1)*$A26-(($B$1-1)*((O$3+$A26)&gt;$B$1)),$A$4:$A$31,)),"")</f>
        <v/>
      </c>
      <c r="J54" s="249" t="str">
        <f>IF(AND(O$3,$A26,$A26&lt;$B$1),INDEX($C$4:$C$30,MATCH(O$3+$A26-(O$3&gt;1)*(O$3+(O$3-2))+(($B$1-1)*(O$3+$A26-(O$3+(O$3-2))&lt;2)),$A$4:$A$31,)),"")</f>
        <v/>
      </c>
      <c r="K54" s="220">
        <v>11</v>
      </c>
      <c r="L54" s="250" t="str">
        <f t="shared" si="17"/>
        <v/>
      </c>
      <c r="M54" s="230" t="str">
        <f t="shared" si="18"/>
        <v/>
      </c>
      <c r="N54" s="249" t="str">
        <f t="shared" si="19"/>
        <v/>
      </c>
      <c r="P54" s="249" t="str">
        <f t="shared" si="11"/>
        <v>0</v>
      </c>
      <c r="Q54" s="249">
        <f t="shared" si="20"/>
        <v>11</v>
      </c>
      <c r="R54" s="249" t="str">
        <f t="shared" si="12"/>
        <v/>
      </c>
    </row>
    <row r="55" spans="1:18" x14ac:dyDescent="0.2">
      <c r="A55" s="230">
        <v>1</v>
      </c>
      <c r="B55" s="248" t="str">
        <f t="shared" si="6"/>
        <v/>
      </c>
      <c r="C55" s="255" t="str">
        <f t="shared" si="7"/>
        <v/>
      </c>
      <c r="D55" s="254" t="str">
        <f t="shared" si="8"/>
        <v/>
      </c>
      <c r="E55" s="253" t="str">
        <f t="shared" si="9"/>
        <v/>
      </c>
      <c r="F55" s="220" t="str">
        <f t="shared" si="10"/>
        <v/>
      </c>
      <c r="G55" s="252"/>
      <c r="H55" s="251"/>
      <c r="I55" s="230" t="str">
        <f>IF(AND(P$3,$A26,$A26&lt;$B$1),INDEX($C$4:$C$30,MATCH(P$3+(P$3&gt;1)*$A26-(($B$1-1)*((P$3+$A26)&gt;$B$1)),$A$4:$A$31,)),"")</f>
        <v/>
      </c>
      <c r="J55" s="249" t="str">
        <f>IF(AND(P$3,$A26,$A26&lt;$B$1),INDEX($C$4:$C$30,MATCH(P$3+$A26-(P$3&gt;1)*(P$3+(P$3-2))+(($B$1-1)*(P$3+$A26-(P$3+(P$3-2))&lt;2)),$A$4:$A$31,)),"")</f>
        <v/>
      </c>
      <c r="K55" s="220">
        <v>12</v>
      </c>
      <c r="L55" s="250" t="str">
        <f t="shared" si="17"/>
        <v/>
      </c>
      <c r="M55" s="230" t="str">
        <f t="shared" si="18"/>
        <v/>
      </c>
      <c r="N55" s="249" t="str">
        <f t="shared" si="19"/>
        <v/>
      </c>
      <c r="P55" s="249" t="str">
        <f t="shared" si="11"/>
        <v>0</v>
      </c>
      <c r="Q55" s="249">
        <f t="shared" si="20"/>
        <v>12</v>
      </c>
      <c r="R55" s="249" t="str">
        <f t="shared" si="12"/>
        <v/>
      </c>
    </row>
    <row r="56" spans="1:18" x14ac:dyDescent="0.2">
      <c r="A56" s="246">
        <v>1</v>
      </c>
      <c r="B56" s="248" t="str">
        <f t="shared" si="6"/>
        <v/>
      </c>
      <c r="C56" s="247" t="str">
        <f t="shared" si="7"/>
        <v/>
      </c>
      <c r="D56" s="246" t="str">
        <f t="shared" si="8"/>
        <v/>
      </c>
      <c r="E56" s="239" t="str">
        <f t="shared" si="9"/>
        <v/>
      </c>
      <c r="F56" s="243" t="str">
        <f t="shared" si="10"/>
        <v/>
      </c>
      <c r="G56" s="245"/>
      <c r="H56" s="244"/>
      <c r="I56" s="246" t="str">
        <f>IF(AND(E$3,$A25,$A25&lt;$B$1),INDEX($C$4:$C$30,MATCH(E$3+(E$3&gt;1)*$A25-(($B$1-1)*((E$3+$A25)&gt;$B$1)),$A$4:$A$31,)),"")</f>
        <v/>
      </c>
      <c r="J56" s="239" t="str">
        <f>IF(AND(E$3,$A25,$A25&lt;$B$1),INDEX($C$4:$C$30,MATCH(E$3+$A25-(E$3&gt;1)*(E$3+(E$3-2))+(($B$1-1)*(E$3+$A25-(E$3+(E$3-2))&lt;2)),$A$4:$A$31,)),"")</f>
        <v/>
      </c>
      <c r="K56" s="243">
        <v>1</v>
      </c>
      <c r="L56" s="242" t="str">
        <f>IF(S8=0,"",S8)</f>
        <v/>
      </c>
      <c r="M56" s="246" t="str">
        <f>J56</f>
        <v/>
      </c>
      <c r="N56" s="239" t="str">
        <f>I56</f>
        <v/>
      </c>
      <c r="P56" s="239" t="str">
        <f t="shared" si="11"/>
        <v>0</v>
      </c>
      <c r="Q56" s="239">
        <f>IF(OR(D56="DESCANSA", E56="DESCANSA"),"0",1)</f>
        <v>1</v>
      </c>
      <c r="R56" s="239" t="str">
        <f t="shared" si="12"/>
        <v/>
      </c>
    </row>
    <row r="57" spans="1:18" x14ac:dyDescent="0.2">
      <c r="A57" s="246">
        <v>1</v>
      </c>
      <c r="B57" s="248" t="str">
        <f t="shared" si="6"/>
        <v/>
      </c>
      <c r="C57" s="247" t="str">
        <f t="shared" si="7"/>
        <v/>
      </c>
      <c r="D57" s="246" t="str">
        <f t="shared" si="8"/>
        <v/>
      </c>
      <c r="E57" s="239" t="str">
        <f t="shared" si="9"/>
        <v/>
      </c>
      <c r="F57" s="243" t="str">
        <f t="shared" si="10"/>
        <v/>
      </c>
      <c r="G57" s="245"/>
      <c r="H57" s="244"/>
      <c r="I57" s="246" t="str">
        <f>IF(AND(F$3,$A25,$A25&lt;$B$1),INDEX($C$4:$C$30,MATCH(F$3+(F$3&gt;1)*$A25-(($B$1-1)*((F$3+$A25)&gt;$B$1)),$A$4:$A$31,)),"")</f>
        <v/>
      </c>
      <c r="J57" s="239" t="str">
        <f>IF(AND(F$3,$A25,$A25&lt;$B$1),INDEX($C$4:$C$30,MATCH(F$3+$A25-(F$3&gt;1)*(F$3+(F$3-2))+(($B$1-1)*(F$3+$A25-(F$3+(F$3-2))&lt;2)),$A$4:$A$31,)),"")</f>
        <v/>
      </c>
      <c r="K57" s="243">
        <v>2</v>
      </c>
      <c r="L57" s="242" t="str">
        <f t="shared" ref="L57:L67" si="21">L56</f>
        <v/>
      </c>
      <c r="M57" s="246" t="str">
        <f t="shared" ref="M57:M67" si="22">I57</f>
        <v/>
      </c>
      <c r="N57" s="239" t="str">
        <f t="shared" ref="N57:N67" si="23">J57</f>
        <v/>
      </c>
      <c r="P57" s="239" t="str">
        <f t="shared" si="11"/>
        <v>0</v>
      </c>
      <c r="Q57" s="239">
        <f t="shared" ref="Q57:Q67" si="24">IF(OR(D57="DESCANSA", E57="DESCANSA"),Q56,Q56+1)</f>
        <v>2</v>
      </c>
      <c r="R57" s="239" t="str">
        <f t="shared" si="12"/>
        <v/>
      </c>
    </row>
    <row r="58" spans="1:18" x14ac:dyDescent="0.2">
      <c r="A58" s="246">
        <v>1</v>
      </c>
      <c r="B58" s="248" t="str">
        <f t="shared" si="6"/>
        <v/>
      </c>
      <c r="C58" s="247" t="str">
        <f t="shared" si="7"/>
        <v/>
      </c>
      <c r="D58" s="246" t="str">
        <f t="shared" si="8"/>
        <v/>
      </c>
      <c r="E58" s="239" t="str">
        <f t="shared" si="9"/>
        <v/>
      </c>
      <c r="F58" s="243" t="str">
        <f t="shared" si="10"/>
        <v/>
      </c>
      <c r="G58" s="245"/>
      <c r="H58" s="244"/>
      <c r="I58" s="246" t="str">
        <f>IF(AND(G$3,$A25,$A25&lt;$B$1),INDEX($C$4:$C$30,MATCH(G$3+(G$3&gt;1)*$A25-(($B$1-1)*((G$3+$A25)&gt;$B$1)),$A$4:$A$31,)),"")</f>
        <v/>
      </c>
      <c r="J58" s="239" t="str">
        <f>IF(AND(G$3,$A25,$A25&lt;$B$1),INDEX($C$4:$C$30,MATCH(G$3+$A25-(G$3&gt;1)*(G$3+(G$3-2))+(($B$1-1)*(G$3+$A25-(G$3+(G$3-2))&lt;2)),$A$4:$A$31,)),"")</f>
        <v/>
      </c>
      <c r="K58" s="243">
        <v>3</v>
      </c>
      <c r="L58" s="242" t="str">
        <f t="shared" si="21"/>
        <v/>
      </c>
      <c r="M58" s="246" t="str">
        <f t="shared" si="22"/>
        <v/>
      </c>
      <c r="N58" s="239" t="str">
        <f t="shared" si="23"/>
        <v/>
      </c>
      <c r="P58" s="239" t="str">
        <f t="shared" si="11"/>
        <v>0</v>
      </c>
      <c r="Q58" s="239">
        <f t="shared" si="24"/>
        <v>3</v>
      </c>
      <c r="R58" s="239" t="str">
        <f t="shared" si="12"/>
        <v/>
      </c>
    </row>
    <row r="59" spans="1:18" x14ac:dyDescent="0.2">
      <c r="A59" s="246">
        <v>1</v>
      </c>
      <c r="B59" s="248" t="str">
        <f t="shared" si="6"/>
        <v/>
      </c>
      <c r="C59" s="247" t="str">
        <f t="shared" si="7"/>
        <v/>
      </c>
      <c r="D59" s="246" t="str">
        <f t="shared" si="8"/>
        <v/>
      </c>
      <c r="E59" s="239" t="str">
        <f t="shared" si="9"/>
        <v/>
      </c>
      <c r="F59" s="243" t="str">
        <f t="shared" si="10"/>
        <v/>
      </c>
      <c r="G59" s="245"/>
      <c r="H59" s="244"/>
      <c r="I59" s="246" t="str">
        <f>IF(AND(H$3,$A25,$A25&lt;$B$1),INDEX($C$4:$C$30,MATCH(H$3+(H$3&gt;1)*$A25-(($B$1-1)*((H$3+$A25)&gt;$B$1)),$A$4:$A$31,)),"")</f>
        <v/>
      </c>
      <c r="J59" s="239" t="str">
        <f>IF(AND(H$3,$A25,$A25&lt;$B$1),INDEX($C$4:$C$30,MATCH(H$3+$A25-(H$3&gt;1)*(H$3+(H$3-2))+(($B$1-1)*(H$3+$A25-(H$3+(H$3-2))&lt;2)),$A$4:$A$31,)),"")</f>
        <v/>
      </c>
      <c r="K59" s="243">
        <v>4</v>
      </c>
      <c r="L59" s="242" t="str">
        <f t="shared" si="21"/>
        <v/>
      </c>
      <c r="M59" s="246" t="str">
        <f t="shared" si="22"/>
        <v/>
      </c>
      <c r="N59" s="239" t="str">
        <f t="shared" si="23"/>
        <v/>
      </c>
      <c r="P59" s="239" t="str">
        <f t="shared" si="11"/>
        <v>0</v>
      </c>
      <c r="Q59" s="239">
        <f t="shared" si="24"/>
        <v>4</v>
      </c>
      <c r="R59" s="239" t="str">
        <f t="shared" si="12"/>
        <v/>
      </c>
    </row>
    <row r="60" spans="1:18" x14ac:dyDescent="0.2">
      <c r="A60" s="246">
        <v>1</v>
      </c>
      <c r="B60" s="248" t="str">
        <f t="shared" si="6"/>
        <v/>
      </c>
      <c r="C60" s="247" t="str">
        <f t="shared" si="7"/>
        <v/>
      </c>
      <c r="D60" s="246" t="str">
        <f t="shared" si="8"/>
        <v/>
      </c>
      <c r="E60" s="239" t="str">
        <f t="shared" si="9"/>
        <v/>
      </c>
      <c r="F60" s="243" t="str">
        <f t="shared" si="10"/>
        <v/>
      </c>
      <c r="G60" s="245"/>
      <c r="H60" s="244"/>
      <c r="I60" s="246" t="str">
        <f>IF(AND(I$3,$A25,$A25&lt;$B$1),INDEX($C$4:$C$30,MATCH(I$3+(I$3&gt;1)*$A25-(($B$1-1)*((I$3+$A25)&gt;$B$1)),$A$4:$A$31,)),"")</f>
        <v/>
      </c>
      <c r="J60" s="239" t="str">
        <f>IF(AND(I$3,$A25,$A25&lt;$B$1),INDEX($C$4:$C$30,MATCH(I$3+$A25-(I$3&gt;1)*(I$3+(I$3-2))+(($B$1-1)*(I$3+$A25-(I$3+(I$3-2))&lt;2)),$A$4:$A$31,)),"")</f>
        <v/>
      </c>
      <c r="K60" s="243">
        <v>5</v>
      </c>
      <c r="L60" s="242" t="str">
        <f t="shared" si="21"/>
        <v/>
      </c>
      <c r="M60" s="246" t="str">
        <f t="shared" si="22"/>
        <v/>
      </c>
      <c r="N60" s="239" t="str">
        <f t="shared" si="23"/>
        <v/>
      </c>
      <c r="P60" s="239" t="str">
        <f t="shared" si="11"/>
        <v>0</v>
      </c>
      <c r="Q60" s="239">
        <f t="shared" si="24"/>
        <v>5</v>
      </c>
      <c r="R60" s="239" t="str">
        <f t="shared" si="12"/>
        <v/>
      </c>
    </row>
    <row r="61" spans="1:18" x14ac:dyDescent="0.2">
      <c r="A61" s="246">
        <v>1</v>
      </c>
      <c r="B61" s="248" t="str">
        <f t="shared" si="6"/>
        <v/>
      </c>
      <c r="C61" s="247" t="str">
        <f t="shared" si="7"/>
        <v/>
      </c>
      <c r="D61" s="246" t="str">
        <f t="shared" si="8"/>
        <v/>
      </c>
      <c r="E61" s="239" t="str">
        <f t="shared" si="9"/>
        <v/>
      </c>
      <c r="F61" s="243" t="str">
        <f t="shared" si="10"/>
        <v/>
      </c>
      <c r="G61" s="245"/>
      <c r="H61" s="244"/>
      <c r="I61" s="246" t="str">
        <f>IF(AND(J$3,$A25,$A25&lt;$B$1),INDEX($C$4:$C$30,MATCH(J$3+(J$3&gt;1)*$A25-(($B$1-1)*((J$3+$A25)&gt;$B$1)),$A$4:$A$31,)),"")</f>
        <v/>
      </c>
      <c r="J61" s="239" t="str">
        <f>IF(AND(J$3,$A25,$A25&lt;$B$1),INDEX($C$4:$C$30,MATCH(J$3+$A25-(J$3&gt;1)*(J$3+(J$3-2))+(($B$1-1)*(J$3+$A25-(J$3+(J$3-2))&lt;2)),$A$4:$A$31,)),"")</f>
        <v/>
      </c>
      <c r="K61" s="243">
        <v>6</v>
      </c>
      <c r="L61" s="242" t="str">
        <f t="shared" si="21"/>
        <v/>
      </c>
      <c r="M61" s="246" t="str">
        <f t="shared" si="22"/>
        <v/>
      </c>
      <c r="N61" s="239" t="str">
        <f t="shared" si="23"/>
        <v/>
      </c>
      <c r="P61" s="239" t="str">
        <f t="shared" si="11"/>
        <v>0</v>
      </c>
      <c r="Q61" s="239">
        <f t="shared" si="24"/>
        <v>6</v>
      </c>
      <c r="R61" s="239" t="str">
        <f t="shared" si="12"/>
        <v/>
      </c>
    </row>
    <row r="62" spans="1:18" x14ac:dyDescent="0.2">
      <c r="A62" s="246">
        <v>1</v>
      </c>
      <c r="B62" s="248" t="str">
        <f t="shared" si="6"/>
        <v/>
      </c>
      <c r="C62" s="247" t="str">
        <f t="shared" si="7"/>
        <v/>
      </c>
      <c r="D62" s="246" t="str">
        <f t="shared" si="8"/>
        <v/>
      </c>
      <c r="E62" s="239" t="str">
        <f t="shared" si="9"/>
        <v/>
      </c>
      <c r="F62" s="243" t="str">
        <f t="shared" si="10"/>
        <v/>
      </c>
      <c r="G62" s="245"/>
      <c r="H62" s="244"/>
      <c r="I62" s="246" t="str">
        <f>IF(AND(K$3,$A25,$A25&lt;$B$1),INDEX($C$4:$C$30,MATCH(K$3+(K$3&gt;1)*$A25-(($B$1-1)*((K$3+$A25)&gt;$B$1)),$A$4:$A$31,)),"")</f>
        <v/>
      </c>
      <c r="J62" s="239" t="str">
        <f>IF(AND(K$3,$A25,$A25&lt;$B$1),INDEX($C$4:$C$30,MATCH(K$3+$A25-(K$3&gt;1)*(K$3+(K$3-2))+(($B$1-1)*(K$3+$A25-(K$3+(K$3-2))&lt;2)),$A$4:$A$31,)),"")</f>
        <v/>
      </c>
      <c r="K62" s="243">
        <v>7</v>
      </c>
      <c r="L62" s="242" t="str">
        <f t="shared" si="21"/>
        <v/>
      </c>
      <c r="M62" s="246" t="str">
        <f t="shared" si="22"/>
        <v/>
      </c>
      <c r="N62" s="239" t="str">
        <f t="shared" si="23"/>
        <v/>
      </c>
      <c r="P62" s="239" t="str">
        <f t="shared" si="11"/>
        <v>0</v>
      </c>
      <c r="Q62" s="239">
        <f t="shared" si="24"/>
        <v>7</v>
      </c>
      <c r="R62" s="239" t="str">
        <f t="shared" si="12"/>
        <v/>
      </c>
    </row>
    <row r="63" spans="1:18" x14ac:dyDescent="0.2">
      <c r="A63" s="246">
        <v>1</v>
      </c>
      <c r="B63" s="248" t="str">
        <f t="shared" si="6"/>
        <v/>
      </c>
      <c r="C63" s="247" t="str">
        <f t="shared" si="7"/>
        <v/>
      </c>
      <c r="D63" s="246" t="str">
        <f t="shared" si="8"/>
        <v/>
      </c>
      <c r="E63" s="239" t="str">
        <f t="shared" si="9"/>
        <v/>
      </c>
      <c r="F63" s="243" t="str">
        <f t="shared" si="10"/>
        <v/>
      </c>
      <c r="G63" s="245"/>
      <c r="H63" s="244"/>
      <c r="I63" s="246" t="str">
        <f>IF(AND(L$3,$A25,$A25&lt;$B$1),INDEX($C$4:$C$30,MATCH(L$3+(L$3&gt;1)*$A25-(($B$1-1)*((L$3+$A25)&gt;$B$1)),$A$4:$A$31,)),"")</f>
        <v/>
      </c>
      <c r="J63" s="239" t="str">
        <f>IF(AND(L$3,$A25,$A25&lt;$B$1),INDEX($C$4:$C$30,MATCH(L$3+$A25-(L$3&gt;1)*(L$3+(L$3-2))+(($B$1-1)*(L$3+$A25-(L$3+(L$3-2))&lt;2)),$A$4:$A$31,)),"")</f>
        <v/>
      </c>
      <c r="K63" s="243">
        <v>8</v>
      </c>
      <c r="L63" s="242" t="str">
        <f t="shared" si="21"/>
        <v/>
      </c>
      <c r="M63" s="246" t="str">
        <f t="shared" si="22"/>
        <v/>
      </c>
      <c r="N63" s="239" t="str">
        <f t="shared" si="23"/>
        <v/>
      </c>
      <c r="P63" s="239" t="str">
        <f t="shared" si="11"/>
        <v>0</v>
      </c>
      <c r="Q63" s="239">
        <f t="shared" si="24"/>
        <v>8</v>
      </c>
      <c r="R63" s="239" t="str">
        <f t="shared" si="12"/>
        <v/>
      </c>
    </row>
    <row r="64" spans="1:18" x14ac:dyDescent="0.2">
      <c r="A64" s="246">
        <v>1</v>
      </c>
      <c r="B64" s="248" t="str">
        <f t="shared" si="6"/>
        <v/>
      </c>
      <c r="C64" s="247" t="str">
        <f t="shared" si="7"/>
        <v/>
      </c>
      <c r="D64" s="246" t="str">
        <f t="shared" si="8"/>
        <v/>
      </c>
      <c r="E64" s="239" t="str">
        <f t="shared" si="9"/>
        <v/>
      </c>
      <c r="F64" s="243" t="str">
        <f t="shared" si="10"/>
        <v/>
      </c>
      <c r="G64" s="245"/>
      <c r="H64" s="244"/>
      <c r="I64" s="246" t="str">
        <f>IF(AND(M$3,$A25,$A25&lt;$B$1),INDEX($C$4:$C$30,MATCH(M$3+(M$3&gt;1)*$A25-(($B$1-1)*((M$3+$A25)&gt;$B$1)),$A$4:$A$31,)),"")</f>
        <v/>
      </c>
      <c r="J64" s="239" t="str">
        <f>IF(AND(M$3,$A25,$A25&lt;$B$1),INDEX($C$4:$C$30,MATCH(M$3+$A25-(M$3&gt;1)*(M$3+(M$3-2))+(($B$1-1)*(M$3+$A25-(M$3+(M$3-2))&lt;2)),$A$4:$A$31,)),"")</f>
        <v/>
      </c>
      <c r="K64" s="243">
        <v>9</v>
      </c>
      <c r="L64" s="242" t="str">
        <f t="shared" si="21"/>
        <v/>
      </c>
      <c r="M64" s="246" t="str">
        <f t="shared" si="22"/>
        <v/>
      </c>
      <c r="N64" s="239" t="str">
        <f t="shared" si="23"/>
        <v/>
      </c>
      <c r="P64" s="239" t="str">
        <f t="shared" si="11"/>
        <v>0</v>
      </c>
      <c r="Q64" s="239">
        <f t="shared" si="24"/>
        <v>9</v>
      </c>
      <c r="R64" s="239" t="str">
        <f t="shared" si="12"/>
        <v/>
      </c>
    </row>
    <row r="65" spans="1:18" x14ac:dyDescent="0.2">
      <c r="A65" s="246">
        <v>1</v>
      </c>
      <c r="B65" s="248" t="str">
        <f t="shared" si="6"/>
        <v/>
      </c>
      <c r="C65" s="247" t="str">
        <f t="shared" si="7"/>
        <v/>
      </c>
      <c r="D65" s="246" t="str">
        <f t="shared" si="8"/>
        <v/>
      </c>
      <c r="E65" s="239" t="str">
        <f t="shared" si="9"/>
        <v/>
      </c>
      <c r="F65" s="243" t="str">
        <f t="shared" si="10"/>
        <v/>
      </c>
      <c r="G65" s="245"/>
      <c r="H65" s="244"/>
      <c r="I65" s="246" t="str">
        <f>IF(AND(N$3,$A25,$A25&lt;$B$1),INDEX($C$4:$C$30,MATCH(N$3+(N$3&gt;1)*$A25-(($B$1-1)*((N$3+$A25)&gt;$B$1)),$A$4:$A$31,)),"")</f>
        <v/>
      </c>
      <c r="J65" s="239" t="str">
        <f>IF(AND(N$3,$A25,$A25&lt;$B$1),INDEX($C$4:$C$30,MATCH(N$3+$A25-(N$3&gt;1)*(N$3+(N$3-2))+(($B$1-1)*(N$3+$A25-(N$3+(N$3-2))&lt;2)),$A$4:$A$31,)),"")</f>
        <v/>
      </c>
      <c r="K65" s="243">
        <v>10</v>
      </c>
      <c r="L65" s="242" t="str">
        <f t="shared" si="21"/>
        <v/>
      </c>
      <c r="M65" s="246" t="str">
        <f t="shared" si="22"/>
        <v/>
      </c>
      <c r="N65" s="239" t="str">
        <f t="shared" si="23"/>
        <v/>
      </c>
      <c r="P65" s="239" t="str">
        <f t="shared" si="11"/>
        <v>0</v>
      </c>
      <c r="Q65" s="239">
        <f t="shared" si="24"/>
        <v>10</v>
      </c>
      <c r="R65" s="239" t="str">
        <f t="shared" si="12"/>
        <v/>
      </c>
    </row>
    <row r="66" spans="1:18" x14ac:dyDescent="0.2">
      <c r="A66" s="246">
        <v>1</v>
      </c>
      <c r="B66" s="248" t="str">
        <f t="shared" si="6"/>
        <v/>
      </c>
      <c r="C66" s="247" t="str">
        <f t="shared" si="7"/>
        <v/>
      </c>
      <c r="D66" s="246" t="str">
        <f t="shared" si="8"/>
        <v/>
      </c>
      <c r="E66" s="239" t="str">
        <f t="shared" si="9"/>
        <v/>
      </c>
      <c r="F66" s="243" t="str">
        <f t="shared" si="10"/>
        <v/>
      </c>
      <c r="G66" s="245"/>
      <c r="H66" s="244"/>
      <c r="I66" s="246" t="str">
        <f>IF(AND(O$3,$A25,$A25&lt;$B$1),INDEX($C$4:$C$30,MATCH(O$3+(O$3&gt;1)*$A25-(($B$1-1)*((O$3+$A25)&gt;$B$1)),$A$4:$A$31,)),"")</f>
        <v/>
      </c>
      <c r="J66" s="239" t="str">
        <f>IF(AND(O$3,$A25,$A25&lt;$B$1),INDEX($C$4:$C$30,MATCH(O$3+$A25-(O$3&gt;1)*(O$3+(O$3-2))+(($B$1-1)*(O$3+$A25-(O$3+(O$3-2))&lt;2)),$A$4:$A$31,)),"")</f>
        <v/>
      </c>
      <c r="K66" s="243">
        <v>11</v>
      </c>
      <c r="L66" s="242" t="str">
        <f t="shared" si="21"/>
        <v/>
      </c>
      <c r="M66" s="246" t="str">
        <f t="shared" si="22"/>
        <v/>
      </c>
      <c r="N66" s="239" t="str">
        <f t="shared" si="23"/>
        <v/>
      </c>
      <c r="P66" s="239" t="str">
        <f t="shared" si="11"/>
        <v>0</v>
      </c>
      <c r="Q66" s="239">
        <f t="shared" si="24"/>
        <v>11</v>
      </c>
      <c r="R66" s="239" t="str">
        <f t="shared" si="12"/>
        <v/>
      </c>
    </row>
    <row r="67" spans="1:18" x14ac:dyDescent="0.2">
      <c r="A67" s="246">
        <v>1</v>
      </c>
      <c r="B67" s="248" t="str">
        <f t="shared" si="6"/>
        <v/>
      </c>
      <c r="C67" s="247" t="str">
        <f t="shared" si="7"/>
        <v/>
      </c>
      <c r="D67" s="246" t="str">
        <f t="shared" si="8"/>
        <v/>
      </c>
      <c r="E67" s="239" t="str">
        <f t="shared" si="9"/>
        <v/>
      </c>
      <c r="F67" s="243" t="str">
        <f t="shared" si="10"/>
        <v/>
      </c>
      <c r="G67" s="245"/>
      <c r="H67" s="244"/>
      <c r="I67" s="246" t="str">
        <f>IF(AND(P$3,$A25,$A25&lt;$B$1),INDEX($C$4:$C$30,MATCH(P$3+(P$3&gt;1)*$A25-(($B$1-1)*((P$3+$A25)&gt;$B$1)),$A$4:$A$31,)),"")</f>
        <v/>
      </c>
      <c r="J67" s="239" t="str">
        <f>IF(AND(P$3,$A25,$A25&lt;$B$1),INDEX($C$4:$C$30,MATCH(P$3+$A25-(P$3&gt;1)*(P$3+(P$3-2))+(($B$1-1)*(P$3+$A25-(P$3+(P$3-2))&lt;2)),$A$4:$A$31,)),"")</f>
        <v/>
      </c>
      <c r="K67" s="243">
        <v>12</v>
      </c>
      <c r="L67" s="242" t="str">
        <f t="shared" si="21"/>
        <v/>
      </c>
      <c r="M67" s="246" t="str">
        <f t="shared" si="22"/>
        <v/>
      </c>
      <c r="N67" s="239" t="str">
        <f t="shared" si="23"/>
        <v/>
      </c>
      <c r="P67" s="239" t="str">
        <f t="shared" si="11"/>
        <v>0</v>
      </c>
      <c r="Q67" s="239">
        <f t="shared" si="24"/>
        <v>12</v>
      </c>
      <c r="R67" s="239" t="str">
        <f t="shared" si="12"/>
        <v/>
      </c>
    </row>
    <row r="68" spans="1:18" x14ac:dyDescent="0.2">
      <c r="A68" s="230">
        <v>1</v>
      </c>
      <c r="B68" s="248" t="str">
        <f t="shared" si="6"/>
        <v/>
      </c>
      <c r="C68" s="255" t="str">
        <f t="shared" si="7"/>
        <v/>
      </c>
      <c r="D68" s="254" t="str">
        <f t="shared" si="8"/>
        <v/>
      </c>
      <c r="E68" s="253" t="str">
        <f t="shared" si="9"/>
        <v/>
      </c>
      <c r="F68" s="220" t="str">
        <f t="shared" si="10"/>
        <v/>
      </c>
      <c r="G68" s="252"/>
      <c r="H68" s="251"/>
      <c r="I68" s="230" t="str">
        <f>IF(AND(E$3,$A24,$A24&lt;$B$1),INDEX($C$4:$C$30,MATCH(E$3+(E$3&gt;1)*$A24-(($B$1-1)*((E$3+$A24)&gt;$B$1)),$A$4:$A$31,)),"")</f>
        <v/>
      </c>
      <c r="J68" s="249" t="str">
        <f>IF(AND(E$3,$A24,$A24&lt;$B$1),INDEX($C$4:$C$30,MATCH(E$3+$A24-(E$3&gt;1)*(E$3+(E$3-2))+(($B$1-1)*(E$3+$A24-(E$3+(E$3-2))&lt;2)),$A$4:$A$31,)),"")</f>
        <v/>
      </c>
      <c r="K68" s="220">
        <v>1</v>
      </c>
      <c r="L68" s="250" t="str">
        <f>IF(S9=0,"",S9)</f>
        <v/>
      </c>
      <c r="M68" s="230" t="str">
        <f>J68</f>
        <v/>
      </c>
      <c r="N68" s="249" t="str">
        <f>I68</f>
        <v/>
      </c>
      <c r="P68" s="249" t="str">
        <f t="shared" si="11"/>
        <v>0</v>
      </c>
      <c r="Q68" s="249">
        <f>IF(OR(D68="DESCANSA", E68="DESCANSA"),"0",1)</f>
        <v>1</v>
      </c>
      <c r="R68" s="249" t="str">
        <f t="shared" si="12"/>
        <v/>
      </c>
    </row>
    <row r="69" spans="1:18" x14ac:dyDescent="0.2">
      <c r="A69" s="230">
        <v>1</v>
      </c>
      <c r="B69" s="248" t="str">
        <f t="shared" si="6"/>
        <v/>
      </c>
      <c r="C69" s="255" t="str">
        <f t="shared" si="7"/>
        <v/>
      </c>
      <c r="D69" s="254" t="str">
        <f t="shared" si="8"/>
        <v/>
      </c>
      <c r="E69" s="253" t="str">
        <f t="shared" si="9"/>
        <v/>
      </c>
      <c r="F69" s="220" t="str">
        <f t="shared" si="10"/>
        <v/>
      </c>
      <c r="G69" s="252"/>
      <c r="H69" s="251"/>
      <c r="I69" s="230" t="str">
        <f>IF(AND(F$3,$A24,$A24&lt;$B$1),INDEX($C$4:$C$30,MATCH(F$3+(F$3&gt;1)*$A24-(($B$1-1)*((F$3+$A24)&gt;$B$1)),$A$4:$A$31,)),"")</f>
        <v/>
      </c>
      <c r="J69" s="249" t="str">
        <f>IF(AND(F$3,$A24,$A24&lt;$B$1),INDEX($C$4:$C$30,MATCH(F$3+$A24-(F$3&gt;1)*(F$3+(F$3-2))+(($B$1-1)*(F$3+$A24-(F$3+(F$3-2))&lt;2)),$A$4:$A$31,)),"")</f>
        <v/>
      </c>
      <c r="K69" s="220">
        <v>2</v>
      </c>
      <c r="L69" s="250" t="str">
        <f t="shared" ref="L69:L79" si="25">L68</f>
        <v/>
      </c>
      <c r="M69" s="230" t="str">
        <f t="shared" ref="M69:M79" si="26">I69</f>
        <v/>
      </c>
      <c r="N69" s="249" t="str">
        <f t="shared" ref="N69:N79" si="27">J69</f>
        <v/>
      </c>
      <c r="P69" s="249" t="str">
        <f t="shared" si="11"/>
        <v>0</v>
      </c>
      <c r="Q69" s="249">
        <f t="shared" ref="Q69:Q79" si="28">IF(OR(D69="DESCANSA", E69="DESCANSA"),Q68,Q68+1)</f>
        <v>2</v>
      </c>
      <c r="R69" s="249" t="str">
        <f t="shared" si="12"/>
        <v/>
      </c>
    </row>
    <row r="70" spans="1:18" x14ac:dyDescent="0.2">
      <c r="A70" s="230">
        <v>1</v>
      </c>
      <c r="B70" s="248" t="str">
        <f t="shared" si="6"/>
        <v/>
      </c>
      <c r="C70" s="255" t="str">
        <f t="shared" si="7"/>
        <v/>
      </c>
      <c r="D70" s="254" t="str">
        <f t="shared" si="8"/>
        <v/>
      </c>
      <c r="E70" s="253" t="str">
        <f t="shared" si="9"/>
        <v/>
      </c>
      <c r="F70" s="220" t="str">
        <f t="shared" si="10"/>
        <v/>
      </c>
      <c r="G70" s="252"/>
      <c r="H70" s="251"/>
      <c r="I70" s="230" t="str">
        <f>IF(AND(G$3,$A24,$A24&lt;$B$1),INDEX($C$4:$C$30,MATCH(G$3+(G$3&gt;1)*$A24-(($B$1-1)*((G$3+$A24)&gt;$B$1)),$A$4:$A$31,)),"")</f>
        <v/>
      </c>
      <c r="J70" s="249" t="str">
        <f>IF(AND(G$3,$A24,$A24&lt;$B$1),INDEX($C$4:$C$30,MATCH(G$3+$A24-(G$3&gt;1)*(G$3+(G$3-2))+(($B$1-1)*(G$3+$A24-(G$3+(G$3-2))&lt;2)),$A$4:$A$31,)),"")</f>
        <v/>
      </c>
      <c r="K70" s="220">
        <v>3</v>
      </c>
      <c r="L70" s="250" t="str">
        <f t="shared" si="25"/>
        <v/>
      </c>
      <c r="M70" s="230" t="str">
        <f t="shared" si="26"/>
        <v/>
      </c>
      <c r="N70" s="249" t="str">
        <f t="shared" si="27"/>
        <v/>
      </c>
      <c r="P70" s="249" t="str">
        <f t="shared" si="11"/>
        <v>0</v>
      </c>
      <c r="Q70" s="249">
        <f t="shared" si="28"/>
        <v>3</v>
      </c>
      <c r="R70" s="249" t="str">
        <f t="shared" si="12"/>
        <v/>
      </c>
    </row>
    <row r="71" spans="1:18" x14ac:dyDescent="0.2">
      <c r="A71" s="230">
        <v>1</v>
      </c>
      <c r="B71" s="248" t="str">
        <f t="shared" si="6"/>
        <v/>
      </c>
      <c r="C71" s="255" t="str">
        <f t="shared" si="7"/>
        <v/>
      </c>
      <c r="D71" s="254" t="str">
        <f t="shared" si="8"/>
        <v/>
      </c>
      <c r="E71" s="253" t="str">
        <f t="shared" si="9"/>
        <v/>
      </c>
      <c r="F71" s="220" t="str">
        <f t="shared" si="10"/>
        <v/>
      </c>
      <c r="G71" s="252"/>
      <c r="H71" s="251"/>
      <c r="I71" s="230" t="str">
        <f>IF(AND(H$3,$A24,$A24&lt;$B$1),INDEX($C$4:$C$30,MATCH(H$3+(H$3&gt;1)*$A24-(($B$1-1)*((H$3+$A24)&gt;$B$1)),$A$4:$A$31,)),"")</f>
        <v/>
      </c>
      <c r="J71" s="249" t="str">
        <f>IF(AND(H$3,$A24,$A24&lt;$B$1),INDEX($C$4:$C$30,MATCH(H$3+$A24-(H$3&gt;1)*(H$3+(H$3-2))+(($B$1-1)*(H$3+$A24-(H$3+(H$3-2))&lt;2)),$A$4:$A$31,)),"")</f>
        <v/>
      </c>
      <c r="K71" s="220">
        <v>4</v>
      </c>
      <c r="L71" s="250" t="str">
        <f t="shared" si="25"/>
        <v/>
      </c>
      <c r="M71" s="230" t="str">
        <f t="shared" si="26"/>
        <v/>
      </c>
      <c r="N71" s="249" t="str">
        <f t="shared" si="27"/>
        <v/>
      </c>
      <c r="P71" s="249" t="str">
        <f t="shared" si="11"/>
        <v>0</v>
      </c>
      <c r="Q71" s="249">
        <f t="shared" si="28"/>
        <v>4</v>
      </c>
      <c r="R71" s="249" t="str">
        <f t="shared" si="12"/>
        <v/>
      </c>
    </row>
    <row r="72" spans="1:18" x14ac:dyDescent="0.2">
      <c r="A72" s="230">
        <v>1</v>
      </c>
      <c r="B72" s="248" t="str">
        <f t="shared" si="6"/>
        <v/>
      </c>
      <c r="C72" s="255" t="str">
        <f t="shared" si="7"/>
        <v/>
      </c>
      <c r="D72" s="254" t="str">
        <f t="shared" si="8"/>
        <v/>
      </c>
      <c r="E72" s="253" t="str">
        <f t="shared" si="9"/>
        <v/>
      </c>
      <c r="F72" s="220" t="str">
        <f t="shared" si="10"/>
        <v/>
      </c>
      <c r="G72" s="252"/>
      <c r="H72" s="251"/>
      <c r="I72" s="230" t="str">
        <f>IF(AND(I$3,$A24,$A24&lt;$B$1),INDEX($C$4:$C$30,MATCH(I$3+(I$3&gt;1)*$A24-(($B$1-1)*((I$3+$A24)&gt;$B$1)),$A$4:$A$31,)),"")</f>
        <v/>
      </c>
      <c r="J72" s="249" t="str">
        <f>IF(AND(I$3,$A24,$A24&lt;$B$1),INDEX($C$4:$C$30,MATCH(I$3+$A24-(I$3&gt;1)*(I$3+(I$3-2))+(($B$1-1)*(I$3+$A24-(I$3+(I$3-2))&lt;2)),$A$4:$A$31,)),"")</f>
        <v/>
      </c>
      <c r="K72" s="220">
        <v>5</v>
      </c>
      <c r="L72" s="250" t="str">
        <f t="shared" si="25"/>
        <v/>
      </c>
      <c r="M72" s="230" t="str">
        <f t="shared" si="26"/>
        <v/>
      </c>
      <c r="N72" s="249" t="str">
        <f t="shared" si="27"/>
        <v/>
      </c>
      <c r="P72" s="249" t="str">
        <f t="shared" si="11"/>
        <v>0</v>
      </c>
      <c r="Q72" s="249">
        <f t="shared" si="28"/>
        <v>5</v>
      </c>
      <c r="R72" s="249" t="str">
        <f t="shared" si="12"/>
        <v/>
      </c>
    </row>
    <row r="73" spans="1:18" x14ac:dyDescent="0.2">
      <c r="A73" s="230">
        <v>1</v>
      </c>
      <c r="B73" s="248" t="str">
        <f t="shared" si="6"/>
        <v/>
      </c>
      <c r="C73" s="255" t="str">
        <f t="shared" si="7"/>
        <v/>
      </c>
      <c r="D73" s="254" t="str">
        <f t="shared" si="8"/>
        <v/>
      </c>
      <c r="E73" s="253" t="str">
        <f t="shared" si="9"/>
        <v/>
      </c>
      <c r="F73" s="220" t="str">
        <f t="shared" si="10"/>
        <v/>
      </c>
      <c r="G73" s="252"/>
      <c r="H73" s="251"/>
      <c r="I73" s="230" t="str">
        <f>IF(AND(J$3,$A24,$A24&lt;$B$1),INDEX($C$4:$C$30,MATCH(J$3+(J$3&gt;1)*$A24-(($B$1-1)*((J$3+$A24)&gt;$B$1)),$A$4:$A$31,)),"")</f>
        <v/>
      </c>
      <c r="J73" s="249" t="str">
        <f>IF(AND(J$3,$A24,$A24&lt;$B$1),INDEX($C$4:$C$30,MATCH(J$3+$A24-(J$3&gt;1)*(J$3+(J$3-2))+(($B$1-1)*(J$3+$A24-(J$3+(J$3-2))&lt;2)),$A$4:$A$31,)),"")</f>
        <v/>
      </c>
      <c r="K73" s="220">
        <v>6</v>
      </c>
      <c r="L73" s="250" t="str">
        <f t="shared" si="25"/>
        <v/>
      </c>
      <c r="M73" s="230" t="str">
        <f t="shared" si="26"/>
        <v/>
      </c>
      <c r="N73" s="249" t="str">
        <f t="shared" si="27"/>
        <v/>
      </c>
      <c r="P73" s="249" t="str">
        <f t="shared" si="11"/>
        <v>0</v>
      </c>
      <c r="Q73" s="249">
        <f t="shared" si="28"/>
        <v>6</v>
      </c>
      <c r="R73" s="249" t="str">
        <f t="shared" si="12"/>
        <v/>
      </c>
    </row>
    <row r="74" spans="1:18" x14ac:dyDescent="0.2">
      <c r="A74" s="230">
        <v>1</v>
      </c>
      <c r="B74" s="248" t="str">
        <f t="shared" si="6"/>
        <v/>
      </c>
      <c r="C74" s="255" t="str">
        <f t="shared" si="7"/>
        <v/>
      </c>
      <c r="D74" s="254" t="str">
        <f t="shared" si="8"/>
        <v/>
      </c>
      <c r="E74" s="253" t="str">
        <f t="shared" si="9"/>
        <v/>
      </c>
      <c r="F74" s="220" t="str">
        <f t="shared" si="10"/>
        <v/>
      </c>
      <c r="G74" s="252"/>
      <c r="H74" s="251"/>
      <c r="I74" s="230" t="str">
        <f>IF(AND(K$3,$A24,$A24&lt;$B$1),INDEX($C$4:$C$30,MATCH(K$3+(K$3&gt;1)*$A24-(($B$1-1)*((K$3+$A24)&gt;$B$1)),$A$4:$A$31,)),"")</f>
        <v/>
      </c>
      <c r="J74" s="249" t="str">
        <f>IF(AND(K$3,$A24,$A24&lt;$B$1),INDEX($C$4:$C$30,MATCH(K$3+$A24-(K$3&gt;1)*(K$3+(K$3-2))+(($B$1-1)*(K$3+$A24-(K$3+(K$3-2))&lt;2)),$A$4:$A$31,)),"")</f>
        <v/>
      </c>
      <c r="K74" s="220">
        <v>7</v>
      </c>
      <c r="L74" s="250" t="str">
        <f t="shared" si="25"/>
        <v/>
      </c>
      <c r="M74" s="230" t="str">
        <f t="shared" si="26"/>
        <v/>
      </c>
      <c r="N74" s="249" t="str">
        <f t="shared" si="27"/>
        <v/>
      </c>
      <c r="P74" s="249" t="str">
        <f t="shared" si="11"/>
        <v>0</v>
      </c>
      <c r="Q74" s="249">
        <f t="shared" si="28"/>
        <v>7</v>
      </c>
      <c r="R74" s="249" t="str">
        <f t="shared" si="12"/>
        <v/>
      </c>
    </row>
    <row r="75" spans="1:18" x14ac:dyDescent="0.2">
      <c r="A75" s="230">
        <v>1</v>
      </c>
      <c r="B75" s="248" t="str">
        <f t="shared" si="6"/>
        <v/>
      </c>
      <c r="C75" s="255" t="str">
        <f t="shared" si="7"/>
        <v/>
      </c>
      <c r="D75" s="254" t="str">
        <f t="shared" si="8"/>
        <v/>
      </c>
      <c r="E75" s="253" t="str">
        <f t="shared" si="9"/>
        <v/>
      </c>
      <c r="F75" s="220" t="str">
        <f t="shared" si="10"/>
        <v/>
      </c>
      <c r="G75" s="252"/>
      <c r="H75" s="251"/>
      <c r="I75" s="230" t="str">
        <f>IF(AND(L$3,$A24,$A24&lt;$B$1),INDEX($C$4:$C$30,MATCH(L$3+(L$3&gt;1)*$A24-(($B$1-1)*((L$3+$A24)&gt;$B$1)),$A$4:$A$31,)),"")</f>
        <v/>
      </c>
      <c r="J75" s="249" t="str">
        <f>IF(AND(L$3,$A24,$A24&lt;$B$1),INDEX($C$4:$C$30,MATCH(L$3+$A24-(L$3&gt;1)*(L$3+(L$3-2))+(($B$1-1)*(L$3+$A24-(L$3+(L$3-2))&lt;2)),$A$4:$A$31,)),"")</f>
        <v/>
      </c>
      <c r="K75" s="220">
        <v>8</v>
      </c>
      <c r="L75" s="250" t="str">
        <f t="shared" si="25"/>
        <v/>
      </c>
      <c r="M75" s="230" t="str">
        <f t="shared" si="26"/>
        <v/>
      </c>
      <c r="N75" s="249" t="str">
        <f t="shared" si="27"/>
        <v/>
      </c>
      <c r="P75" s="249" t="str">
        <f t="shared" si="11"/>
        <v>0</v>
      </c>
      <c r="Q75" s="249">
        <f t="shared" si="28"/>
        <v>8</v>
      </c>
      <c r="R75" s="249" t="str">
        <f t="shared" si="12"/>
        <v/>
      </c>
    </row>
    <row r="76" spans="1:18" x14ac:dyDescent="0.2">
      <c r="A76" s="230">
        <v>1</v>
      </c>
      <c r="B76" s="248" t="str">
        <f t="shared" si="6"/>
        <v/>
      </c>
      <c r="C76" s="255" t="str">
        <f t="shared" si="7"/>
        <v/>
      </c>
      <c r="D76" s="254" t="str">
        <f t="shared" si="8"/>
        <v/>
      </c>
      <c r="E76" s="253" t="str">
        <f t="shared" si="9"/>
        <v/>
      </c>
      <c r="F76" s="220" t="str">
        <f t="shared" si="10"/>
        <v/>
      </c>
      <c r="G76" s="252"/>
      <c r="H76" s="251"/>
      <c r="I76" s="230" t="str">
        <f>IF(AND(M$3,$A24,$A24&lt;$B$1),INDEX($C$4:$C$30,MATCH(M$3+(M$3&gt;1)*$A24-(($B$1-1)*((M$3+$A24)&gt;$B$1)),$A$4:$A$31,)),"")</f>
        <v/>
      </c>
      <c r="J76" s="249" t="str">
        <f>IF(AND(M$3,$A24,$A24&lt;$B$1),INDEX($C$4:$C$30,MATCH(M$3+$A24-(M$3&gt;1)*(M$3+(M$3-2))+(($B$1-1)*(M$3+$A24-(M$3+(M$3-2))&lt;2)),$A$4:$A$31,)),"")</f>
        <v/>
      </c>
      <c r="K76" s="220">
        <v>9</v>
      </c>
      <c r="L76" s="250" t="str">
        <f t="shared" si="25"/>
        <v/>
      </c>
      <c r="M76" s="230" t="str">
        <f t="shared" si="26"/>
        <v/>
      </c>
      <c r="N76" s="249" t="str">
        <f t="shared" si="27"/>
        <v/>
      </c>
      <c r="P76" s="249" t="str">
        <f t="shared" si="11"/>
        <v>0</v>
      </c>
      <c r="Q76" s="249">
        <f t="shared" si="28"/>
        <v>9</v>
      </c>
      <c r="R76" s="249" t="str">
        <f t="shared" si="12"/>
        <v/>
      </c>
    </row>
    <row r="77" spans="1:18" x14ac:dyDescent="0.2">
      <c r="A77" s="230">
        <v>1</v>
      </c>
      <c r="B77" s="248" t="str">
        <f t="shared" si="6"/>
        <v/>
      </c>
      <c r="C77" s="255" t="str">
        <f t="shared" si="7"/>
        <v/>
      </c>
      <c r="D77" s="254" t="str">
        <f t="shared" si="8"/>
        <v/>
      </c>
      <c r="E77" s="253" t="str">
        <f t="shared" si="9"/>
        <v/>
      </c>
      <c r="F77" s="220" t="str">
        <f t="shared" si="10"/>
        <v/>
      </c>
      <c r="G77" s="252"/>
      <c r="H77" s="251"/>
      <c r="I77" s="230" t="str">
        <f>IF(AND(N$3,$A24,$A24&lt;$B$1),INDEX($C$4:$C$30,MATCH(N$3+(N$3&gt;1)*$A24-(($B$1-1)*((N$3+$A24)&gt;$B$1)),$A$4:$A$31,)),"")</f>
        <v/>
      </c>
      <c r="J77" s="249" t="str">
        <f>IF(AND(N$3,$A24,$A24&lt;$B$1),INDEX($C$4:$C$30,MATCH(N$3+$A24-(N$3&gt;1)*(N$3+(N$3-2))+(($B$1-1)*(N$3+$A24-(N$3+(N$3-2))&lt;2)),$A$4:$A$31,)),"")</f>
        <v/>
      </c>
      <c r="K77" s="220">
        <v>10</v>
      </c>
      <c r="L77" s="250" t="str">
        <f t="shared" si="25"/>
        <v/>
      </c>
      <c r="M77" s="230" t="str">
        <f t="shared" si="26"/>
        <v/>
      </c>
      <c r="N77" s="249" t="str">
        <f t="shared" si="27"/>
        <v/>
      </c>
      <c r="P77" s="249" t="str">
        <f t="shared" si="11"/>
        <v>0</v>
      </c>
      <c r="Q77" s="249">
        <f t="shared" si="28"/>
        <v>10</v>
      </c>
      <c r="R77" s="249" t="str">
        <f t="shared" si="12"/>
        <v/>
      </c>
    </row>
    <row r="78" spans="1:18" x14ac:dyDescent="0.2">
      <c r="A78" s="230">
        <v>1</v>
      </c>
      <c r="B78" s="248" t="str">
        <f t="shared" si="6"/>
        <v/>
      </c>
      <c r="C78" s="255" t="str">
        <f t="shared" si="7"/>
        <v/>
      </c>
      <c r="D78" s="254" t="str">
        <f t="shared" si="8"/>
        <v/>
      </c>
      <c r="E78" s="253" t="str">
        <f t="shared" si="9"/>
        <v/>
      </c>
      <c r="F78" s="220" t="str">
        <f t="shared" si="10"/>
        <v/>
      </c>
      <c r="G78" s="252"/>
      <c r="H78" s="251"/>
      <c r="I78" s="230" t="str">
        <f>IF(AND(O$3,$A24,$A24&lt;$B$1),INDEX($C$4:$C$30,MATCH(O$3+(O$3&gt;1)*$A24-(($B$1-1)*((O$3+$A24)&gt;$B$1)),$A$4:$A$31,)),"")</f>
        <v/>
      </c>
      <c r="J78" s="249" t="str">
        <f>IF(AND(O$3,$A24,$A24&lt;$B$1),INDEX($C$4:$C$30,MATCH(O$3+$A24-(O$3&gt;1)*(O$3+(O$3-2))+(($B$1-1)*(O$3+$A24-(O$3+(O$3-2))&lt;2)),$A$4:$A$31,)),"")</f>
        <v/>
      </c>
      <c r="K78" s="220">
        <v>11</v>
      </c>
      <c r="L78" s="250" t="str">
        <f t="shared" si="25"/>
        <v/>
      </c>
      <c r="M78" s="230" t="str">
        <f t="shared" si="26"/>
        <v/>
      </c>
      <c r="N78" s="249" t="str">
        <f t="shared" si="27"/>
        <v/>
      </c>
      <c r="P78" s="249" t="str">
        <f t="shared" si="11"/>
        <v>0</v>
      </c>
      <c r="Q78" s="249">
        <f t="shared" si="28"/>
        <v>11</v>
      </c>
      <c r="R78" s="249" t="str">
        <f t="shared" si="12"/>
        <v/>
      </c>
    </row>
    <row r="79" spans="1:18" x14ac:dyDescent="0.2">
      <c r="A79" s="230">
        <v>1</v>
      </c>
      <c r="B79" s="248" t="str">
        <f t="shared" si="6"/>
        <v/>
      </c>
      <c r="C79" s="255" t="str">
        <f t="shared" si="7"/>
        <v/>
      </c>
      <c r="D79" s="254" t="str">
        <f t="shared" si="8"/>
        <v/>
      </c>
      <c r="E79" s="253" t="str">
        <f t="shared" si="9"/>
        <v/>
      </c>
      <c r="F79" s="220" t="str">
        <f t="shared" si="10"/>
        <v/>
      </c>
      <c r="G79" s="252"/>
      <c r="H79" s="251"/>
      <c r="I79" s="230" t="str">
        <f>IF(AND(P$3,$A24,$A24&lt;$B$1),INDEX($C$4:$C$30,MATCH(P$3+(P$3&gt;1)*$A24-(($B$1-1)*((P$3+$A24)&gt;$B$1)),$A$4:$A$31,)),"")</f>
        <v/>
      </c>
      <c r="J79" s="249" t="str">
        <f>IF(AND(P$3,$A24,$A24&lt;$B$1),INDEX($C$4:$C$30,MATCH(P$3+$A24-(P$3&gt;1)*(P$3+(P$3-2))+(($B$1-1)*(P$3+$A24-(P$3+(P$3-2))&lt;2)),$A$4:$A$31,)),"")</f>
        <v/>
      </c>
      <c r="K79" s="220">
        <v>12</v>
      </c>
      <c r="L79" s="250" t="str">
        <f t="shared" si="25"/>
        <v/>
      </c>
      <c r="M79" s="230" t="str">
        <f t="shared" si="26"/>
        <v/>
      </c>
      <c r="N79" s="249" t="str">
        <f t="shared" si="27"/>
        <v/>
      </c>
      <c r="P79" s="249" t="str">
        <f t="shared" si="11"/>
        <v>0</v>
      </c>
      <c r="Q79" s="249">
        <f t="shared" si="28"/>
        <v>12</v>
      </c>
      <c r="R79" s="249" t="str">
        <f t="shared" si="12"/>
        <v/>
      </c>
    </row>
    <row r="80" spans="1:18" x14ac:dyDescent="0.2">
      <c r="A80" s="246">
        <v>1</v>
      </c>
      <c r="B80" s="248" t="str">
        <f t="shared" si="6"/>
        <v/>
      </c>
      <c r="C80" s="247" t="str">
        <f t="shared" si="7"/>
        <v/>
      </c>
      <c r="D80" s="246" t="str">
        <f t="shared" si="8"/>
        <v/>
      </c>
      <c r="E80" s="239" t="str">
        <f t="shared" si="9"/>
        <v/>
      </c>
      <c r="F80" s="243" t="str">
        <f t="shared" si="10"/>
        <v/>
      </c>
      <c r="G80" s="245"/>
      <c r="H80" s="244"/>
      <c r="I80" s="246" t="str">
        <f>IF(AND(E$3,$A23,$A23&lt;$B$1),INDEX($C$4:$C$30,MATCH(E$3+(E$3&gt;1)*$A23-(($B$1-1)*((E$3+$A23)&gt;$B$1)),$A$4:$A$31,)),"")</f>
        <v/>
      </c>
      <c r="J80" s="239" t="str">
        <f>IF(AND(E$3,$A23,$A23&lt;$B$1),INDEX($C$4:$C$30,MATCH(E$3+$A23-(E$3&gt;1)*(E$3+(E$3-2))+(($B$1-1)*(E$3+$A23-(E$3+(E$3-2))&lt;2)),$A$4:$A$31,)),"")</f>
        <v/>
      </c>
      <c r="K80" s="243">
        <v>1</v>
      </c>
      <c r="L80" s="242" t="str">
        <f>IF(S10=0,"",S10)</f>
        <v/>
      </c>
      <c r="M80" s="246" t="str">
        <f>J80</f>
        <v/>
      </c>
      <c r="N80" s="239" t="str">
        <f>I80</f>
        <v/>
      </c>
      <c r="P80" s="239" t="str">
        <f t="shared" si="11"/>
        <v>0</v>
      </c>
      <c r="Q80" s="239">
        <f>IF(OR(D80="DESCANSA", E80="DESCANSA"),"0",1)</f>
        <v>1</v>
      </c>
      <c r="R80" s="239" t="str">
        <f t="shared" si="12"/>
        <v/>
      </c>
    </row>
    <row r="81" spans="1:18" x14ac:dyDescent="0.2">
      <c r="A81" s="246">
        <v>1</v>
      </c>
      <c r="B81" s="248" t="str">
        <f t="shared" si="6"/>
        <v/>
      </c>
      <c r="C81" s="247" t="str">
        <f t="shared" si="7"/>
        <v/>
      </c>
      <c r="D81" s="246" t="str">
        <f t="shared" si="8"/>
        <v/>
      </c>
      <c r="E81" s="239" t="str">
        <f t="shared" si="9"/>
        <v/>
      </c>
      <c r="F81" s="243" t="str">
        <f t="shared" si="10"/>
        <v/>
      </c>
      <c r="G81" s="245"/>
      <c r="H81" s="244"/>
      <c r="I81" s="246" t="str">
        <f>IF(AND(F$3,$A23,$A23&lt;$B$1),INDEX($C$4:$C$30,MATCH(F$3+(F$3&gt;1)*$A23-(($B$1-1)*((F$3+$A23)&gt;$B$1)),$A$4:$A$31,)),"")</f>
        <v/>
      </c>
      <c r="J81" s="239" t="str">
        <f>IF(AND(F$3,$A23,$A23&lt;$B$1),INDEX($C$4:$C$30,MATCH(F$3+$A23-(F$3&gt;1)*(F$3+(F$3-2))+(($B$1-1)*(F$3+$A23-(F$3+(F$3-2))&lt;2)),$A$4:$A$31,)),"")</f>
        <v/>
      </c>
      <c r="K81" s="243">
        <v>2</v>
      </c>
      <c r="L81" s="242" t="str">
        <f t="shared" ref="L81:L91" si="29">L80</f>
        <v/>
      </c>
      <c r="M81" s="246" t="str">
        <f t="shared" ref="M81:M91" si="30">I81</f>
        <v/>
      </c>
      <c r="N81" s="239" t="str">
        <f t="shared" ref="N81:N91" si="31">J81</f>
        <v/>
      </c>
      <c r="P81" s="239" t="str">
        <f t="shared" si="11"/>
        <v>0</v>
      </c>
      <c r="Q81" s="239">
        <f t="shared" ref="Q81:Q91" si="32">IF(OR(D81="DESCANSA", E81="DESCANSA"),Q80,Q80+1)</f>
        <v>2</v>
      </c>
      <c r="R81" s="239" t="str">
        <f t="shared" si="12"/>
        <v/>
      </c>
    </row>
    <row r="82" spans="1:18" x14ac:dyDescent="0.2">
      <c r="A82" s="246">
        <v>1</v>
      </c>
      <c r="B82" s="248" t="str">
        <f t="shared" si="6"/>
        <v/>
      </c>
      <c r="C82" s="247" t="str">
        <f t="shared" si="7"/>
        <v/>
      </c>
      <c r="D82" s="246" t="str">
        <f t="shared" si="8"/>
        <v/>
      </c>
      <c r="E82" s="239" t="str">
        <f t="shared" si="9"/>
        <v/>
      </c>
      <c r="F82" s="243" t="str">
        <f t="shared" si="10"/>
        <v/>
      </c>
      <c r="G82" s="245"/>
      <c r="H82" s="244"/>
      <c r="I82" s="246" t="str">
        <f>IF(AND(G$3,$A23,$A23&lt;$B$1),INDEX($C$4:$C$30,MATCH(G$3+(G$3&gt;1)*$A23-(($B$1-1)*((G$3+$A23)&gt;$B$1)),$A$4:$A$31,)),"")</f>
        <v/>
      </c>
      <c r="J82" s="239" t="str">
        <f>IF(AND(G$3,$A23,$A23&lt;$B$1),INDEX($C$4:$C$30,MATCH(G$3+$A23-(G$3&gt;1)*(G$3+(G$3-2))+(($B$1-1)*(G$3+$A23-(G$3+(G$3-2))&lt;2)),$A$4:$A$31,)),"")</f>
        <v/>
      </c>
      <c r="K82" s="243">
        <v>3</v>
      </c>
      <c r="L82" s="242" t="str">
        <f t="shared" si="29"/>
        <v/>
      </c>
      <c r="M82" s="246" t="str">
        <f t="shared" si="30"/>
        <v/>
      </c>
      <c r="N82" s="239" t="str">
        <f t="shared" si="31"/>
        <v/>
      </c>
      <c r="P82" s="239" t="str">
        <f t="shared" si="11"/>
        <v>0</v>
      </c>
      <c r="Q82" s="239">
        <f t="shared" si="32"/>
        <v>3</v>
      </c>
      <c r="R82" s="239" t="str">
        <f t="shared" si="12"/>
        <v/>
      </c>
    </row>
    <row r="83" spans="1:18" x14ac:dyDescent="0.2">
      <c r="A83" s="246">
        <v>1</v>
      </c>
      <c r="B83" s="248" t="str">
        <f t="shared" si="6"/>
        <v/>
      </c>
      <c r="C83" s="247" t="str">
        <f t="shared" si="7"/>
        <v/>
      </c>
      <c r="D83" s="246" t="str">
        <f t="shared" si="8"/>
        <v/>
      </c>
      <c r="E83" s="239" t="str">
        <f t="shared" si="9"/>
        <v/>
      </c>
      <c r="F83" s="243" t="str">
        <f t="shared" si="10"/>
        <v/>
      </c>
      <c r="G83" s="245"/>
      <c r="H83" s="244"/>
      <c r="I83" s="246" t="str">
        <f>IF(AND(H$3,$A23,$A23&lt;$B$1),INDEX($C$4:$C$30,MATCH(H$3+(H$3&gt;1)*$A23-(($B$1-1)*((H$3+$A23)&gt;$B$1)),$A$4:$A$31,)),"")</f>
        <v/>
      </c>
      <c r="J83" s="239" t="str">
        <f>IF(AND(H$3,$A23,$A23&lt;$B$1),INDEX($C$4:$C$30,MATCH(H$3+$A23-(H$3&gt;1)*(H$3+(H$3-2))+(($B$1-1)*(H$3+$A23-(H$3+(H$3-2))&lt;2)),$A$4:$A$31,)),"")</f>
        <v/>
      </c>
      <c r="K83" s="243">
        <v>4</v>
      </c>
      <c r="L83" s="242" t="str">
        <f t="shared" si="29"/>
        <v/>
      </c>
      <c r="M83" s="246" t="str">
        <f t="shared" si="30"/>
        <v/>
      </c>
      <c r="N83" s="239" t="str">
        <f t="shared" si="31"/>
        <v/>
      </c>
      <c r="P83" s="239" t="str">
        <f t="shared" si="11"/>
        <v>0</v>
      </c>
      <c r="Q83" s="239">
        <f t="shared" si="32"/>
        <v>4</v>
      </c>
      <c r="R83" s="239" t="str">
        <f t="shared" si="12"/>
        <v/>
      </c>
    </row>
    <row r="84" spans="1:18" x14ac:dyDescent="0.2">
      <c r="A84" s="246">
        <v>1</v>
      </c>
      <c r="B84" s="248" t="str">
        <f t="shared" si="6"/>
        <v/>
      </c>
      <c r="C84" s="247" t="str">
        <f t="shared" si="7"/>
        <v/>
      </c>
      <c r="D84" s="246" t="str">
        <f t="shared" si="8"/>
        <v/>
      </c>
      <c r="E84" s="239" t="str">
        <f t="shared" si="9"/>
        <v/>
      </c>
      <c r="F84" s="243" t="str">
        <f t="shared" si="10"/>
        <v/>
      </c>
      <c r="G84" s="245"/>
      <c r="H84" s="244"/>
      <c r="I84" s="246" t="str">
        <f>IF(AND(I$3,$A23,$A23&lt;$B$1),INDEX($C$4:$C$30,MATCH(I$3+(I$3&gt;1)*$A23-(($B$1-1)*((I$3+$A23)&gt;$B$1)),$A$4:$A$31,)),"")</f>
        <v/>
      </c>
      <c r="J84" s="239" t="str">
        <f>IF(AND(I$3,$A23,$A23&lt;$B$1),INDEX($C$4:$C$30,MATCH(I$3+$A23-(I$3&gt;1)*(I$3+(I$3-2))+(($B$1-1)*(I$3+$A23-(I$3+(I$3-2))&lt;2)),$A$4:$A$31,)),"")</f>
        <v/>
      </c>
      <c r="K84" s="243">
        <v>5</v>
      </c>
      <c r="L84" s="242" t="str">
        <f t="shared" si="29"/>
        <v/>
      </c>
      <c r="M84" s="246" t="str">
        <f t="shared" si="30"/>
        <v/>
      </c>
      <c r="N84" s="239" t="str">
        <f t="shared" si="31"/>
        <v/>
      </c>
      <c r="P84" s="239" t="str">
        <f t="shared" si="11"/>
        <v>0</v>
      </c>
      <c r="Q84" s="239">
        <f t="shared" si="32"/>
        <v>5</v>
      </c>
      <c r="R84" s="239" t="str">
        <f t="shared" si="12"/>
        <v/>
      </c>
    </row>
    <row r="85" spans="1:18" x14ac:dyDescent="0.2">
      <c r="A85" s="246">
        <v>1</v>
      </c>
      <c r="B85" s="248" t="str">
        <f t="shared" si="6"/>
        <v/>
      </c>
      <c r="C85" s="247" t="str">
        <f t="shared" si="7"/>
        <v/>
      </c>
      <c r="D85" s="246" t="str">
        <f t="shared" si="8"/>
        <v/>
      </c>
      <c r="E85" s="239" t="str">
        <f t="shared" si="9"/>
        <v/>
      </c>
      <c r="F85" s="243" t="str">
        <f t="shared" si="10"/>
        <v/>
      </c>
      <c r="G85" s="245"/>
      <c r="H85" s="244"/>
      <c r="I85" s="246" t="str">
        <f>IF(AND(J$3,$A23,$A23&lt;$B$1),INDEX($C$4:$C$30,MATCH(J$3+(J$3&gt;1)*$A23-(($B$1-1)*((J$3+$A23)&gt;$B$1)),$A$4:$A$31,)),"")</f>
        <v/>
      </c>
      <c r="J85" s="239" t="str">
        <f>IF(AND(J$3,$A23,$A23&lt;$B$1),INDEX($C$4:$C$30,MATCH(J$3+$A23-(J$3&gt;1)*(J$3+(J$3-2))+(($B$1-1)*(J$3+$A23-(J$3+(J$3-2))&lt;2)),$A$4:$A$31,)),"")</f>
        <v/>
      </c>
      <c r="K85" s="243">
        <v>6</v>
      </c>
      <c r="L85" s="242" t="str">
        <f t="shared" si="29"/>
        <v/>
      </c>
      <c r="M85" s="246" t="str">
        <f t="shared" si="30"/>
        <v/>
      </c>
      <c r="N85" s="239" t="str">
        <f t="shared" si="31"/>
        <v/>
      </c>
      <c r="P85" s="239" t="str">
        <f t="shared" si="11"/>
        <v>0</v>
      </c>
      <c r="Q85" s="239">
        <f t="shared" si="32"/>
        <v>6</v>
      </c>
      <c r="R85" s="239" t="str">
        <f t="shared" si="12"/>
        <v/>
      </c>
    </row>
    <row r="86" spans="1:18" x14ac:dyDescent="0.2">
      <c r="A86" s="246">
        <v>1</v>
      </c>
      <c r="B86" s="248" t="str">
        <f t="shared" si="6"/>
        <v/>
      </c>
      <c r="C86" s="247" t="str">
        <f t="shared" si="7"/>
        <v/>
      </c>
      <c r="D86" s="246" t="str">
        <f t="shared" si="8"/>
        <v/>
      </c>
      <c r="E86" s="239" t="str">
        <f t="shared" si="9"/>
        <v/>
      </c>
      <c r="F86" s="243" t="str">
        <f t="shared" si="10"/>
        <v/>
      </c>
      <c r="G86" s="245"/>
      <c r="H86" s="244"/>
      <c r="I86" s="246" t="str">
        <f>IF(AND(K$3,$A23,$A23&lt;$B$1),INDEX($C$4:$C$30,MATCH(K$3+(K$3&gt;1)*$A23-(($B$1-1)*((K$3+$A23)&gt;$B$1)),$A$4:$A$31,)),"")</f>
        <v/>
      </c>
      <c r="J86" s="239" t="str">
        <f>IF(AND(K$3,$A23,$A23&lt;$B$1),INDEX($C$4:$C$30,MATCH(K$3+$A23-(K$3&gt;1)*(K$3+(K$3-2))+(($B$1-1)*(K$3+$A23-(K$3+(K$3-2))&lt;2)),$A$4:$A$31,)),"")</f>
        <v/>
      </c>
      <c r="K86" s="243">
        <v>7</v>
      </c>
      <c r="L86" s="242" t="str">
        <f t="shared" si="29"/>
        <v/>
      </c>
      <c r="M86" s="246" t="str">
        <f t="shared" si="30"/>
        <v/>
      </c>
      <c r="N86" s="239" t="str">
        <f t="shared" si="31"/>
        <v/>
      </c>
      <c r="P86" s="239" t="str">
        <f t="shared" si="11"/>
        <v>0</v>
      </c>
      <c r="Q86" s="239">
        <f t="shared" si="32"/>
        <v>7</v>
      </c>
      <c r="R86" s="239" t="str">
        <f t="shared" si="12"/>
        <v/>
      </c>
    </row>
    <row r="87" spans="1:18" x14ac:dyDescent="0.2">
      <c r="A87" s="246">
        <v>1</v>
      </c>
      <c r="B87" s="248" t="str">
        <f t="shared" si="6"/>
        <v/>
      </c>
      <c r="C87" s="247" t="str">
        <f t="shared" si="7"/>
        <v/>
      </c>
      <c r="D87" s="246" t="str">
        <f t="shared" si="8"/>
        <v/>
      </c>
      <c r="E87" s="239" t="str">
        <f t="shared" si="9"/>
        <v/>
      </c>
      <c r="F87" s="243" t="str">
        <f t="shared" si="10"/>
        <v/>
      </c>
      <c r="G87" s="245"/>
      <c r="H87" s="244"/>
      <c r="I87" s="246" t="str">
        <f>IF(AND(L$3,$A23,$A23&lt;$B$1),INDEX($C$4:$C$30,MATCH(L$3+(L$3&gt;1)*$A23-(($B$1-1)*((L$3+$A23)&gt;$B$1)),$A$4:$A$31,)),"")</f>
        <v/>
      </c>
      <c r="J87" s="239" t="str">
        <f>IF(AND(L$3,$A23,$A23&lt;$B$1),INDEX($C$4:$C$30,MATCH(L$3+$A23-(L$3&gt;1)*(L$3+(L$3-2))+(($B$1-1)*(L$3+$A23-(L$3+(L$3-2))&lt;2)),$A$4:$A$31,)),"")</f>
        <v/>
      </c>
      <c r="K87" s="243">
        <v>8</v>
      </c>
      <c r="L87" s="242" t="str">
        <f t="shared" si="29"/>
        <v/>
      </c>
      <c r="M87" s="246" t="str">
        <f t="shared" si="30"/>
        <v/>
      </c>
      <c r="N87" s="239" t="str">
        <f t="shared" si="31"/>
        <v/>
      </c>
      <c r="P87" s="239" t="str">
        <f t="shared" si="11"/>
        <v>0</v>
      </c>
      <c r="Q87" s="239">
        <f t="shared" si="32"/>
        <v>8</v>
      </c>
      <c r="R87" s="239" t="str">
        <f t="shared" si="12"/>
        <v/>
      </c>
    </row>
    <row r="88" spans="1:18" x14ac:dyDescent="0.2">
      <c r="A88" s="246">
        <v>1</v>
      </c>
      <c r="B88" s="248" t="str">
        <f t="shared" si="6"/>
        <v/>
      </c>
      <c r="C88" s="247" t="str">
        <f t="shared" si="7"/>
        <v/>
      </c>
      <c r="D88" s="246" t="str">
        <f t="shared" si="8"/>
        <v/>
      </c>
      <c r="E88" s="239" t="str">
        <f t="shared" si="9"/>
        <v/>
      </c>
      <c r="F88" s="243" t="str">
        <f t="shared" si="10"/>
        <v/>
      </c>
      <c r="G88" s="245"/>
      <c r="H88" s="244"/>
      <c r="I88" s="246" t="str">
        <f>IF(AND(M$3,$A23,$A23&lt;$B$1),INDEX($C$4:$C$30,MATCH(M$3+(M$3&gt;1)*$A23-(($B$1-1)*((M$3+$A23)&gt;$B$1)),$A$4:$A$31,)),"")</f>
        <v/>
      </c>
      <c r="J88" s="239" t="str">
        <f>IF(AND(M$3,$A23,$A23&lt;$B$1),INDEX($C$4:$C$30,MATCH(M$3+$A23-(M$3&gt;1)*(M$3+(M$3-2))+(($B$1-1)*(M$3+$A23-(M$3+(M$3-2))&lt;2)),$A$4:$A$31,)),"")</f>
        <v/>
      </c>
      <c r="K88" s="243">
        <v>9</v>
      </c>
      <c r="L88" s="242" t="str">
        <f t="shared" si="29"/>
        <v/>
      </c>
      <c r="M88" s="246" t="str">
        <f t="shared" si="30"/>
        <v/>
      </c>
      <c r="N88" s="239" t="str">
        <f t="shared" si="31"/>
        <v/>
      </c>
      <c r="P88" s="239" t="str">
        <f t="shared" si="11"/>
        <v>0</v>
      </c>
      <c r="Q88" s="239">
        <f t="shared" si="32"/>
        <v>9</v>
      </c>
      <c r="R88" s="239" t="str">
        <f t="shared" si="12"/>
        <v/>
      </c>
    </row>
    <row r="89" spans="1:18" x14ac:dyDescent="0.2">
      <c r="A89" s="246">
        <v>1</v>
      </c>
      <c r="B89" s="248" t="str">
        <f t="shared" si="6"/>
        <v/>
      </c>
      <c r="C89" s="247" t="str">
        <f t="shared" si="7"/>
        <v/>
      </c>
      <c r="D89" s="246" t="str">
        <f t="shared" si="8"/>
        <v/>
      </c>
      <c r="E89" s="239" t="str">
        <f t="shared" si="9"/>
        <v/>
      </c>
      <c r="F89" s="243" t="str">
        <f t="shared" si="10"/>
        <v/>
      </c>
      <c r="G89" s="245"/>
      <c r="H89" s="244"/>
      <c r="I89" s="246" t="str">
        <f>IF(AND(N$3,$A23,$A23&lt;$B$1),INDEX($C$4:$C$30,MATCH(N$3+(N$3&gt;1)*$A23-(($B$1-1)*((N$3+$A23)&gt;$B$1)),$A$4:$A$31,)),"")</f>
        <v/>
      </c>
      <c r="J89" s="239" t="str">
        <f>IF(AND(N$3,$A23,$A23&lt;$B$1),INDEX($C$4:$C$30,MATCH(N$3+$A23-(N$3&gt;1)*(N$3+(N$3-2))+(($B$1-1)*(N$3+$A23-(N$3+(N$3-2))&lt;2)),$A$4:$A$31,)),"")</f>
        <v/>
      </c>
      <c r="K89" s="243">
        <v>10</v>
      </c>
      <c r="L89" s="242" t="str">
        <f t="shared" si="29"/>
        <v/>
      </c>
      <c r="M89" s="246" t="str">
        <f t="shared" si="30"/>
        <v/>
      </c>
      <c r="N89" s="239" t="str">
        <f t="shared" si="31"/>
        <v/>
      </c>
      <c r="P89" s="239" t="str">
        <f t="shared" si="11"/>
        <v>0</v>
      </c>
      <c r="Q89" s="239">
        <f t="shared" si="32"/>
        <v>10</v>
      </c>
      <c r="R89" s="239" t="str">
        <f t="shared" si="12"/>
        <v/>
      </c>
    </row>
    <row r="90" spans="1:18" x14ac:dyDescent="0.2">
      <c r="A90" s="246">
        <v>1</v>
      </c>
      <c r="B90" s="248" t="str">
        <f t="shared" si="6"/>
        <v/>
      </c>
      <c r="C90" s="247" t="str">
        <f t="shared" si="7"/>
        <v/>
      </c>
      <c r="D90" s="246" t="str">
        <f t="shared" si="8"/>
        <v/>
      </c>
      <c r="E90" s="239" t="str">
        <f t="shared" si="9"/>
        <v/>
      </c>
      <c r="F90" s="243" t="str">
        <f t="shared" si="10"/>
        <v/>
      </c>
      <c r="G90" s="245"/>
      <c r="H90" s="244"/>
      <c r="I90" s="246" t="str">
        <f>IF(AND(O$3,$A23,$A23&lt;$B$1),INDEX($C$4:$C$30,MATCH(O$3+(O$3&gt;1)*$A23-(($B$1-1)*((O$3+$A23)&gt;$B$1)),$A$4:$A$31,)),"")</f>
        <v/>
      </c>
      <c r="J90" s="239" t="str">
        <f>IF(AND(O$3,$A23,$A23&lt;$B$1),INDEX($C$4:$C$30,MATCH(O$3+$A23-(O$3&gt;1)*(O$3+(O$3-2))+(($B$1-1)*(O$3+$A23-(O$3+(O$3-2))&lt;2)),$A$4:$A$31,)),"")</f>
        <v/>
      </c>
      <c r="K90" s="243">
        <v>11</v>
      </c>
      <c r="L90" s="242" t="str">
        <f t="shared" si="29"/>
        <v/>
      </c>
      <c r="M90" s="246" t="str">
        <f t="shared" si="30"/>
        <v/>
      </c>
      <c r="N90" s="239" t="str">
        <f t="shared" si="31"/>
        <v/>
      </c>
      <c r="P90" s="239" t="str">
        <f t="shared" si="11"/>
        <v>0</v>
      </c>
      <c r="Q90" s="239">
        <f t="shared" si="32"/>
        <v>11</v>
      </c>
      <c r="R90" s="239" t="str">
        <f t="shared" si="12"/>
        <v/>
      </c>
    </row>
    <row r="91" spans="1:18" x14ac:dyDescent="0.2">
      <c r="A91" s="246">
        <v>1</v>
      </c>
      <c r="B91" s="248" t="str">
        <f t="shared" si="6"/>
        <v/>
      </c>
      <c r="C91" s="247" t="str">
        <f t="shared" si="7"/>
        <v/>
      </c>
      <c r="D91" s="246" t="str">
        <f t="shared" si="8"/>
        <v/>
      </c>
      <c r="E91" s="239" t="str">
        <f t="shared" si="9"/>
        <v/>
      </c>
      <c r="F91" s="243" t="str">
        <f t="shared" si="10"/>
        <v/>
      </c>
      <c r="G91" s="245"/>
      <c r="H91" s="244"/>
      <c r="I91" s="246" t="str">
        <f>IF(AND(P$3,$A23,$A23&lt;$B$1),INDEX($C$4:$C$30,MATCH(P$3+(P$3&gt;1)*$A23-(($B$1-1)*((P$3+$A23)&gt;$B$1)),$A$4:$A$31,)),"")</f>
        <v/>
      </c>
      <c r="J91" s="239" t="str">
        <f>IF(AND(P$3,$A23,$A23&lt;$B$1),INDEX($C$4:$C$30,MATCH(P$3+$A23-(P$3&gt;1)*(P$3+(P$3-2))+(($B$1-1)*(P$3+$A23-(P$3+(P$3-2))&lt;2)),$A$4:$A$31,)),"")</f>
        <v/>
      </c>
      <c r="K91" s="243">
        <v>12</v>
      </c>
      <c r="L91" s="242" t="str">
        <f t="shared" si="29"/>
        <v/>
      </c>
      <c r="M91" s="246" t="str">
        <f t="shared" si="30"/>
        <v/>
      </c>
      <c r="N91" s="239" t="str">
        <f t="shared" si="31"/>
        <v/>
      </c>
      <c r="P91" s="239" t="str">
        <f t="shared" si="11"/>
        <v>0</v>
      </c>
      <c r="Q91" s="239">
        <f t="shared" si="32"/>
        <v>12</v>
      </c>
      <c r="R91" s="239" t="str">
        <f t="shared" si="12"/>
        <v/>
      </c>
    </row>
    <row r="92" spans="1:18" x14ac:dyDescent="0.2">
      <c r="A92" s="230">
        <v>1</v>
      </c>
      <c r="B92" s="248" t="str">
        <f t="shared" si="6"/>
        <v/>
      </c>
      <c r="C92" s="255" t="str">
        <f t="shared" si="7"/>
        <v/>
      </c>
      <c r="D92" s="254" t="str">
        <f t="shared" si="8"/>
        <v/>
      </c>
      <c r="E92" s="253" t="str">
        <f t="shared" si="9"/>
        <v/>
      </c>
      <c r="F92" s="220" t="str">
        <f t="shared" si="10"/>
        <v/>
      </c>
      <c r="G92" s="252"/>
      <c r="H92" s="251"/>
      <c r="I92" s="230" t="str">
        <f>IF(AND(E$3,$A22,$A22&lt;$B$1),INDEX($C$4:$C$30,MATCH(E$3+(E$3&gt;1)*$A22-(($B$1-1)*((E$3+$A22)&gt;$B$1)),$A$4:$A$31,)),"")</f>
        <v/>
      </c>
      <c r="J92" s="249" t="str">
        <f>IF(AND(E$3,$A22,$A22&lt;$B$1),INDEX($C$4:$C$30,MATCH(E$3+$A22-(E$3&gt;1)*(E$3+(E$3-2))+(($B$1-1)*(E$3+$A22-(E$3+(E$3-2))&lt;2)),$A$4:$A$31,)),"")</f>
        <v/>
      </c>
      <c r="K92" s="220">
        <v>1</v>
      </c>
      <c r="L92" s="250" t="str">
        <f>IF(S11=0,"",S11)</f>
        <v/>
      </c>
      <c r="M92" s="230" t="str">
        <f>J92</f>
        <v/>
      </c>
      <c r="N92" s="249" t="str">
        <f>I92</f>
        <v/>
      </c>
      <c r="P92" s="249" t="str">
        <f t="shared" si="11"/>
        <v>0</v>
      </c>
      <c r="Q92" s="249">
        <f>IF(OR(D92="DESCANSA", E92="DESCANSA"),"0",1)</f>
        <v>1</v>
      </c>
      <c r="R92" s="249" t="str">
        <f t="shared" si="12"/>
        <v/>
      </c>
    </row>
    <row r="93" spans="1:18" x14ac:dyDescent="0.2">
      <c r="A93" s="230">
        <v>1</v>
      </c>
      <c r="B93" s="248" t="str">
        <f t="shared" si="6"/>
        <v/>
      </c>
      <c r="C93" s="255" t="str">
        <f t="shared" si="7"/>
        <v/>
      </c>
      <c r="D93" s="254" t="str">
        <f t="shared" si="8"/>
        <v/>
      </c>
      <c r="E93" s="253" t="str">
        <f t="shared" si="9"/>
        <v/>
      </c>
      <c r="F93" s="220" t="str">
        <f t="shared" si="10"/>
        <v/>
      </c>
      <c r="G93" s="252"/>
      <c r="H93" s="251"/>
      <c r="I93" s="230" t="str">
        <f>IF(AND(F$3,$A22,$A22&lt;$B$1),INDEX($C$4:$C$30,MATCH(F$3+(F$3&gt;1)*$A22-(($B$1-1)*((F$3+$A22)&gt;$B$1)),$A$4:$A$31,)),"")</f>
        <v/>
      </c>
      <c r="J93" s="249" t="str">
        <f>IF(AND(F$3,$A22,$A22&lt;$B$1),INDEX($C$4:$C$30,MATCH(F$3+$A22-(F$3&gt;1)*(F$3+(F$3-2))+(($B$1-1)*(F$3+$A22-(F$3+(F$3-2))&lt;2)),$A$4:$A$31,)),"")</f>
        <v/>
      </c>
      <c r="K93" s="220">
        <v>2</v>
      </c>
      <c r="L93" s="250" t="str">
        <f t="shared" ref="L93:L103" si="33">L92</f>
        <v/>
      </c>
      <c r="M93" s="230" t="str">
        <f t="shared" ref="M93:M103" si="34">I93</f>
        <v/>
      </c>
      <c r="N93" s="249" t="str">
        <f t="shared" ref="N93:N103" si="35">J93</f>
        <v/>
      </c>
      <c r="P93" s="249" t="str">
        <f t="shared" si="11"/>
        <v>0</v>
      </c>
      <c r="Q93" s="249">
        <f t="shared" ref="Q93:Q103" si="36">IF(OR(D93="DESCANSA", E93="DESCANSA"),Q92,Q92+1)</f>
        <v>2</v>
      </c>
      <c r="R93" s="249" t="str">
        <f t="shared" si="12"/>
        <v/>
      </c>
    </row>
    <row r="94" spans="1:18" x14ac:dyDescent="0.2">
      <c r="A94" s="230">
        <v>1</v>
      </c>
      <c r="B94" s="248" t="str">
        <f t="shared" si="6"/>
        <v/>
      </c>
      <c r="C94" s="255" t="str">
        <f t="shared" si="7"/>
        <v/>
      </c>
      <c r="D94" s="254" t="str">
        <f t="shared" si="8"/>
        <v/>
      </c>
      <c r="E94" s="253" t="str">
        <f t="shared" si="9"/>
        <v/>
      </c>
      <c r="F94" s="220" t="str">
        <f t="shared" si="10"/>
        <v/>
      </c>
      <c r="G94" s="252"/>
      <c r="H94" s="251"/>
      <c r="I94" s="230" t="str">
        <f>IF(AND(G$3,$A22,$A22&lt;$B$1),INDEX($C$4:$C$30,MATCH(G$3+(G$3&gt;1)*$A22-(($B$1-1)*((G$3+$A22)&gt;$B$1)),$A$4:$A$31,)),"")</f>
        <v/>
      </c>
      <c r="J94" s="249" t="str">
        <f>IF(AND(G$3,$A22,$A22&lt;$B$1),INDEX($C$4:$C$30,MATCH(G$3+$A22-(G$3&gt;1)*(G$3+(G$3-2))+(($B$1-1)*(G$3+$A22-(G$3+(G$3-2))&lt;2)),$A$4:$A$31,)),"")</f>
        <v/>
      </c>
      <c r="K94" s="220">
        <v>3</v>
      </c>
      <c r="L94" s="250" t="str">
        <f t="shared" si="33"/>
        <v/>
      </c>
      <c r="M94" s="230" t="str">
        <f t="shared" si="34"/>
        <v/>
      </c>
      <c r="N94" s="249" t="str">
        <f t="shared" si="35"/>
        <v/>
      </c>
      <c r="P94" s="249" t="str">
        <f t="shared" si="11"/>
        <v>0</v>
      </c>
      <c r="Q94" s="249">
        <f t="shared" si="36"/>
        <v>3</v>
      </c>
      <c r="R94" s="249" t="str">
        <f t="shared" si="12"/>
        <v/>
      </c>
    </row>
    <row r="95" spans="1:18" x14ac:dyDescent="0.2">
      <c r="A95" s="230">
        <v>1</v>
      </c>
      <c r="B95" s="248" t="str">
        <f t="shared" si="6"/>
        <v/>
      </c>
      <c r="C95" s="255" t="str">
        <f t="shared" si="7"/>
        <v/>
      </c>
      <c r="D95" s="254" t="str">
        <f t="shared" si="8"/>
        <v/>
      </c>
      <c r="E95" s="253" t="str">
        <f t="shared" si="9"/>
        <v/>
      </c>
      <c r="F95" s="220" t="str">
        <f t="shared" si="10"/>
        <v/>
      </c>
      <c r="G95" s="252"/>
      <c r="H95" s="251"/>
      <c r="I95" s="230" t="str">
        <f>IF(AND(H$3,$A22,$A22&lt;$B$1),INDEX($C$4:$C$30,MATCH(H$3+(H$3&gt;1)*$A22-(($B$1-1)*((H$3+$A22)&gt;$B$1)),$A$4:$A$31,)),"")</f>
        <v/>
      </c>
      <c r="J95" s="249" t="str">
        <f>IF(AND(H$3,$A22,$A22&lt;$B$1),INDEX($C$4:$C$30,MATCH(H$3+$A22-(H$3&gt;1)*(H$3+(H$3-2))+(($B$1-1)*(H$3+$A22-(H$3+(H$3-2))&lt;2)),$A$4:$A$31,)),"")</f>
        <v/>
      </c>
      <c r="K95" s="220">
        <v>4</v>
      </c>
      <c r="L95" s="250" t="str">
        <f t="shared" si="33"/>
        <v/>
      </c>
      <c r="M95" s="230" t="str">
        <f t="shared" si="34"/>
        <v/>
      </c>
      <c r="N95" s="249" t="str">
        <f t="shared" si="35"/>
        <v/>
      </c>
      <c r="P95" s="249" t="str">
        <f t="shared" si="11"/>
        <v>0</v>
      </c>
      <c r="Q95" s="249">
        <f t="shared" si="36"/>
        <v>4</v>
      </c>
      <c r="R95" s="249" t="str">
        <f t="shared" si="12"/>
        <v/>
      </c>
    </row>
    <row r="96" spans="1:18" x14ac:dyDescent="0.2">
      <c r="A96" s="230">
        <v>1</v>
      </c>
      <c r="B96" s="248" t="str">
        <f t="shared" ref="B96:B159" si="37">IF(D96="","",RANK(F96,$F$32:$F$307,1))</f>
        <v/>
      </c>
      <c r="C96" s="255" t="str">
        <f t="shared" ref="C96:C159" si="38">IF(H96="",L96,H96)</f>
        <v/>
      </c>
      <c r="D96" s="254" t="str">
        <f t="shared" ref="D96:D159" si="39">IF(H96="",IF(L96="","",M96),I96)</f>
        <v/>
      </c>
      <c r="E96" s="253" t="str">
        <f t="shared" ref="E96:E159" si="40">IF(H96="",IF(L96="","",N96),J96)</f>
        <v/>
      </c>
      <c r="F96" s="220" t="str">
        <f t="shared" ref="F96:F159" si="41">IF(D96="","",INT(CONCATENATE(A96,TEXT(C96,"00"),TEXT(R96,"00"))))</f>
        <v/>
      </c>
      <c r="G96" s="252"/>
      <c r="H96" s="251"/>
      <c r="I96" s="230" t="str">
        <f>IF(AND(I$3,$A22,$A22&lt;$B$1),INDEX($C$4:$C$30,MATCH(I$3+(I$3&gt;1)*$A22-(($B$1-1)*((I$3+$A22)&gt;$B$1)),$A$4:$A$31,)),"")</f>
        <v/>
      </c>
      <c r="J96" s="249" t="str">
        <f>IF(AND(I$3,$A22,$A22&lt;$B$1),INDEX($C$4:$C$30,MATCH(I$3+$A22-(I$3&gt;1)*(I$3+(I$3-2))+(($B$1-1)*(I$3+$A22-(I$3+(I$3-2))&lt;2)),$A$4:$A$31,)),"")</f>
        <v/>
      </c>
      <c r="K96" s="220">
        <v>5</v>
      </c>
      <c r="L96" s="250" t="str">
        <f t="shared" si="33"/>
        <v/>
      </c>
      <c r="M96" s="230" t="str">
        <f t="shared" si="34"/>
        <v/>
      </c>
      <c r="N96" s="249" t="str">
        <f t="shared" si="35"/>
        <v/>
      </c>
      <c r="P96" s="249" t="str">
        <f t="shared" ref="P96:P159" si="42">IF(OR(D96="DESCANSA", E96="DESCANSA"),"12","0")</f>
        <v>0</v>
      </c>
      <c r="Q96" s="249">
        <f t="shared" si="36"/>
        <v>5</v>
      </c>
      <c r="R96" s="249" t="str">
        <f t="shared" ref="R96:R159" si="43">IF(C96="","",P96+Q96)</f>
        <v/>
      </c>
    </row>
    <row r="97" spans="1:18" x14ac:dyDescent="0.2">
      <c r="A97" s="230">
        <v>1</v>
      </c>
      <c r="B97" s="248" t="str">
        <f t="shared" si="37"/>
        <v/>
      </c>
      <c r="C97" s="255" t="str">
        <f t="shared" si="38"/>
        <v/>
      </c>
      <c r="D97" s="254" t="str">
        <f t="shared" si="39"/>
        <v/>
      </c>
      <c r="E97" s="253" t="str">
        <f t="shared" si="40"/>
        <v/>
      </c>
      <c r="F97" s="220" t="str">
        <f t="shared" si="41"/>
        <v/>
      </c>
      <c r="G97" s="252"/>
      <c r="H97" s="251"/>
      <c r="I97" s="230" t="str">
        <f>IF(AND(J$3,$A22,$A22&lt;$B$1),INDEX($C$4:$C$30,MATCH(J$3+(J$3&gt;1)*$A22-(($B$1-1)*((J$3+$A22)&gt;$B$1)),$A$4:$A$31,)),"")</f>
        <v/>
      </c>
      <c r="J97" s="249" t="str">
        <f>IF(AND(J$3,$A22,$A22&lt;$B$1),INDEX($C$4:$C$30,MATCH(J$3+$A22-(J$3&gt;1)*(J$3+(J$3-2))+(($B$1-1)*(J$3+$A22-(J$3+(J$3-2))&lt;2)),$A$4:$A$31,)),"")</f>
        <v/>
      </c>
      <c r="K97" s="220">
        <v>6</v>
      </c>
      <c r="L97" s="250" t="str">
        <f t="shared" si="33"/>
        <v/>
      </c>
      <c r="M97" s="230" t="str">
        <f t="shared" si="34"/>
        <v/>
      </c>
      <c r="N97" s="249" t="str">
        <f t="shared" si="35"/>
        <v/>
      </c>
      <c r="P97" s="249" t="str">
        <f t="shared" si="42"/>
        <v>0</v>
      </c>
      <c r="Q97" s="249">
        <f t="shared" si="36"/>
        <v>6</v>
      </c>
      <c r="R97" s="249" t="str">
        <f t="shared" si="43"/>
        <v/>
      </c>
    </row>
    <row r="98" spans="1:18" x14ac:dyDescent="0.2">
      <c r="A98" s="230">
        <v>1</v>
      </c>
      <c r="B98" s="248" t="str">
        <f t="shared" si="37"/>
        <v/>
      </c>
      <c r="C98" s="255" t="str">
        <f t="shared" si="38"/>
        <v/>
      </c>
      <c r="D98" s="254" t="str">
        <f t="shared" si="39"/>
        <v/>
      </c>
      <c r="E98" s="253" t="str">
        <f t="shared" si="40"/>
        <v/>
      </c>
      <c r="F98" s="220" t="str">
        <f t="shared" si="41"/>
        <v/>
      </c>
      <c r="G98" s="252"/>
      <c r="H98" s="251"/>
      <c r="I98" s="230" t="str">
        <f>IF(AND(K$3,$A22,$A22&lt;$B$1),INDEX($C$4:$C$30,MATCH(K$3+(K$3&gt;1)*$A22-(($B$1-1)*((K$3+$A22)&gt;$B$1)),$A$4:$A$31,)),"")</f>
        <v/>
      </c>
      <c r="J98" s="249" t="str">
        <f>IF(AND(K$3,$A22,$A22&lt;$B$1),INDEX($C$4:$C$30,MATCH(K$3+$A22-(K$3&gt;1)*(K$3+(K$3-2))+(($B$1-1)*(K$3+$A22-(K$3+(K$3-2))&lt;2)),$A$4:$A$31,)),"")</f>
        <v/>
      </c>
      <c r="K98" s="220">
        <v>7</v>
      </c>
      <c r="L98" s="250" t="str">
        <f t="shared" si="33"/>
        <v/>
      </c>
      <c r="M98" s="230" t="str">
        <f t="shared" si="34"/>
        <v/>
      </c>
      <c r="N98" s="249" t="str">
        <f t="shared" si="35"/>
        <v/>
      </c>
      <c r="P98" s="249" t="str">
        <f t="shared" si="42"/>
        <v>0</v>
      </c>
      <c r="Q98" s="249">
        <f t="shared" si="36"/>
        <v>7</v>
      </c>
      <c r="R98" s="249" t="str">
        <f t="shared" si="43"/>
        <v/>
      </c>
    </row>
    <row r="99" spans="1:18" x14ac:dyDescent="0.2">
      <c r="A99" s="230">
        <v>1</v>
      </c>
      <c r="B99" s="248" t="str">
        <f t="shared" si="37"/>
        <v/>
      </c>
      <c r="C99" s="255" t="str">
        <f t="shared" si="38"/>
        <v/>
      </c>
      <c r="D99" s="254" t="str">
        <f t="shared" si="39"/>
        <v/>
      </c>
      <c r="E99" s="253" t="str">
        <f t="shared" si="40"/>
        <v/>
      </c>
      <c r="F99" s="220" t="str">
        <f t="shared" si="41"/>
        <v/>
      </c>
      <c r="G99" s="252"/>
      <c r="H99" s="251"/>
      <c r="I99" s="230" t="str">
        <f>IF(AND(L$3,$A22,$A22&lt;$B$1),INDEX($C$4:$C$30,MATCH(L$3+(L$3&gt;1)*$A22-(($B$1-1)*((L$3+$A22)&gt;$B$1)),$A$4:$A$31,)),"")</f>
        <v/>
      </c>
      <c r="J99" s="249" t="str">
        <f>IF(AND(L$3,$A22,$A22&lt;$B$1),INDEX($C$4:$C$30,MATCH(L$3+$A22-(L$3&gt;1)*(L$3+(L$3-2))+(($B$1-1)*(L$3+$A22-(L$3+(L$3-2))&lt;2)),$A$4:$A$31,)),"")</f>
        <v/>
      </c>
      <c r="K99" s="220">
        <v>8</v>
      </c>
      <c r="L99" s="250" t="str">
        <f t="shared" si="33"/>
        <v/>
      </c>
      <c r="M99" s="230" t="str">
        <f t="shared" si="34"/>
        <v/>
      </c>
      <c r="N99" s="249" t="str">
        <f t="shared" si="35"/>
        <v/>
      </c>
      <c r="P99" s="249" t="str">
        <f t="shared" si="42"/>
        <v>0</v>
      </c>
      <c r="Q99" s="249">
        <f t="shared" si="36"/>
        <v>8</v>
      </c>
      <c r="R99" s="249" t="str">
        <f t="shared" si="43"/>
        <v/>
      </c>
    </row>
    <row r="100" spans="1:18" x14ac:dyDescent="0.2">
      <c r="A100" s="230">
        <v>1</v>
      </c>
      <c r="B100" s="248" t="str">
        <f t="shared" si="37"/>
        <v/>
      </c>
      <c r="C100" s="255" t="str">
        <f t="shared" si="38"/>
        <v/>
      </c>
      <c r="D100" s="254" t="str">
        <f t="shared" si="39"/>
        <v/>
      </c>
      <c r="E100" s="253" t="str">
        <f t="shared" si="40"/>
        <v/>
      </c>
      <c r="F100" s="220" t="str">
        <f t="shared" si="41"/>
        <v/>
      </c>
      <c r="G100" s="252"/>
      <c r="H100" s="251"/>
      <c r="I100" s="230" t="str">
        <f>IF(AND(M$3,$A22,$A22&lt;$B$1),INDEX($C$4:$C$30,MATCH(M$3+(M$3&gt;1)*$A22-(($B$1-1)*((M$3+$A22)&gt;$B$1)),$A$4:$A$31,)),"")</f>
        <v/>
      </c>
      <c r="J100" s="249" t="str">
        <f>IF(AND(M$3,$A22,$A22&lt;$B$1),INDEX($C$4:$C$30,MATCH(M$3+$A22-(M$3&gt;1)*(M$3+(M$3-2))+(($B$1-1)*(M$3+$A22-(M$3+(M$3-2))&lt;2)),$A$4:$A$31,)),"")</f>
        <v/>
      </c>
      <c r="K100" s="220">
        <v>9</v>
      </c>
      <c r="L100" s="250" t="str">
        <f t="shared" si="33"/>
        <v/>
      </c>
      <c r="M100" s="230" t="str">
        <f t="shared" si="34"/>
        <v/>
      </c>
      <c r="N100" s="249" t="str">
        <f t="shared" si="35"/>
        <v/>
      </c>
      <c r="P100" s="249" t="str">
        <f t="shared" si="42"/>
        <v>0</v>
      </c>
      <c r="Q100" s="249">
        <f t="shared" si="36"/>
        <v>9</v>
      </c>
      <c r="R100" s="249" t="str">
        <f t="shared" si="43"/>
        <v/>
      </c>
    </row>
    <row r="101" spans="1:18" x14ac:dyDescent="0.2">
      <c r="A101" s="230">
        <v>1</v>
      </c>
      <c r="B101" s="248" t="str">
        <f t="shared" si="37"/>
        <v/>
      </c>
      <c r="C101" s="255" t="str">
        <f t="shared" si="38"/>
        <v/>
      </c>
      <c r="D101" s="254" t="str">
        <f t="shared" si="39"/>
        <v/>
      </c>
      <c r="E101" s="253" t="str">
        <f t="shared" si="40"/>
        <v/>
      </c>
      <c r="F101" s="220" t="str">
        <f t="shared" si="41"/>
        <v/>
      </c>
      <c r="G101" s="252"/>
      <c r="H101" s="251"/>
      <c r="I101" s="230" t="str">
        <f>IF(AND(N$3,$A22,$A22&lt;$B$1),INDEX($C$4:$C$30,MATCH(N$3+(N$3&gt;1)*$A22-(($B$1-1)*((N$3+$A22)&gt;$B$1)),$A$4:$A$31,)),"")</f>
        <v/>
      </c>
      <c r="J101" s="249" t="str">
        <f>IF(AND(N$3,$A22,$A22&lt;$B$1),INDEX($C$4:$C$30,MATCH(N$3+$A22-(N$3&gt;1)*(N$3+(N$3-2))+(($B$1-1)*(N$3+$A22-(N$3+(N$3-2))&lt;2)),$A$4:$A$31,)),"")</f>
        <v/>
      </c>
      <c r="K101" s="220">
        <v>10</v>
      </c>
      <c r="L101" s="250" t="str">
        <f t="shared" si="33"/>
        <v/>
      </c>
      <c r="M101" s="230" t="str">
        <f t="shared" si="34"/>
        <v/>
      </c>
      <c r="N101" s="249" t="str">
        <f t="shared" si="35"/>
        <v/>
      </c>
      <c r="P101" s="249" t="str">
        <f t="shared" si="42"/>
        <v>0</v>
      </c>
      <c r="Q101" s="249">
        <f t="shared" si="36"/>
        <v>10</v>
      </c>
      <c r="R101" s="249" t="str">
        <f t="shared" si="43"/>
        <v/>
      </c>
    </row>
    <row r="102" spans="1:18" x14ac:dyDescent="0.2">
      <c r="A102" s="230">
        <v>1</v>
      </c>
      <c r="B102" s="248" t="str">
        <f t="shared" si="37"/>
        <v/>
      </c>
      <c r="C102" s="255" t="str">
        <f t="shared" si="38"/>
        <v/>
      </c>
      <c r="D102" s="254" t="str">
        <f t="shared" si="39"/>
        <v/>
      </c>
      <c r="E102" s="253" t="str">
        <f t="shared" si="40"/>
        <v/>
      </c>
      <c r="F102" s="220" t="str">
        <f t="shared" si="41"/>
        <v/>
      </c>
      <c r="G102" s="252"/>
      <c r="H102" s="251"/>
      <c r="I102" s="230" t="str">
        <f>IF(AND(O$3,$A22,$A22&lt;$B$1),INDEX($C$4:$C$30,MATCH(O$3+(O$3&gt;1)*$A22-(($B$1-1)*((O$3+$A22)&gt;$B$1)),$A$4:$A$31,)),"")</f>
        <v/>
      </c>
      <c r="J102" s="249" t="str">
        <f>IF(AND(O$3,$A22,$A22&lt;$B$1),INDEX($C$4:$C$30,MATCH(O$3+$A22-(O$3&gt;1)*(O$3+(O$3-2))+(($B$1-1)*(O$3+$A22-(O$3+(O$3-2))&lt;2)),$A$4:$A$31,)),"")</f>
        <v/>
      </c>
      <c r="K102" s="220">
        <v>11</v>
      </c>
      <c r="L102" s="250" t="str">
        <f t="shared" si="33"/>
        <v/>
      </c>
      <c r="M102" s="230" t="str">
        <f t="shared" si="34"/>
        <v/>
      </c>
      <c r="N102" s="249" t="str">
        <f t="shared" si="35"/>
        <v/>
      </c>
      <c r="P102" s="249" t="str">
        <f t="shared" si="42"/>
        <v>0</v>
      </c>
      <c r="Q102" s="249">
        <f t="shared" si="36"/>
        <v>11</v>
      </c>
      <c r="R102" s="249" t="str">
        <f t="shared" si="43"/>
        <v/>
      </c>
    </row>
    <row r="103" spans="1:18" x14ac:dyDescent="0.2">
      <c r="A103" s="230">
        <v>1</v>
      </c>
      <c r="B103" s="248" t="str">
        <f t="shared" si="37"/>
        <v/>
      </c>
      <c r="C103" s="255" t="str">
        <f t="shared" si="38"/>
        <v/>
      </c>
      <c r="D103" s="254" t="str">
        <f t="shared" si="39"/>
        <v/>
      </c>
      <c r="E103" s="253" t="str">
        <f t="shared" si="40"/>
        <v/>
      </c>
      <c r="F103" s="220" t="str">
        <f t="shared" si="41"/>
        <v/>
      </c>
      <c r="G103" s="252"/>
      <c r="H103" s="251"/>
      <c r="I103" s="230" t="str">
        <f>IF(AND(P$3,$A22,$A22&lt;$B$1),INDEX($C$4:$C$30,MATCH(P$3+(P$3&gt;1)*$A22-(($B$1-1)*((P$3+$A22)&gt;$B$1)),$A$4:$A$31,)),"")</f>
        <v/>
      </c>
      <c r="J103" s="249" t="str">
        <f>IF(AND(P$3,$A22,$A22&lt;$B$1),INDEX($C$4:$C$30,MATCH(P$3+$A22-(P$3&gt;1)*(P$3+(P$3-2))+(($B$1-1)*(P$3+$A22-(P$3+(P$3-2))&lt;2)),$A$4:$A$31,)),"")</f>
        <v/>
      </c>
      <c r="K103" s="220">
        <v>12</v>
      </c>
      <c r="L103" s="250" t="str">
        <f t="shared" si="33"/>
        <v/>
      </c>
      <c r="M103" s="230" t="str">
        <f t="shared" si="34"/>
        <v/>
      </c>
      <c r="N103" s="249" t="str">
        <f t="shared" si="35"/>
        <v/>
      </c>
      <c r="P103" s="249" t="str">
        <f t="shared" si="42"/>
        <v>0</v>
      </c>
      <c r="Q103" s="249">
        <f t="shared" si="36"/>
        <v>12</v>
      </c>
      <c r="R103" s="249" t="str">
        <f t="shared" si="43"/>
        <v/>
      </c>
    </row>
    <row r="104" spans="1:18" x14ac:dyDescent="0.2">
      <c r="A104" s="246">
        <v>1</v>
      </c>
      <c r="B104" s="248" t="str">
        <f t="shared" si="37"/>
        <v/>
      </c>
      <c r="C104" s="247" t="str">
        <f t="shared" si="38"/>
        <v/>
      </c>
      <c r="D104" s="246" t="str">
        <f t="shared" si="39"/>
        <v/>
      </c>
      <c r="E104" s="239" t="str">
        <f t="shared" si="40"/>
        <v/>
      </c>
      <c r="F104" s="243" t="str">
        <f t="shared" si="41"/>
        <v/>
      </c>
      <c r="G104" s="245"/>
      <c r="H104" s="244"/>
      <c r="I104" s="246" t="str">
        <f>IF(AND(E$3,$A21,$A21&lt;$B$1),INDEX($C$4:$C$30,MATCH(E$3+(E$3&gt;1)*$A21-(($B$1-1)*((E$3+$A21)&gt;$B$1)),$A$4:$A$31,)),"")</f>
        <v/>
      </c>
      <c r="J104" s="239" t="str">
        <f>IF(AND(E$3,$A21,$A21&lt;$B$1),INDEX($C$4:$C$30,MATCH(E$3+$A21-(E$3&gt;1)*(E$3+(E$3-2))+(($B$1-1)*(E$3+$A21-(E$3+(E$3-2))&lt;2)),$A$4:$A$31,)),"")</f>
        <v/>
      </c>
      <c r="K104" s="243">
        <v>1</v>
      </c>
      <c r="L104" s="242" t="str">
        <f>IF(S12=0,"",S12)</f>
        <v/>
      </c>
      <c r="M104" s="246" t="str">
        <f>J104</f>
        <v/>
      </c>
      <c r="N104" s="239" t="str">
        <f>I104</f>
        <v/>
      </c>
      <c r="P104" s="239" t="str">
        <f t="shared" si="42"/>
        <v>0</v>
      </c>
      <c r="Q104" s="239">
        <f>IF(OR(D104="DESCANSA", E104="DESCANSA"),"0",1)</f>
        <v>1</v>
      </c>
      <c r="R104" s="239" t="str">
        <f t="shared" si="43"/>
        <v/>
      </c>
    </row>
    <row r="105" spans="1:18" x14ac:dyDescent="0.2">
      <c r="A105" s="246">
        <v>1</v>
      </c>
      <c r="B105" s="248" t="str">
        <f t="shared" si="37"/>
        <v/>
      </c>
      <c r="C105" s="247" t="str">
        <f t="shared" si="38"/>
        <v/>
      </c>
      <c r="D105" s="246" t="str">
        <f t="shared" si="39"/>
        <v/>
      </c>
      <c r="E105" s="239" t="str">
        <f t="shared" si="40"/>
        <v/>
      </c>
      <c r="F105" s="243" t="str">
        <f t="shared" si="41"/>
        <v/>
      </c>
      <c r="G105" s="245"/>
      <c r="H105" s="244"/>
      <c r="I105" s="246" t="str">
        <f>IF(AND(F$3,$A21,$A21&lt;$B$1),INDEX($C$4:$C$30,MATCH(F$3+(F$3&gt;1)*$A21-(($B$1-1)*((F$3+$A21)&gt;$B$1)),$A$4:$A$31,)),"")</f>
        <v/>
      </c>
      <c r="J105" s="239" t="str">
        <f>IF(AND(F$3,$A21,$A21&lt;$B$1),INDEX($C$4:$C$30,MATCH(F$3+$A21-(F$3&gt;1)*(F$3+(F$3-2))+(($B$1-1)*(F$3+$A21-(F$3+(F$3-2))&lt;2)),$A$4:$A$31,)),"")</f>
        <v/>
      </c>
      <c r="K105" s="243">
        <v>2</v>
      </c>
      <c r="L105" s="242" t="str">
        <f t="shared" ref="L105:L115" si="44">L104</f>
        <v/>
      </c>
      <c r="M105" s="246" t="str">
        <f t="shared" ref="M105:M115" si="45">I105</f>
        <v/>
      </c>
      <c r="N105" s="239" t="str">
        <f t="shared" ref="N105:N115" si="46">J105</f>
        <v/>
      </c>
      <c r="P105" s="239" t="str">
        <f t="shared" si="42"/>
        <v>0</v>
      </c>
      <c r="Q105" s="239">
        <f t="shared" ref="Q105:Q115" si="47">IF(OR(D105="DESCANSA", E105="DESCANSA"),Q104,Q104+1)</f>
        <v>2</v>
      </c>
      <c r="R105" s="239" t="str">
        <f t="shared" si="43"/>
        <v/>
      </c>
    </row>
    <row r="106" spans="1:18" x14ac:dyDescent="0.2">
      <c r="A106" s="246">
        <v>1</v>
      </c>
      <c r="B106" s="248" t="str">
        <f t="shared" si="37"/>
        <v/>
      </c>
      <c r="C106" s="247" t="str">
        <f t="shared" si="38"/>
        <v/>
      </c>
      <c r="D106" s="246" t="str">
        <f t="shared" si="39"/>
        <v/>
      </c>
      <c r="E106" s="239" t="str">
        <f t="shared" si="40"/>
        <v/>
      </c>
      <c r="F106" s="243" t="str">
        <f t="shared" si="41"/>
        <v/>
      </c>
      <c r="G106" s="245"/>
      <c r="H106" s="244"/>
      <c r="I106" s="246" t="str">
        <f>IF(AND(G$3,$A21,$A21&lt;$B$1),INDEX($C$4:$C$30,MATCH(G$3+(G$3&gt;1)*$A21-(($B$1-1)*((G$3+$A21)&gt;$B$1)),$A$4:$A$31,)),"")</f>
        <v/>
      </c>
      <c r="J106" s="239" t="str">
        <f>IF(AND(G$3,$A21,$A21&lt;$B$1),INDEX($C$4:$C$30,MATCH(G$3+$A21-(G$3&gt;1)*(G$3+(G$3-2))+(($B$1-1)*(G$3+$A21-(G$3+(G$3-2))&lt;2)),$A$4:$A$31,)),"")</f>
        <v/>
      </c>
      <c r="K106" s="243">
        <v>3</v>
      </c>
      <c r="L106" s="242" t="str">
        <f t="shared" si="44"/>
        <v/>
      </c>
      <c r="M106" s="246" t="str">
        <f t="shared" si="45"/>
        <v/>
      </c>
      <c r="N106" s="239" t="str">
        <f t="shared" si="46"/>
        <v/>
      </c>
      <c r="P106" s="239" t="str">
        <f t="shared" si="42"/>
        <v>0</v>
      </c>
      <c r="Q106" s="239">
        <f t="shared" si="47"/>
        <v>3</v>
      </c>
      <c r="R106" s="239" t="str">
        <f t="shared" si="43"/>
        <v/>
      </c>
    </row>
    <row r="107" spans="1:18" x14ac:dyDescent="0.2">
      <c r="A107" s="246">
        <v>1</v>
      </c>
      <c r="B107" s="248" t="str">
        <f t="shared" si="37"/>
        <v/>
      </c>
      <c r="C107" s="247" t="str">
        <f t="shared" si="38"/>
        <v/>
      </c>
      <c r="D107" s="246" t="str">
        <f t="shared" si="39"/>
        <v/>
      </c>
      <c r="E107" s="239" t="str">
        <f t="shared" si="40"/>
        <v/>
      </c>
      <c r="F107" s="243" t="str">
        <f t="shared" si="41"/>
        <v/>
      </c>
      <c r="G107" s="245"/>
      <c r="H107" s="244"/>
      <c r="I107" s="246" t="str">
        <f>IF(AND(H$3,$A21,$A21&lt;$B$1),INDEX($C$4:$C$30,MATCH(H$3+(H$3&gt;1)*$A21-(($B$1-1)*((H$3+$A21)&gt;$B$1)),$A$4:$A$31,)),"")</f>
        <v/>
      </c>
      <c r="J107" s="239" t="str">
        <f>IF(AND(H$3,$A21,$A21&lt;$B$1),INDEX($C$4:$C$30,MATCH(H$3+$A21-(H$3&gt;1)*(H$3+(H$3-2))+(($B$1-1)*(H$3+$A21-(H$3+(H$3-2))&lt;2)),$A$4:$A$31,)),"")</f>
        <v/>
      </c>
      <c r="K107" s="243">
        <v>4</v>
      </c>
      <c r="L107" s="242" t="str">
        <f t="shared" si="44"/>
        <v/>
      </c>
      <c r="M107" s="246" t="str">
        <f t="shared" si="45"/>
        <v/>
      </c>
      <c r="N107" s="239" t="str">
        <f t="shared" si="46"/>
        <v/>
      </c>
      <c r="P107" s="239" t="str">
        <f t="shared" si="42"/>
        <v>0</v>
      </c>
      <c r="Q107" s="239">
        <f t="shared" si="47"/>
        <v>4</v>
      </c>
      <c r="R107" s="239" t="str">
        <f t="shared" si="43"/>
        <v/>
      </c>
    </row>
    <row r="108" spans="1:18" x14ac:dyDescent="0.2">
      <c r="A108" s="246">
        <v>1</v>
      </c>
      <c r="B108" s="248" t="str">
        <f t="shared" si="37"/>
        <v/>
      </c>
      <c r="C108" s="247" t="str">
        <f t="shared" si="38"/>
        <v/>
      </c>
      <c r="D108" s="246" t="str">
        <f t="shared" si="39"/>
        <v/>
      </c>
      <c r="E108" s="239" t="str">
        <f t="shared" si="40"/>
        <v/>
      </c>
      <c r="F108" s="243" t="str">
        <f t="shared" si="41"/>
        <v/>
      </c>
      <c r="G108" s="245"/>
      <c r="H108" s="244"/>
      <c r="I108" s="246" t="str">
        <f>IF(AND(I$3,$A21,$A21&lt;$B$1),INDEX($C$4:$C$30,MATCH(I$3+(I$3&gt;1)*$A21-(($B$1-1)*((I$3+$A21)&gt;$B$1)),$A$4:$A$31,)),"")</f>
        <v/>
      </c>
      <c r="J108" s="239" t="str">
        <f>IF(AND(I$3,$A21,$A21&lt;$B$1),INDEX($C$4:$C$30,MATCH(I$3+$A21-(I$3&gt;1)*(I$3+(I$3-2))+(($B$1-1)*(I$3+$A21-(I$3+(I$3-2))&lt;2)),$A$4:$A$31,)),"")</f>
        <v/>
      </c>
      <c r="K108" s="243">
        <v>5</v>
      </c>
      <c r="L108" s="242" t="str">
        <f t="shared" si="44"/>
        <v/>
      </c>
      <c r="M108" s="246" t="str">
        <f t="shared" si="45"/>
        <v/>
      </c>
      <c r="N108" s="239" t="str">
        <f t="shared" si="46"/>
        <v/>
      </c>
      <c r="P108" s="239" t="str">
        <f t="shared" si="42"/>
        <v>0</v>
      </c>
      <c r="Q108" s="239">
        <f t="shared" si="47"/>
        <v>5</v>
      </c>
      <c r="R108" s="239" t="str">
        <f t="shared" si="43"/>
        <v/>
      </c>
    </row>
    <row r="109" spans="1:18" x14ac:dyDescent="0.2">
      <c r="A109" s="246">
        <v>1</v>
      </c>
      <c r="B109" s="248" t="str">
        <f t="shared" si="37"/>
        <v/>
      </c>
      <c r="C109" s="247" t="str">
        <f t="shared" si="38"/>
        <v/>
      </c>
      <c r="D109" s="246" t="str">
        <f t="shared" si="39"/>
        <v/>
      </c>
      <c r="E109" s="239" t="str">
        <f t="shared" si="40"/>
        <v/>
      </c>
      <c r="F109" s="243" t="str">
        <f t="shared" si="41"/>
        <v/>
      </c>
      <c r="G109" s="245"/>
      <c r="H109" s="244"/>
      <c r="I109" s="246" t="str">
        <f>IF(AND(J$3,$A21,$A21&lt;$B$1),INDEX($C$4:$C$30,MATCH(J$3+(J$3&gt;1)*$A21-(($B$1-1)*((J$3+$A21)&gt;$B$1)),$A$4:$A$31,)),"")</f>
        <v/>
      </c>
      <c r="J109" s="239" t="str">
        <f>IF(AND(J$3,$A21,$A21&lt;$B$1),INDEX($C$4:$C$30,MATCH(J$3+$A21-(J$3&gt;1)*(J$3+(J$3-2))+(($B$1-1)*(J$3+$A21-(J$3+(J$3-2))&lt;2)),$A$4:$A$31,)),"")</f>
        <v/>
      </c>
      <c r="K109" s="243">
        <v>6</v>
      </c>
      <c r="L109" s="242" t="str">
        <f t="shared" si="44"/>
        <v/>
      </c>
      <c r="M109" s="246" t="str">
        <f t="shared" si="45"/>
        <v/>
      </c>
      <c r="N109" s="239" t="str">
        <f t="shared" si="46"/>
        <v/>
      </c>
      <c r="P109" s="239" t="str">
        <f t="shared" si="42"/>
        <v>0</v>
      </c>
      <c r="Q109" s="239">
        <f t="shared" si="47"/>
        <v>6</v>
      </c>
      <c r="R109" s="239" t="str">
        <f t="shared" si="43"/>
        <v/>
      </c>
    </row>
    <row r="110" spans="1:18" x14ac:dyDescent="0.2">
      <c r="A110" s="246">
        <v>1</v>
      </c>
      <c r="B110" s="248" t="str">
        <f t="shared" si="37"/>
        <v/>
      </c>
      <c r="C110" s="247" t="str">
        <f t="shared" si="38"/>
        <v/>
      </c>
      <c r="D110" s="246" t="str">
        <f t="shared" si="39"/>
        <v/>
      </c>
      <c r="E110" s="239" t="str">
        <f t="shared" si="40"/>
        <v/>
      </c>
      <c r="F110" s="243" t="str">
        <f t="shared" si="41"/>
        <v/>
      </c>
      <c r="G110" s="245"/>
      <c r="H110" s="244"/>
      <c r="I110" s="246" t="str">
        <f>IF(AND(K$3,$A21,$A21&lt;$B$1),INDEX($C$4:$C$30,MATCH(K$3+(K$3&gt;1)*$A21-(($B$1-1)*((K$3+$A21)&gt;$B$1)),$A$4:$A$31,)),"")</f>
        <v/>
      </c>
      <c r="J110" s="239" t="str">
        <f>IF(AND(K$3,$A21,$A21&lt;$B$1),INDEX($C$4:$C$30,MATCH(K$3+$A21-(K$3&gt;1)*(K$3+(K$3-2))+(($B$1-1)*(K$3+$A21-(K$3+(K$3-2))&lt;2)),$A$4:$A$31,)),"")</f>
        <v/>
      </c>
      <c r="K110" s="243">
        <v>7</v>
      </c>
      <c r="L110" s="242" t="str">
        <f t="shared" si="44"/>
        <v/>
      </c>
      <c r="M110" s="246" t="str">
        <f t="shared" si="45"/>
        <v/>
      </c>
      <c r="N110" s="239" t="str">
        <f t="shared" si="46"/>
        <v/>
      </c>
      <c r="P110" s="239" t="str">
        <f t="shared" si="42"/>
        <v>0</v>
      </c>
      <c r="Q110" s="239">
        <f t="shared" si="47"/>
        <v>7</v>
      </c>
      <c r="R110" s="239" t="str">
        <f t="shared" si="43"/>
        <v/>
      </c>
    </row>
    <row r="111" spans="1:18" x14ac:dyDescent="0.2">
      <c r="A111" s="246">
        <v>1</v>
      </c>
      <c r="B111" s="248" t="str">
        <f t="shared" si="37"/>
        <v/>
      </c>
      <c r="C111" s="247" t="str">
        <f t="shared" si="38"/>
        <v/>
      </c>
      <c r="D111" s="246" t="str">
        <f t="shared" si="39"/>
        <v/>
      </c>
      <c r="E111" s="239" t="str">
        <f t="shared" si="40"/>
        <v/>
      </c>
      <c r="F111" s="243" t="str">
        <f t="shared" si="41"/>
        <v/>
      </c>
      <c r="G111" s="245"/>
      <c r="H111" s="244"/>
      <c r="I111" s="246" t="str">
        <f>IF(AND(L$3,$A21,$A21&lt;$B$1),INDEX($C$4:$C$30,MATCH(L$3+(L$3&gt;1)*$A21-(($B$1-1)*((L$3+$A21)&gt;$B$1)),$A$4:$A$31,)),"")</f>
        <v/>
      </c>
      <c r="J111" s="239" t="str">
        <f>IF(AND(L$3,$A21,$A21&lt;$B$1),INDEX($C$4:$C$30,MATCH(L$3+$A21-(L$3&gt;1)*(L$3+(L$3-2))+(($B$1-1)*(L$3+$A21-(L$3+(L$3-2))&lt;2)),$A$4:$A$31,)),"")</f>
        <v/>
      </c>
      <c r="K111" s="243">
        <v>8</v>
      </c>
      <c r="L111" s="242" t="str">
        <f t="shared" si="44"/>
        <v/>
      </c>
      <c r="M111" s="246" t="str">
        <f t="shared" si="45"/>
        <v/>
      </c>
      <c r="N111" s="239" t="str">
        <f t="shared" si="46"/>
        <v/>
      </c>
      <c r="P111" s="239" t="str">
        <f t="shared" si="42"/>
        <v>0</v>
      </c>
      <c r="Q111" s="239">
        <f t="shared" si="47"/>
        <v>8</v>
      </c>
      <c r="R111" s="239" t="str">
        <f t="shared" si="43"/>
        <v/>
      </c>
    </row>
    <row r="112" spans="1:18" x14ac:dyDescent="0.2">
      <c r="A112" s="246">
        <v>1</v>
      </c>
      <c r="B112" s="248" t="str">
        <f t="shared" si="37"/>
        <v/>
      </c>
      <c r="C112" s="247" t="str">
        <f t="shared" si="38"/>
        <v/>
      </c>
      <c r="D112" s="246" t="str">
        <f t="shared" si="39"/>
        <v/>
      </c>
      <c r="E112" s="239" t="str">
        <f t="shared" si="40"/>
        <v/>
      </c>
      <c r="F112" s="243" t="str">
        <f t="shared" si="41"/>
        <v/>
      </c>
      <c r="G112" s="245"/>
      <c r="H112" s="244"/>
      <c r="I112" s="246" t="str">
        <f>IF(AND(M$3,$A21,$A21&lt;$B$1),INDEX($C$4:$C$30,MATCH(M$3+(M$3&gt;1)*$A21-(($B$1-1)*((M$3+$A21)&gt;$B$1)),$A$4:$A$31,)),"")</f>
        <v/>
      </c>
      <c r="J112" s="239" t="str">
        <f>IF(AND(M$3,$A21,$A21&lt;$B$1),INDEX($C$4:$C$30,MATCH(M$3+$A21-(M$3&gt;1)*(M$3+(M$3-2))+(($B$1-1)*(M$3+$A21-(M$3+(M$3-2))&lt;2)),$A$4:$A$31,)),"")</f>
        <v/>
      </c>
      <c r="K112" s="243">
        <v>9</v>
      </c>
      <c r="L112" s="242" t="str">
        <f t="shared" si="44"/>
        <v/>
      </c>
      <c r="M112" s="246" t="str">
        <f t="shared" si="45"/>
        <v/>
      </c>
      <c r="N112" s="239" t="str">
        <f t="shared" si="46"/>
        <v/>
      </c>
      <c r="P112" s="239" t="str">
        <f t="shared" si="42"/>
        <v>0</v>
      </c>
      <c r="Q112" s="239">
        <f t="shared" si="47"/>
        <v>9</v>
      </c>
      <c r="R112" s="239" t="str">
        <f t="shared" si="43"/>
        <v/>
      </c>
    </row>
    <row r="113" spans="1:18" x14ac:dyDescent="0.2">
      <c r="A113" s="246">
        <v>1</v>
      </c>
      <c r="B113" s="248" t="str">
        <f t="shared" si="37"/>
        <v/>
      </c>
      <c r="C113" s="247" t="str">
        <f t="shared" si="38"/>
        <v/>
      </c>
      <c r="D113" s="246" t="str">
        <f t="shared" si="39"/>
        <v/>
      </c>
      <c r="E113" s="239" t="str">
        <f t="shared" si="40"/>
        <v/>
      </c>
      <c r="F113" s="243" t="str">
        <f t="shared" si="41"/>
        <v/>
      </c>
      <c r="G113" s="245"/>
      <c r="H113" s="244"/>
      <c r="I113" s="246" t="str">
        <f>IF(AND(N$3,$A21,$A21&lt;$B$1),INDEX($C$4:$C$30,MATCH(N$3+(N$3&gt;1)*$A21-(($B$1-1)*((N$3+$A21)&gt;$B$1)),$A$4:$A$31,)),"")</f>
        <v/>
      </c>
      <c r="J113" s="239" t="str">
        <f>IF(AND(N$3,$A21,$A21&lt;$B$1),INDEX($C$4:$C$30,MATCH(N$3+$A21-(N$3&gt;1)*(N$3+(N$3-2))+(($B$1-1)*(N$3+$A21-(N$3+(N$3-2))&lt;2)),$A$4:$A$31,)),"")</f>
        <v/>
      </c>
      <c r="K113" s="243">
        <v>10</v>
      </c>
      <c r="L113" s="242" t="str">
        <f t="shared" si="44"/>
        <v/>
      </c>
      <c r="M113" s="246" t="str">
        <f t="shared" si="45"/>
        <v/>
      </c>
      <c r="N113" s="239" t="str">
        <f t="shared" si="46"/>
        <v/>
      </c>
      <c r="P113" s="239" t="str">
        <f t="shared" si="42"/>
        <v>0</v>
      </c>
      <c r="Q113" s="239">
        <f t="shared" si="47"/>
        <v>10</v>
      </c>
      <c r="R113" s="239" t="str">
        <f t="shared" si="43"/>
        <v/>
      </c>
    </row>
    <row r="114" spans="1:18" x14ac:dyDescent="0.2">
      <c r="A114" s="246">
        <v>1</v>
      </c>
      <c r="B114" s="248" t="str">
        <f t="shared" si="37"/>
        <v/>
      </c>
      <c r="C114" s="247" t="str">
        <f t="shared" si="38"/>
        <v/>
      </c>
      <c r="D114" s="246" t="str">
        <f t="shared" si="39"/>
        <v/>
      </c>
      <c r="E114" s="239" t="str">
        <f t="shared" si="40"/>
        <v/>
      </c>
      <c r="F114" s="243" t="str">
        <f t="shared" si="41"/>
        <v/>
      </c>
      <c r="G114" s="245"/>
      <c r="H114" s="244"/>
      <c r="I114" s="246" t="str">
        <f>IF(AND(O$3,$A21,$A21&lt;$B$1),INDEX($C$4:$C$30,MATCH(O$3+(O$3&gt;1)*$A21-(($B$1-1)*((O$3+$A21)&gt;$B$1)),$A$4:$A$31,)),"")</f>
        <v/>
      </c>
      <c r="J114" s="239" t="str">
        <f>IF(AND(O$3,$A21,$A21&lt;$B$1),INDEX($C$4:$C$30,MATCH(O$3+$A21-(O$3&gt;1)*(O$3+(O$3-2))+(($B$1-1)*(O$3+$A21-(O$3+(O$3-2))&lt;2)),$A$4:$A$31,)),"")</f>
        <v/>
      </c>
      <c r="K114" s="243">
        <v>11</v>
      </c>
      <c r="L114" s="242" t="str">
        <f t="shared" si="44"/>
        <v/>
      </c>
      <c r="M114" s="246" t="str">
        <f t="shared" si="45"/>
        <v/>
      </c>
      <c r="N114" s="239" t="str">
        <f t="shared" si="46"/>
        <v/>
      </c>
      <c r="P114" s="239" t="str">
        <f t="shared" si="42"/>
        <v>0</v>
      </c>
      <c r="Q114" s="239">
        <f t="shared" si="47"/>
        <v>11</v>
      </c>
      <c r="R114" s="239" t="str">
        <f t="shared" si="43"/>
        <v/>
      </c>
    </row>
    <row r="115" spans="1:18" x14ac:dyDescent="0.2">
      <c r="A115" s="246">
        <v>1</v>
      </c>
      <c r="B115" s="248" t="str">
        <f t="shared" si="37"/>
        <v/>
      </c>
      <c r="C115" s="247" t="str">
        <f t="shared" si="38"/>
        <v/>
      </c>
      <c r="D115" s="246" t="str">
        <f t="shared" si="39"/>
        <v/>
      </c>
      <c r="E115" s="239" t="str">
        <f t="shared" si="40"/>
        <v/>
      </c>
      <c r="F115" s="243" t="str">
        <f t="shared" si="41"/>
        <v/>
      </c>
      <c r="G115" s="245"/>
      <c r="H115" s="244"/>
      <c r="I115" s="246" t="str">
        <f>IF(AND(P$3,$A21,$A21&lt;$B$1),INDEX($C$4:$C$30,MATCH(P$3+(P$3&gt;1)*$A21-(($B$1-1)*((P$3+$A21)&gt;$B$1)),$A$4:$A$31,)),"")</f>
        <v/>
      </c>
      <c r="J115" s="239" t="str">
        <f>IF(AND(P$3,$A21,$A21&lt;$B$1),INDEX($C$4:$C$30,MATCH(P$3+$A21-(P$3&gt;1)*(P$3+(P$3-2))+(($B$1-1)*(P$3+$A21-(P$3+(P$3-2))&lt;2)),$A$4:$A$31,)),"")</f>
        <v/>
      </c>
      <c r="K115" s="243">
        <v>12</v>
      </c>
      <c r="L115" s="242" t="str">
        <f t="shared" si="44"/>
        <v/>
      </c>
      <c r="M115" s="246" t="str">
        <f t="shared" si="45"/>
        <v/>
      </c>
      <c r="N115" s="239" t="str">
        <f t="shared" si="46"/>
        <v/>
      </c>
      <c r="P115" s="239" t="str">
        <f t="shared" si="42"/>
        <v>0</v>
      </c>
      <c r="Q115" s="239">
        <f t="shared" si="47"/>
        <v>12</v>
      </c>
      <c r="R115" s="239" t="str">
        <f t="shared" si="43"/>
        <v/>
      </c>
    </row>
    <row r="116" spans="1:18" x14ac:dyDescent="0.2">
      <c r="A116" s="230">
        <v>1</v>
      </c>
      <c r="B116" s="248" t="str">
        <f t="shared" si="37"/>
        <v/>
      </c>
      <c r="C116" s="255" t="str">
        <f t="shared" si="38"/>
        <v/>
      </c>
      <c r="D116" s="254" t="str">
        <f t="shared" si="39"/>
        <v/>
      </c>
      <c r="E116" s="253" t="str">
        <f t="shared" si="40"/>
        <v/>
      </c>
      <c r="F116" s="220" t="str">
        <f t="shared" si="41"/>
        <v/>
      </c>
      <c r="G116" s="252"/>
      <c r="H116" s="251"/>
      <c r="I116" s="230" t="str">
        <f>IF(AND(E$3,$A20,$A20&lt;$B$1),INDEX($C$4:$C$30,MATCH(E$3+(E$3&gt;1)*$A20-(($B$1-1)*((E$3+$A20)&gt;$B$1)),$A$4:$A$31,)),"")</f>
        <v/>
      </c>
      <c r="J116" s="249" t="str">
        <f>IF(AND(E$3,$A20,$A20&lt;$B$1),INDEX($C$4:$C$30,MATCH(E$3+$A20-(E$3&gt;1)*(E$3+(E$3-2))+(($B$1-1)*(E$3+$A20-(E$3+(E$3-2))&lt;2)),$A$4:$A$31,)),"")</f>
        <v/>
      </c>
      <c r="K116" s="220">
        <v>1</v>
      </c>
      <c r="L116" s="250" t="str">
        <f>IF(S13=0,"",S13)</f>
        <v/>
      </c>
      <c r="M116" s="230" t="str">
        <f>J116</f>
        <v/>
      </c>
      <c r="N116" s="249" t="str">
        <f>I116</f>
        <v/>
      </c>
      <c r="P116" s="249" t="str">
        <f t="shared" si="42"/>
        <v>0</v>
      </c>
      <c r="Q116" s="249">
        <f>IF(OR(D116="DESCANSA", E116="DESCANSA"),"0",1)</f>
        <v>1</v>
      </c>
      <c r="R116" s="249" t="str">
        <f t="shared" si="43"/>
        <v/>
      </c>
    </row>
    <row r="117" spans="1:18" x14ac:dyDescent="0.2">
      <c r="A117" s="230">
        <v>1</v>
      </c>
      <c r="B117" s="248" t="str">
        <f t="shared" si="37"/>
        <v/>
      </c>
      <c r="C117" s="255" t="str">
        <f t="shared" si="38"/>
        <v/>
      </c>
      <c r="D117" s="254" t="str">
        <f t="shared" si="39"/>
        <v/>
      </c>
      <c r="E117" s="253" t="str">
        <f t="shared" si="40"/>
        <v/>
      </c>
      <c r="F117" s="220" t="str">
        <f t="shared" si="41"/>
        <v/>
      </c>
      <c r="G117" s="252"/>
      <c r="H117" s="251"/>
      <c r="I117" s="230" t="str">
        <f>IF(AND(F$3,$A20,$A20&lt;$B$1),INDEX($C$4:$C$30,MATCH(F$3+(F$3&gt;1)*$A20-(($B$1-1)*((F$3+$A20)&gt;$B$1)),$A$4:$A$31,)),"")</f>
        <v/>
      </c>
      <c r="J117" s="249" t="str">
        <f>IF(AND(F$3,$A20,$A20&lt;$B$1),INDEX($C$4:$C$30,MATCH(F$3+$A20-(F$3&gt;1)*(F$3+(F$3-2))+(($B$1-1)*(F$3+$A20-(F$3+(F$3-2))&lt;2)),$A$4:$A$31,)),"")</f>
        <v/>
      </c>
      <c r="K117" s="220">
        <v>2</v>
      </c>
      <c r="L117" s="250" t="str">
        <f t="shared" ref="L117:L127" si="48">L116</f>
        <v/>
      </c>
      <c r="M117" s="230" t="str">
        <f t="shared" ref="M117:M127" si="49">I117</f>
        <v/>
      </c>
      <c r="N117" s="249" t="str">
        <f t="shared" ref="N117:N127" si="50">J117</f>
        <v/>
      </c>
      <c r="P117" s="249" t="str">
        <f t="shared" si="42"/>
        <v>0</v>
      </c>
      <c r="Q117" s="249">
        <f t="shared" ref="Q117:Q127" si="51">IF(OR(D117="DESCANSA", E117="DESCANSA"),Q116,Q116+1)</f>
        <v>2</v>
      </c>
      <c r="R117" s="249" t="str">
        <f t="shared" si="43"/>
        <v/>
      </c>
    </row>
    <row r="118" spans="1:18" x14ac:dyDescent="0.2">
      <c r="A118" s="230">
        <v>1</v>
      </c>
      <c r="B118" s="248" t="str">
        <f t="shared" si="37"/>
        <v/>
      </c>
      <c r="C118" s="255" t="str">
        <f t="shared" si="38"/>
        <v/>
      </c>
      <c r="D118" s="254" t="str">
        <f t="shared" si="39"/>
        <v/>
      </c>
      <c r="E118" s="253" t="str">
        <f t="shared" si="40"/>
        <v/>
      </c>
      <c r="F118" s="220" t="str">
        <f t="shared" si="41"/>
        <v/>
      </c>
      <c r="G118" s="252"/>
      <c r="H118" s="251"/>
      <c r="I118" s="230" t="str">
        <f>IF(AND(G$3,$A20,$A20&lt;$B$1),INDEX($C$4:$C$30,MATCH(G$3+(G$3&gt;1)*$A20-(($B$1-1)*((G$3+$A20)&gt;$B$1)),$A$4:$A$31,)),"")</f>
        <v/>
      </c>
      <c r="J118" s="249" t="str">
        <f>IF(AND(G$3,$A20,$A20&lt;$B$1),INDEX($C$4:$C$30,MATCH(G$3+$A20-(G$3&gt;1)*(G$3+(G$3-2))+(($B$1-1)*(G$3+$A20-(G$3+(G$3-2))&lt;2)),$A$4:$A$31,)),"")</f>
        <v/>
      </c>
      <c r="K118" s="220">
        <v>3</v>
      </c>
      <c r="L118" s="250" t="str">
        <f t="shared" si="48"/>
        <v/>
      </c>
      <c r="M118" s="230" t="str">
        <f t="shared" si="49"/>
        <v/>
      </c>
      <c r="N118" s="249" t="str">
        <f t="shared" si="50"/>
        <v/>
      </c>
      <c r="P118" s="249" t="str">
        <f t="shared" si="42"/>
        <v>0</v>
      </c>
      <c r="Q118" s="249">
        <f t="shared" si="51"/>
        <v>3</v>
      </c>
      <c r="R118" s="249" t="str">
        <f t="shared" si="43"/>
        <v/>
      </c>
    </row>
    <row r="119" spans="1:18" x14ac:dyDescent="0.2">
      <c r="A119" s="230">
        <v>1</v>
      </c>
      <c r="B119" s="248" t="str">
        <f t="shared" si="37"/>
        <v/>
      </c>
      <c r="C119" s="255" t="str">
        <f t="shared" si="38"/>
        <v/>
      </c>
      <c r="D119" s="254" t="str">
        <f t="shared" si="39"/>
        <v/>
      </c>
      <c r="E119" s="253" t="str">
        <f t="shared" si="40"/>
        <v/>
      </c>
      <c r="F119" s="220" t="str">
        <f t="shared" si="41"/>
        <v/>
      </c>
      <c r="G119" s="252"/>
      <c r="H119" s="251"/>
      <c r="I119" s="230" t="str">
        <f>IF(AND(H$3,$A20,$A20&lt;$B$1),INDEX($C$4:$C$30,MATCH(H$3+(H$3&gt;1)*$A20-(($B$1-1)*((H$3+$A20)&gt;$B$1)),$A$4:$A$31,)),"")</f>
        <v/>
      </c>
      <c r="J119" s="249" t="str">
        <f>IF(AND(H$3,$A20,$A20&lt;$B$1),INDEX($C$4:$C$30,MATCH(H$3+$A20-(H$3&gt;1)*(H$3+(H$3-2))+(($B$1-1)*(H$3+$A20-(H$3+(H$3-2))&lt;2)),$A$4:$A$31,)),"")</f>
        <v/>
      </c>
      <c r="K119" s="220">
        <v>4</v>
      </c>
      <c r="L119" s="250" t="str">
        <f t="shared" si="48"/>
        <v/>
      </c>
      <c r="M119" s="230" t="str">
        <f t="shared" si="49"/>
        <v/>
      </c>
      <c r="N119" s="249" t="str">
        <f t="shared" si="50"/>
        <v/>
      </c>
      <c r="P119" s="249" t="str">
        <f t="shared" si="42"/>
        <v>0</v>
      </c>
      <c r="Q119" s="249">
        <f t="shared" si="51"/>
        <v>4</v>
      </c>
      <c r="R119" s="249" t="str">
        <f t="shared" si="43"/>
        <v/>
      </c>
    </row>
    <row r="120" spans="1:18" x14ac:dyDescent="0.2">
      <c r="A120" s="230">
        <v>1</v>
      </c>
      <c r="B120" s="248" t="str">
        <f t="shared" si="37"/>
        <v/>
      </c>
      <c r="C120" s="255" t="str">
        <f t="shared" si="38"/>
        <v/>
      </c>
      <c r="D120" s="254" t="str">
        <f t="shared" si="39"/>
        <v/>
      </c>
      <c r="E120" s="253" t="str">
        <f t="shared" si="40"/>
        <v/>
      </c>
      <c r="F120" s="220" t="str">
        <f t="shared" si="41"/>
        <v/>
      </c>
      <c r="G120" s="252"/>
      <c r="H120" s="251"/>
      <c r="I120" s="230" t="str">
        <f>IF(AND(I$3,$A20,$A20&lt;$B$1),INDEX($C$4:$C$30,MATCH(I$3+(I$3&gt;1)*$A20-(($B$1-1)*((I$3+$A20)&gt;$B$1)),$A$4:$A$31,)),"")</f>
        <v/>
      </c>
      <c r="J120" s="249" t="str">
        <f>IF(AND(I$3,$A20,$A20&lt;$B$1),INDEX($C$4:$C$30,MATCH(I$3+$A20-(I$3&gt;1)*(I$3+(I$3-2))+(($B$1-1)*(I$3+$A20-(I$3+(I$3-2))&lt;2)),$A$4:$A$31,)),"")</f>
        <v/>
      </c>
      <c r="K120" s="220">
        <v>5</v>
      </c>
      <c r="L120" s="250" t="str">
        <f t="shared" si="48"/>
        <v/>
      </c>
      <c r="M120" s="230" t="str">
        <f t="shared" si="49"/>
        <v/>
      </c>
      <c r="N120" s="249" t="str">
        <f t="shared" si="50"/>
        <v/>
      </c>
      <c r="P120" s="249" t="str">
        <f t="shared" si="42"/>
        <v>0</v>
      </c>
      <c r="Q120" s="249">
        <f t="shared" si="51"/>
        <v>5</v>
      </c>
      <c r="R120" s="249" t="str">
        <f t="shared" si="43"/>
        <v/>
      </c>
    </row>
    <row r="121" spans="1:18" x14ac:dyDescent="0.2">
      <c r="A121" s="230">
        <v>1</v>
      </c>
      <c r="B121" s="248" t="str">
        <f t="shared" si="37"/>
        <v/>
      </c>
      <c r="C121" s="255" t="str">
        <f t="shared" si="38"/>
        <v/>
      </c>
      <c r="D121" s="254" t="str">
        <f t="shared" si="39"/>
        <v/>
      </c>
      <c r="E121" s="253" t="str">
        <f t="shared" si="40"/>
        <v/>
      </c>
      <c r="F121" s="220" t="str">
        <f t="shared" si="41"/>
        <v/>
      </c>
      <c r="G121" s="252"/>
      <c r="H121" s="251"/>
      <c r="I121" s="230" t="str">
        <f>IF(AND(J$3,$A20,$A20&lt;$B$1),INDEX($C$4:$C$30,MATCH(J$3+(J$3&gt;1)*$A20-(($B$1-1)*((J$3+$A20)&gt;$B$1)),$A$4:$A$31,)),"")</f>
        <v/>
      </c>
      <c r="J121" s="249" t="str">
        <f>IF(AND(J$3,$A20,$A20&lt;$B$1),INDEX($C$4:$C$30,MATCH(J$3+$A20-(J$3&gt;1)*(J$3+(J$3-2))+(($B$1-1)*(J$3+$A20-(J$3+(J$3-2))&lt;2)),$A$4:$A$31,)),"")</f>
        <v/>
      </c>
      <c r="K121" s="220">
        <v>6</v>
      </c>
      <c r="L121" s="250" t="str">
        <f t="shared" si="48"/>
        <v/>
      </c>
      <c r="M121" s="230" t="str">
        <f t="shared" si="49"/>
        <v/>
      </c>
      <c r="N121" s="249" t="str">
        <f t="shared" si="50"/>
        <v/>
      </c>
      <c r="P121" s="249" t="str">
        <f t="shared" si="42"/>
        <v>0</v>
      </c>
      <c r="Q121" s="249">
        <f t="shared" si="51"/>
        <v>6</v>
      </c>
      <c r="R121" s="249" t="str">
        <f t="shared" si="43"/>
        <v/>
      </c>
    </row>
    <row r="122" spans="1:18" x14ac:dyDescent="0.2">
      <c r="A122" s="230">
        <v>1</v>
      </c>
      <c r="B122" s="248" t="str">
        <f t="shared" si="37"/>
        <v/>
      </c>
      <c r="C122" s="255" t="str">
        <f t="shared" si="38"/>
        <v/>
      </c>
      <c r="D122" s="254" t="str">
        <f t="shared" si="39"/>
        <v/>
      </c>
      <c r="E122" s="253" t="str">
        <f t="shared" si="40"/>
        <v/>
      </c>
      <c r="F122" s="220" t="str">
        <f t="shared" si="41"/>
        <v/>
      </c>
      <c r="G122" s="252"/>
      <c r="H122" s="251"/>
      <c r="I122" s="230" t="str">
        <f>IF(AND(K$3,$A20,$A20&lt;$B$1),INDEX($C$4:$C$30,MATCH(K$3+(K$3&gt;1)*$A20-(($B$1-1)*((K$3+$A20)&gt;$B$1)),$A$4:$A$31,)),"")</f>
        <v/>
      </c>
      <c r="J122" s="249" t="str">
        <f>IF(AND(K$3,$A20,$A20&lt;$B$1),INDEX($C$4:$C$30,MATCH(K$3+$A20-(K$3&gt;1)*(K$3+(K$3-2))+(($B$1-1)*(K$3+$A20-(K$3+(K$3-2))&lt;2)),$A$4:$A$31,)),"")</f>
        <v/>
      </c>
      <c r="K122" s="220">
        <v>7</v>
      </c>
      <c r="L122" s="250" t="str">
        <f t="shared" si="48"/>
        <v/>
      </c>
      <c r="M122" s="230" t="str">
        <f t="shared" si="49"/>
        <v/>
      </c>
      <c r="N122" s="249" t="str">
        <f t="shared" si="50"/>
        <v/>
      </c>
      <c r="P122" s="249" t="str">
        <f t="shared" si="42"/>
        <v>0</v>
      </c>
      <c r="Q122" s="249">
        <f t="shared" si="51"/>
        <v>7</v>
      </c>
      <c r="R122" s="249" t="str">
        <f t="shared" si="43"/>
        <v/>
      </c>
    </row>
    <row r="123" spans="1:18" x14ac:dyDescent="0.2">
      <c r="A123" s="230">
        <v>1</v>
      </c>
      <c r="B123" s="248" t="str">
        <f t="shared" si="37"/>
        <v/>
      </c>
      <c r="C123" s="255" t="str">
        <f t="shared" si="38"/>
        <v/>
      </c>
      <c r="D123" s="254" t="str">
        <f t="shared" si="39"/>
        <v/>
      </c>
      <c r="E123" s="253" t="str">
        <f t="shared" si="40"/>
        <v/>
      </c>
      <c r="F123" s="220" t="str">
        <f t="shared" si="41"/>
        <v/>
      </c>
      <c r="G123" s="252"/>
      <c r="H123" s="251"/>
      <c r="I123" s="230" t="str">
        <f>IF(AND(L$3,$A20,$A20&lt;$B$1),INDEX($C$4:$C$30,MATCH(L$3+(L$3&gt;1)*$A20-(($B$1-1)*((L$3+$A20)&gt;$B$1)),$A$4:$A$31,)),"")</f>
        <v/>
      </c>
      <c r="J123" s="249" t="str">
        <f>IF(AND(L$3,$A20,$A20&lt;$B$1),INDEX($C$4:$C$30,MATCH(L$3+$A20-(L$3&gt;1)*(L$3+(L$3-2))+(($B$1-1)*(L$3+$A20-(L$3+(L$3-2))&lt;2)),$A$4:$A$31,)),"")</f>
        <v/>
      </c>
      <c r="K123" s="220">
        <v>8</v>
      </c>
      <c r="L123" s="250" t="str">
        <f t="shared" si="48"/>
        <v/>
      </c>
      <c r="M123" s="230" t="str">
        <f t="shared" si="49"/>
        <v/>
      </c>
      <c r="N123" s="249" t="str">
        <f t="shared" si="50"/>
        <v/>
      </c>
      <c r="P123" s="249" t="str">
        <f t="shared" si="42"/>
        <v>0</v>
      </c>
      <c r="Q123" s="249">
        <f t="shared" si="51"/>
        <v>8</v>
      </c>
      <c r="R123" s="249" t="str">
        <f t="shared" si="43"/>
        <v/>
      </c>
    </row>
    <row r="124" spans="1:18" x14ac:dyDescent="0.2">
      <c r="A124" s="230">
        <v>1</v>
      </c>
      <c r="B124" s="248" t="str">
        <f t="shared" si="37"/>
        <v/>
      </c>
      <c r="C124" s="255" t="str">
        <f t="shared" si="38"/>
        <v/>
      </c>
      <c r="D124" s="254" t="str">
        <f t="shared" si="39"/>
        <v/>
      </c>
      <c r="E124" s="253" t="str">
        <f t="shared" si="40"/>
        <v/>
      </c>
      <c r="F124" s="220" t="str">
        <f t="shared" si="41"/>
        <v/>
      </c>
      <c r="G124" s="252"/>
      <c r="H124" s="251"/>
      <c r="I124" s="230" t="str">
        <f>IF(AND(M$3,$A20,$A20&lt;$B$1),INDEX($C$4:$C$30,MATCH(M$3+(M$3&gt;1)*$A20-(($B$1-1)*((M$3+$A20)&gt;$B$1)),$A$4:$A$31,)),"")</f>
        <v/>
      </c>
      <c r="J124" s="249" t="str">
        <f>IF(AND(M$3,$A20,$A20&lt;$B$1),INDEX($C$4:$C$30,MATCH(M$3+$A20-(M$3&gt;1)*(M$3+(M$3-2))+(($B$1-1)*(M$3+$A20-(M$3+(M$3-2))&lt;2)),$A$4:$A$31,)),"")</f>
        <v/>
      </c>
      <c r="K124" s="220">
        <v>9</v>
      </c>
      <c r="L124" s="250" t="str">
        <f t="shared" si="48"/>
        <v/>
      </c>
      <c r="M124" s="230" t="str">
        <f t="shared" si="49"/>
        <v/>
      </c>
      <c r="N124" s="249" t="str">
        <f t="shared" si="50"/>
        <v/>
      </c>
      <c r="P124" s="249" t="str">
        <f t="shared" si="42"/>
        <v>0</v>
      </c>
      <c r="Q124" s="249">
        <f t="shared" si="51"/>
        <v>9</v>
      </c>
      <c r="R124" s="249" t="str">
        <f t="shared" si="43"/>
        <v/>
      </c>
    </row>
    <row r="125" spans="1:18" x14ac:dyDescent="0.2">
      <c r="A125" s="230">
        <v>1</v>
      </c>
      <c r="B125" s="248" t="str">
        <f t="shared" si="37"/>
        <v/>
      </c>
      <c r="C125" s="255" t="str">
        <f t="shared" si="38"/>
        <v/>
      </c>
      <c r="D125" s="254" t="str">
        <f t="shared" si="39"/>
        <v/>
      </c>
      <c r="E125" s="253" t="str">
        <f t="shared" si="40"/>
        <v/>
      </c>
      <c r="F125" s="220" t="str">
        <f t="shared" si="41"/>
        <v/>
      </c>
      <c r="G125" s="252"/>
      <c r="H125" s="251"/>
      <c r="I125" s="230" t="str">
        <f>IF(AND(N$3,$A20,$A20&lt;$B$1),INDEX($C$4:$C$30,MATCH(N$3+(N$3&gt;1)*$A20-(($B$1-1)*((N$3+$A20)&gt;$B$1)),$A$4:$A$31,)),"")</f>
        <v/>
      </c>
      <c r="J125" s="249" t="str">
        <f>IF(AND(N$3,$A20,$A20&lt;$B$1),INDEX($C$4:$C$30,MATCH(N$3+$A20-(N$3&gt;1)*(N$3+(N$3-2))+(($B$1-1)*(N$3+$A20-(N$3+(N$3-2))&lt;2)),$A$4:$A$31,)),"")</f>
        <v/>
      </c>
      <c r="K125" s="220">
        <v>10</v>
      </c>
      <c r="L125" s="250" t="str">
        <f t="shared" si="48"/>
        <v/>
      </c>
      <c r="M125" s="230" t="str">
        <f t="shared" si="49"/>
        <v/>
      </c>
      <c r="N125" s="249" t="str">
        <f t="shared" si="50"/>
        <v/>
      </c>
      <c r="P125" s="249" t="str">
        <f t="shared" si="42"/>
        <v>0</v>
      </c>
      <c r="Q125" s="249">
        <f t="shared" si="51"/>
        <v>10</v>
      </c>
      <c r="R125" s="249" t="str">
        <f t="shared" si="43"/>
        <v/>
      </c>
    </row>
    <row r="126" spans="1:18" x14ac:dyDescent="0.2">
      <c r="A126" s="230">
        <v>1</v>
      </c>
      <c r="B126" s="248" t="str">
        <f t="shared" si="37"/>
        <v/>
      </c>
      <c r="C126" s="255" t="str">
        <f t="shared" si="38"/>
        <v/>
      </c>
      <c r="D126" s="254" t="str">
        <f t="shared" si="39"/>
        <v/>
      </c>
      <c r="E126" s="253" t="str">
        <f t="shared" si="40"/>
        <v/>
      </c>
      <c r="F126" s="220" t="str">
        <f t="shared" si="41"/>
        <v/>
      </c>
      <c r="G126" s="252"/>
      <c r="H126" s="251"/>
      <c r="I126" s="230" t="str">
        <f>IF(AND(O$3,$A20,$A20&lt;$B$1),INDEX($C$4:$C$30,MATCH(O$3+(O$3&gt;1)*$A20-(($B$1-1)*((O$3+$A20)&gt;$B$1)),$A$4:$A$31,)),"")</f>
        <v/>
      </c>
      <c r="J126" s="249" t="str">
        <f>IF(AND(O$3,$A20,$A20&lt;$B$1),INDEX($C$4:$C$30,MATCH(O$3+$A20-(O$3&gt;1)*(O$3+(O$3-2))+(($B$1-1)*(O$3+$A20-(O$3+(O$3-2))&lt;2)),$A$4:$A$31,)),"")</f>
        <v/>
      </c>
      <c r="K126" s="220">
        <v>11</v>
      </c>
      <c r="L126" s="250" t="str">
        <f t="shared" si="48"/>
        <v/>
      </c>
      <c r="M126" s="230" t="str">
        <f t="shared" si="49"/>
        <v/>
      </c>
      <c r="N126" s="249" t="str">
        <f t="shared" si="50"/>
        <v/>
      </c>
      <c r="P126" s="249" t="str">
        <f t="shared" si="42"/>
        <v>0</v>
      </c>
      <c r="Q126" s="249">
        <f t="shared" si="51"/>
        <v>11</v>
      </c>
      <c r="R126" s="249" t="str">
        <f t="shared" si="43"/>
        <v/>
      </c>
    </row>
    <row r="127" spans="1:18" x14ac:dyDescent="0.2">
      <c r="A127" s="230">
        <v>1</v>
      </c>
      <c r="B127" s="248" t="str">
        <f t="shared" si="37"/>
        <v/>
      </c>
      <c r="C127" s="255" t="str">
        <f t="shared" si="38"/>
        <v/>
      </c>
      <c r="D127" s="254" t="str">
        <f t="shared" si="39"/>
        <v/>
      </c>
      <c r="E127" s="253" t="str">
        <f t="shared" si="40"/>
        <v/>
      </c>
      <c r="F127" s="220" t="str">
        <f t="shared" si="41"/>
        <v/>
      </c>
      <c r="G127" s="252"/>
      <c r="H127" s="251"/>
      <c r="I127" s="230" t="str">
        <f>IF(AND(P$3,$A20,$A20&lt;$B$1),INDEX($C$4:$C$30,MATCH(P$3+(P$3&gt;1)*$A20-(($B$1-1)*((P$3+$A20)&gt;$B$1)),$A$4:$A$31,)),"")</f>
        <v/>
      </c>
      <c r="J127" s="249" t="str">
        <f>IF(AND(P$3,$A20,$A20&lt;$B$1),INDEX($C$4:$C$30,MATCH(P$3+$A20-(P$3&gt;1)*(P$3+(P$3-2))+(($B$1-1)*(P$3+$A20-(P$3+(P$3-2))&lt;2)),$A$4:$A$31,)),"")</f>
        <v/>
      </c>
      <c r="K127" s="220">
        <v>12</v>
      </c>
      <c r="L127" s="250" t="str">
        <f t="shared" si="48"/>
        <v/>
      </c>
      <c r="M127" s="230" t="str">
        <f t="shared" si="49"/>
        <v/>
      </c>
      <c r="N127" s="249" t="str">
        <f t="shared" si="50"/>
        <v/>
      </c>
      <c r="P127" s="249" t="str">
        <f t="shared" si="42"/>
        <v>0</v>
      </c>
      <c r="Q127" s="249">
        <f t="shared" si="51"/>
        <v>12</v>
      </c>
      <c r="R127" s="249" t="str">
        <f t="shared" si="43"/>
        <v/>
      </c>
    </row>
    <row r="128" spans="1:18" x14ac:dyDescent="0.2">
      <c r="A128" s="246">
        <v>1</v>
      </c>
      <c r="B128" s="248" t="str">
        <f t="shared" si="37"/>
        <v/>
      </c>
      <c r="C128" s="247" t="str">
        <f t="shared" si="38"/>
        <v/>
      </c>
      <c r="D128" s="246" t="str">
        <f t="shared" si="39"/>
        <v/>
      </c>
      <c r="E128" s="239" t="str">
        <f t="shared" si="40"/>
        <v/>
      </c>
      <c r="F128" s="243" t="str">
        <f t="shared" si="41"/>
        <v/>
      </c>
      <c r="G128" s="245"/>
      <c r="H128" s="244"/>
      <c r="I128" s="246" t="str">
        <f>IF(AND(E$3,$A19,$A19&lt;$B$1),INDEX($C$4:$C$30,MATCH(E$3+(E$3&gt;1)*$A19-(($B$1-1)*((E$3+$A19)&gt;$B$1)),$A$4:$A$31,)),"")</f>
        <v/>
      </c>
      <c r="J128" s="239" t="str">
        <f>IF(AND(E$3,$A19,$A19&lt;$B$1),INDEX($C$4:$C$30,MATCH(E$3+$A19-(E$3&gt;1)*(E$3+(E$3-2))+(($B$1-1)*(E$3+$A19-(E$3+(E$3-2))&lt;2)),$A$4:$A$31,)),"")</f>
        <v/>
      </c>
      <c r="K128" s="243">
        <v>1</v>
      </c>
      <c r="L128" s="242" t="str">
        <f>IF(S14=0,"",S14)</f>
        <v/>
      </c>
      <c r="M128" s="246" t="str">
        <f>J128</f>
        <v/>
      </c>
      <c r="N128" s="239" t="str">
        <f>I128</f>
        <v/>
      </c>
      <c r="P128" s="239" t="str">
        <f t="shared" si="42"/>
        <v>0</v>
      </c>
      <c r="Q128" s="239">
        <f>IF(OR(D128="DESCANSA", E128="DESCANSA"),"0",1)</f>
        <v>1</v>
      </c>
      <c r="R128" s="239" t="str">
        <f t="shared" si="43"/>
        <v/>
      </c>
    </row>
    <row r="129" spans="1:18" x14ac:dyDescent="0.2">
      <c r="A129" s="246">
        <v>1</v>
      </c>
      <c r="B129" s="248" t="str">
        <f t="shared" si="37"/>
        <v/>
      </c>
      <c r="C129" s="247" t="str">
        <f t="shared" si="38"/>
        <v/>
      </c>
      <c r="D129" s="246" t="str">
        <f t="shared" si="39"/>
        <v/>
      </c>
      <c r="E129" s="239" t="str">
        <f t="shared" si="40"/>
        <v/>
      </c>
      <c r="F129" s="243" t="str">
        <f t="shared" si="41"/>
        <v/>
      </c>
      <c r="G129" s="245"/>
      <c r="H129" s="244"/>
      <c r="I129" s="246" t="str">
        <f>IF(AND(F$3,$A19,$A19&lt;$B$1),INDEX($C$4:$C$30,MATCH(F$3+(F$3&gt;1)*$A19-(($B$1-1)*((F$3+$A19)&gt;$B$1)),$A$4:$A$31,)),"")</f>
        <v/>
      </c>
      <c r="J129" s="239" t="str">
        <f>IF(AND(F$3,$A19,$A19&lt;$B$1),INDEX($C$4:$C$30,MATCH(F$3+$A19-(F$3&gt;1)*(F$3+(F$3-2))+(($B$1-1)*(F$3+$A19-(F$3+(F$3-2))&lt;2)),$A$4:$A$31,)),"")</f>
        <v/>
      </c>
      <c r="K129" s="243">
        <v>2</v>
      </c>
      <c r="L129" s="242" t="str">
        <f t="shared" ref="L129:L139" si="52">L128</f>
        <v/>
      </c>
      <c r="M129" s="246" t="str">
        <f t="shared" ref="M129:M139" si="53">I129</f>
        <v/>
      </c>
      <c r="N129" s="239" t="str">
        <f t="shared" ref="N129:N139" si="54">J129</f>
        <v/>
      </c>
      <c r="P129" s="239" t="str">
        <f t="shared" si="42"/>
        <v>0</v>
      </c>
      <c r="Q129" s="239">
        <f t="shared" ref="Q129:Q139" si="55">IF(OR(D129="DESCANSA", E129="DESCANSA"),Q128,Q128+1)</f>
        <v>2</v>
      </c>
      <c r="R129" s="239" t="str">
        <f t="shared" si="43"/>
        <v/>
      </c>
    </row>
    <row r="130" spans="1:18" x14ac:dyDescent="0.2">
      <c r="A130" s="246">
        <v>1</v>
      </c>
      <c r="B130" s="248" t="str">
        <f t="shared" si="37"/>
        <v/>
      </c>
      <c r="C130" s="247" t="str">
        <f t="shared" si="38"/>
        <v/>
      </c>
      <c r="D130" s="246" t="str">
        <f t="shared" si="39"/>
        <v/>
      </c>
      <c r="E130" s="239" t="str">
        <f t="shared" si="40"/>
        <v/>
      </c>
      <c r="F130" s="243" t="str">
        <f t="shared" si="41"/>
        <v/>
      </c>
      <c r="G130" s="245"/>
      <c r="H130" s="244"/>
      <c r="I130" s="246" t="str">
        <f>IF(AND(G$3,$A19,$A19&lt;$B$1),INDEX($C$4:$C$30,MATCH(G$3+(G$3&gt;1)*$A19-(($B$1-1)*((G$3+$A19)&gt;$B$1)),$A$4:$A$31,)),"")</f>
        <v/>
      </c>
      <c r="J130" s="239" t="str">
        <f>IF(AND(G$3,$A19,$A19&lt;$B$1),INDEX($C$4:$C$30,MATCH(G$3+$A19-(G$3&gt;1)*(G$3+(G$3-2))+(($B$1-1)*(G$3+$A19-(G$3+(G$3-2))&lt;2)),$A$4:$A$31,)),"")</f>
        <v/>
      </c>
      <c r="K130" s="243">
        <v>3</v>
      </c>
      <c r="L130" s="242" t="str">
        <f t="shared" si="52"/>
        <v/>
      </c>
      <c r="M130" s="246" t="str">
        <f t="shared" si="53"/>
        <v/>
      </c>
      <c r="N130" s="239" t="str">
        <f t="shared" si="54"/>
        <v/>
      </c>
      <c r="P130" s="239" t="str">
        <f t="shared" si="42"/>
        <v>0</v>
      </c>
      <c r="Q130" s="239">
        <f t="shared" si="55"/>
        <v>3</v>
      </c>
      <c r="R130" s="239" t="str">
        <f t="shared" si="43"/>
        <v/>
      </c>
    </row>
    <row r="131" spans="1:18" x14ac:dyDescent="0.2">
      <c r="A131" s="246">
        <v>1</v>
      </c>
      <c r="B131" s="248" t="str">
        <f t="shared" si="37"/>
        <v/>
      </c>
      <c r="C131" s="247" t="str">
        <f t="shared" si="38"/>
        <v/>
      </c>
      <c r="D131" s="246" t="str">
        <f t="shared" si="39"/>
        <v/>
      </c>
      <c r="E131" s="239" t="str">
        <f t="shared" si="40"/>
        <v/>
      </c>
      <c r="F131" s="243" t="str">
        <f t="shared" si="41"/>
        <v/>
      </c>
      <c r="G131" s="245"/>
      <c r="H131" s="244"/>
      <c r="I131" s="246" t="str">
        <f>IF(AND(H$3,$A19,$A19&lt;$B$1),INDEX($C$4:$C$30,MATCH(H$3+(H$3&gt;1)*$A19-(($B$1-1)*((H$3+$A19)&gt;$B$1)),$A$4:$A$31,)),"")</f>
        <v/>
      </c>
      <c r="J131" s="239" t="str">
        <f>IF(AND(H$3,$A19,$A19&lt;$B$1),INDEX($C$4:$C$30,MATCH(H$3+$A19-(H$3&gt;1)*(H$3+(H$3-2))+(($B$1-1)*(H$3+$A19-(H$3+(H$3-2))&lt;2)),$A$4:$A$31,)),"")</f>
        <v/>
      </c>
      <c r="K131" s="243">
        <v>4</v>
      </c>
      <c r="L131" s="242" t="str">
        <f t="shared" si="52"/>
        <v/>
      </c>
      <c r="M131" s="246" t="str">
        <f t="shared" si="53"/>
        <v/>
      </c>
      <c r="N131" s="239" t="str">
        <f t="shared" si="54"/>
        <v/>
      </c>
      <c r="P131" s="239" t="str">
        <f t="shared" si="42"/>
        <v>0</v>
      </c>
      <c r="Q131" s="239">
        <f t="shared" si="55"/>
        <v>4</v>
      </c>
      <c r="R131" s="239" t="str">
        <f t="shared" si="43"/>
        <v/>
      </c>
    </row>
    <row r="132" spans="1:18" x14ac:dyDescent="0.2">
      <c r="A132" s="246">
        <v>1</v>
      </c>
      <c r="B132" s="248" t="str">
        <f t="shared" si="37"/>
        <v/>
      </c>
      <c r="C132" s="247" t="str">
        <f t="shared" si="38"/>
        <v/>
      </c>
      <c r="D132" s="246" t="str">
        <f t="shared" si="39"/>
        <v/>
      </c>
      <c r="E132" s="239" t="str">
        <f t="shared" si="40"/>
        <v/>
      </c>
      <c r="F132" s="243" t="str">
        <f t="shared" si="41"/>
        <v/>
      </c>
      <c r="G132" s="245"/>
      <c r="H132" s="244"/>
      <c r="I132" s="246" t="str">
        <f>IF(AND(I$3,$A19,$A19&lt;$B$1),INDEX($C$4:$C$30,MATCH(I$3+(I$3&gt;1)*$A19-(($B$1-1)*((I$3+$A19)&gt;$B$1)),$A$4:$A$31,)),"")</f>
        <v/>
      </c>
      <c r="J132" s="239" t="str">
        <f>IF(AND(I$3,$A19,$A19&lt;$B$1),INDEX($C$4:$C$30,MATCH(I$3+$A19-(I$3&gt;1)*(I$3+(I$3-2))+(($B$1-1)*(I$3+$A19-(I$3+(I$3-2))&lt;2)),$A$4:$A$31,)),"")</f>
        <v/>
      </c>
      <c r="K132" s="243">
        <v>5</v>
      </c>
      <c r="L132" s="242" t="str">
        <f t="shared" si="52"/>
        <v/>
      </c>
      <c r="M132" s="246" t="str">
        <f t="shared" si="53"/>
        <v/>
      </c>
      <c r="N132" s="239" t="str">
        <f t="shared" si="54"/>
        <v/>
      </c>
      <c r="P132" s="239" t="str">
        <f t="shared" si="42"/>
        <v>0</v>
      </c>
      <c r="Q132" s="239">
        <f t="shared" si="55"/>
        <v>5</v>
      </c>
      <c r="R132" s="239" t="str">
        <f t="shared" si="43"/>
        <v/>
      </c>
    </row>
    <row r="133" spans="1:18" x14ac:dyDescent="0.2">
      <c r="A133" s="246">
        <v>1</v>
      </c>
      <c r="B133" s="248" t="str">
        <f t="shared" si="37"/>
        <v/>
      </c>
      <c r="C133" s="247" t="str">
        <f t="shared" si="38"/>
        <v/>
      </c>
      <c r="D133" s="246" t="str">
        <f t="shared" si="39"/>
        <v/>
      </c>
      <c r="E133" s="239" t="str">
        <f t="shared" si="40"/>
        <v/>
      </c>
      <c r="F133" s="243" t="str">
        <f t="shared" si="41"/>
        <v/>
      </c>
      <c r="G133" s="245"/>
      <c r="H133" s="244"/>
      <c r="I133" s="246" t="str">
        <f>IF(AND(J$3,$A19,$A19&lt;$B$1),INDEX($C$4:$C$30,MATCH(J$3+(J$3&gt;1)*$A19-(($B$1-1)*((J$3+$A19)&gt;$B$1)),$A$4:$A$31,)),"")</f>
        <v/>
      </c>
      <c r="J133" s="239" t="str">
        <f>IF(AND(J$3,$A19,$A19&lt;$B$1),INDEX($C$4:$C$30,MATCH(J$3+$A19-(J$3&gt;1)*(J$3+(J$3-2))+(($B$1-1)*(J$3+$A19-(J$3+(J$3-2))&lt;2)),$A$4:$A$31,)),"")</f>
        <v/>
      </c>
      <c r="K133" s="243">
        <v>6</v>
      </c>
      <c r="L133" s="242" t="str">
        <f t="shared" si="52"/>
        <v/>
      </c>
      <c r="M133" s="246" t="str">
        <f t="shared" si="53"/>
        <v/>
      </c>
      <c r="N133" s="239" t="str">
        <f t="shared" si="54"/>
        <v/>
      </c>
      <c r="P133" s="239" t="str">
        <f t="shared" si="42"/>
        <v>0</v>
      </c>
      <c r="Q133" s="239">
        <f t="shared" si="55"/>
        <v>6</v>
      </c>
      <c r="R133" s="239" t="str">
        <f t="shared" si="43"/>
        <v/>
      </c>
    </row>
    <row r="134" spans="1:18" x14ac:dyDescent="0.2">
      <c r="A134" s="246">
        <v>1</v>
      </c>
      <c r="B134" s="248" t="str">
        <f t="shared" si="37"/>
        <v/>
      </c>
      <c r="C134" s="247" t="str">
        <f t="shared" si="38"/>
        <v/>
      </c>
      <c r="D134" s="246" t="str">
        <f t="shared" si="39"/>
        <v/>
      </c>
      <c r="E134" s="239" t="str">
        <f t="shared" si="40"/>
        <v/>
      </c>
      <c r="F134" s="243" t="str">
        <f t="shared" si="41"/>
        <v/>
      </c>
      <c r="G134" s="245"/>
      <c r="H134" s="244"/>
      <c r="I134" s="246" t="str">
        <f>IF(AND(K$3,$A19,$A19&lt;$B$1),INDEX($C$4:$C$30,MATCH(K$3+(K$3&gt;1)*$A19-(($B$1-1)*((K$3+$A19)&gt;$B$1)),$A$4:$A$31,)),"")</f>
        <v/>
      </c>
      <c r="J134" s="239" t="str">
        <f>IF(AND(K$3,$A19,$A19&lt;$B$1),INDEX($C$4:$C$30,MATCH(K$3+$A19-(K$3&gt;1)*(K$3+(K$3-2))+(($B$1-1)*(K$3+$A19-(K$3+(K$3-2))&lt;2)),$A$4:$A$31,)),"")</f>
        <v/>
      </c>
      <c r="K134" s="243">
        <v>7</v>
      </c>
      <c r="L134" s="242" t="str">
        <f t="shared" si="52"/>
        <v/>
      </c>
      <c r="M134" s="246" t="str">
        <f t="shared" si="53"/>
        <v/>
      </c>
      <c r="N134" s="239" t="str">
        <f t="shared" si="54"/>
        <v/>
      </c>
      <c r="P134" s="239" t="str">
        <f t="shared" si="42"/>
        <v>0</v>
      </c>
      <c r="Q134" s="239">
        <f t="shared" si="55"/>
        <v>7</v>
      </c>
      <c r="R134" s="239" t="str">
        <f t="shared" si="43"/>
        <v/>
      </c>
    </row>
    <row r="135" spans="1:18" x14ac:dyDescent="0.2">
      <c r="A135" s="246">
        <v>1</v>
      </c>
      <c r="B135" s="248" t="str">
        <f t="shared" si="37"/>
        <v/>
      </c>
      <c r="C135" s="247" t="str">
        <f t="shared" si="38"/>
        <v/>
      </c>
      <c r="D135" s="246" t="str">
        <f t="shared" si="39"/>
        <v/>
      </c>
      <c r="E135" s="239" t="str">
        <f t="shared" si="40"/>
        <v/>
      </c>
      <c r="F135" s="243" t="str">
        <f t="shared" si="41"/>
        <v/>
      </c>
      <c r="G135" s="245"/>
      <c r="H135" s="244"/>
      <c r="I135" s="246" t="str">
        <f>IF(AND(L$3,$A19,$A19&lt;$B$1),INDEX($C$4:$C$30,MATCH(L$3+(L$3&gt;1)*$A19-(($B$1-1)*((L$3+$A19)&gt;$B$1)),$A$4:$A$31,)),"")</f>
        <v/>
      </c>
      <c r="J135" s="239" t="str">
        <f>IF(AND(L$3,$A19,$A19&lt;$B$1),INDEX($C$4:$C$30,MATCH(L$3+$A19-(L$3&gt;1)*(L$3+(L$3-2))+(($B$1-1)*(L$3+$A19-(L$3+(L$3-2))&lt;2)),$A$4:$A$31,)),"")</f>
        <v/>
      </c>
      <c r="K135" s="243">
        <v>8</v>
      </c>
      <c r="L135" s="242" t="str">
        <f t="shared" si="52"/>
        <v/>
      </c>
      <c r="M135" s="246" t="str">
        <f t="shared" si="53"/>
        <v/>
      </c>
      <c r="N135" s="239" t="str">
        <f t="shared" si="54"/>
        <v/>
      </c>
      <c r="P135" s="239" t="str">
        <f t="shared" si="42"/>
        <v>0</v>
      </c>
      <c r="Q135" s="239">
        <f t="shared" si="55"/>
        <v>8</v>
      </c>
      <c r="R135" s="239" t="str">
        <f t="shared" si="43"/>
        <v/>
      </c>
    </row>
    <row r="136" spans="1:18" x14ac:dyDescent="0.2">
      <c r="A136" s="246">
        <v>1</v>
      </c>
      <c r="B136" s="248" t="str">
        <f t="shared" si="37"/>
        <v/>
      </c>
      <c r="C136" s="247" t="str">
        <f t="shared" si="38"/>
        <v/>
      </c>
      <c r="D136" s="246" t="str">
        <f t="shared" si="39"/>
        <v/>
      </c>
      <c r="E136" s="239" t="str">
        <f t="shared" si="40"/>
        <v/>
      </c>
      <c r="F136" s="243" t="str">
        <f t="shared" si="41"/>
        <v/>
      </c>
      <c r="G136" s="245"/>
      <c r="H136" s="244"/>
      <c r="I136" s="246" t="str">
        <f>IF(AND(M$3,$A19,$A19&lt;$B$1),INDEX($C$4:$C$30,MATCH(M$3+(M$3&gt;1)*$A19-(($B$1-1)*((M$3+$A19)&gt;$B$1)),$A$4:$A$31,)),"")</f>
        <v/>
      </c>
      <c r="J136" s="239" t="str">
        <f>IF(AND(M$3,$A19,$A19&lt;$B$1),INDEX($C$4:$C$30,MATCH(M$3+$A19-(M$3&gt;1)*(M$3+(M$3-2))+(($B$1-1)*(M$3+$A19-(M$3+(M$3-2))&lt;2)),$A$4:$A$31,)),"")</f>
        <v/>
      </c>
      <c r="K136" s="243">
        <v>9</v>
      </c>
      <c r="L136" s="242" t="str">
        <f t="shared" si="52"/>
        <v/>
      </c>
      <c r="M136" s="246" t="str">
        <f t="shared" si="53"/>
        <v/>
      </c>
      <c r="N136" s="239" t="str">
        <f t="shared" si="54"/>
        <v/>
      </c>
      <c r="P136" s="239" t="str">
        <f t="shared" si="42"/>
        <v>0</v>
      </c>
      <c r="Q136" s="239">
        <f t="shared" si="55"/>
        <v>9</v>
      </c>
      <c r="R136" s="239" t="str">
        <f t="shared" si="43"/>
        <v/>
      </c>
    </row>
    <row r="137" spans="1:18" x14ac:dyDescent="0.2">
      <c r="A137" s="246">
        <v>1</v>
      </c>
      <c r="B137" s="248" t="str">
        <f t="shared" si="37"/>
        <v/>
      </c>
      <c r="C137" s="247" t="str">
        <f t="shared" si="38"/>
        <v/>
      </c>
      <c r="D137" s="246" t="str">
        <f t="shared" si="39"/>
        <v/>
      </c>
      <c r="E137" s="239" t="str">
        <f t="shared" si="40"/>
        <v/>
      </c>
      <c r="F137" s="243" t="str">
        <f t="shared" si="41"/>
        <v/>
      </c>
      <c r="G137" s="245"/>
      <c r="H137" s="244"/>
      <c r="I137" s="246" t="str">
        <f>IF(AND(N$3,$A19,$A19&lt;$B$1),INDEX($C$4:$C$30,MATCH(N$3+(N$3&gt;1)*$A19-(($B$1-1)*((N$3+$A19)&gt;$B$1)),$A$4:$A$31,)),"")</f>
        <v/>
      </c>
      <c r="J137" s="239" t="str">
        <f>IF(AND(N$3,$A19,$A19&lt;$B$1),INDEX($C$4:$C$30,MATCH(N$3+$A19-(N$3&gt;1)*(N$3+(N$3-2))+(($B$1-1)*(N$3+$A19-(N$3+(N$3-2))&lt;2)),$A$4:$A$31,)),"")</f>
        <v/>
      </c>
      <c r="K137" s="243">
        <v>10</v>
      </c>
      <c r="L137" s="242" t="str">
        <f t="shared" si="52"/>
        <v/>
      </c>
      <c r="M137" s="246" t="str">
        <f t="shared" si="53"/>
        <v/>
      </c>
      <c r="N137" s="239" t="str">
        <f t="shared" si="54"/>
        <v/>
      </c>
      <c r="P137" s="239" t="str">
        <f t="shared" si="42"/>
        <v>0</v>
      </c>
      <c r="Q137" s="239">
        <f t="shared" si="55"/>
        <v>10</v>
      </c>
      <c r="R137" s="239" t="str">
        <f t="shared" si="43"/>
        <v/>
      </c>
    </row>
    <row r="138" spans="1:18" x14ac:dyDescent="0.2">
      <c r="A138" s="246">
        <v>1</v>
      </c>
      <c r="B138" s="248" t="str">
        <f t="shared" si="37"/>
        <v/>
      </c>
      <c r="C138" s="247" t="str">
        <f t="shared" si="38"/>
        <v/>
      </c>
      <c r="D138" s="246" t="str">
        <f t="shared" si="39"/>
        <v/>
      </c>
      <c r="E138" s="239" t="str">
        <f t="shared" si="40"/>
        <v/>
      </c>
      <c r="F138" s="243" t="str">
        <f t="shared" si="41"/>
        <v/>
      </c>
      <c r="G138" s="245"/>
      <c r="H138" s="244"/>
      <c r="I138" s="246" t="str">
        <f>IF(AND(O$3,$A19,$A19&lt;$B$1),INDEX($C$4:$C$30,MATCH(O$3+(O$3&gt;1)*$A19-(($B$1-1)*((O$3+$A19)&gt;$B$1)),$A$4:$A$31,)),"")</f>
        <v/>
      </c>
      <c r="J138" s="239" t="str">
        <f>IF(AND(O$3,$A19,$A19&lt;$B$1),INDEX($C$4:$C$30,MATCH(O$3+$A19-(O$3&gt;1)*(O$3+(O$3-2))+(($B$1-1)*(O$3+$A19-(O$3+(O$3-2))&lt;2)),$A$4:$A$31,)),"")</f>
        <v/>
      </c>
      <c r="K138" s="243">
        <v>11</v>
      </c>
      <c r="L138" s="242" t="str">
        <f t="shared" si="52"/>
        <v/>
      </c>
      <c r="M138" s="246" t="str">
        <f t="shared" si="53"/>
        <v/>
      </c>
      <c r="N138" s="239" t="str">
        <f t="shared" si="54"/>
        <v/>
      </c>
      <c r="P138" s="239" t="str">
        <f t="shared" si="42"/>
        <v>0</v>
      </c>
      <c r="Q138" s="239">
        <f t="shared" si="55"/>
        <v>11</v>
      </c>
      <c r="R138" s="239" t="str">
        <f t="shared" si="43"/>
        <v/>
      </c>
    </row>
    <row r="139" spans="1:18" x14ac:dyDescent="0.2">
      <c r="A139" s="246">
        <v>1</v>
      </c>
      <c r="B139" s="248" t="str">
        <f t="shared" si="37"/>
        <v/>
      </c>
      <c r="C139" s="247" t="str">
        <f t="shared" si="38"/>
        <v/>
      </c>
      <c r="D139" s="246" t="str">
        <f t="shared" si="39"/>
        <v/>
      </c>
      <c r="E139" s="239" t="str">
        <f t="shared" si="40"/>
        <v/>
      </c>
      <c r="F139" s="243" t="str">
        <f t="shared" si="41"/>
        <v/>
      </c>
      <c r="G139" s="245"/>
      <c r="H139" s="244"/>
      <c r="I139" s="246" t="str">
        <f>IF(AND(P$3,$A19,$A19&lt;$B$1),INDEX($C$4:$C$30,MATCH(P$3+(P$3&gt;1)*$A19-(($B$1-1)*((P$3+$A19)&gt;$B$1)),$A$4:$A$31,)),"")</f>
        <v/>
      </c>
      <c r="J139" s="239" t="str">
        <f>IF(AND(P$3,$A19,$A19&lt;$B$1),INDEX($C$4:$C$30,MATCH(P$3+$A19-(P$3&gt;1)*(P$3+(P$3-2))+(($B$1-1)*(P$3+$A19-(P$3+(P$3-2))&lt;2)),$A$4:$A$31,)),"")</f>
        <v/>
      </c>
      <c r="K139" s="243">
        <v>12</v>
      </c>
      <c r="L139" s="242" t="str">
        <f t="shared" si="52"/>
        <v/>
      </c>
      <c r="M139" s="246" t="str">
        <f t="shared" si="53"/>
        <v/>
      </c>
      <c r="N139" s="239" t="str">
        <f t="shared" si="54"/>
        <v/>
      </c>
      <c r="P139" s="239" t="str">
        <f t="shared" si="42"/>
        <v>0</v>
      </c>
      <c r="Q139" s="239">
        <f t="shared" si="55"/>
        <v>12</v>
      </c>
      <c r="R139" s="239" t="str">
        <f t="shared" si="43"/>
        <v/>
      </c>
    </row>
    <row r="140" spans="1:18" x14ac:dyDescent="0.2">
      <c r="A140" s="230">
        <v>1</v>
      </c>
      <c r="B140" s="248" t="str">
        <f t="shared" si="37"/>
        <v/>
      </c>
      <c r="C140" s="255" t="str">
        <f t="shared" si="38"/>
        <v/>
      </c>
      <c r="D140" s="254" t="str">
        <f t="shared" si="39"/>
        <v/>
      </c>
      <c r="E140" s="253" t="str">
        <f t="shared" si="40"/>
        <v/>
      </c>
      <c r="F140" s="220" t="str">
        <f t="shared" si="41"/>
        <v/>
      </c>
      <c r="G140" s="252"/>
      <c r="H140" s="251"/>
      <c r="I140" s="230" t="str">
        <f>IF(AND(E$3,$A18,$A18&lt;$B$1),INDEX($C$4:$C$30,MATCH(E$3+(E$3&gt;1)*$A18-(($B$1-1)*((E$3+$A18)&gt;$B$1)),$A$4:$A$31,)),"")</f>
        <v/>
      </c>
      <c r="J140" s="249" t="str">
        <f>IF(AND(E$3,$A18,$A18&lt;$B$1),INDEX($C$4:$C$30,MATCH(E$3+$A18-(E$3&gt;1)*(E$3+(E$3-2))+(($B$1-1)*(E$3+$A18-(E$3+(E$3-2))&lt;2)),$A$4:$A$31,)),"")</f>
        <v/>
      </c>
      <c r="K140" s="220">
        <v>1</v>
      </c>
      <c r="L140" s="250" t="str">
        <f>IF(S15=0,"",S15)</f>
        <v/>
      </c>
      <c r="M140" s="230" t="str">
        <f>J140</f>
        <v/>
      </c>
      <c r="N140" s="249" t="str">
        <f>I140</f>
        <v/>
      </c>
      <c r="P140" s="249" t="str">
        <f t="shared" si="42"/>
        <v>0</v>
      </c>
      <c r="Q140" s="249">
        <f>IF(OR(D140="DESCANSA", E140="DESCANSA"),"0",1)</f>
        <v>1</v>
      </c>
      <c r="R140" s="249" t="str">
        <f t="shared" si="43"/>
        <v/>
      </c>
    </row>
    <row r="141" spans="1:18" x14ac:dyDescent="0.2">
      <c r="A141" s="230">
        <v>1</v>
      </c>
      <c r="B141" s="248" t="str">
        <f t="shared" si="37"/>
        <v/>
      </c>
      <c r="C141" s="255" t="str">
        <f t="shared" si="38"/>
        <v/>
      </c>
      <c r="D141" s="254" t="str">
        <f t="shared" si="39"/>
        <v/>
      </c>
      <c r="E141" s="253" t="str">
        <f t="shared" si="40"/>
        <v/>
      </c>
      <c r="F141" s="220" t="str">
        <f t="shared" si="41"/>
        <v/>
      </c>
      <c r="G141" s="252"/>
      <c r="H141" s="251"/>
      <c r="I141" s="230" t="str">
        <f>IF(AND(F$3,$A18,$A18&lt;$B$1),INDEX($C$4:$C$30,MATCH(F$3+(F$3&gt;1)*$A18-(($B$1-1)*((F$3+$A18)&gt;$B$1)),$A$4:$A$31,)),"")</f>
        <v/>
      </c>
      <c r="J141" s="249" t="str">
        <f>IF(AND(F$3,$A18,$A18&lt;$B$1),INDEX($C$4:$C$30,MATCH(F$3+$A18-(F$3&gt;1)*(F$3+(F$3-2))+(($B$1-1)*(F$3+$A18-(F$3+(F$3-2))&lt;2)),$A$4:$A$31,)),"")</f>
        <v/>
      </c>
      <c r="K141" s="220">
        <v>2</v>
      </c>
      <c r="L141" s="250" t="str">
        <f t="shared" ref="L141:L151" si="56">L140</f>
        <v/>
      </c>
      <c r="M141" s="230" t="str">
        <f t="shared" ref="M141:M151" si="57">I141</f>
        <v/>
      </c>
      <c r="N141" s="249" t="str">
        <f t="shared" ref="N141:N151" si="58">J141</f>
        <v/>
      </c>
      <c r="P141" s="249" t="str">
        <f t="shared" si="42"/>
        <v>0</v>
      </c>
      <c r="Q141" s="249">
        <f t="shared" ref="Q141:Q151" si="59">IF(OR(D141="DESCANSA", E141="DESCANSA"),Q140,Q140+1)</f>
        <v>2</v>
      </c>
      <c r="R141" s="249" t="str">
        <f t="shared" si="43"/>
        <v/>
      </c>
    </row>
    <row r="142" spans="1:18" x14ac:dyDescent="0.2">
      <c r="A142" s="230">
        <v>1</v>
      </c>
      <c r="B142" s="248" t="str">
        <f t="shared" si="37"/>
        <v/>
      </c>
      <c r="C142" s="255" t="str">
        <f t="shared" si="38"/>
        <v/>
      </c>
      <c r="D142" s="254" t="str">
        <f t="shared" si="39"/>
        <v/>
      </c>
      <c r="E142" s="253" t="str">
        <f t="shared" si="40"/>
        <v/>
      </c>
      <c r="F142" s="220" t="str">
        <f t="shared" si="41"/>
        <v/>
      </c>
      <c r="G142" s="252"/>
      <c r="H142" s="251"/>
      <c r="I142" s="230" t="str">
        <f>IF(AND(G$3,$A18,$A18&lt;$B$1),INDEX($C$4:$C$30,MATCH(G$3+(G$3&gt;1)*$A18-(($B$1-1)*((G$3+$A18)&gt;$B$1)),$A$4:$A$31,)),"")</f>
        <v/>
      </c>
      <c r="J142" s="249" t="str">
        <f>IF(AND(G$3,$A18,$A18&lt;$B$1),INDEX($C$4:$C$30,MATCH(G$3+$A18-(G$3&gt;1)*(G$3+(G$3-2))+(($B$1-1)*(G$3+$A18-(G$3+(G$3-2))&lt;2)),$A$4:$A$31,)),"")</f>
        <v/>
      </c>
      <c r="K142" s="220">
        <v>3</v>
      </c>
      <c r="L142" s="250" t="str">
        <f t="shared" si="56"/>
        <v/>
      </c>
      <c r="M142" s="230" t="str">
        <f t="shared" si="57"/>
        <v/>
      </c>
      <c r="N142" s="249" t="str">
        <f t="shared" si="58"/>
        <v/>
      </c>
      <c r="P142" s="249" t="str">
        <f t="shared" si="42"/>
        <v>0</v>
      </c>
      <c r="Q142" s="249">
        <f t="shared" si="59"/>
        <v>3</v>
      </c>
      <c r="R142" s="249" t="str">
        <f t="shared" si="43"/>
        <v/>
      </c>
    </row>
    <row r="143" spans="1:18" x14ac:dyDescent="0.2">
      <c r="A143" s="230">
        <v>1</v>
      </c>
      <c r="B143" s="248" t="str">
        <f t="shared" si="37"/>
        <v/>
      </c>
      <c r="C143" s="255" t="str">
        <f t="shared" si="38"/>
        <v/>
      </c>
      <c r="D143" s="254" t="str">
        <f t="shared" si="39"/>
        <v/>
      </c>
      <c r="E143" s="253" t="str">
        <f t="shared" si="40"/>
        <v/>
      </c>
      <c r="F143" s="220" t="str">
        <f t="shared" si="41"/>
        <v/>
      </c>
      <c r="G143" s="252"/>
      <c r="H143" s="251"/>
      <c r="I143" s="230" t="str">
        <f>IF(AND(H$3,$A18,$A18&lt;$B$1),INDEX($C$4:$C$30,MATCH(H$3+(H$3&gt;1)*$A18-(($B$1-1)*((H$3+$A18)&gt;$B$1)),$A$4:$A$31,)),"")</f>
        <v/>
      </c>
      <c r="J143" s="249" t="str">
        <f>IF(AND(H$3,$A18,$A18&lt;$B$1),INDEX($C$4:$C$30,MATCH(H$3+$A18-(H$3&gt;1)*(H$3+(H$3-2))+(($B$1-1)*(H$3+$A18-(H$3+(H$3-2))&lt;2)),$A$4:$A$31,)),"")</f>
        <v/>
      </c>
      <c r="K143" s="220">
        <v>4</v>
      </c>
      <c r="L143" s="250" t="str">
        <f t="shared" si="56"/>
        <v/>
      </c>
      <c r="M143" s="230" t="str">
        <f t="shared" si="57"/>
        <v/>
      </c>
      <c r="N143" s="249" t="str">
        <f t="shared" si="58"/>
        <v/>
      </c>
      <c r="P143" s="249" t="str">
        <f t="shared" si="42"/>
        <v>0</v>
      </c>
      <c r="Q143" s="249">
        <f t="shared" si="59"/>
        <v>4</v>
      </c>
      <c r="R143" s="249" t="str">
        <f t="shared" si="43"/>
        <v/>
      </c>
    </row>
    <row r="144" spans="1:18" x14ac:dyDescent="0.2">
      <c r="A144" s="230">
        <v>1</v>
      </c>
      <c r="B144" s="248" t="str">
        <f t="shared" si="37"/>
        <v/>
      </c>
      <c r="C144" s="255" t="str">
        <f t="shared" si="38"/>
        <v/>
      </c>
      <c r="D144" s="254" t="str">
        <f t="shared" si="39"/>
        <v/>
      </c>
      <c r="E144" s="253" t="str">
        <f t="shared" si="40"/>
        <v/>
      </c>
      <c r="F144" s="220" t="str">
        <f t="shared" si="41"/>
        <v/>
      </c>
      <c r="G144" s="252"/>
      <c r="H144" s="251"/>
      <c r="I144" s="230" t="str">
        <f>IF(AND(I$3,$A18,$A18&lt;$B$1),INDEX($C$4:$C$30,MATCH(I$3+(I$3&gt;1)*$A18-(($B$1-1)*((I$3+$A18)&gt;$B$1)),$A$4:$A$31,)),"")</f>
        <v/>
      </c>
      <c r="J144" s="249" t="str">
        <f>IF(AND(I$3,$A18,$A18&lt;$B$1),INDEX($C$4:$C$30,MATCH(I$3+$A18-(I$3&gt;1)*(I$3+(I$3-2))+(($B$1-1)*(I$3+$A18-(I$3+(I$3-2))&lt;2)),$A$4:$A$31,)),"")</f>
        <v/>
      </c>
      <c r="K144" s="220">
        <v>5</v>
      </c>
      <c r="L144" s="250" t="str">
        <f t="shared" si="56"/>
        <v/>
      </c>
      <c r="M144" s="230" t="str">
        <f t="shared" si="57"/>
        <v/>
      </c>
      <c r="N144" s="249" t="str">
        <f t="shared" si="58"/>
        <v/>
      </c>
      <c r="P144" s="249" t="str">
        <f t="shared" si="42"/>
        <v>0</v>
      </c>
      <c r="Q144" s="249">
        <f t="shared" si="59"/>
        <v>5</v>
      </c>
      <c r="R144" s="249" t="str">
        <f t="shared" si="43"/>
        <v/>
      </c>
    </row>
    <row r="145" spans="1:18" x14ac:dyDescent="0.2">
      <c r="A145" s="230">
        <v>1</v>
      </c>
      <c r="B145" s="248" t="str">
        <f t="shared" si="37"/>
        <v/>
      </c>
      <c r="C145" s="255" t="str">
        <f t="shared" si="38"/>
        <v/>
      </c>
      <c r="D145" s="254" t="str">
        <f t="shared" si="39"/>
        <v/>
      </c>
      <c r="E145" s="253" t="str">
        <f t="shared" si="40"/>
        <v/>
      </c>
      <c r="F145" s="220" t="str">
        <f t="shared" si="41"/>
        <v/>
      </c>
      <c r="G145" s="252"/>
      <c r="H145" s="251"/>
      <c r="I145" s="230" t="str">
        <f>IF(AND(J$3,$A18,$A18&lt;$B$1),INDEX($C$4:$C$30,MATCH(J$3+(J$3&gt;1)*$A18-(($B$1-1)*((J$3+$A18)&gt;$B$1)),$A$4:$A$31,)),"")</f>
        <v/>
      </c>
      <c r="J145" s="249" t="str">
        <f>IF(AND(J$3,$A18,$A18&lt;$B$1),INDEX($C$4:$C$30,MATCH(J$3+$A18-(J$3&gt;1)*(J$3+(J$3-2))+(($B$1-1)*(J$3+$A18-(J$3+(J$3-2))&lt;2)),$A$4:$A$31,)),"")</f>
        <v/>
      </c>
      <c r="K145" s="220">
        <v>6</v>
      </c>
      <c r="L145" s="250" t="str">
        <f t="shared" si="56"/>
        <v/>
      </c>
      <c r="M145" s="230" t="str">
        <f t="shared" si="57"/>
        <v/>
      </c>
      <c r="N145" s="249" t="str">
        <f t="shared" si="58"/>
        <v/>
      </c>
      <c r="P145" s="249" t="str">
        <f t="shared" si="42"/>
        <v>0</v>
      </c>
      <c r="Q145" s="249">
        <f t="shared" si="59"/>
        <v>6</v>
      </c>
      <c r="R145" s="249" t="str">
        <f t="shared" si="43"/>
        <v/>
      </c>
    </row>
    <row r="146" spans="1:18" x14ac:dyDescent="0.2">
      <c r="A146" s="230">
        <v>1</v>
      </c>
      <c r="B146" s="248" t="str">
        <f t="shared" si="37"/>
        <v/>
      </c>
      <c r="C146" s="255" t="str">
        <f t="shared" si="38"/>
        <v/>
      </c>
      <c r="D146" s="254" t="str">
        <f t="shared" si="39"/>
        <v/>
      </c>
      <c r="E146" s="253" t="str">
        <f t="shared" si="40"/>
        <v/>
      </c>
      <c r="F146" s="220" t="str">
        <f t="shared" si="41"/>
        <v/>
      </c>
      <c r="G146" s="252"/>
      <c r="H146" s="251"/>
      <c r="I146" s="230" t="str">
        <f>IF(AND(K$3,$A18,$A18&lt;$B$1),INDEX($C$4:$C$30,MATCH(K$3+(K$3&gt;1)*$A18-(($B$1-1)*((K$3+$A18)&gt;$B$1)),$A$4:$A$31,)),"")</f>
        <v/>
      </c>
      <c r="J146" s="249" t="str">
        <f>IF(AND(K$3,$A18,$A18&lt;$B$1),INDEX($C$4:$C$30,MATCH(K$3+$A18-(K$3&gt;1)*(K$3+(K$3-2))+(($B$1-1)*(K$3+$A18-(K$3+(K$3-2))&lt;2)),$A$4:$A$31,)),"")</f>
        <v/>
      </c>
      <c r="K146" s="220">
        <v>7</v>
      </c>
      <c r="L146" s="250" t="str">
        <f t="shared" si="56"/>
        <v/>
      </c>
      <c r="M146" s="230" t="str">
        <f t="shared" si="57"/>
        <v/>
      </c>
      <c r="N146" s="249" t="str">
        <f t="shared" si="58"/>
        <v/>
      </c>
      <c r="P146" s="249" t="str">
        <f t="shared" si="42"/>
        <v>0</v>
      </c>
      <c r="Q146" s="249">
        <f t="shared" si="59"/>
        <v>7</v>
      </c>
      <c r="R146" s="249" t="str">
        <f t="shared" si="43"/>
        <v/>
      </c>
    </row>
    <row r="147" spans="1:18" x14ac:dyDescent="0.2">
      <c r="A147" s="230">
        <v>1</v>
      </c>
      <c r="B147" s="248" t="str">
        <f t="shared" si="37"/>
        <v/>
      </c>
      <c r="C147" s="255" t="str">
        <f t="shared" si="38"/>
        <v/>
      </c>
      <c r="D147" s="254" t="str">
        <f t="shared" si="39"/>
        <v/>
      </c>
      <c r="E147" s="253" t="str">
        <f t="shared" si="40"/>
        <v/>
      </c>
      <c r="F147" s="220" t="str">
        <f t="shared" si="41"/>
        <v/>
      </c>
      <c r="G147" s="252"/>
      <c r="H147" s="251"/>
      <c r="I147" s="230" t="str">
        <f>IF(AND(L$3,$A18,$A18&lt;$B$1),INDEX($C$4:$C$30,MATCH(L$3+(L$3&gt;1)*$A18-(($B$1-1)*((L$3+$A18)&gt;$B$1)),$A$4:$A$31,)),"")</f>
        <v/>
      </c>
      <c r="J147" s="249" t="str">
        <f>IF(AND(L$3,$A18,$A18&lt;$B$1),INDEX($C$4:$C$30,MATCH(L$3+$A18-(L$3&gt;1)*(L$3+(L$3-2))+(($B$1-1)*(L$3+$A18-(L$3+(L$3-2))&lt;2)),$A$4:$A$31,)),"")</f>
        <v/>
      </c>
      <c r="K147" s="220">
        <v>8</v>
      </c>
      <c r="L147" s="250" t="str">
        <f t="shared" si="56"/>
        <v/>
      </c>
      <c r="M147" s="230" t="str">
        <f t="shared" si="57"/>
        <v/>
      </c>
      <c r="N147" s="249" t="str">
        <f t="shared" si="58"/>
        <v/>
      </c>
      <c r="P147" s="249" t="str">
        <f t="shared" si="42"/>
        <v>0</v>
      </c>
      <c r="Q147" s="249">
        <f t="shared" si="59"/>
        <v>8</v>
      </c>
      <c r="R147" s="249" t="str">
        <f t="shared" si="43"/>
        <v/>
      </c>
    </row>
    <row r="148" spans="1:18" x14ac:dyDescent="0.2">
      <c r="A148" s="230">
        <v>1</v>
      </c>
      <c r="B148" s="248" t="str">
        <f t="shared" si="37"/>
        <v/>
      </c>
      <c r="C148" s="255" t="str">
        <f t="shared" si="38"/>
        <v/>
      </c>
      <c r="D148" s="254" t="str">
        <f t="shared" si="39"/>
        <v/>
      </c>
      <c r="E148" s="253" t="str">
        <f t="shared" si="40"/>
        <v/>
      </c>
      <c r="F148" s="220" t="str">
        <f t="shared" si="41"/>
        <v/>
      </c>
      <c r="G148" s="252"/>
      <c r="H148" s="251"/>
      <c r="I148" s="230" t="str">
        <f>IF(AND(M$3,$A18,$A18&lt;$B$1),INDEX($C$4:$C$30,MATCH(M$3+(M$3&gt;1)*$A18-(($B$1-1)*((M$3+$A18)&gt;$B$1)),$A$4:$A$31,)),"")</f>
        <v/>
      </c>
      <c r="J148" s="249" t="str">
        <f>IF(AND(M$3,$A18,$A18&lt;$B$1),INDEX($C$4:$C$30,MATCH(M$3+$A18-(M$3&gt;1)*(M$3+(M$3-2))+(($B$1-1)*(M$3+$A18-(M$3+(M$3-2))&lt;2)),$A$4:$A$31,)),"")</f>
        <v/>
      </c>
      <c r="K148" s="220">
        <v>9</v>
      </c>
      <c r="L148" s="250" t="str">
        <f t="shared" si="56"/>
        <v/>
      </c>
      <c r="M148" s="230" t="str">
        <f t="shared" si="57"/>
        <v/>
      </c>
      <c r="N148" s="249" t="str">
        <f t="shared" si="58"/>
        <v/>
      </c>
      <c r="P148" s="249" t="str">
        <f t="shared" si="42"/>
        <v>0</v>
      </c>
      <c r="Q148" s="249">
        <f t="shared" si="59"/>
        <v>9</v>
      </c>
      <c r="R148" s="249" t="str">
        <f t="shared" si="43"/>
        <v/>
      </c>
    </row>
    <row r="149" spans="1:18" x14ac:dyDescent="0.2">
      <c r="A149" s="230">
        <v>1</v>
      </c>
      <c r="B149" s="248" t="str">
        <f t="shared" si="37"/>
        <v/>
      </c>
      <c r="C149" s="255" t="str">
        <f t="shared" si="38"/>
        <v/>
      </c>
      <c r="D149" s="254" t="str">
        <f t="shared" si="39"/>
        <v/>
      </c>
      <c r="E149" s="253" t="str">
        <f t="shared" si="40"/>
        <v/>
      </c>
      <c r="F149" s="220" t="str">
        <f t="shared" si="41"/>
        <v/>
      </c>
      <c r="G149" s="252"/>
      <c r="H149" s="251"/>
      <c r="I149" s="230" t="str">
        <f>IF(AND(N$3,$A18,$A18&lt;$B$1),INDEX($C$4:$C$30,MATCH(N$3+(N$3&gt;1)*$A18-(($B$1-1)*((N$3+$A18)&gt;$B$1)),$A$4:$A$31,)),"")</f>
        <v/>
      </c>
      <c r="J149" s="249" t="str">
        <f>IF(AND(N$3,$A18,$A18&lt;$B$1),INDEX($C$4:$C$30,MATCH(N$3+$A18-(N$3&gt;1)*(N$3+(N$3-2))+(($B$1-1)*(N$3+$A18-(N$3+(N$3-2))&lt;2)),$A$4:$A$31,)),"")</f>
        <v/>
      </c>
      <c r="K149" s="220">
        <v>10</v>
      </c>
      <c r="L149" s="250" t="str">
        <f t="shared" si="56"/>
        <v/>
      </c>
      <c r="M149" s="230" t="str">
        <f t="shared" si="57"/>
        <v/>
      </c>
      <c r="N149" s="249" t="str">
        <f t="shared" si="58"/>
        <v/>
      </c>
      <c r="P149" s="249" t="str">
        <f t="shared" si="42"/>
        <v>0</v>
      </c>
      <c r="Q149" s="249">
        <f t="shared" si="59"/>
        <v>10</v>
      </c>
      <c r="R149" s="249" t="str">
        <f t="shared" si="43"/>
        <v/>
      </c>
    </row>
    <row r="150" spans="1:18" x14ac:dyDescent="0.2">
      <c r="A150" s="230">
        <v>1</v>
      </c>
      <c r="B150" s="248" t="str">
        <f t="shared" si="37"/>
        <v/>
      </c>
      <c r="C150" s="255" t="str">
        <f t="shared" si="38"/>
        <v/>
      </c>
      <c r="D150" s="254" t="str">
        <f t="shared" si="39"/>
        <v/>
      </c>
      <c r="E150" s="253" t="str">
        <f t="shared" si="40"/>
        <v/>
      </c>
      <c r="F150" s="220" t="str">
        <f t="shared" si="41"/>
        <v/>
      </c>
      <c r="G150" s="252"/>
      <c r="H150" s="251"/>
      <c r="I150" s="230" t="str">
        <f>IF(AND(O$3,$A18,$A18&lt;$B$1),INDEX($C$4:$C$30,MATCH(O$3+(O$3&gt;1)*$A18-(($B$1-1)*((O$3+$A18)&gt;$B$1)),$A$4:$A$31,)),"")</f>
        <v/>
      </c>
      <c r="J150" s="249" t="str">
        <f>IF(AND(O$3,$A18,$A18&lt;$B$1),INDEX($C$4:$C$30,MATCH(O$3+$A18-(O$3&gt;1)*(O$3+(O$3-2))+(($B$1-1)*(O$3+$A18-(O$3+(O$3-2))&lt;2)),$A$4:$A$31,)),"")</f>
        <v/>
      </c>
      <c r="K150" s="220">
        <v>11</v>
      </c>
      <c r="L150" s="250" t="str">
        <f t="shared" si="56"/>
        <v/>
      </c>
      <c r="M150" s="230" t="str">
        <f t="shared" si="57"/>
        <v/>
      </c>
      <c r="N150" s="249" t="str">
        <f t="shared" si="58"/>
        <v/>
      </c>
      <c r="P150" s="249" t="str">
        <f t="shared" si="42"/>
        <v>0</v>
      </c>
      <c r="Q150" s="249">
        <f t="shared" si="59"/>
        <v>11</v>
      </c>
      <c r="R150" s="249" t="str">
        <f t="shared" si="43"/>
        <v/>
      </c>
    </row>
    <row r="151" spans="1:18" x14ac:dyDescent="0.2">
      <c r="A151" s="230">
        <v>1</v>
      </c>
      <c r="B151" s="248" t="str">
        <f t="shared" si="37"/>
        <v/>
      </c>
      <c r="C151" s="255" t="str">
        <f t="shared" si="38"/>
        <v/>
      </c>
      <c r="D151" s="254" t="str">
        <f t="shared" si="39"/>
        <v/>
      </c>
      <c r="E151" s="253" t="str">
        <f t="shared" si="40"/>
        <v/>
      </c>
      <c r="F151" s="220" t="str">
        <f t="shared" si="41"/>
        <v/>
      </c>
      <c r="G151" s="252"/>
      <c r="H151" s="251"/>
      <c r="I151" s="230" t="str">
        <f>IF(AND(P$3,$A18,$A18&lt;$B$1),INDEX($C$4:$C$30,MATCH(P$3+(P$3&gt;1)*$A18-(($B$1-1)*((P$3+$A18)&gt;$B$1)),$A$4:$A$31,)),"")</f>
        <v/>
      </c>
      <c r="J151" s="249" t="str">
        <f>IF(AND(P$3,$A18,$A18&lt;$B$1),INDEX($C$4:$C$30,MATCH(P$3+$A18-(P$3&gt;1)*(P$3+(P$3-2))+(($B$1-1)*(P$3+$A18-(P$3+(P$3-2))&lt;2)),$A$4:$A$31,)),"")</f>
        <v/>
      </c>
      <c r="K151" s="220">
        <v>12</v>
      </c>
      <c r="L151" s="250" t="str">
        <f t="shared" si="56"/>
        <v/>
      </c>
      <c r="M151" s="230" t="str">
        <f t="shared" si="57"/>
        <v/>
      </c>
      <c r="N151" s="249" t="str">
        <f t="shared" si="58"/>
        <v/>
      </c>
      <c r="P151" s="249" t="str">
        <f t="shared" si="42"/>
        <v>0</v>
      </c>
      <c r="Q151" s="249">
        <f t="shared" si="59"/>
        <v>12</v>
      </c>
      <c r="R151" s="249" t="str">
        <f t="shared" si="43"/>
        <v/>
      </c>
    </row>
    <row r="152" spans="1:18" x14ac:dyDescent="0.2">
      <c r="A152" s="246">
        <v>1</v>
      </c>
      <c r="B152" s="248" t="str">
        <f t="shared" si="37"/>
        <v/>
      </c>
      <c r="C152" s="247" t="str">
        <f t="shared" si="38"/>
        <v/>
      </c>
      <c r="D152" s="246" t="str">
        <f t="shared" si="39"/>
        <v/>
      </c>
      <c r="E152" s="239" t="str">
        <f t="shared" si="40"/>
        <v/>
      </c>
      <c r="F152" s="243" t="str">
        <f t="shared" si="41"/>
        <v/>
      </c>
      <c r="G152" s="245"/>
      <c r="H152" s="244"/>
      <c r="I152" s="246" t="str">
        <f>IF(AND(E$3,$A17,$A17&lt;$B$1),INDEX($C$4:$C$30,MATCH(E$3+(E$3&gt;1)*$A17-(($B$1-1)*((E$3+$A17)&gt;$B$1)),$A$4:$A$31,)),"")</f>
        <v/>
      </c>
      <c r="J152" s="239" t="str">
        <f>IF(AND(E$3,$A17,$A17&lt;$B$1),INDEX($C$4:$C$30,MATCH(E$3+$A17-(E$3&gt;1)*(E$3+(E$3-2))+(($B$1-1)*(E$3+$A17-(E$3+(E$3-2))&lt;2)),$A$4:$A$31,)),"")</f>
        <v/>
      </c>
      <c r="K152" s="243">
        <v>1</v>
      </c>
      <c r="L152" s="242" t="str">
        <f>IF(S16=0,"",S16)</f>
        <v/>
      </c>
      <c r="M152" s="246" t="str">
        <f>J152</f>
        <v/>
      </c>
      <c r="N152" s="239" t="str">
        <f>I152</f>
        <v/>
      </c>
      <c r="P152" s="239" t="str">
        <f t="shared" si="42"/>
        <v>0</v>
      </c>
      <c r="Q152" s="239">
        <f>IF(OR(D152="DESCANSA", E152="DESCANSA"),"0",1)</f>
        <v>1</v>
      </c>
      <c r="R152" s="239" t="str">
        <f t="shared" si="43"/>
        <v/>
      </c>
    </row>
    <row r="153" spans="1:18" x14ac:dyDescent="0.2">
      <c r="A153" s="246">
        <v>1</v>
      </c>
      <c r="B153" s="248" t="str">
        <f t="shared" si="37"/>
        <v/>
      </c>
      <c r="C153" s="247" t="str">
        <f t="shared" si="38"/>
        <v/>
      </c>
      <c r="D153" s="246" t="str">
        <f t="shared" si="39"/>
        <v/>
      </c>
      <c r="E153" s="239" t="str">
        <f t="shared" si="40"/>
        <v/>
      </c>
      <c r="F153" s="243" t="str">
        <f t="shared" si="41"/>
        <v/>
      </c>
      <c r="G153" s="245"/>
      <c r="H153" s="244"/>
      <c r="I153" s="246" t="str">
        <f>IF(AND(F$3,$A17,$A17&lt;$B$1),INDEX($C$4:$C$30,MATCH(F$3+(F$3&gt;1)*$A17-(($B$1-1)*((F$3+$A17)&gt;$B$1)),$A$4:$A$31,)),"")</f>
        <v/>
      </c>
      <c r="J153" s="239" t="str">
        <f>IF(AND(F$3,$A17,$A17&lt;$B$1),INDEX($C$4:$C$30,MATCH(F$3+$A17-(F$3&gt;1)*(F$3+(F$3-2))+(($B$1-1)*(F$3+$A17-(F$3+(F$3-2))&lt;2)),$A$4:$A$31,)),"")</f>
        <v/>
      </c>
      <c r="K153" s="243">
        <v>2</v>
      </c>
      <c r="L153" s="242" t="str">
        <f t="shared" ref="L153:L163" si="60">L152</f>
        <v/>
      </c>
      <c r="M153" s="246" t="str">
        <f t="shared" ref="M153:M163" si="61">I153</f>
        <v/>
      </c>
      <c r="N153" s="239" t="str">
        <f t="shared" ref="N153:N163" si="62">J153</f>
        <v/>
      </c>
      <c r="P153" s="239" t="str">
        <f t="shared" si="42"/>
        <v>0</v>
      </c>
      <c r="Q153" s="239">
        <f t="shared" ref="Q153:Q163" si="63">IF(OR(D153="DESCANSA", E153="DESCANSA"),Q152,Q152+1)</f>
        <v>2</v>
      </c>
      <c r="R153" s="239" t="str">
        <f t="shared" si="43"/>
        <v/>
      </c>
    </row>
    <row r="154" spans="1:18" x14ac:dyDescent="0.2">
      <c r="A154" s="246">
        <v>1</v>
      </c>
      <c r="B154" s="248" t="str">
        <f t="shared" si="37"/>
        <v/>
      </c>
      <c r="C154" s="247" t="str">
        <f t="shared" si="38"/>
        <v/>
      </c>
      <c r="D154" s="246" t="str">
        <f t="shared" si="39"/>
        <v/>
      </c>
      <c r="E154" s="239" t="str">
        <f t="shared" si="40"/>
        <v/>
      </c>
      <c r="F154" s="243" t="str">
        <f t="shared" si="41"/>
        <v/>
      </c>
      <c r="G154" s="245"/>
      <c r="H154" s="244"/>
      <c r="I154" s="246" t="str">
        <f>IF(AND(G$3,$A17,$A17&lt;$B$1),INDEX($C$4:$C$30,MATCH(G$3+(G$3&gt;1)*$A17-(($B$1-1)*((G$3+$A17)&gt;$B$1)),$A$4:$A$31,)),"")</f>
        <v/>
      </c>
      <c r="J154" s="239" t="str">
        <f>IF(AND(G$3,$A17,$A17&lt;$B$1),INDEX($C$4:$C$30,MATCH(G$3+$A17-(G$3&gt;1)*(G$3+(G$3-2))+(($B$1-1)*(G$3+$A17-(G$3+(G$3-2))&lt;2)),$A$4:$A$31,)),"")</f>
        <v/>
      </c>
      <c r="K154" s="243">
        <v>3</v>
      </c>
      <c r="L154" s="242" t="str">
        <f t="shared" si="60"/>
        <v/>
      </c>
      <c r="M154" s="246" t="str">
        <f t="shared" si="61"/>
        <v/>
      </c>
      <c r="N154" s="239" t="str">
        <f t="shared" si="62"/>
        <v/>
      </c>
      <c r="P154" s="239" t="str">
        <f t="shared" si="42"/>
        <v>0</v>
      </c>
      <c r="Q154" s="239">
        <f t="shared" si="63"/>
        <v>3</v>
      </c>
      <c r="R154" s="239" t="str">
        <f t="shared" si="43"/>
        <v/>
      </c>
    </row>
    <row r="155" spans="1:18" x14ac:dyDescent="0.2">
      <c r="A155" s="246">
        <v>1</v>
      </c>
      <c r="B155" s="248" t="str">
        <f t="shared" si="37"/>
        <v/>
      </c>
      <c r="C155" s="247" t="str">
        <f t="shared" si="38"/>
        <v/>
      </c>
      <c r="D155" s="246" t="str">
        <f t="shared" si="39"/>
        <v/>
      </c>
      <c r="E155" s="239" t="str">
        <f t="shared" si="40"/>
        <v/>
      </c>
      <c r="F155" s="243" t="str">
        <f t="shared" si="41"/>
        <v/>
      </c>
      <c r="G155" s="245"/>
      <c r="H155" s="244"/>
      <c r="I155" s="246" t="str">
        <f>IF(AND(H$3,$A17,$A17&lt;$B$1),INDEX($C$4:$C$30,MATCH(H$3+(H$3&gt;1)*$A17-(($B$1-1)*((H$3+$A17)&gt;$B$1)),$A$4:$A$31,)),"")</f>
        <v/>
      </c>
      <c r="J155" s="239" t="str">
        <f>IF(AND(H$3,$A17,$A17&lt;$B$1),INDEX($C$4:$C$30,MATCH(H$3+$A17-(H$3&gt;1)*(H$3+(H$3-2))+(($B$1-1)*(H$3+$A17-(H$3+(H$3-2))&lt;2)),$A$4:$A$31,)),"")</f>
        <v/>
      </c>
      <c r="K155" s="243">
        <v>4</v>
      </c>
      <c r="L155" s="242" t="str">
        <f t="shared" si="60"/>
        <v/>
      </c>
      <c r="M155" s="246" t="str">
        <f t="shared" si="61"/>
        <v/>
      </c>
      <c r="N155" s="239" t="str">
        <f t="shared" si="62"/>
        <v/>
      </c>
      <c r="P155" s="239" t="str">
        <f t="shared" si="42"/>
        <v>0</v>
      </c>
      <c r="Q155" s="239">
        <f t="shared" si="63"/>
        <v>4</v>
      </c>
      <c r="R155" s="239" t="str">
        <f t="shared" si="43"/>
        <v/>
      </c>
    </row>
    <row r="156" spans="1:18" x14ac:dyDescent="0.2">
      <c r="A156" s="246">
        <v>1</v>
      </c>
      <c r="B156" s="248" t="str">
        <f t="shared" si="37"/>
        <v/>
      </c>
      <c r="C156" s="247" t="str">
        <f t="shared" si="38"/>
        <v/>
      </c>
      <c r="D156" s="246" t="str">
        <f t="shared" si="39"/>
        <v/>
      </c>
      <c r="E156" s="239" t="str">
        <f t="shared" si="40"/>
        <v/>
      </c>
      <c r="F156" s="243" t="str">
        <f t="shared" si="41"/>
        <v/>
      </c>
      <c r="G156" s="245"/>
      <c r="H156" s="244"/>
      <c r="I156" s="246" t="str">
        <f>IF(AND(I$3,$A17,$A17&lt;$B$1),INDEX($C$4:$C$30,MATCH(I$3+(I$3&gt;1)*$A17-(($B$1-1)*((I$3+$A17)&gt;$B$1)),$A$4:$A$31,)),"")</f>
        <v/>
      </c>
      <c r="J156" s="239" t="str">
        <f>IF(AND(I$3,$A17,$A17&lt;$B$1),INDEX($C$4:$C$30,MATCH(I$3+$A17-(I$3&gt;1)*(I$3+(I$3-2))+(($B$1-1)*(I$3+$A17-(I$3+(I$3-2))&lt;2)),$A$4:$A$31,)),"")</f>
        <v/>
      </c>
      <c r="K156" s="243">
        <v>5</v>
      </c>
      <c r="L156" s="242" t="str">
        <f t="shared" si="60"/>
        <v/>
      </c>
      <c r="M156" s="246" t="str">
        <f t="shared" si="61"/>
        <v/>
      </c>
      <c r="N156" s="239" t="str">
        <f t="shared" si="62"/>
        <v/>
      </c>
      <c r="P156" s="239" t="str">
        <f t="shared" si="42"/>
        <v>0</v>
      </c>
      <c r="Q156" s="239">
        <f t="shared" si="63"/>
        <v>5</v>
      </c>
      <c r="R156" s="239" t="str">
        <f t="shared" si="43"/>
        <v/>
      </c>
    </row>
    <row r="157" spans="1:18" x14ac:dyDescent="0.2">
      <c r="A157" s="246">
        <v>1</v>
      </c>
      <c r="B157" s="248" t="str">
        <f t="shared" si="37"/>
        <v/>
      </c>
      <c r="C157" s="247" t="str">
        <f t="shared" si="38"/>
        <v/>
      </c>
      <c r="D157" s="246" t="str">
        <f t="shared" si="39"/>
        <v/>
      </c>
      <c r="E157" s="239" t="str">
        <f t="shared" si="40"/>
        <v/>
      </c>
      <c r="F157" s="243" t="str">
        <f t="shared" si="41"/>
        <v/>
      </c>
      <c r="G157" s="245"/>
      <c r="H157" s="244"/>
      <c r="I157" s="246" t="str">
        <f>IF(AND(J$3,$A17,$A17&lt;$B$1),INDEX($C$4:$C$30,MATCH(J$3+(J$3&gt;1)*$A17-(($B$1-1)*((J$3+$A17)&gt;$B$1)),$A$4:$A$31,)),"")</f>
        <v/>
      </c>
      <c r="J157" s="239" t="str">
        <f>IF(AND(J$3,$A17,$A17&lt;$B$1),INDEX($C$4:$C$30,MATCH(J$3+$A17-(J$3&gt;1)*(J$3+(J$3-2))+(($B$1-1)*(J$3+$A17-(J$3+(J$3-2))&lt;2)),$A$4:$A$31,)),"")</f>
        <v/>
      </c>
      <c r="K157" s="243">
        <v>6</v>
      </c>
      <c r="L157" s="242" t="str">
        <f t="shared" si="60"/>
        <v/>
      </c>
      <c r="M157" s="246" t="str">
        <f t="shared" si="61"/>
        <v/>
      </c>
      <c r="N157" s="239" t="str">
        <f t="shared" si="62"/>
        <v/>
      </c>
      <c r="P157" s="239" t="str">
        <f t="shared" si="42"/>
        <v>0</v>
      </c>
      <c r="Q157" s="239">
        <f t="shared" si="63"/>
        <v>6</v>
      </c>
      <c r="R157" s="239" t="str">
        <f t="shared" si="43"/>
        <v/>
      </c>
    </row>
    <row r="158" spans="1:18" x14ac:dyDescent="0.2">
      <c r="A158" s="246">
        <v>1</v>
      </c>
      <c r="B158" s="248" t="str">
        <f t="shared" si="37"/>
        <v/>
      </c>
      <c r="C158" s="247" t="str">
        <f t="shared" si="38"/>
        <v/>
      </c>
      <c r="D158" s="246" t="str">
        <f t="shared" si="39"/>
        <v/>
      </c>
      <c r="E158" s="239" t="str">
        <f t="shared" si="40"/>
        <v/>
      </c>
      <c r="F158" s="243" t="str">
        <f t="shared" si="41"/>
        <v/>
      </c>
      <c r="G158" s="245"/>
      <c r="H158" s="244"/>
      <c r="I158" s="246" t="str">
        <f>IF(AND(K$3,$A17,$A17&lt;$B$1),INDEX($C$4:$C$30,MATCH(K$3+(K$3&gt;1)*$A17-(($B$1-1)*((K$3+$A17)&gt;$B$1)),$A$4:$A$31,)),"")</f>
        <v/>
      </c>
      <c r="J158" s="239" t="str">
        <f>IF(AND(K$3,$A17,$A17&lt;$B$1),INDEX($C$4:$C$30,MATCH(K$3+$A17-(K$3&gt;1)*(K$3+(K$3-2))+(($B$1-1)*(K$3+$A17-(K$3+(K$3-2))&lt;2)),$A$4:$A$31,)),"")</f>
        <v/>
      </c>
      <c r="K158" s="243">
        <v>7</v>
      </c>
      <c r="L158" s="242" t="str">
        <f t="shared" si="60"/>
        <v/>
      </c>
      <c r="M158" s="246" t="str">
        <f t="shared" si="61"/>
        <v/>
      </c>
      <c r="N158" s="239" t="str">
        <f t="shared" si="62"/>
        <v/>
      </c>
      <c r="P158" s="239" t="str">
        <f t="shared" si="42"/>
        <v>0</v>
      </c>
      <c r="Q158" s="239">
        <f t="shared" si="63"/>
        <v>7</v>
      </c>
      <c r="R158" s="239" t="str">
        <f t="shared" si="43"/>
        <v/>
      </c>
    </row>
    <row r="159" spans="1:18" x14ac:dyDescent="0.2">
      <c r="A159" s="246">
        <v>1</v>
      </c>
      <c r="B159" s="248" t="str">
        <f t="shared" si="37"/>
        <v/>
      </c>
      <c r="C159" s="247" t="str">
        <f t="shared" si="38"/>
        <v/>
      </c>
      <c r="D159" s="246" t="str">
        <f t="shared" si="39"/>
        <v/>
      </c>
      <c r="E159" s="239" t="str">
        <f t="shared" si="40"/>
        <v/>
      </c>
      <c r="F159" s="243" t="str">
        <f t="shared" si="41"/>
        <v/>
      </c>
      <c r="G159" s="245"/>
      <c r="H159" s="244"/>
      <c r="I159" s="246" t="str">
        <f>IF(AND(L$3,$A17,$A17&lt;$B$1),INDEX($C$4:$C$30,MATCH(L$3+(L$3&gt;1)*$A17-(($B$1-1)*((L$3+$A17)&gt;$B$1)),$A$4:$A$31,)),"")</f>
        <v/>
      </c>
      <c r="J159" s="239" t="str">
        <f>IF(AND(L$3,$A17,$A17&lt;$B$1),INDEX($C$4:$C$30,MATCH(L$3+$A17-(L$3&gt;1)*(L$3+(L$3-2))+(($B$1-1)*(L$3+$A17-(L$3+(L$3-2))&lt;2)),$A$4:$A$31,)),"")</f>
        <v/>
      </c>
      <c r="K159" s="243">
        <v>8</v>
      </c>
      <c r="L159" s="242" t="str">
        <f t="shared" si="60"/>
        <v/>
      </c>
      <c r="M159" s="246" t="str">
        <f t="shared" si="61"/>
        <v/>
      </c>
      <c r="N159" s="239" t="str">
        <f t="shared" si="62"/>
        <v/>
      </c>
      <c r="P159" s="239" t="str">
        <f t="shared" si="42"/>
        <v>0</v>
      </c>
      <c r="Q159" s="239">
        <f t="shared" si="63"/>
        <v>8</v>
      </c>
      <c r="R159" s="239" t="str">
        <f t="shared" si="43"/>
        <v/>
      </c>
    </row>
    <row r="160" spans="1:18" x14ac:dyDescent="0.2">
      <c r="A160" s="246">
        <v>1</v>
      </c>
      <c r="B160" s="248" t="str">
        <f t="shared" ref="B160:B223" si="64">IF(D160="","",RANK(F160,$F$32:$F$307,1))</f>
        <v/>
      </c>
      <c r="C160" s="247" t="str">
        <f t="shared" ref="C160:C223" si="65">IF(H160="",L160,H160)</f>
        <v/>
      </c>
      <c r="D160" s="246" t="str">
        <f t="shared" ref="D160:D223" si="66">IF(H160="",IF(L160="","",M160),I160)</f>
        <v/>
      </c>
      <c r="E160" s="239" t="str">
        <f t="shared" ref="E160:E223" si="67">IF(H160="",IF(L160="","",N160),J160)</f>
        <v/>
      </c>
      <c r="F160" s="243" t="str">
        <f t="shared" ref="F160:F223" si="68">IF(D160="","",INT(CONCATENATE(A160,TEXT(C160,"00"),TEXT(R160,"00"))))</f>
        <v/>
      </c>
      <c r="G160" s="245"/>
      <c r="H160" s="244"/>
      <c r="I160" s="246" t="str">
        <f>IF(AND(M$3,$A17,$A17&lt;$B$1),INDEX($C$4:$C$30,MATCH(M$3+(M$3&gt;1)*$A17-(($B$1-1)*((M$3+$A17)&gt;$B$1)),$A$4:$A$31,)),"")</f>
        <v/>
      </c>
      <c r="J160" s="239" t="str">
        <f>IF(AND(M$3,$A17,$A17&lt;$B$1),INDEX($C$4:$C$30,MATCH(M$3+$A17-(M$3&gt;1)*(M$3+(M$3-2))+(($B$1-1)*(M$3+$A17-(M$3+(M$3-2))&lt;2)),$A$4:$A$31,)),"")</f>
        <v/>
      </c>
      <c r="K160" s="243">
        <v>9</v>
      </c>
      <c r="L160" s="242" t="str">
        <f t="shared" si="60"/>
        <v/>
      </c>
      <c r="M160" s="246" t="str">
        <f t="shared" si="61"/>
        <v/>
      </c>
      <c r="N160" s="239" t="str">
        <f t="shared" si="62"/>
        <v/>
      </c>
      <c r="P160" s="239" t="str">
        <f t="shared" ref="P160:P223" si="69">IF(OR(D160="DESCANSA", E160="DESCANSA"),"12","0")</f>
        <v>0</v>
      </c>
      <c r="Q160" s="239">
        <f t="shared" si="63"/>
        <v>9</v>
      </c>
      <c r="R160" s="239" t="str">
        <f t="shared" ref="R160:R223" si="70">IF(C160="","",P160+Q160)</f>
        <v/>
      </c>
    </row>
    <row r="161" spans="1:18" x14ac:dyDescent="0.2">
      <c r="A161" s="246">
        <v>1</v>
      </c>
      <c r="B161" s="248" t="str">
        <f t="shared" si="64"/>
        <v/>
      </c>
      <c r="C161" s="247" t="str">
        <f t="shared" si="65"/>
        <v/>
      </c>
      <c r="D161" s="246" t="str">
        <f t="shared" si="66"/>
        <v/>
      </c>
      <c r="E161" s="239" t="str">
        <f t="shared" si="67"/>
        <v/>
      </c>
      <c r="F161" s="243" t="str">
        <f t="shared" si="68"/>
        <v/>
      </c>
      <c r="G161" s="245"/>
      <c r="H161" s="244"/>
      <c r="I161" s="246" t="str">
        <f>IF(AND(N$3,$A17,$A17&lt;$B$1),INDEX($C$4:$C$30,MATCH(N$3+(N$3&gt;1)*$A17-(($B$1-1)*((N$3+$A17)&gt;$B$1)),$A$4:$A$31,)),"")</f>
        <v/>
      </c>
      <c r="J161" s="239" t="str">
        <f>IF(AND(N$3,$A17,$A17&lt;$B$1),INDEX($C$4:$C$30,MATCH(N$3+$A17-(N$3&gt;1)*(N$3+(N$3-2))+(($B$1-1)*(N$3+$A17-(N$3+(N$3-2))&lt;2)),$A$4:$A$31,)),"")</f>
        <v/>
      </c>
      <c r="K161" s="243">
        <v>10</v>
      </c>
      <c r="L161" s="242" t="str">
        <f t="shared" si="60"/>
        <v/>
      </c>
      <c r="M161" s="246" t="str">
        <f t="shared" si="61"/>
        <v/>
      </c>
      <c r="N161" s="239" t="str">
        <f t="shared" si="62"/>
        <v/>
      </c>
      <c r="P161" s="239" t="str">
        <f t="shared" si="69"/>
        <v>0</v>
      </c>
      <c r="Q161" s="239">
        <f t="shared" si="63"/>
        <v>10</v>
      </c>
      <c r="R161" s="239" t="str">
        <f t="shared" si="70"/>
        <v/>
      </c>
    </row>
    <row r="162" spans="1:18" x14ac:dyDescent="0.2">
      <c r="A162" s="246">
        <v>1</v>
      </c>
      <c r="B162" s="248" t="str">
        <f t="shared" si="64"/>
        <v/>
      </c>
      <c r="C162" s="247" t="str">
        <f t="shared" si="65"/>
        <v/>
      </c>
      <c r="D162" s="246" t="str">
        <f t="shared" si="66"/>
        <v/>
      </c>
      <c r="E162" s="239" t="str">
        <f t="shared" si="67"/>
        <v/>
      </c>
      <c r="F162" s="243" t="str">
        <f t="shared" si="68"/>
        <v/>
      </c>
      <c r="G162" s="245"/>
      <c r="H162" s="244"/>
      <c r="I162" s="246" t="str">
        <f>IF(AND(O$3,$A17,$A17&lt;$B$1),INDEX($C$4:$C$30,MATCH(O$3+(O$3&gt;1)*$A17-(($B$1-1)*((O$3+$A17)&gt;$B$1)),$A$4:$A$31,)),"")</f>
        <v/>
      </c>
      <c r="J162" s="239" t="str">
        <f>IF(AND(O$3,$A17,$A17&lt;$B$1),INDEX($C$4:$C$30,MATCH(O$3+$A17-(O$3&gt;1)*(O$3+(O$3-2))+(($B$1-1)*(O$3+$A17-(O$3+(O$3-2))&lt;2)),$A$4:$A$31,)),"")</f>
        <v/>
      </c>
      <c r="K162" s="243">
        <v>11</v>
      </c>
      <c r="L162" s="242" t="str">
        <f t="shared" si="60"/>
        <v/>
      </c>
      <c r="M162" s="246" t="str">
        <f t="shared" si="61"/>
        <v/>
      </c>
      <c r="N162" s="239" t="str">
        <f t="shared" si="62"/>
        <v/>
      </c>
      <c r="P162" s="239" t="str">
        <f t="shared" si="69"/>
        <v>0</v>
      </c>
      <c r="Q162" s="239">
        <f t="shared" si="63"/>
        <v>11</v>
      </c>
      <c r="R162" s="239" t="str">
        <f t="shared" si="70"/>
        <v/>
      </c>
    </row>
    <row r="163" spans="1:18" x14ac:dyDescent="0.2">
      <c r="A163" s="246">
        <v>1</v>
      </c>
      <c r="B163" s="248" t="str">
        <f t="shared" si="64"/>
        <v/>
      </c>
      <c r="C163" s="247" t="str">
        <f t="shared" si="65"/>
        <v/>
      </c>
      <c r="D163" s="246" t="str">
        <f t="shared" si="66"/>
        <v/>
      </c>
      <c r="E163" s="239" t="str">
        <f t="shared" si="67"/>
        <v/>
      </c>
      <c r="F163" s="243" t="str">
        <f t="shared" si="68"/>
        <v/>
      </c>
      <c r="G163" s="245"/>
      <c r="H163" s="244"/>
      <c r="I163" s="246" t="str">
        <f>IF(AND(P$3,$A17,$A17&lt;$B$1),INDEX($C$4:$C$30,MATCH(P$3+(P$3&gt;1)*$A17-(($B$1-1)*((P$3+$A17)&gt;$B$1)),$A$4:$A$31,)),"")</f>
        <v/>
      </c>
      <c r="J163" s="239" t="str">
        <f>IF(AND(P$3,$A17,$A17&lt;$B$1),INDEX($C$4:$C$30,MATCH(P$3+$A17-(P$3&gt;1)*(P$3+(P$3-2))+(($B$1-1)*(P$3+$A17-(P$3+(P$3-2))&lt;2)),$A$4:$A$31,)),"")</f>
        <v/>
      </c>
      <c r="K163" s="243">
        <v>12</v>
      </c>
      <c r="L163" s="242" t="str">
        <f t="shared" si="60"/>
        <v/>
      </c>
      <c r="M163" s="246" t="str">
        <f t="shared" si="61"/>
        <v/>
      </c>
      <c r="N163" s="239" t="str">
        <f t="shared" si="62"/>
        <v/>
      </c>
      <c r="P163" s="239" t="str">
        <f t="shared" si="69"/>
        <v>0</v>
      </c>
      <c r="Q163" s="239">
        <f t="shared" si="63"/>
        <v>12</v>
      </c>
      <c r="R163" s="239" t="str">
        <f t="shared" si="70"/>
        <v/>
      </c>
    </row>
    <row r="164" spans="1:18" x14ac:dyDescent="0.2">
      <c r="A164" s="230">
        <v>1</v>
      </c>
      <c r="B164" s="248" t="str">
        <f t="shared" si="64"/>
        <v/>
      </c>
      <c r="C164" s="255" t="str">
        <f t="shared" si="65"/>
        <v/>
      </c>
      <c r="D164" s="254" t="str">
        <f t="shared" si="66"/>
        <v/>
      </c>
      <c r="E164" s="253" t="str">
        <f t="shared" si="67"/>
        <v/>
      </c>
      <c r="F164" s="220" t="str">
        <f t="shared" si="68"/>
        <v/>
      </c>
      <c r="G164" s="252"/>
      <c r="H164" s="251" t="str">
        <f>IF(R17=0,"",R17)</f>
        <v/>
      </c>
      <c r="I164" s="230" t="str">
        <f>IF(AND(E$3,$A16,$A16&lt;$B$1),INDEX($C$4:$C$30,MATCH(E$3+(E$3&gt;1)*$A16-(($B$1-1)*((E$3+$A16)&gt;$B$1)),$A$4:$A$31,)),"")</f>
        <v/>
      </c>
      <c r="J164" s="249" t="str">
        <f>IF(AND(E$3,$A16,$A16&lt;$B$1),INDEX($C$4:$C$30,MATCH(E$3+$A16-(E$3&gt;1)*(E$3+(E$3-2))+(($B$1-1)*(E$3+$A16-(E$3+(E$3-2))&lt;2)),$A$4:$A$31,)),"")</f>
        <v/>
      </c>
      <c r="K164" s="220">
        <v>1</v>
      </c>
      <c r="L164" s="250" t="str">
        <f>IF(S17=0,"",S17)</f>
        <v/>
      </c>
      <c r="M164" s="230" t="str">
        <f>J164</f>
        <v/>
      </c>
      <c r="N164" s="249" t="str">
        <f>I164</f>
        <v/>
      </c>
      <c r="P164" s="249" t="str">
        <f t="shared" si="69"/>
        <v>0</v>
      </c>
      <c r="Q164" s="249">
        <f>IF(OR(D164="DESCANSA", E164="DESCANSA"),"0",1)</f>
        <v>1</v>
      </c>
      <c r="R164" s="249" t="str">
        <f t="shared" si="70"/>
        <v/>
      </c>
    </row>
    <row r="165" spans="1:18" x14ac:dyDescent="0.2">
      <c r="A165" s="230">
        <v>1</v>
      </c>
      <c r="B165" s="248" t="str">
        <f t="shared" si="64"/>
        <v/>
      </c>
      <c r="C165" s="255" t="str">
        <f t="shared" si="65"/>
        <v/>
      </c>
      <c r="D165" s="254" t="str">
        <f t="shared" si="66"/>
        <v/>
      </c>
      <c r="E165" s="253" t="str">
        <f t="shared" si="67"/>
        <v/>
      </c>
      <c r="F165" s="220" t="str">
        <f t="shared" si="68"/>
        <v/>
      </c>
      <c r="G165" s="252"/>
      <c r="H165" s="251" t="str">
        <f t="shared" ref="H165:H175" si="71">H164</f>
        <v/>
      </c>
      <c r="I165" s="230" t="str">
        <f>IF(AND(F$3,$A16,$A16&lt;$B$1),INDEX($C$4:$C$30,MATCH(F$3+(F$3&gt;1)*$A16-(($B$1-1)*((F$3+$A16)&gt;$B$1)),$A$4:$A$31,)),"")</f>
        <v/>
      </c>
      <c r="J165" s="249" t="str">
        <f>IF(AND(F$3,$A16,$A16&lt;$B$1),INDEX($C$4:$C$30,MATCH(F$3+$A16-(F$3&gt;1)*(F$3+(F$3-2))+(($B$1-1)*(F$3+$A16-(F$3+(F$3-2))&lt;2)),$A$4:$A$31,)),"")</f>
        <v/>
      </c>
      <c r="K165" s="220">
        <v>2</v>
      </c>
      <c r="L165" s="250" t="str">
        <f t="shared" ref="L165:L175" si="72">L164</f>
        <v/>
      </c>
      <c r="M165" s="230" t="str">
        <f t="shared" ref="M165:M175" si="73">I165</f>
        <v/>
      </c>
      <c r="N165" s="249" t="str">
        <f t="shared" ref="N165:N175" si="74">J165</f>
        <v/>
      </c>
      <c r="P165" s="249" t="str">
        <f t="shared" si="69"/>
        <v>0</v>
      </c>
      <c r="Q165" s="249">
        <f t="shared" ref="Q165:Q175" si="75">IF(OR(D165="DESCANSA", E165="DESCANSA"),Q164,Q164+1)</f>
        <v>2</v>
      </c>
      <c r="R165" s="249" t="str">
        <f t="shared" si="70"/>
        <v/>
      </c>
    </row>
    <row r="166" spans="1:18" x14ac:dyDescent="0.2">
      <c r="A166" s="230">
        <v>1</v>
      </c>
      <c r="B166" s="248" t="str">
        <f t="shared" si="64"/>
        <v/>
      </c>
      <c r="C166" s="255" t="str">
        <f t="shared" si="65"/>
        <v/>
      </c>
      <c r="D166" s="254" t="str">
        <f t="shared" si="66"/>
        <v/>
      </c>
      <c r="E166" s="253" t="str">
        <f t="shared" si="67"/>
        <v/>
      </c>
      <c r="F166" s="220" t="str">
        <f t="shared" si="68"/>
        <v/>
      </c>
      <c r="G166" s="252"/>
      <c r="H166" s="251" t="str">
        <f t="shared" si="71"/>
        <v/>
      </c>
      <c r="I166" s="230" t="str">
        <f>IF(AND(G$3,$A16,$A16&lt;$B$1),INDEX($C$4:$C$30,MATCH(G$3+(G$3&gt;1)*$A16-(($B$1-1)*((G$3+$A16)&gt;$B$1)),$A$4:$A$31,)),"")</f>
        <v/>
      </c>
      <c r="J166" s="249" t="str">
        <f>IF(AND(G$3,$A16,$A16&lt;$B$1),INDEX($C$4:$C$30,MATCH(G$3+$A16-(G$3&gt;1)*(G$3+(G$3-2))+(($B$1-1)*(G$3+$A16-(G$3+(G$3-2))&lt;2)),$A$4:$A$31,)),"")</f>
        <v/>
      </c>
      <c r="K166" s="220">
        <v>3</v>
      </c>
      <c r="L166" s="250" t="str">
        <f t="shared" si="72"/>
        <v/>
      </c>
      <c r="M166" s="230" t="str">
        <f t="shared" si="73"/>
        <v/>
      </c>
      <c r="N166" s="249" t="str">
        <f t="shared" si="74"/>
        <v/>
      </c>
      <c r="P166" s="249" t="str">
        <f t="shared" si="69"/>
        <v>0</v>
      </c>
      <c r="Q166" s="249">
        <f t="shared" si="75"/>
        <v>3</v>
      </c>
      <c r="R166" s="249" t="str">
        <f t="shared" si="70"/>
        <v/>
      </c>
    </row>
    <row r="167" spans="1:18" x14ac:dyDescent="0.2">
      <c r="A167" s="230">
        <v>1</v>
      </c>
      <c r="B167" s="248" t="str">
        <f t="shared" si="64"/>
        <v/>
      </c>
      <c r="C167" s="255" t="str">
        <f t="shared" si="65"/>
        <v/>
      </c>
      <c r="D167" s="254" t="str">
        <f t="shared" si="66"/>
        <v/>
      </c>
      <c r="E167" s="253" t="str">
        <f t="shared" si="67"/>
        <v/>
      </c>
      <c r="F167" s="220" t="str">
        <f t="shared" si="68"/>
        <v/>
      </c>
      <c r="G167" s="252"/>
      <c r="H167" s="251" t="str">
        <f t="shared" si="71"/>
        <v/>
      </c>
      <c r="I167" s="230" t="str">
        <f>IF(AND(H$3,$A16,$A16&lt;$B$1),INDEX($C$4:$C$30,MATCH(H$3+(H$3&gt;1)*$A16-(($B$1-1)*((H$3+$A16)&gt;$B$1)),$A$4:$A$31,)),"")</f>
        <v/>
      </c>
      <c r="J167" s="249" t="str">
        <f>IF(AND(H$3,$A16,$A16&lt;$B$1),INDEX($C$4:$C$30,MATCH(H$3+$A16-(H$3&gt;1)*(H$3+(H$3-2))+(($B$1-1)*(H$3+$A16-(H$3+(H$3-2))&lt;2)),$A$4:$A$31,)),"")</f>
        <v/>
      </c>
      <c r="K167" s="220">
        <v>4</v>
      </c>
      <c r="L167" s="250" t="str">
        <f t="shared" si="72"/>
        <v/>
      </c>
      <c r="M167" s="230" t="str">
        <f t="shared" si="73"/>
        <v/>
      </c>
      <c r="N167" s="249" t="str">
        <f t="shared" si="74"/>
        <v/>
      </c>
      <c r="P167" s="249" t="str">
        <f t="shared" si="69"/>
        <v>0</v>
      </c>
      <c r="Q167" s="249">
        <f t="shared" si="75"/>
        <v>4</v>
      </c>
      <c r="R167" s="249" t="str">
        <f t="shared" si="70"/>
        <v/>
      </c>
    </row>
    <row r="168" spans="1:18" x14ac:dyDescent="0.2">
      <c r="A168" s="230">
        <v>1</v>
      </c>
      <c r="B168" s="248" t="str">
        <f t="shared" si="64"/>
        <v/>
      </c>
      <c r="C168" s="255" t="str">
        <f t="shared" si="65"/>
        <v/>
      </c>
      <c r="D168" s="254" t="str">
        <f t="shared" si="66"/>
        <v/>
      </c>
      <c r="E168" s="253" t="str">
        <f t="shared" si="67"/>
        <v/>
      </c>
      <c r="F168" s="220" t="str">
        <f t="shared" si="68"/>
        <v/>
      </c>
      <c r="G168" s="252"/>
      <c r="H168" s="251" t="str">
        <f t="shared" si="71"/>
        <v/>
      </c>
      <c r="I168" s="230" t="str">
        <f>IF(AND(I$3,$A16,$A16&lt;$B$1),INDEX($C$4:$C$30,MATCH(I$3+(I$3&gt;1)*$A16-(($B$1-1)*((I$3+$A16)&gt;$B$1)),$A$4:$A$31,)),"")</f>
        <v/>
      </c>
      <c r="J168" s="249" t="str">
        <f>IF(AND(I$3,$A16,$A16&lt;$B$1),INDEX($C$4:$C$30,MATCH(I$3+$A16-(I$3&gt;1)*(I$3+(I$3-2))+(($B$1-1)*(I$3+$A16-(I$3+(I$3-2))&lt;2)),$A$4:$A$31,)),"")</f>
        <v/>
      </c>
      <c r="K168" s="220">
        <v>5</v>
      </c>
      <c r="L168" s="250" t="str">
        <f t="shared" si="72"/>
        <v/>
      </c>
      <c r="M168" s="230" t="str">
        <f t="shared" si="73"/>
        <v/>
      </c>
      <c r="N168" s="249" t="str">
        <f t="shared" si="74"/>
        <v/>
      </c>
      <c r="P168" s="249" t="str">
        <f t="shared" si="69"/>
        <v>0</v>
      </c>
      <c r="Q168" s="249">
        <f t="shared" si="75"/>
        <v>5</v>
      </c>
      <c r="R168" s="249" t="str">
        <f t="shared" si="70"/>
        <v/>
      </c>
    </row>
    <row r="169" spans="1:18" x14ac:dyDescent="0.2">
      <c r="A169" s="230">
        <v>1</v>
      </c>
      <c r="B169" s="248" t="str">
        <f t="shared" si="64"/>
        <v/>
      </c>
      <c r="C169" s="255" t="str">
        <f t="shared" si="65"/>
        <v/>
      </c>
      <c r="D169" s="254" t="str">
        <f t="shared" si="66"/>
        <v/>
      </c>
      <c r="E169" s="253" t="str">
        <f t="shared" si="67"/>
        <v/>
      </c>
      <c r="F169" s="220" t="str">
        <f t="shared" si="68"/>
        <v/>
      </c>
      <c r="G169" s="252"/>
      <c r="H169" s="251" t="str">
        <f t="shared" si="71"/>
        <v/>
      </c>
      <c r="I169" s="230" t="str">
        <f>IF(AND(J$3,$A16,$A16&lt;$B$1),INDEX($C$4:$C$30,MATCH(J$3+(J$3&gt;1)*$A16-(($B$1-1)*((J$3+$A16)&gt;$B$1)),$A$4:$A$31,)),"")</f>
        <v/>
      </c>
      <c r="J169" s="249" t="str">
        <f>IF(AND(J$3,$A16,$A16&lt;$B$1),INDEX($C$4:$C$30,MATCH(J$3+$A16-(J$3&gt;1)*(J$3+(J$3-2))+(($B$1-1)*(J$3+$A16-(J$3+(J$3-2))&lt;2)),$A$4:$A$31,)),"")</f>
        <v/>
      </c>
      <c r="K169" s="220">
        <v>6</v>
      </c>
      <c r="L169" s="250" t="str">
        <f t="shared" si="72"/>
        <v/>
      </c>
      <c r="M169" s="230" t="str">
        <f t="shared" si="73"/>
        <v/>
      </c>
      <c r="N169" s="249" t="str">
        <f t="shared" si="74"/>
        <v/>
      </c>
      <c r="P169" s="249" t="str">
        <f t="shared" si="69"/>
        <v>0</v>
      </c>
      <c r="Q169" s="249">
        <f t="shared" si="75"/>
        <v>6</v>
      </c>
      <c r="R169" s="249" t="str">
        <f t="shared" si="70"/>
        <v/>
      </c>
    </row>
    <row r="170" spans="1:18" x14ac:dyDescent="0.2">
      <c r="A170" s="230">
        <v>1</v>
      </c>
      <c r="B170" s="248" t="str">
        <f t="shared" si="64"/>
        <v/>
      </c>
      <c r="C170" s="255" t="str">
        <f t="shared" si="65"/>
        <v/>
      </c>
      <c r="D170" s="254" t="str">
        <f t="shared" si="66"/>
        <v/>
      </c>
      <c r="E170" s="253" t="str">
        <f t="shared" si="67"/>
        <v/>
      </c>
      <c r="F170" s="220" t="str">
        <f t="shared" si="68"/>
        <v/>
      </c>
      <c r="G170" s="252"/>
      <c r="H170" s="251" t="str">
        <f t="shared" si="71"/>
        <v/>
      </c>
      <c r="I170" s="230" t="str">
        <f>IF(AND(K$3,$A16,$A16&lt;$B$1),INDEX($C$4:$C$30,MATCH(K$3+(K$3&gt;1)*$A16-(($B$1-1)*((K$3+$A16)&gt;$B$1)),$A$4:$A$31,)),"")</f>
        <v/>
      </c>
      <c r="J170" s="249" t="str">
        <f>IF(AND(K$3,$A16,$A16&lt;$B$1),INDEX($C$4:$C$30,MATCH(K$3+$A16-(K$3&gt;1)*(K$3+(K$3-2))+(($B$1-1)*(K$3+$A16-(K$3+(K$3-2))&lt;2)),$A$4:$A$31,)),"")</f>
        <v/>
      </c>
      <c r="K170" s="220">
        <v>7</v>
      </c>
      <c r="L170" s="250" t="str">
        <f t="shared" si="72"/>
        <v/>
      </c>
      <c r="M170" s="230" t="str">
        <f t="shared" si="73"/>
        <v/>
      </c>
      <c r="N170" s="249" t="str">
        <f t="shared" si="74"/>
        <v/>
      </c>
      <c r="P170" s="249" t="str">
        <f t="shared" si="69"/>
        <v>0</v>
      </c>
      <c r="Q170" s="249">
        <f t="shared" si="75"/>
        <v>7</v>
      </c>
      <c r="R170" s="249" t="str">
        <f t="shared" si="70"/>
        <v/>
      </c>
    </row>
    <row r="171" spans="1:18" x14ac:dyDescent="0.2">
      <c r="A171" s="230">
        <v>1</v>
      </c>
      <c r="B171" s="248" t="str">
        <f t="shared" si="64"/>
        <v/>
      </c>
      <c r="C171" s="255" t="str">
        <f t="shared" si="65"/>
        <v/>
      </c>
      <c r="D171" s="254" t="str">
        <f t="shared" si="66"/>
        <v/>
      </c>
      <c r="E171" s="253" t="str">
        <f t="shared" si="67"/>
        <v/>
      </c>
      <c r="F171" s="220" t="str">
        <f t="shared" si="68"/>
        <v/>
      </c>
      <c r="G171" s="252"/>
      <c r="H171" s="251" t="str">
        <f t="shared" si="71"/>
        <v/>
      </c>
      <c r="I171" s="230" t="str">
        <f>IF(AND(L$3,$A16,$A16&lt;$B$1),INDEX($C$4:$C$30,MATCH(L$3+(L$3&gt;1)*$A16-(($B$1-1)*((L$3+$A16)&gt;$B$1)),$A$4:$A$31,)),"")</f>
        <v/>
      </c>
      <c r="J171" s="249" t="str">
        <f>IF(AND(L$3,$A16,$A16&lt;$B$1),INDEX($C$4:$C$30,MATCH(L$3+$A16-(L$3&gt;1)*(L$3+(L$3-2))+(($B$1-1)*(L$3+$A16-(L$3+(L$3-2))&lt;2)),$A$4:$A$31,)),"")</f>
        <v/>
      </c>
      <c r="K171" s="220">
        <v>8</v>
      </c>
      <c r="L171" s="250" t="str">
        <f t="shared" si="72"/>
        <v/>
      </c>
      <c r="M171" s="230" t="str">
        <f t="shared" si="73"/>
        <v/>
      </c>
      <c r="N171" s="249" t="str">
        <f t="shared" si="74"/>
        <v/>
      </c>
      <c r="P171" s="249" t="str">
        <f t="shared" si="69"/>
        <v>0</v>
      </c>
      <c r="Q171" s="249">
        <f t="shared" si="75"/>
        <v>8</v>
      </c>
      <c r="R171" s="249" t="str">
        <f t="shared" si="70"/>
        <v/>
      </c>
    </row>
    <row r="172" spans="1:18" x14ac:dyDescent="0.2">
      <c r="A172" s="230">
        <v>1</v>
      </c>
      <c r="B172" s="248" t="str">
        <f t="shared" si="64"/>
        <v/>
      </c>
      <c r="C172" s="255" t="str">
        <f t="shared" si="65"/>
        <v/>
      </c>
      <c r="D172" s="254" t="str">
        <f t="shared" si="66"/>
        <v/>
      </c>
      <c r="E172" s="253" t="str">
        <f t="shared" si="67"/>
        <v/>
      </c>
      <c r="F172" s="220" t="str">
        <f t="shared" si="68"/>
        <v/>
      </c>
      <c r="G172" s="252"/>
      <c r="H172" s="251" t="str">
        <f t="shared" si="71"/>
        <v/>
      </c>
      <c r="I172" s="230" t="str">
        <f>IF(AND(M$3,$A16,$A16&lt;$B$1),INDEX($C$4:$C$30,MATCH(M$3+(M$3&gt;1)*$A16-(($B$1-1)*((M$3+$A16)&gt;$B$1)),$A$4:$A$31,)),"")</f>
        <v/>
      </c>
      <c r="J172" s="249" t="str">
        <f>IF(AND(M$3,$A16,$A16&lt;$B$1),INDEX($C$4:$C$30,MATCH(M$3+$A16-(M$3&gt;1)*(M$3+(M$3-2))+(($B$1-1)*(M$3+$A16-(M$3+(M$3-2))&lt;2)),$A$4:$A$31,)),"")</f>
        <v/>
      </c>
      <c r="K172" s="220">
        <v>9</v>
      </c>
      <c r="L172" s="250" t="str">
        <f t="shared" si="72"/>
        <v/>
      </c>
      <c r="M172" s="230" t="str">
        <f t="shared" si="73"/>
        <v/>
      </c>
      <c r="N172" s="249" t="str">
        <f t="shared" si="74"/>
        <v/>
      </c>
      <c r="P172" s="249" t="str">
        <f t="shared" si="69"/>
        <v>0</v>
      </c>
      <c r="Q172" s="249">
        <f t="shared" si="75"/>
        <v>9</v>
      </c>
      <c r="R172" s="249" t="str">
        <f t="shared" si="70"/>
        <v/>
      </c>
    </row>
    <row r="173" spans="1:18" x14ac:dyDescent="0.2">
      <c r="A173" s="230">
        <v>1</v>
      </c>
      <c r="B173" s="248" t="str">
        <f t="shared" si="64"/>
        <v/>
      </c>
      <c r="C173" s="255" t="str">
        <f t="shared" si="65"/>
        <v/>
      </c>
      <c r="D173" s="254" t="str">
        <f t="shared" si="66"/>
        <v/>
      </c>
      <c r="E173" s="253" t="str">
        <f t="shared" si="67"/>
        <v/>
      </c>
      <c r="F173" s="220" t="str">
        <f t="shared" si="68"/>
        <v/>
      </c>
      <c r="G173" s="252"/>
      <c r="H173" s="251" t="str">
        <f t="shared" si="71"/>
        <v/>
      </c>
      <c r="I173" s="230" t="str">
        <f>IF(AND(N$3,$A16,$A16&lt;$B$1),INDEX($C$4:$C$30,MATCH(N$3+(N$3&gt;1)*$A16-(($B$1-1)*((N$3+$A16)&gt;$B$1)),$A$4:$A$31,)),"")</f>
        <v/>
      </c>
      <c r="J173" s="249" t="str">
        <f>IF(AND(N$3,$A16,$A16&lt;$B$1),INDEX($C$4:$C$30,MATCH(N$3+$A16-(N$3&gt;1)*(N$3+(N$3-2))+(($B$1-1)*(N$3+$A16-(N$3+(N$3-2))&lt;2)),$A$4:$A$31,)),"")</f>
        <v/>
      </c>
      <c r="K173" s="220">
        <v>10</v>
      </c>
      <c r="L173" s="250" t="str">
        <f t="shared" si="72"/>
        <v/>
      </c>
      <c r="M173" s="230" t="str">
        <f t="shared" si="73"/>
        <v/>
      </c>
      <c r="N173" s="249" t="str">
        <f t="shared" si="74"/>
        <v/>
      </c>
      <c r="P173" s="249" t="str">
        <f t="shared" si="69"/>
        <v>0</v>
      </c>
      <c r="Q173" s="249">
        <f t="shared" si="75"/>
        <v>10</v>
      </c>
      <c r="R173" s="249" t="str">
        <f t="shared" si="70"/>
        <v/>
      </c>
    </row>
    <row r="174" spans="1:18" x14ac:dyDescent="0.2">
      <c r="A174" s="230">
        <v>1</v>
      </c>
      <c r="B174" s="248" t="str">
        <f t="shared" si="64"/>
        <v/>
      </c>
      <c r="C174" s="255" t="str">
        <f t="shared" si="65"/>
        <v/>
      </c>
      <c r="D174" s="254" t="str">
        <f t="shared" si="66"/>
        <v/>
      </c>
      <c r="E174" s="253" t="str">
        <f t="shared" si="67"/>
        <v/>
      </c>
      <c r="F174" s="220" t="str">
        <f t="shared" si="68"/>
        <v/>
      </c>
      <c r="G174" s="252"/>
      <c r="H174" s="251" t="str">
        <f t="shared" si="71"/>
        <v/>
      </c>
      <c r="I174" s="230" t="str">
        <f>IF(AND(O$3,$A16,$A16&lt;$B$1),INDEX($C$4:$C$30,MATCH(O$3+(O$3&gt;1)*$A16-(($B$1-1)*((O$3+$A16)&gt;$B$1)),$A$4:$A$31,)),"")</f>
        <v/>
      </c>
      <c r="J174" s="249" t="str">
        <f>IF(AND(O$3,$A16,$A16&lt;$B$1),INDEX($C$4:$C$30,MATCH(O$3+$A16-(O$3&gt;1)*(O$3+(O$3-2))+(($B$1-1)*(O$3+$A16-(O$3+(O$3-2))&lt;2)),$A$4:$A$31,)),"")</f>
        <v/>
      </c>
      <c r="K174" s="220">
        <v>11</v>
      </c>
      <c r="L174" s="250" t="str">
        <f t="shared" si="72"/>
        <v/>
      </c>
      <c r="M174" s="230" t="str">
        <f t="shared" si="73"/>
        <v/>
      </c>
      <c r="N174" s="249" t="str">
        <f t="shared" si="74"/>
        <v/>
      </c>
      <c r="P174" s="249" t="str">
        <f t="shared" si="69"/>
        <v>0</v>
      </c>
      <c r="Q174" s="249">
        <f t="shared" si="75"/>
        <v>11</v>
      </c>
      <c r="R174" s="249" t="str">
        <f t="shared" si="70"/>
        <v/>
      </c>
    </row>
    <row r="175" spans="1:18" x14ac:dyDescent="0.2">
      <c r="A175" s="230">
        <v>1</v>
      </c>
      <c r="B175" s="248" t="str">
        <f t="shared" si="64"/>
        <v/>
      </c>
      <c r="C175" s="255" t="str">
        <f t="shared" si="65"/>
        <v/>
      </c>
      <c r="D175" s="254" t="str">
        <f t="shared" si="66"/>
        <v/>
      </c>
      <c r="E175" s="253" t="str">
        <f t="shared" si="67"/>
        <v/>
      </c>
      <c r="F175" s="220" t="str">
        <f t="shared" si="68"/>
        <v/>
      </c>
      <c r="G175" s="252"/>
      <c r="H175" s="251" t="str">
        <f t="shared" si="71"/>
        <v/>
      </c>
      <c r="I175" s="230" t="str">
        <f>IF(AND(P$3,$A16,$A16&lt;$B$1),INDEX($C$4:$C$30,MATCH(P$3+(P$3&gt;1)*$A16-(($B$1-1)*((P$3+$A16)&gt;$B$1)),$A$4:$A$31,)),"")</f>
        <v/>
      </c>
      <c r="J175" s="249" t="str">
        <f>IF(AND(P$3,$A16,$A16&lt;$B$1),INDEX($C$4:$C$30,MATCH(P$3+$A16-(P$3&gt;1)*(P$3+(P$3-2))+(($B$1-1)*(P$3+$A16-(P$3+(P$3-2))&lt;2)),$A$4:$A$31,)),"")</f>
        <v/>
      </c>
      <c r="K175" s="220">
        <v>12</v>
      </c>
      <c r="L175" s="250" t="str">
        <f t="shared" si="72"/>
        <v/>
      </c>
      <c r="M175" s="230" t="str">
        <f t="shared" si="73"/>
        <v/>
      </c>
      <c r="N175" s="249" t="str">
        <f t="shared" si="74"/>
        <v/>
      </c>
      <c r="P175" s="249" t="str">
        <f t="shared" si="69"/>
        <v>0</v>
      </c>
      <c r="Q175" s="249">
        <f t="shared" si="75"/>
        <v>12</v>
      </c>
      <c r="R175" s="249" t="str">
        <f t="shared" si="70"/>
        <v/>
      </c>
    </row>
    <row r="176" spans="1:18" x14ac:dyDescent="0.2">
      <c r="A176" s="246">
        <v>1</v>
      </c>
      <c r="B176" s="248" t="str">
        <f t="shared" si="64"/>
        <v/>
      </c>
      <c r="C176" s="247" t="str">
        <f t="shared" si="65"/>
        <v/>
      </c>
      <c r="D176" s="246" t="str">
        <f t="shared" si="66"/>
        <v/>
      </c>
      <c r="E176" s="239" t="str">
        <f t="shared" si="67"/>
        <v/>
      </c>
      <c r="F176" s="243" t="str">
        <f t="shared" si="68"/>
        <v/>
      </c>
      <c r="G176" s="245"/>
      <c r="H176" s="244" t="str">
        <f>IF(R18=0,"",R18)</f>
        <v/>
      </c>
      <c r="I176" s="246" t="str">
        <f>IF(AND(E$3,$A15,$A15&lt;$B$1),INDEX($C$4:$C$30,MATCH(E$3+(E$3&gt;1)*$A15-(($B$1-1)*((E$3+$A15)&gt;$B$1)),$A$4:$A$31,)),"")</f>
        <v/>
      </c>
      <c r="J176" s="239" t="str">
        <f>IF(AND(E$3,$A15,$A15&lt;$B$1),INDEX($C$4:$C$30,MATCH(E$3+$A15-(E$3&gt;1)*(E$3+(E$3-2))+(($B$1-1)*(E$3+$A15-(E$3+(E$3-2))&lt;2)),$A$4:$A$31,)),"")</f>
        <v/>
      </c>
      <c r="K176" s="243">
        <v>1</v>
      </c>
      <c r="L176" s="242" t="str">
        <f>IF(S18=0,"",S18)</f>
        <v/>
      </c>
      <c r="M176" s="246" t="str">
        <f>J176</f>
        <v/>
      </c>
      <c r="N176" s="239" t="str">
        <f>I176</f>
        <v/>
      </c>
      <c r="P176" s="239" t="str">
        <f t="shared" si="69"/>
        <v>0</v>
      </c>
      <c r="Q176" s="239">
        <f>IF(OR(D176="DESCANSA", E176="DESCANSA"),"0",1)</f>
        <v>1</v>
      </c>
      <c r="R176" s="239" t="str">
        <f t="shared" si="70"/>
        <v/>
      </c>
    </row>
    <row r="177" spans="1:18" x14ac:dyDescent="0.2">
      <c r="A177" s="246">
        <v>1</v>
      </c>
      <c r="B177" s="248" t="str">
        <f t="shared" si="64"/>
        <v/>
      </c>
      <c r="C177" s="247" t="str">
        <f t="shared" si="65"/>
        <v/>
      </c>
      <c r="D177" s="246" t="str">
        <f t="shared" si="66"/>
        <v/>
      </c>
      <c r="E177" s="239" t="str">
        <f t="shared" si="67"/>
        <v/>
      </c>
      <c r="F177" s="243" t="str">
        <f t="shared" si="68"/>
        <v/>
      </c>
      <c r="G177" s="245"/>
      <c r="H177" s="244" t="str">
        <f t="shared" ref="H177:H187" si="76">H176</f>
        <v/>
      </c>
      <c r="I177" s="246" t="str">
        <f>IF(AND(F$3,$A15,$A15&lt;$B$1),INDEX($C$4:$C$30,MATCH(F$3+(F$3&gt;1)*$A15-(($B$1-1)*((F$3+$A15)&gt;$B$1)),$A$4:$A$31,)),"")</f>
        <v/>
      </c>
      <c r="J177" s="239" t="str">
        <f>IF(AND(F$3,$A15,$A15&lt;$B$1),INDEX($C$4:$C$30,MATCH(F$3+$A15-(F$3&gt;1)*(F$3+(F$3-2))+(($B$1-1)*(F$3+$A15-(F$3+(F$3-2))&lt;2)),$A$4:$A$31,)),"")</f>
        <v/>
      </c>
      <c r="K177" s="243">
        <v>2</v>
      </c>
      <c r="L177" s="242" t="str">
        <f t="shared" ref="L177:L187" si="77">L176</f>
        <v/>
      </c>
      <c r="M177" s="246" t="str">
        <f t="shared" ref="M177:M187" si="78">I177</f>
        <v/>
      </c>
      <c r="N177" s="239" t="str">
        <f t="shared" ref="N177:N187" si="79">J177</f>
        <v/>
      </c>
      <c r="P177" s="239" t="str">
        <f t="shared" si="69"/>
        <v>0</v>
      </c>
      <c r="Q177" s="239">
        <f t="shared" ref="Q177:Q187" si="80">IF(OR(D177="DESCANSA", E177="DESCANSA"),Q176,Q176+1)</f>
        <v>2</v>
      </c>
      <c r="R177" s="239" t="str">
        <f t="shared" si="70"/>
        <v/>
      </c>
    </row>
    <row r="178" spans="1:18" x14ac:dyDescent="0.2">
      <c r="A178" s="246">
        <v>1</v>
      </c>
      <c r="B178" s="248" t="str">
        <f t="shared" si="64"/>
        <v/>
      </c>
      <c r="C178" s="247" t="str">
        <f t="shared" si="65"/>
        <v/>
      </c>
      <c r="D178" s="246" t="str">
        <f t="shared" si="66"/>
        <v/>
      </c>
      <c r="E178" s="239" t="str">
        <f t="shared" si="67"/>
        <v/>
      </c>
      <c r="F178" s="243" t="str">
        <f t="shared" si="68"/>
        <v/>
      </c>
      <c r="G178" s="245"/>
      <c r="H178" s="244" t="str">
        <f t="shared" si="76"/>
        <v/>
      </c>
      <c r="I178" s="246" t="str">
        <f>IF(AND(G$3,$A15,$A15&lt;$B$1),INDEX($C$4:$C$30,MATCH(G$3+(G$3&gt;1)*$A15-(($B$1-1)*((G$3+$A15)&gt;$B$1)),$A$4:$A$31,)),"")</f>
        <v/>
      </c>
      <c r="J178" s="239" t="str">
        <f>IF(AND(G$3,$A15,$A15&lt;$B$1),INDEX($C$4:$C$30,MATCH(G$3+$A15-(G$3&gt;1)*(G$3+(G$3-2))+(($B$1-1)*(G$3+$A15-(G$3+(G$3-2))&lt;2)),$A$4:$A$31,)),"")</f>
        <v/>
      </c>
      <c r="K178" s="243">
        <v>3</v>
      </c>
      <c r="L178" s="242" t="str">
        <f t="shared" si="77"/>
        <v/>
      </c>
      <c r="M178" s="246" t="str">
        <f t="shared" si="78"/>
        <v/>
      </c>
      <c r="N178" s="239" t="str">
        <f t="shared" si="79"/>
        <v/>
      </c>
      <c r="P178" s="239" t="str">
        <f t="shared" si="69"/>
        <v>0</v>
      </c>
      <c r="Q178" s="239">
        <f t="shared" si="80"/>
        <v>3</v>
      </c>
      <c r="R178" s="239" t="str">
        <f t="shared" si="70"/>
        <v/>
      </c>
    </row>
    <row r="179" spans="1:18" x14ac:dyDescent="0.2">
      <c r="A179" s="246">
        <v>1</v>
      </c>
      <c r="B179" s="248" t="str">
        <f t="shared" si="64"/>
        <v/>
      </c>
      <c r="C179" s="247" t="str">
        <f t="shared" si="65"/>
        <v/>
      </c>
      <c r="D179" s="246" t="str">
        <f t="shared" si="66"/>
        <v/>
      </c>
      <c r="E179" s="239" t="str">
        <f t="shared" si="67"/>
        <v/>
      </c>
      <c r="F179" s="243" t="str">
        <f t="shared" si="68"/>
        <v/>
      </c>
      <c r="G179" s="245"/>
      <c r="H179" s="244" t="str">
        <f t="shared" si="76"/>
        <v/>
      </c>
      <c r="I179" s="246" t="str">
        <f>IF(AND(H$3,$A15,$A15&lt;$B$1),INDEX($C$4:$C$30,MATCH(H$3+(H$3&gt;1)*$A15-(($B$1-1)*((H$3+$A15)&gt;$B$1)),$A$4:$A$31,)),"")</f>
        <v/>
      </c>
      <c r="J179" s="239" t="str">
        <f>IF(AND(H$3,$A15,$A15&lt;$B$1),INDEX($C$4:$C$30,MATCH(H$3+$A15-(H$3&gt;1)*(H$3+(H$3-2))+(($B$1-1)*(H$3+$A15-(H$3+(H$3-2))&lt;2)),$A$4:$A$31,)),"")</f>
        <v/>
      </c>
      <c r="K179" s="243">
        <v>4</v>
      </c>
      <c r="L179" s="242" t="str">
        <f t="shared" si="77"/>
        <v/>
      </c>
      <c r="M179" s="246" t="str">
        <f t="shared" si="78"/>
        <v/>
      </c>
      <c r="N179" s="239" t="str">
        <f t="shared" si="79"/>
        <v/>
      </c>
      <c r="P179" s="239" t="str">
        <f t="shared" si="69"/>
        <v>0</v>
      </c>
      <c r="Q179" s="239">
        <f t="shared" si="80"/>
        <v>4</v>
      </c>
      <c r="R179" s="239" t="str">
        <f t="shared" si="70"/>
        <v/>
      </c>
    </row>
    <row r="180" spans="1:18" x14ac:dyDescent="0.2">
      <c r="A180" s="246">
        <v>1</v>
      </c>
      <c r="B180" s="248" t="str">
        <f t="shared" si="64"/>
        <v/>
      </c>
      <c r="C180" s="247" t="str">
        <f t="shared" si="65"/>
        <v/>
      </c>
      <c r="D180" s="246" t="str">
        <f t="shared" si="66"/>
        <v/>
      </c>
      <c r="E180" s="239" t="str">
        <f t="shared" si="67"/>
        <v/>
      </c>
      <c r="F180" s="243" t="str">
        <f t="shared" si="68"/>
        <v/>
      </c>
      <c r="G180" s="245"/>
      <c r="H180" s="244" t="str">
        <f t="shared" si="76"/>
        <v/>
      </c>
      <c r="I180" s="246" t="str">
        <f>IF(AND(I$3,$A15,$A15&lt;$B$1),INDEX($C$4:$C$30,MATCH(I$3+(I$3&gt;1)*$A15-(($B$1-1)*((I$3+$A15)&gt;$B$1)),$A$4:$A$31,)),"")</f>
        <v/>
      </c>
      <c r="J180" s="239" t="str">
        <f>IF(AND(I$3,$A15,$A15&lt;$B$1),INDEX($C$4:$C$30,MATCH(I$3+$A15-(I$3&gt;1)*(I$3+(I$3-2))+(($B$1-1)*(I$3+$A15-(I$3+(I$3-2))&lt;2)),$A$4:$A$31,)),"")</f>
        <v/>
      </c>
      <c r="K180" s="243">
        <v>5</v>
      </c>
      <c r="L180" s="242" t="str">
        <f t="shared" si="77"/>
        <v/>
      </c>
      <c r="M180" s="246" t="str">
        <f t="shared" si="78"/>
        <v/>
      </c>
      <c r="N180" s="239" t="str">
        <f t="shared" si="79"/>
        <v/>
      </c>
      <c r="P180" s="239" t="str">
        <f t="shared" si="69"/>
        <v>0</v>
      </c>
      <c r="Q180" s="239">
        <f t="shared" si="80"/>
        <v>5</v>
      </c>
      <c r="R180" s="239" t="str">
        <f t="shared" si="70"/>
        <v/>
      </c>
    </row>
    <row r="181" spans="1:18" x14ac:dyDescent="0.2">
      <c r="A181" s="246">
        <v>1</v>
      </c>
      <c r="B181" s="248" t="str">
        <f t="shared" si="64"/>
        <v/>
      </c>
      <c r="C181" s="247" t="str">
        <f t="shared" si="65"/>
        <v/>
      </c>
      <c r="D181" s="246" t="str">
        <f t="shared" si="66"/>
        <v/>
      </c>
      <c r="E181" s="239" t="str">
        <f t="shared" si="67"/>
        <v/>
      </c>
      <c r="F181" s="243" t="str">
        <f t="shared" si="68"/>
        <v/>
      </c>
      <c r="G181" s="245"/>
      <c r="H181" s="244" t="str">
        <f t="shared" si="76"/>
        <v/>
      </c>
      <c r="I181" s="246" t="str">
        <f>IF(AND(J$3,$A15,$A15&lt;$B$1),INDEX($C$4:$C$30,MATCH(J$3+(J$3&gt;1)*$A15-(($B$1-1)*((J$3+$A15)&gt;$B$1)),$A$4:$A$31,)),"")</f>
        <v/>
      </c>
      <c r="J181" s="239" t="str">
        <f>IF(AND(J$3,$A15,$A15&lt;$B$1),INDEX($C$4:$C$30,MATCH(J$3+$A15-(J$3&gt;1)*(J$3+(J$3-2))+(($B$1-1)*(J$3+$A15-(J$3+(J$3-2))&lt;2)),$A$4:$A$31,)),"")</f>
        <v/>
      </c>
      <c r="K181" s="243">
        <v>6</v>
      </c>
      <c r="L181" s="242" t="str">
        <f t="shared" si="77"/>
        <v/>
      </c>
      <c r="M181" s="246" t="str">
        <f t="shared" si="78"/>
        <v/>
      </c>
      <c r="N181" s="239" t="str">
        <f t="shared" si="79"/>
        <v/>
      </c>
      <c r="P181" s="239" t="str">
        <f t="shared" si="69"/>
        <v>0</v>
      </c>
      <c r="Q181" s="239">
        <f t="shared" si="80"/>
        <v>6</v>
      </c>
      <c r="R181" s="239" t="str">
        <f t="shared" si="70"/>
        <v/>
      </c>
    </row>
    <row r="182" spans="1:18" x14ac:dyDescent="0.2">
      <c r="A182" s="246">
        <v>1</v>
      </c>
      <c r="B182" s="248" t="str">
        <f t="shared" si="64"/>
        <v/>
      </c>
      <c r="C182" s="247" t="str">
        <f t="shared" si="65"/>
        <v/>
      </c>
      <c r="D182" s="246" t="str">
        <f t="shared" si="66"/>
        <v/>
      </c>
      <c r="E182" s="239" t="str">
        <f t="shared" si="67"/>
        <v/>
      </c>
      <c r="F182" s="243" t="str">
        <f t="shared" si="68"/>
        <v/>
      </c>
      <c r="G182" s="245"/>
      <c r="H182" s="244" t="str">
        <f t="shared" si="76"/>
        <v/>
      </c>
      <c r="I182" s="246" t="str">
        <f>IF(AND(K$3,$A15,$A15&lt;$B$1),INDEX($C$4:$C$30,MATCH(K$3+(K$3&gt;1)*$A15-(($B$1-1)*((K$3+$A15)&gt;$B$1)),$A$4:$A$31,)),"")</f>
        <v/>
      </c>
      <c r="J182" s="239" t="str">
        <f>IF(AND(K$3,$A15,$A15&lt;$B$1),INDEX($C$4:$C$30,MATCH(K$3+$A15-(K$3&gt;1)*(K$3+(K$3-2))+(($B$1-1)*(K$3+$A15-(K$3+(K$3-2))&lt;2)),$A$4:$A$31,)),"")</f>
        <v/>
      </c>
      <c r="K182" s="243">
        <v>7</v>
      </c>
      <c r="L182" s="242" t="str">
        <f t="shared" si="77"/>
        <v/>
      </c>
      <c r="M182" s="246" t="str">
        <f t="shared" si="78"/>
        <v/>
      </c>
      <c r="N182" s="239" t="str">
        <f t="shared" si="79"/>
        <v/>
      </c>
      <c r="P182" s="239" t="str">
        <f t="shared" si="69"/>
        <v>0</v>
      </c>
      <c r="Q182" s="239">
        <f t="shared" si="80"/>
        <v>7</v>
      </c>
      <c r="R182" s="239" t="str">
        <f t="shared" si="70"/>
        <v/>
      </c>
    </row>
    <row r="183" spans="1:18" x14ac:dyDescent="0.2">
      <c r="A183" s="246">
        <v>1</v>
      </c>
      <c r="B183" s="248" t="str">
        <f t="shared" si="64"/>
        <v/>
      </c>
      <c r="C183" s="247" t="str">
        <f t="shared" si="65"/>
        <v/>
      </c>
      <c r="D183" s="246" t="str">
        <f t="shared" si="66"/>
        <v/>
      </c>
      <c r="E183" s="239" t="str">
        <f t="shared" si="67"/>
        <v/>
      </c>
      <c r="F183" s="243" t="str">
        <f t="shared" si="68"/>
        <v/>
      </c>
      <c r="G183" s="245"/>
      <c r="H183" s="244" t="str">
        <f t="shared" si="76"/>
        <v/>
      </c>
      <c r="I183" s="246" t="str">
        <f>IF(AND(L$3,$A15,$A15&lt;$B$1),INDEX($C$4:$C$30,MATCH(L$3+(L$3&gt;1)*$A15-(($B$1-1)*((L$3+$A15)&gt;$B$1)),$A$4:$A$31,)),"")</f>
        <v/>
      </c>
      <c r="J183" s="239" t="str">
        <f>IF(AND(L$3,$A15,$A15&lt;$B$1),INDEX($C$4:$C$30,MATCH(L$3+$A15-(L$3&gt;1)*(L$3+(L$3-2))+(($B$1-1)*(L$3+$A15-(L$3+(L$3-2))&lt;2)),$A$4:$A$31,)),"")</f>
        <v/>
      </c>
      <c r="K183" s="243">
        <v>8</v>
      </c>
      <c r="L183" s="242" t="str">
        <f t="shared" si="77"/>
        <v/>
      </c>
      <c r="M183" s="246" t="str">
        <f t="shared" si="78"/>
        <v/>
      </c>
      <c r="N183" s="239" t="str">
        <f t="shared" si="79"/>
        <v/>
      </c>
      <c r="P183" s="239" t="str">
        <f t="shared" si="69"/>
        <v>0</v>
      </c>
      <c r="Q183" s="239">
        <f t="shared" si="80"/>
        <v>8</v>
      </c>
      <c r="R183" s="239" t="str">
        <f t="shared" si="70"/>
        <v/>
      </c>
    </row>
    <row r="184" spans="1:18" x14ac:dyDescent="0.2">
      <c r="A184" s="246">
        <v>1</v>
      </c>
      <c r="B184" s="248" t="str">
        <f t="shared" si="64"/>
        <v/>
      </c>
      <c r="C184" s="247" t="str">
        <f t="shared" si="65"/>
        <v/>
      </c>
      <c r="D184" s="246" t="str">
        <f t="shared" si="66"/>
        <v/>
      </c>
      <c r="E184" s="239" t="str">
        <f t="shared" si="67"/>
        <v/>
      </c>
      <c r="F184" s="243" t="str">
        <f t="shared" si="68"/>
        <v/>
      </c>
      <c r="G184" s="245"/>
      <c r="H184" s="244" t="str">
        <f t="shared" si="76"/>
        <v/>
      </c>
      <c r="I184" s="246" t="str">
        <f>IF(AND(M$3,$A15,$A15&lt;$B$1),INDEX($C$4:$C$30,MATCH(M$3+(M$3&gt;1)*$A15-(($B$1-1)*((M$3+$A15)&gt;$B$1)),$A$4:$A$31,)),"")</f>
        <v/>
      </c>
      <c r="J184" s="239" t="str">
        <f>IF(AND(M$3,$A15,$A15&lt;$B$1),INDEX($C$4:$C$30,MATCH(M$3+$A15-(M$3&gt;1)*(M$3+(M$3-2))+(($B$1-1)*(M$3+$A15-(M$3+(M$3-2))&lt;2)),$A$4:$A$31,)),"")</f>
        <v/>
      </c>
      <c r="K184" s="243">
        <v>9</v>
      </c>
      <c r="L184" s="242" t="str">
        <f t="shared" si="77"/>
        <v/>
      </c>
      <c r="M184" s="246" t="str">
        <f t="shared" si="78"/>
        <v/>
      </c>
      <c r="N184" s="239" t="str">
        <f t="shared" si="79"/>
        <v/>
      </c>
      <c r="P184" s="239" t="str">
        <f t="shared" si="69"/>
        <v>0</v>
      </c>
      <c r="Q184" s="239">
        <f t="shared" si="80"/>
        <v>9</v>
      </c>
      <c r="R184" s="239" t="str">
        <f t="shared" si="70"/>
        <v/>
      </c>
    </row>
    <row r="185" spans="1:18" x14ac:dyDescent="0.2">
      <c r="A185" s="246">
        <v>1</v>
      </c>
      <c r="B185" s="248" t="str">
        <f t="shared" si="64"/>
        <v/>
      </c>
      <c r="C185" s="247" t="str">
        <f t="shared" si="65"/>
        <v/>
      </c>
      <c r="D185" s="246" t="str">
        <f t="shared" si="66"/>
        <v/>
      </c>
      <c r="E185" s="239" t="str">
        <f t="shared" si="67"/>
        <v/>
      </c>
      <c r="F185" s="243" t="str">
        <f t="shared" si="68"/>
        <v/>
      </c>
      <c r="G185" s="245"/>
      <c r="H185" s="244" t="str">
        <f t="shared" si="76"/>
        <v/>
      </c>
      <c r="I185" s="246" t="str">
        <f>IF(AND(N$3,$A15,$A15&lt;$B$1),INDEX($C$4:$C$30,MATCH(N$3+(N$3&gt;1)*$A15-(($B$1-1)*((N$3+$A15)&gt;$B$1)),$A$4:$A$31,)),"")</f>
        <v/>
      </c>
      <c r="J185" s="239" t="str">
        <f>IF(AND(N$3,$A15,$A15&lt;$B$1),INDEX($C$4:$C$30,MATCH(N$3+$A15-(N$3&gt;1)*(N$3+(N$3-2))+(($B$1-1)*(N$3+$A15-(N$3+(N$3-2))&lt;2)),$A$4:$A$31,)),"")</f>
        <v/>
      </c>
      <c r="K185" s="243">
        <v>10</v>
      </c>
      <c r="L185" s="242" t="str">
        <f t="shared" si="77"/>
        <v/>
      </c>
      <c r="M185" s="246" t="str">
        <f t="shared" si="78"/>
        <v/>
      </c>
      <c r="N185" s="239" t="str">
        <f t="shared" si="79"/>
        <v/>
      </c>
      <c r="P185" s="239" t="str">
        <f t="shared" si="69"/>
        <v>0</v>
      </c>
      <c r="Q185" s="239">
        <f t="shared" si="80"/>
        <v>10</v>
      </c>
      <c r="R185" s="239" t="str">
        <f t="shared" si="70"/>
        <v/>
      </c>
    </row>
    <row r="186" spans="1:18" x14ac:dyDescent="0.2">
      <c r="A186" s="246">
        <v>1</v>
      </c>
      <c r="B186" s="248" t="str">
        <f t="shared" si="64"/>
        <v/>
      </c>
      <c r="C186" s="247" t="str">
        <f t="shared" si="65"/>
        <v/>
      </c>
      <c r="D186" s="246" t="str">
        <f t="shared" si="66"/>
        <v/>
      </c>
      <c r="E186" s="239" t="str">
        <f t="shared" si="67"/>
        <v/>
      </c>
      <c r="F186" s="243" t="str">
        <f t="shared" si="68"/>
        <v/>
      </c>
      <c r="G186" s="245"/>
      <c r="H186" s="244" t="str">
        <f t="shared" si="76"/>
        <v/>
      </c>
      <c r="I186" s="246" t="str">
        <f>IF(AND(O$3,$A15,$A15&lt;$B$1),INDEX($C$4:$C$30,MATCH(O$3+(O$3&gt;1)*$A15-(($B$1-1)*((O$3+$A15)&gt;$B$1)),$A$4:$A$31,)),"")</f>
        <v/>
      </c>
      <c r="J186" s="239" t="str">
        <f>IF(AND(O$3,$A15,$A15&lt;$B$1),INDEX($C$4:$C$30,MATCH(O$3+$A15-(O$3&gt;1)*(O$3+(O$3-2))+(($B$1-1)*(O$3+$A15-(O$3+(O$3-2))&lt;2)),$A$4:$A$31,)),"")</f>
        <v/>
      </c>
      <c r="K186" s="243">
        <v>11</v>
      </c>
      <c r="L186" s="242" t="str">
        <f t="shared" si="77"/>
        <v/>
      </c>
      <c r="M186" s="246" t="str">
        <f t="shared" si="78"/>
        <v/>
      </c>
      <c r="N186" s="239" t="str">
        <f t="shared" si="79"/>
        <v/>
      </c>
      <c r="P186" s="239" t="str">
        <f t="shared" si="69"/>
        <v>0</v>
      </c>
      <c r="Q186" s="239">
        <f t="shared" si="80"/>
        <v>11</v>
      </c>
      <c r="R186" s="239" t="str">
        <f t="shared" si="70"/>
        <v/>
      </c>
    </row>
    <row r="187" spans="1:18" x14ac:dyDescent="0.2">
      <c r="A187" s="246">
        <v>1</v>
      </c>
      <c r="B187" s="248" t="str">
        <f t="shared" si="64"/>
        <v/>
      </c>
      <c r="C187" s="247" t="str">
        <f t="shared" si="65"/>
        <v/>
      </c>
      <c r="D187" s="246" t="str">
        <f t="shared" si="66"/>
        <v/>
      </c>
      <c r="E187" s="239" t="str">
        <f t="shared" si="67"/>
        <v/>
      </c>
      <c r="F187" s="243" t="str">
        <f t="shared" si="68"/>
        <v/>
      </c>
      <c r="G187" s="245"/>
      <c r="H187" s="244" t="str">
        <f t="shared" si="76"/>
        <v/>
      </c>
      <c r="I187" s="246" t="str">
        <f>IF(AND(P$3,$A15,$A15&lt;$B$1),INDEX($C$4:$C$30,MATCH(P$3+(P$3&gt;1)*$A15-(($B$1-1)*((P$3+$A15)&gt;$B$1)),$A$4:$A$31,)),"")</f>
        <v/>
      </c>
      <c r="J187" s="239" t="str">
        <f>IF(AND(P$3,$A15,$A15&lt;$B$1),INDEX($C$4:$C$30,MATCH(P$3+$A15-(P$3&gt;1)*(P$3+(P$3-2))+(($B$1-1)*(P$3+$A15-(P$3+(P$3-2))&lt;2)),$A$4:$A$31,)),"")</f>
        <v/>
      </c>
      <c r="K187" s="243">
        <v>12</v>
      </c>
      <c r="L187" s="242" t="str">
        <f t="shared" si="77"/>
        <v/>
      </c>
      <c r="M187" s="246" t="str">
        <f t="shared" si="78"/>
        <v/>
      </c>
      <c r="N187" s="239" t="str">
        <f t="shared" si="79"/>
        <v/>
      </c>
      <c r="P187" s="239" t="str">
        <f t="shared" si="69"/>
        <v>0</v>
      </c>
      <c r="Q187" s="239">
        <f t="shared" si="80"/>
        <v>12</v>
      </c>
      <c r="R187" s="239" t="str">
        <f t="shared" si="70"/>
        <v/>
      </c>
    </row>
    <row r="188" spans="1:18" x14ac:dyDescent="0.2">
      <c r="A188" s="230">
        <v>1</v>
      </c>
      <c r="B188" s="248" t="str">
        <f t="shared" si="64"/>
        <v/>
      </c>
      <c r="C188" s="255" t="str">
        <f t="shared" si="65"/>
        <v/>
      </c>
      <c r="D188" s="254" t="str">
        <f t="shared" si="66"/>
        <v/>
      </c>
      <c r="E188" s="253" t="str">
        <f t="shared" si="67"/>
        <v/>
      </c>
      <c r="F188" s="220" t="str">
        <f t="shared" si="68"/>
        <v/>
      </c>
      <c r="G188" s="252"/>
      <c r="H188" s="251" t="str">
        <f>IF(R19=0,"",R19)</f>
        <v/>
      </c>
      <c r="I188" s="230" t="str">
        <f>IF(AND(E$3,$A14,$A14&lt;$B$1),INDEX($C$4:$C$30,MATCH(E$3+(E$3&gt;1)*$A14-(($B$1-1)*((E$3+$A14)&gt;$B$1)),$A$4:$A$31,)),"")</f>
        <v/>
      </c>
      <c r="J188" s="249" t="str">
        <f>IF(AND(E$3,$A14,$A14&lt;$B$1),INDEX($C$4:$C$30,MATCH(E$3+$A14-(E$3&gt;1)*(E$3+(E$3-2))+(($B$1-1)*(E$3+$A14-(E$3+(E$3-2))&lt;2)),$A$4:$A$31,)),"")</f>
        <v/>
      </c>
      <c r="K188" s="220">
        <v>1</v>
      </c>
      <c r="L188" s="250" t="str">
        <f>IF(S19=0,"",S19)</f>
        <v/>
      </c>
      <c r="M188" s="230" t="str">
        <f>J188</f>
        <v/>
      </c>
      <c r="N188" s="249" t="str">
        <f>I188</f>
        <v/>
      </c>
      <c r="P188" s="249" t="str">
        <f t="shared" si="69"/>
        <v>0</v>
      </c>
      <c r="Q188" s="249">
        <f>IF(OR(D188="DESCANSA", E188="DESCANSA"),"0",1)</f>
        <v>1</v>
      </c>
      <c r="R188" s="249" t="str">
        <f t="shared" si="70"/>
        <v/>
      </c>
    </row>
    <row r="189" spans="1:18" x14ac:dyDescent="0.2">
      <c r="A189" s="230">
        <v>1</v>
      </c>
      <c r="B189" s="248" t="str">
        <f t="shared" si="64"/>
        <v/>
      </c>
      <c r="C189" s="255" t="str">
        <f t="shared" si="65"/>
        <v/>
      </c>
      <c r="D189" s="254" t="str">
        <f t="shared" si="66"/>
        <v/>
      </c>
      <c r="E189" s="253" t="str">
        <f t="shared" si="67"/>
        <v/>
      </c>
      <c r="F189" s="220" t="str">
        <f t="shared" si="68"/>
        <v/>
      </c>
      <c r="G189" s="252"/>
      <c r="H189" s="251" t="str">
        <f t="shared" ref="H189:H199" si="81">H188</f>
        <v/>
      </c>
      <c r="I189" s="230" t="str">
        <f>IF(AND(F$3,$A14,$A14&lt;$B$1),INDEX($C$4:$C$30,MATCH(F$3+(F$3&gt;1)*$A14-(($B$1-1)*((F$3+$A14)&gt;$B$1)),$A$4:$A$31,)),"")</f>
        <v/>
      </c>
      <c r="J189" s="249" t="str">
        <f>IF(AND(F$3,$A14,$A14&lt;$B$1),INDEX($C$4:$C$30,MATCH(F$3+$A14-(F$3&gt;1)*(F$3+(F$3-2))+(($B$1-1)*(F$3+$A14-(F$3+(F$3-2))&lt;2)),$A$4:$A$31,)),"")</f>
        <v/>
      </c>
      <c r="K189" s="220">
        <v>2</v>
      </c>
      <c r="L189" s="250" t="str">
        <f t="shared" ref="L189:L199" si="82">L188</f>
        <v/>
      </c>
      <c r="M189" s="230" t="str">
        <f t="shared" ref="M189:M199" si="83">I189</f>
        <v/>
      </c>
      <c r="N189" s="249" t="str">
        <f t="shared" ref="N189:N199" si="84">J189</f>
        <v/>
      </c>
      <c r="P189" s="249" t="str">
        <f t="shared" si="69"/>
        <v>0</v>
      </c>
      <c r="Q189" s="249">
        <f t="shared" ref="Q189:Q199" si="85">IF(OR(D189="DESCANSA", E189="DESCANSA"),Q188,Q188+1)</f>
        <v>2</v>
      </c>
      <c r="R189" s="249" t="str">
        <f t="shared" si="70"/>
        <v/>
      </c>
    </row>
    <row r="190" spans="1:18" x14ac:dyDescent="0.2">
      <c r="A190" s="230">
        <v>1</v>
      </c>
      <c r="B190" s="248" t="str">
        <f t="shared" si="64"/>
        <v/>
      </c>
      <c r="C190" s="255" t="str">
        <f t="shared" si="65"/>
        <v/>
      </c>
      <c r="D190" s="254" t="str">
        <f t="shared" si="66"/>
        <v/>
      </c>
      <c r="E190" s="253" t="str">
        <f t="shared" si="67"/>
        <v/>
      </c>
      <c r="F190" s="220" t="str">
        <f t="shared" si="68"/>
        <v/>
      </c>
      <c r="G190" s="252"/>
      <c r="H190" s="251" t="str">
        <f t="shared" si="81"/>
        <v/>
      </c>
      <c r="I190" s="230" t="str">
        <f>IF(AND(G$3,$A14,$A14&lt;$B$1),INDEX($C$4:$C$30,MATCH(G$3+(G$3&gt;1)*$A14-(($B$1-1)*((G$3+$A14)&gt;$B$1)),$A$4:$A$31,)),"")</f>
        <v/>
      </c>
      <c r="J190" s="249" t="str">
        <f>IF(AND(G$3,$A14,$A14&lt;$B$1),INDEX($C$4:$C$30,MATCH(G$3+$A14-(G$3&gt;1)*(G$3+(G$3-2))+(($B$1-1)*(G$3+$A14-(G$3+(G$3-2))&lt;2)),$A$4:$A$31,)),"")</f>
        <v/>
      </c>
      <c r="K190" s="220">
        <v>3</v>
      </c>
      <c r="L190" s="250" t="str">
        <f t="shared" si="82"/>
        <v/>
      </c>
      <c r="M190" s="230" t="str">
        <f t="shared" si="83"/>
        <v/>
      </c>
      <c r="N190" s="249" t="str">
        <f t="shared" si="84"/>
        <v/>
      </c>
      <c r="P190" s="249" t="str">
        <f t="shared" si="69"/>
        <v>0</v>
      </c>
      <c r="Q190" s="249">
        <f t="shared" si="85"/>
        <v>3</v>
      </c>
      <c r="R190" s="249" t="str">
        <f t="shared" si="70"/>
        <v/>
      </c>
    </row>
    <row r="191" spans="1:18" x14ac:dyDescent="0.2">
      <c r="A191" s="230">
        <v>1</v>
      </c>
      <c r="B191" s="248" t="str">
        <f t="shared" si="64"/>
        <v/>
      </c>
      <c r="C191" s="255" t="str">
        <f t="shared" si="65"/>
        <v/>
      </c>
      <c r="D191" s="254" t="str">
        <f t="shared" si="66"/>
        <v/>
      </c>
      <c r="E191" s="253" t="str">
        <f t="shared" si="67"/>
        <v/>
      </c>
      <c r="F191" s="220" t="str">
        <f t="shared" si="68"/>
        <v/>
      </c>
      <c r="G191" s="252"/>
      <c r="H191" s="251" t="str">
        <f t="shared" si="81"/>
        <v/>
      </c>
      <c r="I191" s="230" t="str">
        <f>IF(AND(H$3,$A14,$A14&lt;$B$1),INDEX($C$4:$C$30,MATCH(H$3+(H$3&gt;1)*$A14-(($B$1-1)*((H$3+$A14)&gt;$B$1)),$A$4:$A$31,)),"")</f>
        <v/>
      </c>
      <c r="J191" s="249" t="str">
        <f>IF(AND(H$3,$A14,$A14&lt;$B$1),INDEX($C$4:$C$30,MATCH(H$3+$A14-(H$3&gt;1)*(H$3+(H$3-2))+(($B$1-1)*(H$3+$A14-(H$3+(H$3-2))&lt;2)),$A$4:$A$31,)),"")</f>
        <v/>
      </c>
      <c r="K191" s="220">
        <v>4</v>
      </c>
      <c r="L191" s="250" t="str">
        <f t="shared" si="82"/>
        <v/>
      </c>
      <c r="M191" s="230" t="str">
        <f t="shared" si="83"/>
        <v/>
      </c>
      <c r="N191" s="249" t="str">
        <f t="shared" si="84"/>
        <v/>
      </c>
      <c r="P191" s="249" t="str">
        <f t="shared" si="69"/>
        <v>0</v>
      </c>
      <c r="Q191" s="249">
        <f t="shared" si="85"/>
        <v>4</v>
      </c>
      <c r="R191" s="249" t="str">
        <f t="shared" si="70"/>
        <v/>
      </c>
    </row>
    <row r="192" spans="1:18" x14ac:dyDescent="0.2">
      <c r="A192" s="230">
        <v>1</v>
      </c>
      <c r="B192" s="248" t="str">
        <f t="shared" si="64"/>
        <v/>
      </c>
      <c r="C192" s="255" t="str">
        <f t="shared" si="65"/>
        <v/>
      </c>
      <c r="D192" s="254" t="str">
        <f t="shared" si="66"/>
        <v/>
      </c>
      <c r="E192" s="253" t="str">
        <f t="shared" si="67"/>
        <v/>
      </c>
      <c r="F192" s="220" t="str">
        <f t="shared" si="68"/>
        <v/>
      </c>
      <c r="G192" s="252"/>
      <c r="H192" s="251" t="str">
        <f t="shared" si="81"/>
        <v/>
      </c>
      <c r="I192" s="230" t="str">
        <f>IF(AND(I$3,$A14,$A14&lt;$B$1),INDEX($C$4:$C$30,MATCH(I$3+(I$3&gt;1)*$A14-(($B$1-1)*((I$3+$A14)&gt;$B$1)),$A$4:$A$31,)),"")</f>
        <v/>
      </c>
      <c r="J192" s="249" t="str">
        <f>IF(AND(I$3,$A14,$A14&lt;$B$1),INDEX($C$4:$C$30,MATCH(I$3+$A14-(I$3&gt;1)*(I$3+(I$3-2))+(($B$1-1)*(I$3+$A14-(I$3+(I$3-2))&lt;2)),$A$4:$A$31,)),"")</f>
        <v/>
      </c>
      <c r="K192" s="220">
        <v>5</v>
      </c>
      <c r="L192" s="250" t="str">
        <f t="shared" si="82"/>
        <v/>
      </c>
      <c r="M192" s="230" t="str">
        <f t="shared" si="83"/>
        <v/>
      </c>
      <c r="N192" s="249" t="str">
        <f t="shared" si="84"/>
        <v/>
      </c>
      <c r="P192" s="249" t="str">
        <f t="shared" si="69"/>
        <v>0</v>
      </c>
      <c r="Q192" s="249">
        <f t="shared" si="85"/>
        <v>5</v>
      </c>
      <c r="R192" s="249" t="str">
        <f t="shared" si="70"/>
        <v/>
      </c>
    </row>
    <row r="193" spans="1:18" x14ac:dyDescent="0.2">
      <c r="A193" s="230">
        <v>1</v>
      </c>
      <c r="B193" s="248" t="str">
        <f t="shared" si="64"/>
        <v/>
      </c>
      <c r="C193" s="255" t="str">
        <f t="shared" si="65"/>
        <v/>
      </c>
      <c r="D193" s="254" t="str">
        <f t="shared" si="66"/>
        <v/>
      </c>
      <c r="E193" s="253" t="str">
        <f t="shared" si="67"/>
        <v/>
      </c>
      <c r="F193" s="220" t="str">
        <f t="shared" si="68"/>
        <v/>
      </c>
      <c r="G193" s="252"/>
      <c r="H193" s="251" t="str">
        <f t="shared" si="81"/>
        <v/>
      </c>
      <c r="I193" s="230" t="str">
        <f>IF(AND(J$3,$A14,$A14&lt;$B$1),INDEX($C$4:$C$30,MATCH(J$3+(J$3&gt;1)*$A14-(($B$1-1)*((J$3+$A14)&gt;$B$1)),$A$4:$A$31,)),"")</f>
        <v/>
      </c>
      <c r="J193" s="249" t="str">
        <f>IF(AND(J$3,$A14,$A14&lt;$B$1),INDEX($C$4:$C$30,MATCH(J$3+$A14-(J$3&gt;1)*(J$3+(J$3-2))+(($B$1-1)*(J$3+$A14-(J$3+(J$3-2))&lt;2)),$A$4:$A$31,)),"")</f>
        <v/>
      </c>
      <c r="K193" s="220">
        <v>6</v>
      </c>
      <c r="L193" s="250" t="str">
        <f t="shared" si="82"/>
        <v/>
      </c>
      <c r="M193" s="230" t="str">
        <f t="shared" si="83"/>
        <v/>
      </c>
      <c r="N193" s="249" t="str">
        <f t="shared" si="84"/>
        <v/>
      </c>
      <c r="P193" s="249" t="str">
        <f t="shared" si="69"/>
        <v>0</v>
      </c>
      <c r="Q193" s="249">
        <f t="shared" si="85"/>
        <v>6</v>
      </c>
      <c r="R193" s="249" t="str">
        <f t="shared" si="70"/>
        <v/>
      </c>
    </row>
    <row r="194" spans="1:18" x14ac:dyDescent="0.2">
      <c r="A194" s="230">
        <v>1</v>
      </c>
      <c r="B194" s="248" t="str">
        <f t="shared" si="64"/>
        <v/>
      </c>
      <c r="C194" s="255" t="str">
        <f t="shared" si="65"/>
        <v/>
      </c>
      <c r="D194" s="254" t="str">
        <f t="shared" si="66"/>
        <v/>
      </c>
      <c r="E194" s="253" t="str">
        <f t="shared" si="67"/>
        <v/>
      </c>
      <c r="F194" s="220" t="str">
        <f t="shared" si="68"/>
        <v/>
      </c>
      <c r="G194" s="252"/>
      <c r="H194" s="251" t="str">
        <f t="shared" si="81"/>
        <v/>
      </c>
      <c r="I194" s="230" t="str">
        <f>IF(AND(K$3,$A14,$A14&lt;$B$1),INDEX($C$4:$C$30,MATCH(K$3+(K$3&gt;1)*$A14-(($B$1-1)*((K$3+$A14)&gt;$B$1)),$A$4:$A$31,)),"")</f>
        <v/>
      </c>
      <c r="J194" s="249" t="str">
        <f>IF(AND(K$3,$A14,$A14&lt;$B$1),INDEX($C$4:$C$30,MATCH(K$3+$A14-(K$3&gt;1)*(K$3+(K$3-2))+(($B$1-1)*(K$3+$A14-(K$3+(K$3-2))&lt;2)),$A$4:$A$31,)),"")</f>
        <v/>
      </c>
      <c r="K194" s="220">
        <v>7</v>
      </c>
      <c r="L194" s="250" t="str">
        <f t="shared" si="82"/>
        <v/>
      </c>
      <c r="M194" s="230" t="str">
        <f t="shared" si="83"/>
        <v/>
      </c>
      <c r="N194" s="249" t="str">
        <f t="shared" si="84"/>
        <v/>
      </c>
      <c r="P194" s="249" t="str">
        <f t="shared" si="69"/>
        <v>0</v>
      </c>
      <c r="Q194" s="249">
        <f t="shared" si="85"/>
        <v>7</v>
      </c>
      <c r="R194" s="249" t="str">
        <f t="shared" si="70"/>
        <v/>
      </c>
    </row>
    <row r="195" spans="1:18" x14ac:dyDescent="0.2">
      <c r="A195" s="230">
        <v>1</v>
      </c>
      <c r="B195" s="248" t="str">
        <f t="shared" si="64"/>
        <v/>
      </c>
      <c r="C195" s="255" t="str">
        <f t="shared" si="65"/>
        <v/>
      </c>
      <c r="D195" s="254" t="str">
        <f t="shared" si="66"/>
        <v/>
      </c>
      <c r="E195" s="253" t="str">
        <f t="shared" si="67"/>
        <v/>
      </c>
      <c r="F195" s="220" t="str">
        <f t="shared" si="68"/>
        <v/>
      </c>
      <c r="G195" s="252"/>
      <c r="H195" s="251" t="str">
        <f t="shared" si="81"/>
        <v/>
      </c>
      <c r="I195" s="230" t="str">
        <f>IF(AND(L$3,$A14,$A14&lt;$B$1),INDEX($C$4:$C$30,MATCH(L$3+(L$3&gt;1)*$A14-(($B$1-1)*((L$3+$A14)&gt;$B$1)),$A$4:$A$31,)),"")</f>
        <v/>
      </c>
      <c r="J195" s="249" t="str">
        <f>IF(AND(L$3,$A14,$A14&lt;$B$1),INDEX($C$4:$C$30,MATCH(L$3+$A14-(L$3&gt;1)*(L$3+(L$3-2))+(($B$1-1)*(L$3+$A14-(L$3+(L$3-2))&lt;2)),$A$4:$A$31,)),"")</f>
        <v/>
      </c>
      <c r="K195" s="220">
        <v>8</v>
      </c>
      <c r="L195" s="250" t="str">
        <f t="shared" si="82"/>
        <v/>
      </c>
      <c r="M195" s="230" t="str">
        <f t="shared" si="83"/>
        <v/>
      </c>
      <c r="N195" s="249" t="str">
        <f t="shared" si="84"/>
        <v/>
      </c>
      <c r="P195" s="249" t="str">
        <f t="shared" si="69"/>
        <v>0</v>
      </c>
      <c r="Q195" s="249">
        <f t="shared" si="85"/>
        <v>8</v>
      </c>
      <c r="R195" s="249" t="str">
        <f t="shared" si="70"/>
        <v/>
      </c>
    </row>
    <row r="196" spans="1:18" x14ac:dyDescent="0.2">
      <c r="A196" s="230">
        <v>1</v>
      </c>
      <c r="B196" s="248" t="str">
        <f t="shared" si="64"/>
        <v/>
      </c>
      <c r="C196" s="255" t="str">
        <f t="shared" si="65"/>
        <v/>
      </c>
      <c r="D196" s="254" t="str">
        <f t="shared" si="66"/>
        <v/>
      </c>
      <c r="E196" s="253" t="str">
        <f t="shared" si="67"/>
        <v/>
      </c>
      <c r="F196" s="220" t="str">
        <f t="shared" si="68"/>
        <v/>
      </c>
      <c r="G196" s="252"/>
      <c r="H196" s="251" t="str">
        <f t="shared" si="81"/>
        <v/>
      </c>
      <c r="I196" s="230" t="str">
        <f>IF(AND(M$3,$A14,$A14&lt;$B$1),INDEX($C$4:$C$30,MATCH(M$3+(M$3&gt;1)*$A14-(($B$1-1)*((M$3+$A14)&gt;$B$1)),$A$4:$A$31,)),"")</f>
        <v/>
      </c>
      <c r="J196" s="249" t="str">
        <f>IF(AND(M$3,$A14,$A14&lt;$B$1),INDEX($C$4:$C$30,MATCH(M$3+$A14-(M$3&gt;1)*(M$3+(M$3-2))+(($B$1-1)*(M$3+$A14-(M$3+(M$3-2))&lt;2)),$A$4:$A$31,)),"")</f>
        <v/>
      </c>
      <c r="K196" s="220">
        <v>9</v>
      </c>
      <c r="L196" s="250" t="str">
        <f t="shared" si="82"/>
        <v/>
      </c>
      <c r="M196" s="230" t="str">
        <f t="shared" si="83"/>
        <v/>
      </c>
      <c r="N196" s="249" t="str">
        <f t="shared" si="84"/>
        <v/>
      </c>
      <c r="P196" s="249" t="str">
        <f t="shared" si="69"/>
        <v>0</v>
      </c>
      <c r="Q196" s="249">
        <f t="shared" si="85"/>
        <v>9</v>
      </c>
      <c r="R196" s="249" t="str">
        <f t="shared" si="70"/>
        <v/>
      </c>
    </row>
    <row r="197" spans="1:18" x14ac:dyDescent="0.2">
      <c r="A197" s="230">
        <v>1</v>
      </c>
      <c r="B197" s="248" t="str">
        <f t="shared" si="64"/>
        <v/>
      </c>
      <c r="C197" s="255" t="str">
        <f t="shared" si="65"/>
        <v/>
      </c>
      <c r="D197" s="254" t="str">
        <f t="shared" si="66"/>
        <v/>
      </c>
      <c r="E197" s="253" t="str">
        <f t="shared" si="67"/>
        <v/>
      </c>
      <c r="F197" s="220" t="str">
        <f t="shared" si="68"/>
        <v/>
      </c>
      <c r="G197" s="252"/>
      <c r="H197" s="251" t="str">
        <f t="shared" si="81"/>
        <v/>
      </c>
      <c r="I197" s="230" t="str">
        <f>IF(AND(N$3,$A14,$A14&lt;$B$1),INDEX($C$4:$C$30,MATCH(N$3+(N$3&gt;1)*$A14-(($B$1-1)*((N$3+$A14)&gt;$B$1)),$A$4:$A$31,)),"")</f>
        <v/>
      </c>
      <c r="J197" s="249" t="str">
        <f>IF(AND(N$3,$A14,$A14&lt;$B$1),INDEX($C$4:$C$30,MATCH(N$3+$A14-(N$3&gt;1)*(N$3+(N$3-2))+(($B$1-1)*(N$3+$A14-(N$3+(N$3-2))&lt;2)),$A$4:$A$31,)),"")</f>
        <v/>
      </c>
      <c r="K197" s="220">
        <v>10</v>
      </c>
      <c r="L197" s="250" t="str">
        <f t="shared" si="82"/>
        <v/>
      </c>
      <c r="M197" s="230" t="str">
        <f t="shared" si="83"/>
        <v/>
      </c>
      <c r="N197" s="249" t="str">
        <f t="shared" si="84"/>
        <v/>
      </c>
      <c r="P197" s="249" t="str">
        <f t="shared" si="69"/>
        <v>0</v>
      </c>
      <c r="Q197" s="249">
        <f t="shared" si="85"/>
        <v>10</v>
      </c>
      <c r="R197" s="249" t="str">
        <f t="shared" si="70"/>
        <v/>
      </c>
    </row>
    <row r="198" spans="1:18" x14ac:dyDescent="0.2">
      <c r="A198" s="230">
        <v>1</v>
      </c>
      <c r="B198" s="248" t="str">
        <f t="shared" si="64"/>
        <v/>
      </c>
      <c r="C198" s="255" t="str">
        <f t="shared" si="65"/>
        <v/>
      </c>
      <c r="D198" s="254" t="str">
        <f t="shared" si="66"/>
        <v/>
      </c>
      <c r="E198" s="253" t="str">
        <f t="shared" si="67"/>
        <v/>
      </c>
      <c r="F198" s="220" t="str">
        <f t="shared" si="68"/>
        <v/>
      </c>
      <c r="G198" s="252"/>
      <c r="H198" s="251" t="str">
        <f t="shared" si="81"/>
        <v/>
      </c>
      <c r="I198" s="230" t="str">
        <f>IF(AND(O$3,$A14,$A14&lt;$B$1),INDEX($C$4:$C$30,MATCH(O$3+(O$3&gt;1)*$A14-(($B$1-1)*((O$3+$A14)&gt;$B$1)),$A$4:$A$31,)),"")</f>
        <v/>
      </c>
      <c r="J198" s="249" t="str">
        <f>IF(AND(O$3,$A14,$A14&lt;$B$1),INDEX($C$4:$C$30,MATCH(O$3+$A14-(O$3&gt;1)*(O$3+(O$3-2))+(($B$1-1)*(O$3+$A14-(O$3+(O$3-2))&lt;2)),$A$4:$A$31,)),"")</f>
        <v/>
      </c>
      <c r="K198" s="220">
        <v>11</v>
      </c>
      <c r="L198" s="250" t="str">
        <f t="shared" si="82"/>
        <v/>
      </c>
      <c r="M198" s="230" t="str">
        <f t="shared" si="83"/>
        <v/>
      </c>
      <c r="N198" s="249" t="str">
        <f t="shared" si="84"/>
        <v/>
      </c>
      <c r="P198" s="249" t="str">
        <f t="shared" si="69"/>
        <v>0</v>
      </c>
      <c r="Q198" s="249">
        <f t="shared" si="85"/>
        <v>11</v>
      </c>
      <c r="R198" s="249" t="str">
        <f t="shared" si="70"/>
        <v/>
      </c>
    </row>
    <row r="199" spans="1:18" x14ac:dyDescent="0.2">
      <c r="A199" s="230">
        <v>1</v>
      </c>
      <c r="B199" s="248" t="str">
        <f t="shared" si="64"/>
        <v/>
      </c>
      <c r="C199" s="255" t="str">
        <f t="shared" si="65"/>
        <v/>
      </c>
      <c r="D199" s="254" t="str">
        <f t="shared" si="66"/>
        <v/>
      </c>
      <c r="E199" s="253" t="str">
        <f t="shared" si="67"/>
        <v/>
      </c>
      <c r="F199" s="220" t="str">
        <f t="shared" si="68"/>
        <v/>
      </c>
      <c r="G199" s="252"/>
      <c r="H199" s="251" t="str">
        <f t="shared" si="81"/>
        <v/>
      </c>
      <c r="I199" s="230" t="str">
        <f>IF(AND(P$3,$A14,$A14&lt;$B$1),INDEX($C$4:$C$30,MATCH(P$3+(P$3&gt;1)*$A14-(($B$1-1)*((P$3+$A14)&gt;$B$1)),$A$4:$A$31,)),"")</f>
        <v/>
      </c>
      <c r="J199" s="249" t="str">
        <f>IF(AND(P$3,$A14,$A14&lt;$B$1),INDEX($C$4:$C$30,MATCH(P$3+$A14-(P$3&gt;1)*(P$3+(P$3-2))+(($B$1-1)*(P$3+$A14-(P$3+(P$3-2))&lt;2)),$A$4:$A$31,)),"")</f>
        <v/>
      </c>
      <c r="K199" s="220">
        <v>12</v>
      </c>
      <c r="L199" s="250" t="str">
        <f t="shared" si="82"/>
        <v/>
      </c>
      <c r="M199" s="230" t="str">
        <f t="shared" si="83"/>
        <v/>
      </c>
      <c r="N199" s="249" t="str">
        <f t="shared" si="84"/>
        <v/>
      </c>
      <c r="P199" s="249" t="str">
        <f t="shared" si="69"/>
        <v>0</v>
      </c>
      <c r="Q199" s="249">
        <f t="shared" si="85"/>
        <v>12</v>
      </c>
      <c r="R199" s="249" t="str">
        <f t="shared" si="70"/>
        <v/>
      </c>
    </row>
    <row r="200" spans="1:18" x14ac:dyDescent="0.2">
      <c r="A200" s="246">
        <v>1</v>
      </c>
      <c r="B200" s="248" t="str">
        <f t="shared" si="64"/>
        <v/>
      </c>
      <c r="C200" s="247" t="str">
        <f t="shared" si="65"/>
        <v/>
      </c>
      <c r="D200" s="246" t="str">
        <f t="shared" si="66"/>
        <v/>
      </c>
      <c r="E200" s="239" t="str">
        <f t="shared" si="67"/>
        <v/>
      </c>
      <c r="F200" s="243" t="str">
        <f t="shared" si="68"/>
        <v/>
      </c>
      <c r="G200" s="245"/>
      <c r="H200" s="244" t="str">
        <f>IF(R20=0,"",R20)</f>
        <v/>
      </c>
      <c r="I200" s="246" t="str">
        <f>IF(AND(E$3,$A13,$A13&lt;$B$1),INDEX($C$4:$C$30,MATCH(E$3+(E$3&gt;1)*$A13-(($B$1-1)*((E$3+$A13)&gt;$B$1)),$A$4:$A$31,)),"")</f>
        <v/>
      </c>
      <c r="J200" s="239" t="str">
        <f>IF(AND(E$3,$A13,$A13&lt;$B$1),INDEX($C$4:$C$30,MATCH(E$3+$A13-(E$3&gt;1)*(E$3+(E$3-2))+(($B$1-1)*(E$3+$A13-(E$3+(E$3-2))&lt;2)),$A$4:$A$31,)),"")</f>
        <v/>
      </c>
      <c r="K200" s="243">
        <v>1</v>
      </c>
      <c r="L200" s="242" t="str">
        <f>IF(S20=0,"",S20)</f>
        <v/>
      </c>
      <c r="M200" s="246" t="str">
        <f>J200</f>
        <v/>
      </c>
      <c r="N200" s="239" t="str">
        <f>I200</f>
        <v/>
      </c>
      <c r="P200" s="239" t="str">
        <f t="shared" si="69"/>
        <v>0</v>
      </c>
      <c r="Q200" s="239">
        <f>IF(OR(D200="DESCANSA", E200="DESCANSA"),"0",1)</f>
        <v>1</v>
      </c>
      <c r="R200" s="239" t="str">
        <f t="shared" si="70"/>
        <v/>
      </c>
    </row>
    <row r="201" spans="1:18" x14ac:dyDescent="0.2">
      <c r="A201" s="246">
        <v>1</v>
      </c>
      <c r="B201" s="248" t="str">
        <f t="shared" si="64"/>
        <v/>
      </c>
      <c r="C201" s="247" t="str">
        <f t="shared" si="65"/>
        <v/>
      </c>
      <c r="D201" s="246" t="str">
        <f t="shared" si="66"/>
        <v/>
      </c>
      <c r="E201" s="239" t="str">
        <f t="shared" si="67"/>
        <v/>
      </c>
      <c r="F201" s="243" t="str">
        <f t="shared" si="68"/>
        <v/>
      </c>
      <c r="G201" s="245"/>
      <c r="H201" s="244" t="str">
        <f t="shared" ref="H201:H211" si="86">H200</f>
        <v/>
      </c>
      <c r="I201" s="246" t="str">
        <f>IF(AND(F$3,$A13,$A13&lt;$B$1),INDEX($C$4:$C$30,MATCH(F$3+(F$3&gt;1)*$A13-(($B$1-1)*((F$3+$A13)&gt;$B$1)),$A$4:$A$31,)),"")</f>
        <v/>
      </c>
      <c r="J201" s="239" t="str">
        <f>IF(AND(F$3,$A13,$A13&lt;$B$1),INDEX($C$4:$C$30,MATCH(F$3+$A13-(F$3&gt;1)*(F$3+(F$3-2))+(($B$1-1)*(F$3+$A13-(F$3+(F$3-2))&lt;2)),$A$4:$A$31,)),"")</f>
        <v/>
      </c>
      <c r="K201" s="243">
        <v>2</v>
      </c>
      <c r="L201" s="242" t="str">
        <f t="shared" ref="L201:L211" si="87">L200</f>
        <v/>
      </c>
      <c r="M201" s="246" t="str">
        <f t="shared" ref="M201:M211" si="88">I201</f>
        <v/>
      </c>
      <c r="N201" s="239" t="str">
        <f t="shared" ref="N201:N211" si="89">J201</f>
        <v/>
      </c>
      <c r="P201" s="239" t="str">
        <f t="shared" si="69"/>
        <v>0</v>
      </c>
      <c r="Q201" s="239">
        <f t="shared" ref="Q201:Q211" si="90">IF(OR(D201="DESCANSA", E201="DESCANSA"),Q200,Q200+1)</f>
        <v>2</v>
      </c>
      <c r="R201" s="239" t="str">
        <f t="shared" si="70"/>
        <v/>
      </c>
    </row>
    <row r="202" spans="1:18" x14ac:dyDescent="0.2">
      <c r="A202" s="246">
        <v>1</v>
      </c>
      <c r="B202" s="248" t="str">
        <f t="shared" si="64"/>
        <v/>
      </c>
      <c r="C202" s="247" t="str">
        <f t="shared" si="65"/>
        <v/>
      </c>
      <c r="D202" s="246" t="str">
        <f t="shared" si="66"/>
        <v/>
      </c>
      <c r="E202" s="239" t="str">
        <f t="shared" si="67"/>
        <v/>
      </c>
      <c r="F202" s="243" t="str">
        <f t="shared" si="68"/>
        <v/>
      </c>
      <c r="G202" s="245"/>
      <c r="H202" s="244" t="str">
        <f t="shared" si="86"/>
        <v/>
      </c>
      <c r="I202" s="246" t="str">
        <f>IF(AND(G$3,$A13,$A13&lt;$B$1),INDEX($C$4:$C$30,MATCH(G$3+(G$3&gt;1)*$A13-(($B$1-1)*((G$3+$A13)&gt;$B$1)),$A$4:$A$31,)),"")</f>
        <v/>
      </c>
      <c r="J202" s="239" t="str">
        <f>IF(AND(G$3,$A13,$A13&lt;$B$1),INDEX($C$4:$C$30,MATCH(G$3+$A13-(G$3&gt;1)*(G$3+(G$3-2))+(($B$1-1)*(G$3+$A13-(G$3+(G$3-2))&lt;2)),$A$4:$A$31,)),"")</f>
        <v/>
      </c>
      <c r="K202" s="243">
        <v>3</v>
      </c>
      <c r="L202" s="242" t="str">
        <f t="shared" si="87"/>
        <v/>
      </c>
      <c r="M202" s="246" t="str">
        <f t="shared" si="88"/>
        <v/>
      </c>
      <c r="N202" s="239" t="str">
        <f t="shared" si="89"/>
        <v/>
      </c>
      <c r="P202" s="239" t="str">
        <f t="shared" si="69"/>
        <v>0</v>
      </c>
      <c r="Q202" s="239">
        <f t="shared" si="90"/>
        <v>3</v>
      </c>
      <c r="R202" s="239" t="str">
        <f t="shared" si="70"/>
        <v/>
      </c>
    </row>
    <row r="203" spans="1:18" x14ac:dyDescent="0.2">
      <c r="A203" s="246">
        <v>1</v>
      </c>
      <c r="B203" s="248" t="str">
        <f t="shared" si="64"/>
        <v/>
      </c>
      <c r="C203" s="247" t="str">
        <f t="shared" si="65"/>
        <v/>
      </c>
      <c r="D203" s="246" t="str">
        <f t="shared" si="66"/>
        <v/>
      </c>
      <c r="E203" s="239" t="str">
        <f t="shared" si="67"/>
        <v/>
      </c>
      <c r="F203" s="243" t="str">
        <f t="shared" si="68"/>
        <v/>
      </c>
      <c r="G203" s="245"/>
      <c r="H203" s="244" t="str">
        <f t="shared" si="86"/>
        <v/>
      </c>
      <c r="I203" s="246" t="str">
        <f>IF(AND(H$3,$A13,$A13&lt;$B$1),INDEX($C$4:$C$30,MATCH(H$3+(H$3&gt;1)*$A13-(($B$1-1)*((H$3+$A13)&gt;$B$1)),$A$4:$A$31,)),"")</f>
        <v/>
      </c>
      <c r="J203" s="239" t="str">
        <f>IF(AND(H$3,$A13,$A13&lt;$B$1),INDEX($C$4:$C$30,MATCH(H$3+$A13-(H$3&gt;1)*(H$3+(H$3-2))+(($B$1-1)*(H$3+$A13-(H$3+(H$3-2))&lt;2)),$A$4:$A$31,)),"")</f>
        <v/>
      </c>
      <c r="K203" s="243">
        <v>4</v>
      </c>
      <c r="L203" s="242" t="str">
        <f t="shared" si="87"/>
        <v/>
      </c>
      <c r="M203" s="246" t="str">
        <f t="shared" si="88"/>
        <v/>
      </c>
      <c r="N203" s="239" t="str">
        <f t="shared" si="89"/>
        <v/>
      </c>
      <c r="P203" s="239" t="str">
        <f t="shared" si="69"/>
        <v>0</v>
      </c>
      <c r="Q203" s="239">
        <f t="shared" si="90"/>
        <v>4</v>
      </c>
      <c r="R203" s="239" t="str">
        <f t="shared" si="70"/>
        <v/>
      </c>
    </row>
    <row r="204" spans="1:18" x14ac:dyDescent="0.2">
      <c r="A204" s="246">
        <v>1</v>
      </c>
      <c r="B204" s="248" t="str">
        <f t="shared" si="64"/>
        <v/>
      </c>
      <c r="C204" s="247" t="str">
        <f t="shared" si="65"/>
        <v/>
      </c>
      <c r="D204" s="246" t="str">
        <f t="shared" si="66"/>
        <v/>
      </c>
      <c r="E204" s="239" t="str">
        <f t="shared" si="67"/>
        <v/>
      </c>
      <c r="F204" s="243" t="str">
        <f t="shared" si="68"/>
        <v/>
      </c>
      <c r="G204" s="245"/>
      <c r="H204" s="244" t="str">
        <f t="shared" si="86"/>
        <v/>
      </c>
      <c r="I204" s="246" t="str">
        <f>IF(AND(I$3,$A13,$A13&lt;$B$1),INDEX($C$4:$C$30,MATCH(I$3+(I$3&gt;1)*$A13-(($B$1-1)*((I$3+$A13)&gt;$B$1)),$A$4:$A$31,)),"")</f>
        <v/>
      </c>
      <c r="J204" s="239" t="str">
        <f>IF(AND(I$3,$A13,$A13&lt;$B$1),INDEX($C$4:$C$30,MATCH(I$3+$A13-(I$3&gt;1)*(I$3+(I$3-2))+(($B$1-1)*(I$3+$A13-(I$3+(I$3-2))&lt;2)),$A$4:$A$31,)),"")</f>
        <v/>
      </c>
      <c r="K204" s="243">
        <v>5</v>
      </c>
      <c r="L204" s="242" t="str">
        <f t="shared" si="87"/>
        <v/>
      </c>
      <c r="M204" s="246" t="str">
        <f t="shared" si="88"/>
        <v/>
      </c>
      <c r="N204" s="239" t="str">
        <f t="shared" si="89"/>
        <v/>
      </c>
      <c r="P204" s="239" t="str">
        <f t="shared" si="69"/>
        <v>0</v>
      </c>
      <c r="Q204" s="239">
        <f t="shared" si="90"/>
        <v>5</v>
      </c>
      <c r="R204" s="239" t="str">
        <f t="shared" si="70"/>
        <v/>
      </c>
    </row>
    <row r="205" spans="1:18" x14ac:dyDescent="0.2">
      <c r="A205" s="246">
        <v>1</v>
      </c>
      <c r="B205" s="248" t="str">
        <f t="shared" si="64"/>
        <v/>
      </c>
      <c r="C205" s="247" t="str">
        <f t="shared" si="65"/>
        <v/>
      </c>
      <c r="D205" s="246" t="str">
        <f t="shared" si="66"/>
        <v/>
      </c>
      <c r="E205" s="239" t="str">
        <f t="shared" si="67"/>
        <v/>
      </c>
      <c r="F205" s="243" t="str">
        <f t="shared" si="68"/>
        <v/>
      </c>
      <c r="G205" s="245"/>
      <c r="H205" s="244" t="str">
        <f t="shared" si="86"/>
        <v/>
      </c>
      <c r="I205" s="246" t="str">
        <f>IF(AND(J$3,$A13,$A13&lt;$B$1),INDEX($C$4:$C$30,MATCH(J$3+(J$3&gt;1)*$A13-(($B$1-1)*((J$3+$A13)&gt;$B$1)),$A$4:$A$31,)),"")</f>
        <v/>
      </c>
      <c r="J205" s="239" t="str">
        <f>IF(AND(J$3,$A13,$A13&lt;$B$1),INDEX($C$4:$C$30,MATCH(J$3+$A13-(J$3&gt;1)*(J$3+(J$3-2))+(($B$1-1)*(J$3+$A13-(J$3+(J$3-2))&lt;2)),$A$4:$A$31,)),"")</f>
        <v/>
      </c>
      <c r="K205" s="243">
        <v>6</v>
      </c>
      <c r="L205" s="242" t="str">
        <f t="shared" si="87"/>
        <v/>
      </c>
      <c r="M205" s="246" t="str">
        <f t="shared" si="88"/>
        <v/>
      </c>
      <c r="N205" s="239" t="str">
        <f t="shared" si="89"/>
        <v/>
      </c>
      <c r="P205" s="239" t="str">
        <f t="shared" si="69"/>
        <v>0</v>
      </c>
      <c r="Q205" s="239">
        <f t="shared" si="90"/>
        <v>6</v>
      </c>
      <c r="R205" s="239" t="str">
        <f t="shared" si="70"/>
        <v/>
      </c>
    </row>
    <row r="206" spans="1:18" x14ac:dyDescent="0.2">
      <c r="A206" s="246">
        <v>1</v>
      </c>
      <c r="B206" s="248" t="str">
        <f t="shared" si="64"/>
        <v/>
      </c>
      <c r="C206" s="247" t="str">
        <f t="shared" si="65"/>
        <v/>
      </c>
      <c r="D206" s="246" t="str">
        <f t="shared" si="66"/>
        <v/>
      </c>
      <c r="E206" s="239" t="str">
        <f t="shared" si="67"/>
        <v/>
      </c>
      <c r="F206" s="243" t="str">
        <f t="shared" si="68"/>
        <v/>
      </c>
      <c r="G206" s="245"/>
      <c r="H206" s="244" t="str">
        <f t="shared" si="86"/>
        <v/>
      </c>
      <c r="I206" s="246" t="str">
        <f>IF(AND(K$3,$A13,$A13&lt;$B$1),INDEX($C$4:$C$30,MATCH(K$3+(K$3&gt;1)*$A13-(($B$1-1)*((K$3+$A13)&gt;$B$1)),$A$4:$A$31,)),"")</f>
        <v/>
      </c>
      <c r="J206" s="239" t="str">
        <f>IF(AND(K$3,$A13,$A13&lt;$B$1),INDEX($C$4:$C$30,MATCH(K$3+$A13-(K$3&gt;1)*(K$3+(K$3-2))+(($B$1-1)*(K$3+$A13-(K$3+(K$3-2))&lt;2)),$A$4:$A$31,)),"")</f>
        <v/>
      </c>
      <c r="K206" s="243">
        <v>7</v>
      </c>
      <c r="L206" s="242" t="str">
        <f t="shared" si="87"/>
        <v/>
      </c>
      <c r="M206" s="246" t="str">
        <f t="shared" si="88"/>
        <v/>
      </c>
      <c r="N206" s="239" t="str">
        <f t="shared" si="89"/>
        <v/>
      </c>
      <c r="P206" s="239" t="str">
        <f t="shared" si="69"/>
        <v>0</v>
      </c>
      <c r="Q206" s="239">
        <f t="shared" si="90"/>
        <v>7</v>
      </c>
      <c r="R206" s="239" t="str">
        <f t="shared" si="70"/>
        <v/>
      </c>
    </row>
    <row r="207" spans="1:18" x14ac:dyDescent="0.2">
      <c r="A207" s="246">
        <v>1</v>
      </c>
      <c r="B207" s="248" t="str">
        <f t="shared" si="64"/>
        <v/>
      </c>
      <c r="C207" s="247" t="str">
        <f t="shared" si="65"/>
        <v/>
      </c>
      <c r="D207" s="246" t="str">
        <f t="shared" si="66"/>
        <v/>
      </c>
      <c r="E207" s="239" t="str">
        <f t="shared" si="67"/>
        <v/>
      </c>
      <c r="F207" s="243" t="str">
        <f t="shared" si="68"/>
        <v/>
      </c>
      <c r="G207" s="245"/>
      <c r="H207" s="244" t="str">
        <f t="shared" si="86"/>
        <v/>
      </c>
      <c r="I207" s="246" t="str">
        <f>IF(AND(L$3,$A13,$A13&lt;$B$1),INDEX($C$4:$C$30,MATCH(L$3+(L$3&gt;1)*$A13-(($B$1-1)*((L$3+$A13)&gt;$B$1)),$A$4:$A$31,)),"")</f>
        <v/>
      </c>
      <c r="J207" s="239" t="str">
        <f>IF(AND(L$3,$A13,$A13&lt;$B$1),INDEX($C$4:$C$30,MATCH(L$3+$A13-(L$3&gt;1)*(L$3+(L$3-2))+(($B$1-1)*(L$3+$A13-(L$3+(L$3-2))&lt;2)),$A$4:$A$31,)),"")</f>
        <v/>
      </c>
      <c r="K207" s="243">
        <v>8</v>
      </c>
      <c r="L207" s="242" t="str">
        <f t="shared" si="87"/>
        <v/>
      </c>
      <c r="M207" s="246" t="str">
        <f t="shared" si="88"/>
        <v/>
      </c>
      <c r="N207" s="239" t="str">
        <f t="shared" si="89"/>
        <v/>
      </c>
      <c r="P207" s="239" t="str">
        <f t="shared" si="69"/>
        <v>0</v>
      </c>
      <c r="Q207" s="239">
        <f t="shared" si="90"/>
        <v>8</v>
      </c>
      <c r="R207" s="239" t="str">
        <f t="shared" si="70"/>
        <v/>
      </c>
    </row>
    <row r="208" spans="1:18" x14ac:dyDescent="0.2">
      <c r="A208" s="246">
        <v>1</v>
      </c>
      <c r="B208" s="248" t="str">
        <f t="shared" si="64"/>
        <v/>
      </c>
      <c r="C208" s="247" t="str">
        <f t="shared" si="65"/>
        <v/>
      </c>
      <c r="D208" s="246" t="str">
        <f t="shared" si="66"/>
        <v/>
      </c>
      <c r="E208" s="239" t="str">
        <f t="shared" si="67"/>
        <v/>
      </c>
      <c r="F208" s="243" t="str">
        <f t="shared" si="68"/>
        <v/>
      </c>
      <c r="G208" s="245"/>
      <c r="H208" s="244" t="str">
        <f t="shared" si="86"/>
        <v/>
      </c>
      <c r="I208" s="246" t="str">
        <f>IF(AND(M$3,$A13,$A13&lt;$B$1),INDEX($C$4:$C$30,MATCH(M$3+(M$3&gt;1)*$A13-(($B$1-1)*((M$3+$A13)&gt;$B$1)),$A$4:$A$31,)),"")</f>
        <v/>
      </c>
      <c r="J208" s="239" t="str">
        <f>IF(AND(M$3,$A13,$A13&lt;$B$1),INDEX($C$4:$C$30,MATCH(M$3+$A13-(M$3&gt;1)*(M$3+(M$3-2))+(($B$1-1)*(M$3+$A13-(M$3+(M$3-2))&lt;2)),$A$4:$A$31,)),"")</f>
        <v/>
      </c>
      <c r="K208" s="243">
        <v>9</v>
      </c>
      <c r="L208" s="242" t="str">
        <f t="shared" si="87"/>
        <v/>
      </c>
      <c r="M208" s="246" t="str">
        <f t="shared" si="88"/>
        <v/>
      </c>
      <c r="N208" s="239" t="str">
        <f t="shared" si="89"/>
        <v/>
      </c>
      <c r="P208" s="239" t="str">
        <f t="shared" si="69"/>
        <v>0</v>
      </c>
      <c r="Q208" s="239">
        <f t="shared" si="90"/>
        <v>9</v>
      </c>
      <c r="R208" s="239" t="str">
        <f t="shared" si="70"/>
        <v/>
      </c>
    </row>
    <row r="209" spans="1:18" x14ac:dyDescent="0.2">
      <c r="A209" s="246">
        <v>1</v>
      </c>
      <c r="B209" s="248" t="str">
        <f t="shared" si="64"/>
        <v/>
      </c>
      <c r="C209" s="247" t="str">
        <f t="shared" si="65"/>
        <v/>
      </c>
      <c r="D209" s="246" t="str">
        <f t="shared" si="66"/>
        <v/>
      </c>
      <c r="E209" s="239" t="str">
        <f t="shared" si="67"/>
        <v/>
      </c>
      <c r="F209" s="243" t="str">
        <f t="shared" si="68"/>
        <v/>
      </c>
      <c r="G209" s="245"/>
      <c r="H209" s="244" t="str">
        <f t="shared" si="86"/>
        <v/>
      </c>
      <c r="I209" s="246" t="str">
        <f>IF(AND(N$3,$A13,$A13&lt;$B$1),INDEX($C$4:$C$30,MATCH(N$3+(N$3&gt;1)*$A13-(($B$1-1)*((N$3+$A13)&gt;$B$1)),$A$4:$A$31,)),"")</f>
        <v/>
      </c>
      <c r="J209" s="239" t="str">
        <f>IF(AND(N$3,$A13,$A13&lt;$B$1),INDEX($C$4:$C$30,MATCH(N$3+$A13-(N$3&gt;1)*(N$3+(N$3-2))+(($B$1-1)*(N$3+$A13-(N$3+(N$3-2))&lt;2)),$A$4:$A$31,)),"")</f>
        <v/>
      </c>
      <c r="K209" s="243">
        <v>10</v>
      </c>
      <c r="L209" s="242" t="str">
        <f t="shared" si="87"/>
        <v/>
      </c>
      <c r="M209" s="246" t="str">
        <f t="shared" si="88"/>
        <v/>
      </c>
      <c r="N209" s="239" t="str">
        <f t="shared" si="89"/>
        <v/>
      </c>
      <c r="P209" s="239" t="str">
        <f t="shared" si="69"/>
        <v>0</v>
      </c>
      <c r="Q209" s="239">
        <f t="shared" si="90"/>
        <v>10</v>
      </c>
      <c r="R209" s="239" t="str">
        <f t="shared" si="70"/>
        <v/>
      </c>
    </row>
    <row r="210" spans="1:18" x14ac:dyDescent="0.2">
      <c r="A210" s="246">
        <v>1</v>
      </c>
      <c r="B210" s="248" t="str">
        <f t="shared" si="64"/>
        <v/>
      </c>
      <c r="C210" s="247" t="str">
        <f t="shared" si="65"/>
        <v/>
      </c>
      <c r="D210" s="246" t="str">
        <f t="shared" si="66"/>
        <v/>
      </c>
      <c r="E210" s="239" t="str">
        <f t="shared" si="67"/>
        <v/>
      </c>
      <c r="F210" s="243" t="str">
        <f t="shared" si="68"/>
        <v/>
      </c>
      <c r="G210" s="245"/>
      <c r="H210" s="244" t="str">
        <f t="shared" si="86"/>
        <v/>
      </c>
      <c r="I210" s="246" t="str">
        <f>IF(AND(O$3,$A13,$A13&lt;$B$1),INDEX($C$4:$C$30,MATCH(O$3+(O$3&gt;1)*$A13-(($B$1-1)*((O$3+$A13)&gt;$B$1)),$A$4:$A$31,)),"")</f>
        <v/>
      </c>
      <c r="J210" s="239" t="str">
        <f>IF(AND(O$3,$A13,$A13&lt;$B$1),INDEX($C$4:$C$30,MATCH(O$3+$A13-(O$3&gt;1)*(O$3+(O$3-2))+(($B$1-1)*(O$3+$A13-(O$3+(O$3-2))&lt;2)),$A$4:$A$31,)),"")</f>
        <v/>
      </c>
      <c r="K210" s="243">
        <v>11</v>
      </c>
      <c r="L210" s="242" t="str">
        <f t="shared" si="87"/>
        <v/>
      </c>
      <c r="M210" s="246" t="str">
        <f t="shared" si="88"/>
        <v/>
      </c>
      <c r="N210" s="239" t="str">
        <f t="shared" si="89"/>
        <v/>
      </c>
      <c r="P210" s="239" t="str">
        <f t="shared" si="69"/>
        <v>0</v>
      </c>
      <c r="Q210" s="239">
        <f t="shared" si="90"/>
        <v>11</v>
      </c>
      <c r="R210" s="239" t="str">
        <f t="shared" si="70"/>
        <v/>
      </c>
    </row>
    <row r="211" spans="1:18" x14ac:dyDescent="0.2">
      <c r="A211" s="246">
        <v>1</v>
      </c>
      <c r="B211" s="248" t="str">
        <f t="shared" si="64"/>
        <v/>
      </c>
      <c r="C211" s="247" t="str">
        <f t="shared" si="65"/>
        <v/>
      </c>
      <c r="D211" s="246" t="str">
        <f t="shared" si="66"/>
        <v/>
      </c>
      <c r="E211" s="239" t="str">
        <f t="shared" si="67"/>
        <v/>
      </c>
      <c r="F211" s="243" t="str">
        <f t="shared" si="68"/>
        <v/>
      </c>
      <c r="G211" s="245"/>
      <c r="H211" s="244" t="str">
        <f t="shared" si="86"/>
        <v/>
      </c>
      <c r="I211" s="246" t="str">
        <f>IF(AND(P$3,$A13,$A13&lt;$B$1),INDEX($C$4:$C$30,MATCH(P$3+(P$3&gt;1)*$A13-(($B$1-1)*((P$3+$A13)&gt;$B$1)),$A$4:$A$31,)),"")</f>
        <v/>
      </c>
      <c r="J211" s="239" t="str">
        <f>IF(AND(P$3,$A13,$A13&lt;$B$1),INDEX($C$4:$C$30,MATCH(P$3+$A13-(P$3&gt;1)*(P$3+(P$3-2))+(($B$1-1)*(P$3+$A13-(P$3+(P$3-2))&lt;2)),$A$4:$A$31,)),"")</f>
        <v/>
      </c>
      <c r="K211" s="243">
        <v>12</v>
      </c>
      <c r="L211" s="242" t="str">
        <f t="shared" si="87"/>
        <v/>
      </c>
      <c r="M211" s="246" t="str">
        <f t="shared" si="88"/>
        <v/>
      </c>
      <c r="N211" s="239" t="str">
        <f t="shared" si="89"/>
        <v/>
      </c>
      <c r="P211" s="239" t="str">
        <f t="shared" si="69"/>
        <v>0</v>
      </c>
      <c r="Q211" s="239">
        <f t="shared" si="90"/>
        <v>12</v>
      </c>
      <c r="R211" s="239" t="str">
        <f t="shared" si="70"/>
        <v/>
      </c>
    </row>
    <row r="212" spans="1:18" x14ac:dyDescent="0.2">
      <c r="A212" s="230">
        <v>1</v>
      </c>
      <c r="B212" s="248" t="str">
        <f t="shared" si="64"/>
        <v/>
      </c>
      <c r="C212" s="255" t="str">
        <f t="shared" si="65"/>
        <v/>
      </c>
      <c r="D212" s="254" t="str">
        <f t="shared" si="66"/>
        <v/>
      </c>
      <c r="E212" s="253" t="str">
        <f t="shared" si="67"/>
        <v/>
      </c>
      <c r="F212" s="220" t="str">
        <f t="shared" si="68"/>
        <v/>
      </c>
      <c r="G212" s="252"/>
      <c r="H212" s="251" t="str">
        <f>IF(R21=0,"",R21)</f>
        <v/>
      </c>
      <c r="I212" s="230" t="str">
        <f>IF(AND(E$3,$A12,$A12&lt;$B$1),INDEX($C$4:$C$30,MATCH(E$3+(E$3&gt;1)*$A12-(($B$1-1)*((E$3+$A12)&gt;$B$1)),$A$4:$A$31,)),"")</f>
        <v/>
      </c>
      <c r="J212" s="249" t="str">
        <f>IF(AND(E$3,$A12,$A12&lt;$B$1),INDEX($C$4:$C$30,MATCH(E$3+$A12-(E$3&gt;1)*(E$3+(E$3-2))+(($B$1-1)*(E$3+$A12-(E$3+(E$3-2))&lt;2)),$A$4:$A$31,)),"")</f>
        <v/>
      </c>
      <c r="K212" s="220">
        <v>1</v>
      </c>
      <c r="L212" s="250" t="str">
        <f>IF(S21=0,"",S21)</f>
        <v/>
      </c>
      <c r="M212" s="230" t="str">
        <f>J212</f>
        <v/>
      </c>
      <c r="N212" s="249" t="str">
        <f>I212</f>
        <v/>
      </c>
      <c r="P212" s="249" t="str">
        <f t="shared" si="69"/>
        <v>0</v>
      </c>
      <c r="Q212" s="249">
        <f>IF(OR(D212="DESCANSA", E212="DESCANSA"),"0",1)</f>
        <v>1</v>
      </c>
      <c r="R212" s="249" t="str">
        <f t="shared" si="70"/>
        <v/>
      </c>
    </row>
    <row r="213" spans="1:18" x14ac:dyDescent="0.2">
      <c r="A213" s="230">
        <v>1</v>
      </c>
      <c r="B213" s="248" t="str">
        <f t="shared" si="64"/>
        <v/>
      </c>
      <c r="C213" s="255" t="str">
        <f t="shared" si="65"/>
        <v/>
      </c>
      <c r="D213" s="254" t="str">
        <f t="shared" si="66"/>
        <v/>
      </c>
      <c r="E213" s="253" t="str">
        <f t="shared" si="67"/>
        <v/>
      </c>
      <c r="F213" s="220" t="str">
        <f t="shared" si="68"/>
        <v/>
      </c>
      <c r="G213" s="252"/>
      <c r="H213" s="251" t="str">
        <f t="shared" ref="H213:H223" si="91">H212</f>
        <v/>
      </c>
      <c r="I213" s="230" t="str">
        <f>IF(AND(F$3,$A12,$A12&lt;$B$1),INDEX($C$4:$C$30,MATCH(F$3+(F$3&gt;1)*$A12-(($B$1-1)*((F$3+$A12)&gt;$B$1)),$A$4:$A$31,)),"")</f>
        <v/>
      </c>
      <c r="J213" s="249" t="str">
        <f>IF(AND(F$3,$A12,$A12&lt;$B$1),INDEX($C$4:$C$30,MATCH(F$3+$A12-(F$3&gt;1)*(F$3+(F$3-2))+(($B$1-1)*(F$3+$A12-(F$3+(F$3-2))&lt;2)),$A$4:$A$31,)),"")</f>
        <v/>
      </c>
      <c r="K213" s="220">
        <v>2</v>
      </c>
      <c r="L213" s="250" t="str">
        <f t="shared" ref="L213:L223" si="92">L212</f>
        <v/>
      </c>
      <c r="M213" s="230" t="str">
        <f t="shared" ref="M213:M223" si="93">I213</f>
        <v/>
      </c>
      <c r="N213" s="249" t="str">
        <f t="shared" ref="N213:N223" si="94">J213</f>
        <v/>
      </c>
      <c r="P213" s="249" t="str">
        <f t="shared" si="69"/>
        <v>0</v>
      </c>
      <c r="Q213" s="249">
        <f t="shared" ref="Q213:Q223" si="95">IF(OR(D213="DESCANSA", E213="DESCANSA"),Q212,Q212+1)</f>
        <v>2</v>
      </c>
      <c r="R213" s="249" t="str">
        <f t="shared" si="70"/>
        <v/>
      </c>
    </row>
    <row r="214" spans="1:18" x14ac:dyDescent="0.2">
      <c r="A214" s="230">
        <v>1</v>
      </c>
      <c r="B214" s="248" t="str">
        <f t="shared" si="64"/>
        <v/>
      </c>
      <c r="C214" s="255" t="str">
        <f t="shared" si="65"/>
        <v/>
      </c>
      <c r="D214" s="254" t="str">
        <f t="shared" si="66"/>
        <v/>
      </c>
      <c r="E214" s="253" t="str">
        <f t="shared" si="67"/>
        <v/>
      </c>
      <c r="F214" s="220" t="str">
        <f t="shared" si="68"/>
        <v/>
      </c>
      <c r="G214" s="252"/>
      <c r="H214" s="251" t="str">
        <f t="shared" si="91"/>
        <v/>
      </c>
      <c r="I214" s="230" t="str">
        <f>IF(AND(G$3,$A12,$A12&lt;$B$1),INDEX($C$4:$C$30,MATCH(G$3+(G$3&gt;1)*$A12-(($B$1-1)*((G$3+$A12)&gt;$B$1)),$A$4:$A$31,)),"")</f>
        <v/>
      </c>
      <c r="J214" s="249" t="str">
        <f>IF(AND(G$3,$A12,$A12&lt;$B$1),INDEX($C$4:$C$30,MATCH(G$3+$A12-(G$3&gt;1)*(G$3+(G$3-2))+(($B$1-1)*(G$3+$A12-(G$3+(G$3-2))&lt;2)),$A$4:$A$31,)),"")</f>
        <v/>
      </c>
      <c r="K214" s="220">
        <v>3</v>
      </c>
      <c r="L214" s="250" t="str">
        <f t="shared" si="92"/>
        <v/>
      </c>
      <c r="M214" s="230" t="str">
        <f t="shared" si="93"/>
        <v/>
      </c>
      <c r="N214" s="249" t="str">
        <f t="shared" si="94"/>
        <v/>
      </c>
      <c r="P214" s="249" t="str">
        <f t="shared" si="69"/>
        <v>0</v>
      </c>
      <c r="Q214" s="249">
        <f t="shared" si="95"/>
        <v>3</v>
      </c>
      <c r="R214" s="249" t="str">
        <f t="shared" si="70"/>
        <v/>
      </c>
    </row>
    <row r="215" spans="1:18" x14ac:dyDescent="0.2">
      <c r="A215" s="230">
        <v>1</v>
      </c>
      <c r="B215" s="248" t="str">
        <f t="shared" si="64"/>
        <v/>
      </c>
      <c r="C215" s="255" t="str">
        <f t="shared" si="65"/>
        <v/>
      </c>
      <c r="D215" s="254" t="str">
        <f t="shared" si="66"/>
        <v/>
      </c>
      <c r="E215" s="253" t="str">
        <f t="shared" si="67"/>
        <v/>
      </c>
      <c r="F215" s="220" t="str">
        <f t="shared" si="68"/>
        <v/>
      </c>
      <c r="G215" s="252"/>
      <c r="H215" s="251" t="str">
        <f t="shared" si="91"/>
        <v/>
      </c>
      <c r="I215" s="230" t="str">
        <f>IF(AND(H$3,$A12,$A12&lt;$B$1),INDEX($C$4:$C$30,MATCH(H$3+(H$3&gt;1)*$A12-(($B$1-1)*((H$3+$A12)&gt;$B$1)),$A$4:$A$31,)),"")</f>
        <v/>
      </c>
      <c r="J215" s="249" t="str">
        <f>IF(AND(H$3,$A12,$A12&lt;$B$1),INDEX($C$4:$C$30,MATCH(H$3+$A12-(H$3&gt;1)*(H$3+(H$3-2))+(($B$1-1)*(H$3+$A12-(H$3+(H$3-2))&lt;2)),$A$4:$A$31,)),"")</f>
        <v/>
      </c>
      <c r="K215" s="220">
        <v>4</v>
      </c>
      <c r="L215" s="250" t="str">
        <f t="shared" si="92"/>
        <v/>
      </c>
      <c r="M215" s="230" t="str">
        <f t="shared" si="93"/>
        <v/>
      </c>
      <c r="N215" s="249" t="str">
        <f t="shared" si="94"/>
        <v/>
      </c>
      <c r="P215" s="249" t="str">
        <f t="shared" si="69"/>
        <v>0</v>
      </c>
      <c r="Q215" s="249">
        <f t="shared" si="95"/>
        <v>4</v>
      </c>
      <c r="R215" s="249" t="str">
        <f t="shared" si="70"/>
        <v/>
      </c>
    </row>
    <row r="216" spans="1:18" x14ac:dyDescent="0.2">
      <c r="A216" s="230">
        <v>1</v>
      </c>
      <c r="B216" s="248" t="str">
        <f t="shared" si="64"/>
        <v/>
      </c>
      <c r="C216" s="255" t="str">
        <f t="shared" si="65"/>
        <v/>
      </c>
      <c r="D216" s="254" t="str">
        <f t="shared" si="66"/>
        <v/>
      </c>
      <c r="E216" s="253" t="str">
        <f t="shared" si="67"/>
        <v/>
      </c>
      <c r="F216" s="220" t="str">
        <f t="shared" si="68"/>
        <v/>
      </c>
      <c r="G216" s="252"/>
      <c r="H216" s="251" t="str">
        <f t="shared" si="91"/>
        <v/>
      </c>
      <c r="I216" s="230" t="str">
        <f>IF(AND(I$3,$A12,$A12&lt;$B$1),INDEX($C$4:$C$30,MATCH(I$3+(I$3&gt;1)*$A12-(($B$1-1)*((I$3+$A12)&gt;$B$1)),$A$4:$A$31,)),"")</f>
        <v/>
      </c>
      <c r="J216" s="249" t="str">
        <f>IF(AND(I$3,$A12,$A12&lt;$B$1),INDEX($C$4:$C$30,MATCH(I$3+$A12-(I$3&gt;1)*(I$3+(I$3-2))+(($B$1-1)*(I$3+$A12-(I$3+(I$3-2))&lt;2)),$A$4:$A$31,)),"")</f>
        <v/>
      </c>
      <c r="K216" s="220">
        <v>5</v>
      </c>
      <c r="L216" s="250" t="str">
        <f t="shared" si="92"/>
        <v/>
      </c>
      <c r="M216" s="230" t="str">
        <f t="shared" si="93"/>
        <v/>
      </c>
      <c r="N216" s="249" t="str">
        <f t="shared" si="94"/>
        <v/>
      </c>
      <c r="P216" s="249" t="str">
        <f t="shared" si="69"/>
        <v>0</v>
      </c>
      <c r="Q216" s="249">
        <f t="shared" si="95"/>
        <v>5</v>
      </c>
      <c r="R216" s="249" t="str">
        <f t="shared" si="70"/>
        <v/>
      </c>
    </row>
    <row r="217" spans="1:18" x14ac:dyDescent="0.2">
      <c r="A217" s="230">
        <v>1</v>
      </c>
      <c r="B217" s="248" t="str">
        <f t="shared" si="64"/>
        <v/>
      </c>
      <c r="C217" s="255" t="str">
        <f t="shared" si="65"/>
        <v/>
      </c>
      <c r="D217" s="254" t="str">
        <f t="shared" si="66"/>
        <v/>
      </c>
      <c r="E217" s="253" t="str">
        <f t="shared" si="67"/>
        <v/>
      </c>
      <c r="F217" s="220" t="str">
        <f t="shared" si="68"/>
        <v/>
      </c>
      <c r="G217" s="252"/>
      <c r="H217" s="251" t="str">
        <f t="shared" si="91"/>
        <v/>
      </c>
      <c r="I217" s="230" t="str">
        <f>IF(AND(J$3,$A12,$A12&lt;$B$1),INDEX($C$4:$C$30,MATCH(J$3+(J$3&gt;1)*$A12-(($B$1-1)*((J$3+$A12)&gt;$B$1)),$A$4:$A$31,)),"")</f>
        <v/>
      </c>
      <c r="J217" s="249" t="str">
        <f>IF(AND(J$3,$A12,$A12&lt;$B$1),INDEX($C$4:$C$30,MATCH(J$3+$A12-(J$3&gt;1)*(J$3+(J$3-2))+(($B$1-1)*(J$3+$A12-(J$3+(J$3-2))&lt;2)),$A$4:$A$31,)),"")</f>
        <v/>
      </c>
      <c r="K217" s="220">
        <v>6</v>
      </c>
      <c r="L217" s="250" t="str">
        <f t="shared" si="92"/>
        <v/>
      </c>
      <c r="M217" s="230" t="str">
        <f t="shared" si="93"/>
        <v/>
      </c>
      <c r="N217" s="249" t="str">
        <f t="shared" si="94"/>
        <v/>
      </c>
      <c r="P217" s="249" t="str">
        <f t="shared" si="69"/>
        <v>0</v>
      </c>
      <c r="Q217" s="249">
        <f t="shared" si="95"/>
        <v>6</v>
      </c>
      <c r="R217" s="249" t="str">
        <f t="shared" si="70"/>
        <v/>
      </c>
    </row>
    <row r="218" spans="1:18" x14ac:dyDescent="0.2">
      <c r="A218" s="230">
        <v>1</v>
      </c>
      <c r="B218" s="248" t="str">
        <f t="shared" si="64"/>
        <v/>
      </c>
      <c r="C218" s="255" t="str">
        <f t="shared" si="65"/>
        <v/>
      </c>
      <c r="D218" s="254" t="str">
        <f t="shared" si="66"/>
        <v/>
      </c>
      <c r="E218" s="253" t="str">
        <f t="shared" si="67"/>
        <v/>
      </c>
      <c r="F218" s="220" t="str">
        <f t="shared" si="68"/>
        <v/>
      </c>
      <c r="G218" s="252"/>
      <c r="H218" s="251" t="str">
        <f t="shared" si="91"/>
        <v/>
      </c>
      <c r="I218" s="230" t="str">
        <f>IF(AND(K$3,$A12,$A12&lt;$B$1),INDEX($C$4:$C$30,MATCH(K$3+(K$3&gt;1)*$A12-(($B$1-1)*((K$3+$A12)&gt;$B$1)),$A$4:$A$31,)),"")</f>
        <v/>
      </c>
      <c r="J218" s="249" t="str">
        <f>IF(AND(K$3,$A12,$A12&lt;$B$1),INDEX($C$4:$C$30,MATCH(K$3+$A12-(K$3&gt;1)*(K$3+(K$3-2))+(($B$1-1)*(K$3+$A12-(K$3+(K$3-2))&lt;2)),$A$4:$A$31,)),"")</f>
        <v/>
      </c>
      <c r="K218" s="220">
        <v>7</v>
      </c>
      <c r="L218" s="250" t="str">
        <f t="shared" si="92"/>
        <v/>
      </c>
      <c r="M218" s="230" t="str">
        <f t="shared" si="93"/>
        <v/>
      </c>
      <c r="N218" s="249" t="str">
        <f t="shared" si="94"/>
        <v/>
      </c>
      <c r="P218" s="249" t="str">
        <f t="shared" si="69"/>
        <v>0</v>
      </c>
      <c r="Q218" s="249">
        <f t="shared" si="95"/>
        <v>7</v>
      </c>
      <c r="R218" s="249" t="str">
        <f t="shared" si="70"/>
        <v/>
      </c>
    </row>
    <row r="219" spans="1:18" x14ac:dyDescent="0.2">
      <c r="A219" s="230">
        <v>1</v>
      </c>
      <c r="B219" s="248" t="str">
        <f t="shared" si="64"/>
        <v/>
      </c>
      <c r="C219" s="255" t="str">
        <f t="shared" si="65"/>
        <v/>
      </c>
      <c r="D219" s="254" t="str">
        <f t="shared" si="66"/>
        <v/>
      </c>
      <c r="E219" s="253" t="str">
        <f t="shared" si="67"/>
        <v/>
      </c>
      <c r="F219" s="220" t="str">
        <f t="shared" si="68"/>
        <v/>
      </c>
      <c r="G219" s="252"/>
      <c r="H219" s="251" t="str">
        <f t="shared" si="91"/>
        <v/>
      </c>
      <c r="I219" s="230" t="str">
        <f>IF(AND(L$3,$A12,$A12&lt;$B$1),INDEX($C$4:$C$30,MATCH(L$3+(L$3&gt;1)*$A12-(($B$1-1)*((L$3+$A12)&gt;$B$1)),$A$4:$A$31,)),"")</f>
        <v/>
      </c>
      <c r="J219" s="249" t="str">
        <f>IF(AND(L$3,$A12,$A12&lt;$B$1),INDEX($C$4:$C$30,MATCH(L$3+$A12-(L$3&gt;1)*(L$3+(L$3-2))+(($B$1-1)*(L$3+$A12-(L$3+(L$3-2))&lt;2)),$A$4:$A$31,)),"")</f>
        <v/>
      </c>
      <c r="K219" s="220">
        <v>8</v>
      </c>
      <c r="L219" s="250" t="str">
        <f t="shared" si="92"/>
        <v/>
      </c>
      <c r="M219" s="230" t="str">
        <f t="shared" si="93"/>
        <v/>
      </c>
      <c r="N219" s="249" t="str">
        <f t="shared" si="94"/>
        <v/>
      </c>
      <c r="P219" s="249" t="str">
        <f t="shared" si="69"/>
        <v>0</v>
      </c>
      <c r="Q219" s="249">
        <f t="shared" si="95"/>
        <v>8</v>
      </c>
      <c r="R219" s="249" t="str">
        <f t="shared" si="70"/>
        <v/>
      </c>
    </row>
    <row r="220" spans="1:18" x14ac:dyDescent="0.2">
      <c r="A220" s="230">
        <v>1</v>
      </c>
      <c r="B220" s="248" t="str">
        <f t="shared" si="64"/>
        <v/>
      </c>
      <c r="C220" s="255" t="str">
        <f t="shared" si="65"/>
        <v/>
      </c>
      <c r="D220" s="254" t="str">
        <f t="shared" si="66"/>
        <v/>
      </c>
      <c r="E220" s="253" t="str">
        <f t="shared" si="67"/>
        <v/>
      </c>
      <c r="F220" s="220" t="str">
        <f t="shared" si="68"/>
        <v/>
      </c>
      <c r="G220" s="252"/>
      <c r="H220" s="251" t="str">
        <f t="shared" si="91"/>
        <v/>
      </c>
      <c r="I220" s="230" t="str">
        <f>IF(AND(M$3,$A12,$A12&lt;$B$1),INDEX($C$4:$C$30,MATCH(M$3+(M$3&gt;1)*$A12-(($B$1-1)*((M$3+$A12)&gt;$B$1)),$A$4:$A$31,)),"")</f>
        <v/>
      </c>
      <c r="J220" s="249" t="str">
        <f>IF(AND(M$3,$A12,$A12&lt;$B$1),INDEX($C$4:$C$30,MATCH(M$3+$A12-(M$3&gt;1)*(M$3+(M$3-2))+(($B$1-1)*(M$3+$A12-(M$3+(M$3-2))&lt;2)),$A$4:$A$31,)),"")</f>
        <v/>
      </c>
      <c r="K220" s="220">
        <v>9</v>
      </c>
      <c r="L220" s="250" t="str">
        <f t="shared" si="92"/>
        <v/>
      </c>
      <c r="M220" s="230" t="str">
        <f t="shared" si="93"/>
        <v/>
      </c>
      <c r="N220" s="249" t="str">
        <f t="shared" si="94"/>
        <v/>
      </c>
      <c r="P220" s="249" t="str">
        <f t="shared" si="69"/>
        <v>0</v>
      </c>
      <c r="Q220" s="249">
        <f t="shared" si="95"/>
        <v>9</v>
      </c>
      <c r="R220" s="249" t="str">
        <f t="shared" si="70"/>
        <v/>
      </c>
    </row>
    <row r="221" spans="1:18" x14ac:dyDescent="0.2">
      <c r="A221" s="230">
        <v>1</v>
      </c>
      <c r="B221" s="248" t="str">
        <f t="shared" si="64"/>
        <v/>
      </c>
      <c r="C221" s="255" t="str">
        <f t="shared" si="65"/>
        <v/>
      </c>
      <c r="D221" s="254" t="str">
        <f t="shared" si="66"/>
        <v/>
      </c>
      <c r="E221" s="253" t="str">
        <f t="shared" si="67"/>
        <v/>
      </c>
      <c r="F221" s="220" t="str">
        <f t="shared" si="68"/>
        <v/>
      </c>
      <c r="G221" s="252"/>
      <c r="H221" s="251" t="str">
        <f t="shared" si="91"/>
        <v/>
      </c>
      <c r="I221" s="230" t="str">
        <f>IF(AND(N$3,$A12,$A12&lt;$B$1),INDEX($C$4:$C$30,MATCH(N$3+(N$3&gt;1)*$A12-(($B$1-1)*((N$3+$A12)&gt;$B$1)),$A$4:$A$31,)),"")</f>
        <v/>
      </c>
      <c r="J221" s="249" t="str">
        <f>IF(AND(N$3,$A12,$A12&lt;$B$1),INDEX($C$4:$C$30,MATCH(N$3+$A12-(N$3&gt;1)*(N$3+(N$3-2))+(($B$1-1)*(N$3+$A12-(N$3+(N$3-2))&lt;2)),$A$4:$A$31,)),"")</f>
        <v/>
      </c>
      <c r="K221" s="220">
        <v>10</v>
      </c>
      <c r="L221" s="250" t="str">
        <f t="shared" si="92"/>
        <v/>
      </c>
      <c r="M221" s="230" t="str">
        <f t="shared" si="93"/>
        <v/>
      </c>
      <c r="N221" s="249" t="str">
        <f t="shared" si="94"/>
        <v/>
      </c>
      <c r="P221" s="249" t="str">
        <f t="shared" si="69"/>
        <v>0</v>
      </c>
      <c r="Q221" s="249">
        <f t="shared" si="95"/>
        <v>10</v>
      </c>
      <c r="R221" s="249" t="str">
        <f t="shared" si="70"/>
        <v/>
      </c>
    </row>
    <row r="222" spans="1:18" x14ac:dyDescent="0.2">
      <c r="A222" s="230">
        <v>1</v>
      </c>
      <c r="B222" s="248" t="str">
        <f t="shared" si="64"/>
        <v/>
      </c>
      <c r="C222" s="255" t="str">
        <f t="shared" si="65"/>
        <v/>
      </c>
      <c r="D222" s="254" t="str">
        <f t="shared" si="66"/>
        <v/>
      </c>
      <c r="E222" s="253" t="str">
        <f t="shared" si="67"/>
        <v/>
      </c>
      <c r="F222" s="220" t="str">
        <f t="shared" si="68"/>
        <v/>
      </c>
      <c r="G222" s="252"/>
      <c r="H222" s="251" t="str">
        <f t="shared" si="91"/>
        <v/>
      </c>
      <c r="I222" s="230" t="str">
        <f>IF(AND(O$3,$A12,$A12&lt;$B$1),INDEX($C$4:$C$30,MATCH(O$3+(O$3&gt;1)*$A12-(($B$1-1)*((O$3+$A12)&gt;$B$1)),$A$4:$A$31,)),"")</f>
        <v/>
      </c>
      <c r="J222" s="249" t="str">
        <f>IF(AND(O$3,$A12,$A12&lt;$B$1),INDEX($C$4:$C$30,MATCH(O$3+$A12-(O$3&gt;1)*(O$3+(O$3-2))+(($B$1-1)*(O$3+$A12-(O$3+(O$3-2))&lt;2)),$A$4:$A$31,)),"")</f>
        <v/>
      </c>
      <c r="K222" s="220">
        <v>11</v>
      </c>
      <c r="L222" s="250" t="str">
        <f t="shared" si="92"/>
        <v/>
      </c>
      <c r="M222" s="230" t="str">
        <f t="shared" si="93"/>
        <v/>
      </c>
      <c r="N222" s="249" t="str">
        <f t="shared" si="94"/>
        <v/>
      </c>
      <c r="P222" s="249" t="str">
        <f t="shared" si="69"/>
        <v>0</v>
      </c>
      <c r="Q222" s="249">
        <f t="shared" si="95"/>
        <v>11</v>
      </c>
      <c r="R222" s="249" t="str">
        <f t="shared" si="70"/>
        <v/>
      </c>
    </row>
    <row r="223" spans="1:18" x14ac:dyDescent="0.2">
      <c r="A223" s="230">
        <v>1</v>
      </c>
      <c r="B223" s="248" t="str">
        <f t="shared" si="64"/>
        <v/>
      </c>
      <c r="C223" s="255" t="str">
        <f t="shared" si="65"/>
        <v/>
      </c>
      <c r="D223" s="254" t="str">
        <f t="shared" si="66"/>
        <v/>
      </c>
      <c r="E223" s="253" t="str">
        <f t="shared" si="67"/>
        <v/>
      </c>
      <c r="F223" s="220" t="str">
        <f t="shared" si="68"/>
        <v/>
      </c>
      <c r="G223" s="252"/>
      <c r="H223" s="251" t="str">
        <f t="shared" si="91"/>
        <v/>
      </c>
      <c r="I223" s="230" t="str">
        <f>IF(AND(P$3,$A12,$A12&lt;$B$1),INDEX($C$4:$C$30,MATCH(P$3+(P$3&gt;1)*$A12-(($B$1-1)*((P$3+$A12)&gt;$B$1)),$A$4:$A$31,)),"")</f>
        <v/>
      </c>
      <c r="J223" s="249" t="str">
        <f>IF(AND(P$3,$A12,$A12&lt;$B$1),INDEX($C$4:$C$30,MATCH(P$3+$A12-(P$3&gt;1)*(P$3+(P$3-2))+(($B$1-1)*(P$3+$A12-(P$3+(P$3-2))&lt;2)),$A$4:$A$31,)),"")</f>
        <v/>
      </c>
      <c r="K223" s="220">
        <v>12</v>
      </c>
      <c r="L223" s="250" t="str">
        <f t="shared" si="92"/>
        <v/>
      </c>
      <c r="M223" s="230" t="str">
        <f t="shared" si="93"/>
        <v/>
      </c>
      <c r="N223" s="249" t="str">
        <f t="shared" si="94"/>
        <v/>
      </c>
      <c r="P223" s="249" t="str">
        <f t="shared" si="69"/>
        <v>0</v>
      </c>
      <c r="Q223" s="249">
        <f t="shared" si="95"/>
        <v>12</v>
      </c>
      <c r="R223" s="249" t="str">
        <f t="shared" si="70"/>
        <v/>
      </c>
    </row>
    <row r="224" spans="1:18" x14ac:dyDescent="0.2">
      <c r="A224" s="246">
        <v>1</v>
      </c>
      <c r="B224" s="248">
        <f t="shared" ref="B224:B287" si="96">IF(D224="","",RANK(F224,$F$32:$F$307,1))</f>
        <v>8</v>
      </c>
      <c r="C224" s="247">
        <f t="shared" ref="C224:C287" si="97">IF(H224="",L224,H224)</f>
        <v>2</v>
      </c>
      <c r="D224" s="246" t="str">
        <f t="shared" ref="D224:D287" si="98">IF(H224="",IF(L224="","",M224),I224)</f>
        <v>DESCANSA</v>
      </c>
      <c r="E224" s="239" t="str">
        <f t="shared" ref="E224:E287" si="99">IF(H224="",IF(L224="","",N224),J224)</f>
        <v>COCODRILOS</v>
      </c>
      <c r="F224" s="243">
        <f t="shared" ref="F224:F287" si="100">IF(D224="","",INT(CONCATENATE(A224,TEXT(C224,"00"),TEXT(R224,"00"))))</f>
        <v>10212</v>
      </c>
      <c r="G224" s="245"/>
      <c r="H224" s="244" t="str">
        <f>IF(R22=0,"",R22)</f>
        <v/>
      </c>
      <c r="I224" s="246" t="str">
        <f>IF(AND(E$3,$A11,$A11&lt;$B$1),INDEX($C$4:$C$30,MATCH(E$3+(E$3&gt;1)*$A11-(($B$1-1)*((E$3+$A11)&gt;$B$1)),$A$4:$A$31,)),"")</f>
        <v>COCODRILOS</v>
      </c>
      <c r="J224" s="239" t="str">
        <f>IF(AND(E$3,$A11,$A11&lt;$B$1),INDEX($C$4:$C$30,MATCH(E$3+$A11-(E$3&gt;1)*(E$3+(E$3-2))+(($B$1-1)*(E$3+$A11-(E$3+(E$3-2))&lt;2)),$A$4:$A$31,)),"")</f>
        <v>DESCANSA</v>
      </c>
      <c r="K224" s="243">
        <v>1</v>
      </c>
      <c r="L224" s="242">
        <f>IF(S22=0,"",S22)</f>
        <v>2</v>
      </c>
      <c r="M224" s="246" t="str">
        <f>J224</f>
        <v>DESCANSA</v>
      </c>
      <c r="N224" s="239" t="str">
        <f>I224</f>
        <v>COCODRILOS</v>
      </c>
      <c r="P224" s="239" t="str">
        <f t="shared" ref="P224:P287" si="101">IF(OR(D224="DESCANSA", E224="DESCANSA"),"12","0")</f>
        <v>12</v>
      </c>
      <c r="Q224" s="239" t="str">
        <f>IF(OR(D224="DESCANSA", E224="DESCANSA"),"0",1)</f>
        <v>0</v>
      </c>
      <c r="R224" s="239">
        <f t="shared" ref="R224:R287" si="102">IF(C224="","",P224+Q224)</f>
        <v>12</v>
      </c>
    </row>
    <row r="225" spans="1:18" x14ac:dyDescent="0.2">
      <c r="A225" s="246">
        <v>1</v>
      </c>
      <c r="B225" s="248">
        <f t="shared" si="96"/>
        <v>5</v>
      </c>
      <c r="C225" s="247">
        <f t="shared" si="97"/>
        <v>2</v>
      </c>
      <c r="D225" s="246" t="str">
        <f t="shared" si="98"/>
        <v>TALENTO HUMANO</v>
      </c>
      <c r="E225" s="239" t="str">
        <f t="shared" si="99"/>
        <v>SANTA ANA</v>
      </c>
      <c r="F225" s="243">
        <f t="shared" si="100"/>
        <v>10201</v>
      </c>
      <c r="G225" s="245"/>
      <c r="H225" s="244" t="str">
        <f t="shared" ref="H225:H235" si="103">H224</f>
        <v/>
      </c>
      <c r="I225" s="246" t="str">
        <f>IF(AND(F$3,$A11,$A11&lt;$B$1),INDEX($C$4:$C$30,MATCH(F$3+(F$3&gt;1)*$A11-(($B$1-1)*((F$3+$A11)&gt;$B$1)),$A$4:$A$31,)),"")</f>
        <v>TALENTO HUMANO</v>
      </c>
      <c r="J225" s="239" t="str">
        <f>IF(AND(F$3,$A11,$A11&lt;$B$1),INDEX($C$4:$C$30,MATCH(F$3+$A11-(F$3&gt;1)*(F$3+(F$3-2))+(($B$1-1)*(F$3+$A11-(F$3+(F$3-2))&lt;2)),$A$4:$A$31,)),"")</f>
        <v>SANTA ANA</v>
      </c>
      <c r="K225" s="243">
        <v>2</v>
      </c>
      <c r="L225" s="242">
        <f t="shared" ref="L225:L235" si="104">L224</f>
        <v>2</v>
      </c>
      <c r="M225" s="246" t="str">
        <f t="shared" ref="M225:M235" si="105">I225</f>
        <v>TALENTO HUMANO</v>
      </c>
      <c r="N225" s="239" t="str">
        <f t="shared" ref="N225:N235" si="106">J225</f>
        <v>SANTA ANA</v>
      </c>
      <c r="P225" s="239" t="str">
        <f t="shared" si="101"/>
        <v>0</v>
      </c>
      <c r="Q225" s="239">
        <f t="shared" ref="Q225:Q235" si="107">IF(OR(D225="DESCANSA", E225="DESCANSA"),Q224,Q224+1)</f>
        <v>1</v>
      </c>
      <c r="R225" s="239">
        <f t="shared" si="102"/>
        <v>1</v>
      </c>
    </row>
    <row r="226" spans="1:18" x14ac:dyDescent="0.2">
      <c r="A226" s="246">
        <v>1</v>
      </c>
      <c r="B226" s="248">
        <f t="shared" si="96"/>
        <v>6</v>
      </c>
      <c r="C226" s="247">
        <f t="shared" si="97"/>
        <v>2</v>
      </c>
      <c r="D226" s="246" t="str">
        <f t="shared" si="98"/>
        <v>DDTI</v>
      </c>
      <c r="E226" s="239" t="str">
        <f t="shared" si="99"/>
        <v>RECICLADOS</v>
      </c>
      <c r="F226" s="243">
        <f t="shared" si="100"/>
        <v>10202</v>
      </c>
      <c r="G226" s="245"/>
      <c r="H226" s="244" t="str">
        <f t="shared" si="103"/>
        <v/>
      </c>
      <c r="I226" s="246" t="str">
        <f>IF(AND(G$3,$A11,$A11&lt;$B$1),INDEX($C$4:$C$30,MATCH(G$3+(G$3&gt;1)*$A11-(($B$1-1)*((G$3+$A11)&gt;$B$1)),$A$4:$A$31,)),"")</f>
        <v>DDTI</v>
      </c>
      <c r="J226" s="239" t="str">
        <f>IF(AND(G$3,$A11,$A11&lt;$B$1),INDEX($C$4:$C$30,MATCH(G$3+$A11-(G$3&gt;1)*(G$3+(G$3-2))+(($B$1-1)*(G$3+$A11-(G$3+(G$3-2))&lt;2)),$A$4:$A$31,)),"")</f>
        <v>RECICLADOS</v>
      </c>
      <c r="K226" s="243">
        <v>3</v>
      </c>
      <c r="L226" s="242">
        <f t="shared" si="104"/>
        <v>2</v>
      </c>
      <c r="M226" s="246" t="str">
        <f t="shared" si="105"/>
        <v>DDTI</v>
      </c>
      <c r="N226" s="239" t="str">
        <f t="shared" si="106"/>
        <v>RECICLADOS</v>
      </c>
      <c r="P226" s="239" t="str">
        <f t="shared" si="101"/>
        <v>0</v>
      </c>
      <c r="Q226" s="239">
        <f t="shared" si="107"/>
        <v>2</v>
      </c>
      <c r="R226" s="239">
        <f t="shared" si="102"/>
        <v>2</v>
      </c>
    </row>
    <row r="227" spans="1:18" x14ac:dyDescent="0.2">
      <c r="A227" s="246">
        <v>1</v>
      </c>
      <c r="B227" s="248">
        <f t="shared" si="96"/>
        <v>7</v>
      </c>
      <c r="C227" s="247">
        <f t="shared" si="97"/>
        <v>2</v>
      </c>
      <c r="D227" s="246" t="str">
        <f t="shared" si="98"/>
        <v>MVP</v>
      </c>
      <c r="E227" s="239" t="str">
        <f t="shared" si="99"/>
        <v>CIVIL Y MERCANTIL</v>
      </c>
      <c r="F227" s="243">
        <f t="shared" si="100"/>
        <v>10203</v>
      </c>
      <c r="G227" s="245"/>
      <c r="H227" s="244" t="str">
        <f t="shared" si="103"/>
        <v/>
      </c>
      <c r="I227" s="246" t="str">
        <f>IF(AND(H$3,$A11,$A11&lt;$B$1),INDEX($C$4:$C$30,MATCH(H$3+(H$3&gt;1)*$A11-(($B$1-1)*((H$3+$A11)&gt;$B$1)),$A$4:$A$31,)),"")</f>
        <v>MVP</v>
      </c>
      <c r="J227" s="239" t="str">
        <f>IF(AND(H$3,$A11,$A11&lt;$B$1),INDEX($C$4:$C$30,MATCH(H$3+$A11-(H$3&gt;1)*(H$3+(H$3-2))+(($B$1-1)*(H$3+$A11-(H$3+(H$3-2))&lt;2)),$A$4:$A$31,)),"")</f>
        <v>CIVIL Y MERCANTIL</v>
      </c>
      <c r="K227" s="243">
        <v>4</v>
      </c>
      <c r="L227" s="242">
        <f t="shared" si="104"/>
        <v>2</v>
      </c>
      <c r="M227" s="246" t="str">
        <f t="shared" si="105"/>
        <v>MVP</v>
      </c>
      <c r="N227" s="239" t="str">
        <f t="shared" si="106"/>
        <v>CIVIL Y MERCANTIL</v>
      </c>
      <c r="P227" s="239" t="str">
        <f t="shared" si="101"/>
        <v>0</v>
      </c>
      <c r="Q227" s="239">
        <f t="shared" si="107"/>
        <v>3</v>
      </c>
      <c r="R227" s="239">
        <f t="shared" si="102"/>
        <v>3</v>
      </c>
    </row>
    <row r="228" spans="1:18" x14ac:dyDescent="0.2">
      <c r="A228" s="246">
        <v>1</v>
      </c>
      <c r="B228" s="248" t="str">
        <f t="shared" si="96"/>
        <v/>
      </c>
      <c r="C228" s="247">
        <f t="shared" si="97"/>
        <v>2</v>
      </c>
      <c r="D228" s="246" t="str">
        <f t="shared" si="98"/>
        <v/>
      </c>
      <c r="E228" s="239" t="str">
        <f t="shared" si="99"/>
        <v/>
      </c>
      <c r="F228" s="243" t="str">
        <f t="shared" si="100"/>
        <v/>
      </c>
      <c r="G228" s="245"/>
      <c r="H228" s="244" t="str">
        <f t="shared" si="103"/>
        <v/>
      </c>
      <c r="I228" s="246" t="str">
        <f>IF(AND(I$3,$A11,$A11&lt;$B$1),INDEX($C$4:$C$30,MATCH(I$3+(I$3&gt;1)*$A11-(($B$1-1)*((I$3+$A11)&gt;$B$1)),$A$4:$A$31,)),"")</f>
        <v/>
      </c>
      <c r="J228" s="239" t="str">
        <f>IF(AND(I$3,$A11,$A11&lt;$B$1),INDEX($C$4:$C$30,MATCH(I$3+$A11-(I$3&gt;1)*(I$3+(I$3-2))+(($B$1-1)*(I$3+$A11-(I$3+(I$3-2))&lt;2)),$A$4:$A$31,)),"")</f>
        <v/>
      </c>
      <c r="K228" s="243">
        <v>5</v>
      </c>
      <c r="L228" s="242">
        <f t="shared" si="104"/>
        <v>2</v>
      </c>
      <c r="M228" s="246" t="str">
        <f t="shared" si="105"/>
        <v/>
      </c>
      <c r="N228" s="239" t="str">
        <f t="shared" si="106"/>
        <v/>
      </c>
      <c r="P228" s="239" t="str">
        <f t="shared" si="101"/>
        <v>0</v>
      </c>
      <c r="Q228" s="239">
        <f t="shared" si="107"/>
        <v>4</v>
      </c>
      <c r="R228" s="239">
        <f t="shared" si="102"/>
        <v>4</v>
      </c>
    </row>
    <row r="229" spans="1:18" x14ac:dyDescent="0.2">
      <c r="A229" s="246">
        <v>1</v>
      </c>
      <c r="B229" s="248" t="str">
        <f t="shared" si="96"/>
        <v/>
      </c>
      <c r="C229" s="247">
        <f t="shared" si="97"/>
        <v>2</v>
      </c>
      <c r="D229" s="246" t="str">
        <f t="shared" si="98"/>
        <v/>
      </c>
      <c r="E229" s="239" t="str">
        <f t="shared" si="99"/>
        <v/>
      </c>
      <c r="F229" s="243" t="str">
        <f t="shared" si="100"/>
        <v/>
      </c>
      <c r="G229" s="245"/>
      <c r="H229" s="244" t="str">
        <f t="shared" si="103"/>
        <v/>
      </c>
      <c r="I229" s="246" t="str">
        <f>IF(AND(J$3,$A11,$A11&lt;$B$1),INDEX($C$4:$C$30,MATCH(J$3+(J$3&gt;1)*$A11-(($B$1-1)*((J$3+$A11)&gt;$B$1)),$A$4:$A$31,)),"")</f>
        <v/>
      </c>
      <c r="J229" s="239" t="str">
        <f>IF(AND(J$3,$A11,$A11&lt;$B$1),INDEX($C$4:$C$30,MATCH(J$3+$A11-(J$3&gt;1)*(J$3+(J$3-2))+(($B$1-1)*(J$3+$A11-(J$3+(J$3-2))&lt;2)),$A$4:$A$31,)),"")</f>
        <v/>
      </c>
      <c r="K229" s="243">
        <v>6</v>
      </c>
      <c r="L229" s="242">
        <f t="shared" si="104"/>
        <v>2</v>
      </c>
      <c r="M229" s="246" t="str">
        <f t="shared" si="105"/>
        <v/>
      </c>
      <c r="N229" s="239" t="str">
        <f t="shared" si="106"/>
        <v/>
      </c>
      <c r="P229" s="239" t="str">
        <f t="shared" si="101"/>
        <v>0</v>
      </c>
      <c r="Q229" s="239">
        <f t="shared" si="107"/>
        <v>5</v>
      </c>
      <c r="R229" s="239">
        <f t="shared" si="102"/>
        <v>5</v>
      </c>
    </row>
    <row r="230" spans="1:18" x14ac:dyDescent="0.2">
      <c r="A230" s="246">
        <v>1</v>
      </c>
      <c r="B230" s="248" t="str">
        <f t="shared" si="96"/>
        <v/>
      </c>
      <c r="C230" s="247">
        <f t="shared" si="97"/>
        <v>2</v>
      </c>
      <c r="D230" s="246" t="str">
        <f t="shared" si="98"/>
        <v/>
      </c>
      <c r="E230" s="239" t="str">
        <f t="shared" si="99"/>
        <v/>
      </c>
      <c r="F230" s="243" t="str">
        <f t="shared" si="100"/>
        <v/>
      </c>
      <c r="G230" s="245"/>
      <c r="H230" s="244" t="str">
        <f t="shared" si="103"/>
        <v/>
      </c>
      <c r="I230" s="246" t="str">
        <f>IF(AND(K$3,$A11,$A11&lt;$B$1),INDEX($C$4:$C$30,MATCH(K$3+(K$3&gt;1)*$A11-(($B$1-1)*((K$3+$A11)&gt;$B$1)),$A$4:$A$31,)),"")</f>
        <v/>
      </c>
      <c r="J230" s="239" t="str">
        <f>IF(AND(K$3,$A11,$A11&lt;$B$1),INDEX($C$4:$C$30,MATCH(K$3+$A11-(K$3&gt;1)*(K$3+(K$3-2))+(($B$1-1)*(K$3+$A11-(K$3+(K$3-2))&lt;2)),$A$4:$A$31,)),"")</f>
        <v/>
      </c>
      <c r="K230" s="243">
        <v>7</v>
      </c>
      <c r="L230" s="242">
        <f t="shared" si="104"/>
        <v>2</v>
      </c>
      <c r="M230" s="246" t="str">
        <f t="shared" si="105"/>
        <v/>
      </c>
      <c r="N230" s="239" t="str">
        <f t="shared" si="106"/>
        <v/>
      </c>
      <c r="P230" s="239" t="str">
        <f t="shared" si="101"/>
        <v>0</v>
      </c>
      <c r="Q230" s="239">
        <f t="shared" si="107"/>
        <v>6</v>
      </c>
      <c r="R230" s="239">
        <f t="shared" si="102"/>
        <v>6</v>
      </c>
    </row>
    <row r="231" spans="1:18" x14ac:dyDescent="0.2">
      <c r="A231" s="246">
        <v>1</v>
      </c>
      <c r="B231" s="248" t="str">
        <f t="shared" si="96"/>
        <v/>
      </c>
      <c r="C231" s="247">
        <f t="shared" si="97"/>
        <v>2</v>
      </c>
      <c r="D231" s="246" t="str">
        <f t="shared" si="98"/>
        <v/>
      </c>
      <c r="E231" s="239" t="str">
        <f t="shared" si="99"/>
        <v/>
      </c>
      <c r="F231" s="243" t="str">
        <f t="shared" si="100"/>
        <v/>
      </c>
      <c r="G231" s="245"/>
      <c r="H231" s="244" t="str">
        <f t="shared" si="103"/>
        <v/>
      </c>
      <c r="I231" s="246" t="str">
        <f>IF(AND(L$3,$A11,$A11&lt;$B$1),INDEX($C$4:$C$30,MATCH(L$3+(L$3&gt;1)*$A11-(($B$1-1)*((L$3+$A11)&gt;$B$1)),$A$4:$A$31,)),"")</f>
        <v/>
      </c>
      <c r="J231" s="239" t="str">
        <f>IF(AND(L$3,$A11,$A11&lt;$B$1),INDEX($C$4:$C$30,MATCH(L$3+$A11-(L$3&gt;1)*(L$3+(L$3-2))+(($B$1-1)*(L$3+$A11-(L$3+(L$3-2))&lt;2)),$A$4:$A$31,)),"")</f>
        <v/>
      </c>
      <c r="K231" s="243">
        <v>8</v>
      </c>
      <c r="L231" s="242">
        <f t="shared" si="104"/>
        <v>2</v>
      </c>
      <c r="M231" s="246" t="str">
        <f t="shared" si="105"/>
        <v/>
      </c>
      <c r="N231" s="239" t="str">
        <f t="shared" si="106"/>
        <v/>
      </c>
      <c r="P231" s="239" t="str">
        <f t="shared" si="101"/>
        <v>0</v>
      </c>
      <c r="Q231" s="239">
        <f t="shared" si="107"/>
        <v>7</v>
      </c>
      <c r="R231" s="239">
        <f t="shared" si="102"/>
        <v>7</v>
      </c>
    </row>
    <row r="232" spans="1:18" x14ac:dyDescent="0.2">
      <c r="A232" s="246">
        <v>1</v>
      </c>
      <c r="B232" s="248" t="str">
        <f t="shared" si="96"/>
        <v/>
      </c>
      <c r="C232" s="247">
        <f t="shared" si="97"/>
        <v>2</v>
      </c>
      <c r="D232" s="246" t="str">
        <f t="shared" si="98"/>
        <v/>
      </c>
      <c r="E232" s="239" t="str">
        <f t="shared" si="99"/>
        <v/>
      </c>
      <c r="F232" s="243" t="str">
        <f t="shared" si="100"/>
        <v/>
      </c>
      <c r="G232" s="245"/>
      <c r="H232" s="244" t="str">
        <f t="shared" si="103"/>
        <v/>
      </c>
      <c r="I232" s="246" t="str">
        <f>IF(AND(M$3,$A11,$A11&lt;$B$1),INDEX($C$4:$C$30,MATCH(M$3+(M$3&gt;1)*$A11-(($B$1-1)*((M$3+$A11)&gt;$B$1)),$A$4:$A$31,)),"")</f>
        <v/>
      </c>
      <c r="J232" s="239" t="str">
        <f>IF(AND(M$3,$A11,$A11&lt;$B$1),INDEX($C$4:$C$30,MATCH(M$3+$A11-(M$3&gt;1)*(M$3+(M$3-2))+(($B$1-1)*(M$3+$A11-(M$3+(M$3-2))&lt;2)),$A$4:$A$31,)),"")</f>
        <v/>
      </c>
      <c r="K232" s="243">
        <v>9</v>
      </c>
      <c r="L232" s="242">
        <f t="shared" si="104"/>
        <v>2</v>
      </c>
      <c r="M232" s="246" t="str">
        <f t="shared" si="105"/>
        <v/>
      </c>
      <c r="N232" s="239" t="str">
        <f t="shared" si="106"/>
        <v/>
      </c>
      <c r="P232" s="239" t="str">
        <f t="shared" si="101"/>
        <v>0</v>
      </c>
      <c r="Q232" s="239">
        <f t="shared" si="107"/>
        <v>8</v>
      </c>
      <c r="R232" s="239">
        <f t="shared" si="102"/>
        <v>8</v>
      </c>
    </row>
    <row r="233" spans="1:18" x14ac:dyDescent="0.2">
      <c r="A233" s="246">
        <v>1</v>
      </c>
      <c r="B233" s="248" t="str">
        <f t="shared" si="96"/>
        <v/>
      </c>
      <c r="C233" s="247">
        <f t="shared" si="97"/>
        <v>2</v>
      </c>
      <c r="D233" s="246" t="str">
        <f t="shared" si="98"/>
        <v/>
      </c>
      <c r="E233" s="239" t="str">
        <f t="shared" si="99"/>
        <v/>
      </c>
      <c r="F233" s="243" t="str">
        <f t="shared" si="100"/>
        <v/>
      </c>
      <c r="G233" s="245"/>
      <c r="H233" s="244" t="str">
        <f t="shared" si="103"/>
        <v/>
      </c>
      <c r="I233" s="246" t="str">
        <f>IF(AND(N$3,$A11,$A11&lt;$B$1),INDEX($C$4:$C$30,MATCH(N$3+(N$3&gt;1)*$A11-(($B$1-1)*((N$3+$A11)&gt;$B$1)),$A$4:$A$31,)),"")</f>
        <v/>
      </c>
      <c r="J233" s="239" t="str">
        <f>IF(AND(N$3,$A11,$A11&lt;$B$1),INDEX($C$4:$C$30,MATCH(N$3+$A11-(N$3&gt;1)*(N$3+(N$3-2))+(($B$1-1)*(N$3+$A11-(N$3+(N$3-2))&lt;2)),$A$4:$A$31,)),"")</f>
        <v/>
      </c>
      <c r="K233" s="243">
        <v>10</v>
      </c>
      <c r="L233" s="242">
        <f t="shared" si="104"/>
        <v>2</v>
      </c>
      <c r="M233" s="246" t="str">
        <f t="shared" si="105"/>
        <v/>
      </c>
      <c r="N233" s="239" t="str">
        <f t="shared" si="106"/>
        <v/>
      </c>
      <c r="P233" s="239" t="str">
        <f t="shared" si="101"/>
        <v>0</v>
      </c>
      <c r="Q233" s="239">
        <f t="shared" si="107"/>
        <v>9</v>
      </c>
      <c r="R233" s="239">
        <f t="shared" si="102"/>
        <v>9</v>
      </c>
    </row>
    <row r="234" spans="1:18" x14ac:dyDescent="0.2">
      <c r="A234" s="246">
        <v>1</v>
      </c>
      <c r="B234" s="248" t="str">
        <f t="shared" si="96"/>
        <v/>
      </c>
      <c r="C234" s="247">
        <f t="shared" si="97"/>
        <v>2</v>
      </c>
      <c r="D234" s="246" t="str">
        <f t="shared" si="98"/>
        <v/>
      </c>
      <c r="E234" s="239" t="str">
        <f t="shared" si="99"/>
        <v/>
      </c>
      <c r="F234" s="243" t="str">
        <f t="shared" si="100"/>
        <v/>
      </c>
      <c r="G234" s="245"/>
      <c r="H234" s="244" t="str">
        <f t="shared" si="103"/>
        <v/>
      </c>
      <c r="I234" s="246" t="str">
        <f>IF(AND(O$3,$A11,$A11&lt;$B$1),INDEX($C$4:$C$30,MATCH(O$3+(O$3&gt;1)*$A11-(($B$1-1)*((O$3+$A11)&gt;$B$1)),$A$4:$A$31,)),"")</f>
        <v/>
      </c>
      <c r="J234" s="239" t="str">
        <f>IF(AND(O$3,$A11,$A11&lt;$B$1),INDEX($C$4:$C$30,MATCH(O$3+$A11-(O$3&gt;1)*(O$3+(O$3-2))+(($B$1-1)*(O$3+$A11-(O$3+(O$3-2))&lt;2)),$A$4:$A$31,)),"")</f>
        <v/>
      </c>
      <c r="K234" s="243">
        <v>11</v>
      </c>
      <c r="L234" s="242">
        <f t="shared" si="104"/>
        <v>2</v>
      </c>
      <c r="M234" s="246" t="str">
        <f t="shared" si="105"/>
        <v/>
      </c>
      <c r="N234" s="239" t="str">
        <f t="shared" si="106"/>
        <v/>
      </c>
      <c r="P234" s="239" t="str">
        <f t="shared" si="101"/>
        <v>0</v>
      </c>
      <c r="Q234" s="239">
        <f t="shared" si="107"/>
        <v>10</v>
      </c>
      <c r="R234" s="239">
        <f t="shared" si="102"/>
        <v>10</v>
      </c>
    </row>
    <row r="235" spans="1:18" x14ac:dyDescent="0.2">
      <c r="A235" s="246">
        <v>1</v>
      </c>
      <c r="B235" s="248" t="str">
        <f t="shared" si="96"/>
        <v/>
      </c>
      <c r="C235" s="247">
        <f t="shared" si="97"/>
        <v>2</v>
      </c>
      <c r="D235" s="246" t="str">
        <f t="shared" si="98"/>
        <v/>
      </c>
      <c r="E235" s="239" t="str">
        <f t="shared" si="99"/>
        <v/>
      </c>
      <c r="F235" s="243" t="str">
        <f t="shared" si="100"/>
        <v/>
      </c>
      <c r="G235" s="245"/>
      <c r="H235" s="244" t="str">
        <f t="shared" si="103"/>
        <v/>
      </c>
      <c r="I235" s="246" t="str">
        <f>IF(AND(P$3,$A11,$A11&lt;$B$1),INDEX($C$4:$C$30,MATCH(P$3+(P$3&gt;1)*$A11-(($B$1-1)*((P$3+$A11)&gt;$B$1)),$A$4:$A$31,)),"")</f>
        <v/>
      </c>
      <c r="J235" s="239" t="str">
        <f>IF(AND(P$3,$A11,$A11&lt;$B$1),INDEX($C$4:$C$30,MATCH(P$3+$A11-(P$3&gt;1)*(P$3+(P$3-2))+(($B$1-1)*(P$3+$A11-(P$3+(P$3-2))&lt;2)),$A$4:$A$31,)),"")</f>
        <v/>
      </c>
      <c r="K235" s="243">
        <v>12</v>
      </c>
      <c r="L235" s="242">
        <f t="shared" si="104"/>
        <v>2</v>
      </c>
      <c r="M235" s="246" t="str">
        <f t="shared" si="105"/>
        <v/>
      </c>
      <c r="N235" s="239" t="str">
        <f t="shared" si="106"/>
        <v/>
      </c>
      <c r="P235" s="239" t="str">
        <f t="shared" si="101"/>
        <v>0</v>
      </c>
      <c r="Q235" s="239">
        <f t="shared" si="107"/>
        <v>11</v>
      </c>
      <c r="R235" s="239">
        <f t="shared" si="102"/>
        <v>11</v>
      </c>
    </row>
    <row r="236" spans="1:18" x14ac:dyDescent="0.2">
      <c r="A236" s="230">
        <v>1</v>
      </c>
      <c r="B236" s="248">
        <f t="shared" si="96"/>
        <v>13</v>
      </c>
      <c r="C236" s="255">
        <f t="shared" si="97"/>
        <v>4</v>
      </c>
      <c r="D236" s="254" t="str">
        <f t="shared" si="98"/>
        <v>SANTA ANA</v>
      </c>
      <c r="E236" s="253" t="str">
        <f t="shared" si="99"/>
        <v>COCODRILOS</v>
      </c>
      <c r="F236" s="220">
        <f t="shared" si="100"/>
        <v>10401</v>
      </c>
      <c r="G236" s="252"/>
      <c r="H236" s="251" t="str">
        <f>IF(R23=0,"",R23)</f>
        <v/>
      </c>
      <c r="I236" s="230" t="str">
        <f>IF(AND(E$3,$A10,$A10&lt;$B$1),INDEX($C$4:$C$30,MATCH(E$3+(E$3&gt;1)*$A10-(($B$1-1)*((E$3+$A10)&gt;$B$1)),$A$4:$A$31,)),"")</f>
        <v>COCODRILOS</v>
      </c>
      <c r="J236" s="249" t="str">
        <f>IF(AND(E$3,$A10,$A10&lt;$B$1),INDEX($C$4:$C$30,MATCH(E$3+$A10-(E$3&gt;1)*(E$3+(E$3-2))+(($B$1-1)*(E$3+$A10-(E$3+(E$3-2))&lt;2)),$A$4:$A$31,)),"")</f>
        <v>SANTA ANA</v>
      </c>
      <c r="K236" s="220">
        <v>1</v>
      </c>
      <c r="L236" s="250">
        <f>IF(S23=0,"",S23)</f>
        <v>4</v>
      </c>
      <c r="M236" s="230" t="str">
        <f>J236</f>
        <v>SANTA ANA</v>
      </c>
      <c r="N236" s="249" t="str">
        <f>I236</f>
        <v>COCODRILOS</v>
      </c>
      <c r="P236" s="249" t="str">
        <f t="shared" si="101"/>
        <v>0</v>
      </c>
      <c r="Q236" s="249">
        <f>IF(OR(D236="DESCANSA", E236="DESCANSA"),"0",1)</f>
        <v>1</v>
      </c>
      <c r="R236" s="249">
        <f t="shared" si="102"/>
        <v>1</v>
      </c>
    </row>
    <row r="237" spans="1:18" x14ac:dyDescent="0.2">
      <c r="A237" s="230">
        <v>1</v>
      </c>
      <c r="B237" s="248">
        <f t="shared" si="96"/>
        <v>16</v>
      </c>
      <c r="C237" s="255">
        <f t="shared" si="97"/>
        <v>4</v>
      </c>
      <c r="D237" s="254" t="str">
        <f t="shared" si="98"/>
        <v>DESCANSA</v>
      </c>
      <c r="E237" s="253" t="str">
        <f t="shared" si="99"/>
        <v>RECICLADOS</v>
      </c>
      <c r="F237" s="220">
        <f t="shared" si="100"/>
        <v>10413</v>
      </c>
      <c r="G237" s="252"/>
      <c r="H237" s="251" t="str">
        <f t="shared" ref="H237:H247" si="108">H236</f>
        <v/>
      </c>
      <c r="I237" s="230" t="str">
        <f>IF(AND(F$3,$A10,$A10&lt;$B$1),INDEX($C$4:$C$30,MATCH(F$3+(F$3&gt;1)*$A10-(($B$1-1)*((F$3+$A10)&gt;$B$1)),$A$4:$A$31,)),"")</f>
        <v>DESCANSA</v>
      </c>
      <c r="J237" s="249" t="str">
        <f>IF(AND(F$3,$A10,$A10&lt;$B$1),INDEX($C$4:$C$30,MATCH(F$3+$A10-(F$3&gt;1)*(F$3+(F$3-2))+(($B$1-1)*(F$3+$A10-(F$3+(F$3-2))&lt;2)),$A$4:$A$31,)),"")</f>
        <v>RECICLADOS</v>
      </c>
      <c r="K237" s="220">
        <v>2</v>
      </c>
      <c r="L237" s="250">
        <f t="shared" ref="L237:L247" si="109">L236</f>
        <v>4</v>
      </c>
      <c r="M237" s="230" t="str">
        <f t="shared" ref="M237:M247" si="110">I237</f>
        <v>DESCANSA</v>
      </c>
      <c r="N237" s="249" t="str">
        <f t="shared" ref="N237:N247" si="111">J237</f>
        <v>RECICLADOS</v>
      </c>
      <c r="P237" s="249" t="str">
        <f t="shared" si="101"/>
        <v>12</v>
      </c>
      <c r="Q237" s="249">
        <f t="shared" ref="Q237:Q247" si="112">IF(OR(D237="DESCANSA", E237="DESCANSA"),Q236,Q236+1)</f>
        <v>1</v>
      </c>
      <c r="R237" s="249">
        <f t="shared" si="102"/>
        <v>13</v>
      </c>
    </row>
    <row r="238" spans="1:18" x14ac:dyDescent="0.2">
      <c r="A238" s="230">
        <v>1</v>
      </c>
      <c r="B238" s="248">
        <f t="shared" si="96"/>
        <v>14</v>
      </c>
      <c r="C238" s="255">
        <f t="shared" si="97"/>
        <v>4</v>
      </c>
      <c r="D238" s="254" t="str">
        <f t="shared" si="98"/>
        <v>TALENTO HUMANO</v>
      </c>
      <c r="E238" s="253" t="str">
        <f t="shared" si="99"/>
        <v>CIVIL Y MERCANTIL</v>
      </c>
      <c r="F238" s="220">
        <f t="shared" si="100"/>
        <v>10402</v>
      </c>
      <c r="G238" s="252"/>
      <c r="H238" s="251" t="str">
        <f t="shared" si="108"/>
        <v/>
      </c>
      <c r="I238" s="230" t="str">
        <f>IF(AND(G$3,$A10,$A10&lt;$B$1),INDEX($C$4:$C$30,MATCH(G$3+(G$3&gt;1)*$A10-(($B$1-1)*((G$3+$A10)&gt;$B$1)),$A$4:$A$31,)),"")</f>
        <v>TALENTO HUMANO</v>
      </c>
      <c r="J238" s="249" t="str">
        <f>IF(AND(G$3,$A10,$A10&lt;$B$1),INDEX($C$4:$C$30,MATCH(G$3+$A10-(G$3&gt;1)*(G$3+(G$3-2))+(($B$1-1)*(G$3+$A10-(G$3+(G$3-2))&lt;2)),$A$4:$A$31,)),"")</f>
        <v>CIVIL Y MERCANTIL</v>
      </c>
      <c r="K238" s="220">
        <v>3</v>
      </c>
      <c r="L238" s="250">
        <f t="shared" si="109"/>
        <v>4</v>
      </c>
      <c r="M238" s="230" t="str">
        <f t="shared" si="110"/>
        <v>TALENTO HUMANO</v>
      </c>
      <c r="N238" s="249" t="str">
        <f t="shared" si="111"/>
        <v>CIVIL Y MERCANTIL</v>
      </c>
      <c r="P238" s="249" t="str">
        <f t="shared" si="101"/>
        <v>0</v>
      </c>
      <c r="Q238" s="249">
        <f t="shared" si="112"/>
        <v>2</v>
      </c>
      <c r="R238" s="249">
        <f t="shared" si="102"/>
        <v>2</v>
      </c>
    </row>
    <row r="239" spans="1:18" x14ac:dyDescent="0.2">
      <c r="A239" s="230">
        <v>1</v>
      </c>
      <c r="B239" s="248">
        <f t="shared" si="96"/>
        <v>15</v>
      </c>
      <c r="C239" s="255">
        <f t="shared" si="97"/>
        <v>4</v>
      </c>
      <c r="D239" s="254" t="str">
        <f t="shared" si="98"/>
        <v>DDTI</v>
      </c>
      <c r="E239" s="253" t="str">
        <f t="shared" si="99"/>
        <v>MVP</v>
      </c>
      <c r="F239" s="220">
        <f t="shared" si="100"/>
        <v>10403</v>
      </c>
      <c r="G239" s="252"/>
      <c r="H239" s="251" t="str">
        <f t="shared" si="108"/>
        <v/>
      </c>
      <c r="I239" s="230" t="str">
        <f>IF(AND(H$3,$A10,$A10&lt;$B$1),INDEX($C$4:$C$30,MATCH(H$3+(H$3&gt;1)*$A10-(($B$1-1)*((H$3+$A10)&gt;$B$1)),$A$4:$A$31,)),"")</f>
        <v>DDTI</v>
      </c>
      <c r="J239" s="249" t="str">
        <f>IF(AND(H$3,$A10,$A10&lt;$B$1),INDEX($C$4:$C$30,MATCH(H$3+$A10-(H$3&gt;1)*(H$3+(H$3-2))+(($B$1-1)*(H$3+$A10-(H$3+(H$3-2))&lt;2)),$A$4:$A$31,)),"")</f>
        <v>MVP</v>
      </c>
      <c r="K239" s="220">
        <v>4</v>
      </c>
      <c r="L239" s="250">
        <f t="shared" si="109"/>
        <v>4</v>
      </c>
      <c r="M239" s="230" t="str">
        <f t="shared" si="110"/>
        <v>DDTI</v>
      </c>
      <c r="N239" s="249" t="str">
        <f t="shared" si="111"/>
        <v>MVP</v>
      </c>
      <c r="P239" s="249" t="str">
        <f t="shared" si="101"/>
        <v>0</v>
      </c>
      <c r="Q239" s="249">
        <f t="shared" si="112"/>
        <v>3</v>
      </c>
      <c r="R239" s="249">
        <f t="shared" si="102"/>
        <v>3</v>
      </c>
    </row>
    <row r="240" spans="1:18" x14ac:dyDescent="0.2">
      <c r="A240" s="230">
        <v>1</v>
      </c>
      <c r="B240" s="248" t="str">
        <f t="shared" si="96"/>
        <v/>
      </c>
      <c r="C240" s="255">
        <f t="shared" si="97"/>
        <v>4</v>
      </c>
      <c r="D240" s="254" t="str">
        <f t="shared" si="98"/>
        <v/>
      </c>
      <c r="E240" s="253" t="str">
        <f t="shared" si="99"/>
        <v/>
      </c>
      <c r="F240" s="220" t="str">
        <f t="shared" si="100"/>
        <v/>
      </c>
      <c r="G240" s="252"/>
      <c r="H240" s="251" t="str">
        <f t="shared" si="108"/>
        <v/>
      </c>
      <c r="I240" s="230" t="str">
        <f>IF(AND(I$3,$A10,$A10&lt;$B$1),INDEX($C$4:$C$30,MATCH(I$3+(I$3&gt;1)*$A10-(($B$1-1)*((I$3+$A10)&gt;$B$1)),$A$4:$A$31,)),"")</f>
        <v/>
      </c>
      <c r="J240" s="249" t="str">
        <f>IF(AND(I$3,$A10,$A10&lt;$B$1),INDEX($C$4:$C$30,MATCH(I$3+$A10-(I$3&gt;1)*(I$3+(I$3-2))+(($B$1-1)*(I$3+$A10-(I$3+(I$3-2))&lt;2)),$A$4:$A$31,)),"")</f>
        <v/>
      </c>
      <c r="K240" s="220">
        <v>5</v>
      </c>
      <c r="L240" s="250">
        <f t="shared" si="109"/>
        <v>4</v>
      </c>
      <c r="M240" s="230" t="str">
        <f t="shared" si="110"/>
        <v/>
      </c>
      <c r="N240" s="249" t="str">
        <f t="shared" si="111"/>
        <v/>
      </c>
      <c r="P240" s="249" t="str">
        <f t="shared" si="101"/>
        <v>0</v>
      </c>
      <c r="Q240" s="249">
        <f t="shared" si="112"/>
        <v>4</v>
      </c>
      <c r="R240" s="249">
        <f t="shared" si="102"/>
        <v>4</v>
      </c>
    </row>
    <row r="241" spans="1:18" x14ac:dyDescent="0.2">
      <c r="A241" s="230">
        <v>1</v>
      </c>
      <c r="B241" s="248" t="str">
        <f t="shared" si="96"/>
        <v/>
      </c>
      <c r="C241" s="255">
        <f t="shared" si="97"/>
        <v>4</v>
      </c>
      <c r="D241" s="254" t="str">
        <f t="shared" si="98"/>
        <v/>
      </c>
      <c r="E241" s="253" t="str">
        <f t="shared" si="99"/>
        <v/>
      </c>
      <c r="F241" s="220" t="str">
        <f t="shared" si="100"/>
        <v/>
      </c>
      <c r="G241" s="252"/>
      <c r="H241" s="251" t="str">
        <f t="shared" si="108"/>
        <v/>
      </c>
      <c r="I241" s="230" t="str">
        <f>IF(AND(J$3,$A10,$A10&lt;$B$1),INDEX($C$4:$C$30,MATCH(J$3+(J$3&gt;1)*$A10-(($B$1-1)*((J$3+$A10)&gt;$B$1)),$A$4:$A$31,)),"")</f>
        <v/>
      </c>
      <c r="J241" s="249" t="str">
        <f>IF(AND(J$3,$A10,$A10&lt;$B$1),INDEX($C$4:$C$30,MATCH(J$3+$A10-(J$3&gt;1)*(J$3+(J$3-2))+(($B$1-1)*(J$3+$A10-(J$3+(J$3-2))&lt;2)),$A$4:$A$31,)),"")</f>
        <v/>
      </c>
      <c r="K241" s="220">
        <v>6</v>
      </c>
      <c r="L241" s="250">
        <f t="shared" si="109"/>
        <v>4</v>
      </c>
      <c r="M241" s="230" t="str">
        <f t="shared" si="110"/>
        <v/>
      </c>
      <c r="N241" s="249" t="str">
        <f t="shared" si="111"/>
        <v/>
      </c>
      <c r="P241" s="249" t="str">
        <f t="shared" si="101"/>
        <v>0</v>
      </c>
      <c r="Q241" s="249">
        <f t="shared" si="112"/>
        <v>5</v>
      </c>
      <c r="R241" s="249">
        <f t="shared" si="102"/>
        <v>5</v>
      </c>
    </row>
    <row r="242" spans="1:18" x14ac:dyDescent="0.2">
      <c r="A242" s="230">
        <v>1</v>
      </c>
      <c r="B242" s="248" t="str">
        <f t="shared" si="96"/>
        <v/>
      </c>
      <c r="C242" s="255">
        <f t="shared" si="97"/>
        <v>4</v>
      </c>
      <c r="D242" s="254" t="str">
        <f t="shared" si="98"/>
        <v/>
      </c>
      <c r="E242" s="253" t="str">
        <f t="shared" si="99"/>
        <v/>
      </c>
      <c r="F242" s="220" t="str">
        <f t="shared" si="100"/>
        <v/>
      </c>
      <c r="G242" s="252"/>
      <c r="H242" s="251" t="str">
        <f t="shared" si="108"/>
        <v/>
      </c>
      <c r="I242" s="230" t="str">
        <f>IF(AND(K$3,$A10,$A10&lt;$B$1),INDEX($C$4:$C$30,MATCH(K$3+(K$3&gt;1)*$A10-(($B$1-1)*((K$3+$A10)&gt;$B$1)),$A$4:$A$31,)),"")</f>
        <v/>
      </c>
      <c r="J242" s="249" t="str">
        <f>IF(AND(K$3,$A10,$A10&lt;$B$1),INDEX($C$4:$C$30,MATCH(K$3+$A10-(K$3&gt;1)*(K$3+(K$3-2))+(($B$1-1)*(K$3+$A10-(K$3+(K$3-2))&lt;2)),$A$4:$A$31,)),"")</f>
        <v/>
      </c>
      <c r="K242" s="220">
        <v>7</v>
      </c>
      <c r="L242" s="250">
        <f t="shared" si="109"/>
        <v>4</v>
      </c>
      <c r="M242" s="230" t="str">
        <f t="shared" si="110"/>
        <v/>
      </c>
      <c r="N242" s="249" t="str">
        <f t="shared" si="111"/>
        <v/>
      </c>
      <c r="P242" s="249" t="str">
        <f t="shared" si="101"/>
        <v>0</v>
      </c>
      <c r="Q242" s="249">
        <f t="shared" si="112"/>
        <v>6</v>
      </c>
      <c r="R242" s="249">
        <f t="shared" si="102"/>
        <v>6</v>
      </c>
    </row>
    <row r="243" spans="1:18" x14ac:dyDescent="0.2">
      <c r="A243" s="230">
        <v>1</v>
      </c>
      <c r="B243" s="248" t="str">
        <f t="shared" si="96"/>
        <v/>
      </c>
      <c r="C243" s="255">
        <f t="shared" si="97"/>
        <v>4</v>
      </c>
      <c r="D243" s="254" t="str">
        <f t="shared" si="98"/>
        <v/>
      </c>
      <c r="E243" s="253" t="str">
        <f t="shared" si="99"/>
        <v/>
      </c>
      <c r="F243" s="220" t="str">
        <f t="shared" si="100"/>
        <v/>
      </c>
      <c r="G243" s="252"/>
      <c r="H243" s="251" t="str">
        <f t="shared" si="108"/>
        <v/>
      </c>
      <c r="I243" s="230" t="str">
        <f>IF(AND(L$3,$A10,$A10&lt;$B$1),INDEX($C$4:$C$30,MATCH(L$3+(L$3&gt;1)*$A10-(($B$1-1)*((L$3+$A10)&gt;$B$1)),$A$4:$A$31,)),"")</f>
        <v/>
      </c>
      <c r="J243" s="249" t="str">
        <f>IF(AND(L$3,$A10,$A10&lt;$B$1),INDEX($C$4:$C$30,MATCH(L$3+$A10-(L$3&gt;1)*(L$3+(L$3-2))+(($B$1-1)*(L$3+$A10-(L$3+(L$3-2))&lt;2)),$A$4:$A$31,)),"")</f>
        <v/>
      </c>
      <c r="K243" s="220">
        <v>8</v>
      </c>
      <c r="L243" s="250">
        <f t="shared" si="109"/>
        <v>4</v>
      </c>
      <c r="M243" s="230" t="str">
        <f t="shared" si="110"/>
        <v/>
      </c>
      <c r="N243" s="249" t="str">
        <f t="shared" si="111"/>
        <v/>
      </c>
      <c r="P243" s="249" t="str">
        <f t="shared" si="101"/>
        <v>0</v>
      </c>
      <c r="Q243" s="249">
        <f t="shared" si="112"/>
        <v>7</v>
      </c>
      <c r="R243" s="249">
        <f t="shared" si="102"/>
        <v>7</v>
      </c>
    </row>
    <row r="244" spans="1:18" x14ac:dyDescent="0.2">
      <c r="A244" s="230">
        <v>1</v>
      </c>
      <c r="B244" s="248" t="str">
        <f t="shared" si="96"/>
        <v/>
      </c>
      <c r="C244" s="255">
        <f t="shared" si="97"/>
        <v>4</v>
      </c>
      <c r="D244" s="254" t="str">
        <f t="shared" si="98"/>
        <v/>
      </c>
      <c r="E244" s="253" t="str">
        <f t="shared" si="99"/>
        <v/>
      </c>
      <c r="F244" s="220" t="str">
        <f t="shared" si="100"/>
        <v/>
      </c>
      <c r="G244" s="252"/>
      <c r="H244" s="251" t="str">
        <f t="shared" si="108"/>
        <v/>
      </c>
      <c r="I244" s="230" t="str">
        <f>IF(AND(M$3,$A10,$A10&lt;$B$1),INDEX($C$4:$C$30,MATCH(M$3+(M$3&gt;1)*$A10-(($B$1-1)*((M$3+$A10)&gt;$B$1)),$A$4:$A$31,)),"")</f>
        <v/>
      </c>
      <c r="J244" s="249" t="str">
        <f>IF(AND(M$3,$A10,$A10&lt;$B$1),INDEX($C$4:$C$30,MATCH(M$3+$A10-(M$3&gt;1)*(M$3+(M$3-2))+(($B$1-1)*(M$3+$A10-(M$3+(M$3-2))&lt;2)),$A$4:$A$31,)),"")</f>
        <v/>
      </c>
      <c r="K244" s="220">
        <v>9</v>
      </c>
      <c r="L244" s="250">
        <f t="shared" si="109"/>
        <v>4</v>
      </c>
      <c r="M244" s="230" t="str">
        <f t="shared" si="110"/>
        <v/>
      </c>
      <c r="N244" s="249" t="str">
        <f t="shared" si="111"/>
        <v/>
      </c>
      <c r="P244" s="249" t="str">
        <f t="shared" si="101"/>
        <v>0</v>
      </c>
      <c r="Q244" s="249">
        <f t="shared" si="112"/>
        <v>8</v>
      </c>
      <c r="R244" s="249">
        <f t="shared" si="102"/>
        <v>8</v>
      </c>
    </row>
    <row r="245" spans="1:18" x14ac:dyDescent="0.2">
      <c r="A245" s="230">
        <v>1</v>
      </c>
      <c r="B245" s="248" t="str">
        <f t="shared" si="96"/>
        <v/>
      </c>
      <c r="C245" s="255">
        <f t="shared" si="97"/>
        <v>4</v>
      </c>
      <c r="D245" s="254" t="str">
        <f t="shared" si="98"/>
        <v/>
      </c>
      <c r="E245" s="253" t="str">
        <f t="shared" si="99"/>
        <v/>
      </c>
      <c r="F245" s="220" t="str">
        <f t="shared" si="100"/>
        <v/>
      </c>
      <c r="G245" s="252"/>
      <c r="H245" s="251" t="str">
        <f t="shared" si="108"/>
        <v/>
      </c>
      <c r="I245" s="230" t="str">
        <f>IF(AND(N$3,$A10,$A10&lt;$B$1),INDEX($C$4:$C$30,MATCH(N$3+(N$3&gt;1)*$A10-(($B$1-1)*((N$3+$A10)&gt;$B$1)),$A$4:$A$31,)),"")</f>
        <v/>
      </c>
      <c r="J245" s="249" t="str">
        <f>IF(AND(N$3,$A10,$A10&lt;$B$1),INDEX($C$4:$C$30,MATCH(N$3+$A10-(N$3&gt;1)*(N$3+(N$3-2))+(($B$1-1)*(N$3+$A10-(N$3+(N$3-2))&lt;2)),$A$4:$A$31,)),"")</f>
        <v/>
      </c>
      <c r="K245" s="220">
        <v>10</v>
      </c>
      <c r="L245" s="250">
        <f t="shared" si="109"/>
        <v>4</v>
      </c>
      <c r="M245" s="230" t="str">
        <f t="shared" si="110"/>
        <v/>
      </c>
      <c r="N245" s="249" t="str">
        <f t="shared" si="111"/>
        <v/>
      </c>
      <c r="P245" s="249" t="str">
        <f t="shared" si="101"/>
        <v>0</v>
      </c>
      <c r="Q245" s="249">
        <f t="shared" si="112"/>
        <v>9</v>
      </c>
      <c r="R245" s="249">
        <f t="shared" si="102"/>
        <v>9</v>
      </c>
    </row>
    <row r="246" spans="1:18" x14ac:dyDescent="0.2">
      <c r="A246" s="230">
        <v>1</v>
      </c>
      <c r="B246" s="248" t="str">
        <f t="shared" si="96"/>
        <v/>
      </c>
      <c r="C246" s="255">
        <f t="shared" si="97"/>
        <v>4</v>
      </c>
      <c r="D246" s="254" t="str">
        <f t="shared" si="98"/>
        <v/>
      </c>
      <c r="E246" s="253" t="str">
        <f t="shared" si="99"/>
        <v/>
      </c>
      <c r="F246" s="220" t="str">
        <f t="shared" si="100"/>
        <v/>
      </c>
      <c r="G246" s="252"/>
      <c r="H246" s="251" t="str">
        <f t="shared" si="108"/>
        <v/>
      </c>
      <c r="I246" s="230" t="str">
        <f>IF(AND(O$3,$A10,$A10&lt;$B$1),INDEX($C$4:$C$30,MATCH(O$3+(O$3&gt;1)*$A10-(($B$1-1)*((O$3+$A10)&gt;$B$1)),$A$4:$A$31,)),"")</f>
        <v/>
      </c>
      <c r="J246" s="249" t="str">
        <f>IF(AND(O$3,$A10,$A10&lt;$B$1),INDEX($C$4:$C$30,MATCH(O$3+$A10-(O$3&gt;1)*(O$3+(O$3-2))+(($B$1-1)*(O$3+$A10-(O$3+(O$3-2))&lt;2)),$A$4:$A$31,)),"")</f>
        <v/>
      </c>
      <c r="K246" s="220">
        <v>11</v>
      </c>
      <c r="L246" s="250">
        <f t="shared" si="109"/>
        <v>4</v>
      </c>
      <c r="M246" s="230" t="str">
        <f t="shared" si="110"/>
        <v/>
      </c>
      <c r="N246" s="249" t="str">
        <f t="shared" si="111"/>
        <v/>
      </c>
      <c r="P246" s="249" t="str">
        <f t="shared" si="101"/>
        <v>0</v>
      </c>
      <c r="Q246" s="249">
        <f t="shared" si="112"/>
        <v>10</v>
      </c>
      <c r="R246" s="249">
        <f t="shared" si="102"/>
        <v>10</v>
      </c>
    </row>
    <row r="247" spans="1:18" x14ac:dyDescent="0.2">
      <c r="A247" s="230">
        <v>1</v>
      </c>
      <c r="B247" s="248" t="str">
        <f t="shared" si="96"/>
        <v/>
      </c>
      <c r="C247" s="255">
        <f t="shared" si="97"/>
        <v>4</v>
      </c>
      <c r="D247" s="254" t="str">
        <f t="shared" si="98"/>
        <v/>
      </c>
      <c r="E247" s="253" t="str">
        <f t="shared" si="99"/>
        <v/>
      </c>
      <c r="F247" s="220" t="str">
        <f t="shared" si="100"/>
        <v/>
      </c>
      <c r="G247" s="252"/>
      <c r="H247" s="251" t="str">
        <f t="shared" si="108"/>
        <v/>
      </c>
      <c r="I247" s="230" t="str">
        <f>IF(AND(P$3,$A10,$A10&lt;$B$1),INDEX($C$4:$C$30,MATCH(P$3+(P$3&gt;1)*$A10-(($B$1-1)*((P$3+$A10)&gt;$B$1)),$A$4:$A$31,)),"")</f>
        <v/>
      </c>
      <c r="J247" s="249" t="str">
        <f>IF(AND(P$3,$A10,$A10&lt;$B$1),INDEX($C$4:$C$30,MATCH(P$3+$A10-(P$3&gt;1)*(P$3+(P$3-2))+(($B$1-1)*(P$3+$A10-(P$3+(P$3-2))&lt;2)),$A$4:$A$31,)),"")</f>
        <v/>
      </c>
      <c r="K247" s="220">
        <v>12</v>
      </c>
      <c r="L247" s="250">
        <f t="shared" si="109"/>
        <v>4</v>
      </c>
      <c r="M247" s="230" t="str">
        <f t="shared" si="110"/>
        <v/>
      </c>
      <c r="N247" s="249" t="str">
        <f t="shared" si="111"/>
        <v/>
      </c>
      <c r="P247" s="249" t="str">
        <f t="shared" si="101"/>
        <v>0</v>
      </c>
      <c r="Q247" s="249">
        <f t="shared" si="112"/>
        <v>11</v>
      </c>
      <c r="R247" s="249">
        <f t="shared" si="102"/>
        <v>11</v>
      </c>
    </row>
    <row r="248" spans="1:18" x14ac:dyDescent="0.2">
      <c r="A248" s="246">
        <v>1</v>
      </c>
      <c r="B248" s="248">
        <f t="shared" si="96"/>
        <v>21</v>
      </c>
      <c r="C248" s="247">
        <f t="shared" si="97"/>
        <v>6</v>
      </c>
      <c r="D248" s="246" t="str">
        <f t="shared" si="98"/>
        <v>RECICLADOS</v>
      </c>
      <c r="E248" s="239" t="str">
        <f t="shared" si="99"/>
        <v>COCODRILOS</v>
      </c>
      <c r="F248" s="243">
        <f t="shared" si="100"/>
        <v>10601</v>
      </c>
      <c r="G248" s="245"/>
      <c r="H248" s="244" t="str">
        <f>IF(R24=0,"",R24)</f>
        <v/>
      </c>
      <c r="I248" s="246" t="str">
        <f>IF(AND(E$3,$A9,$A9&lt;$B$1),INDEX($C$4:$C$30,MATCH(E$3+(E$3&gt;1)*$A9-(($B$1-1)*((E$3+$A9)&gt;$B$1)),$A$4:$A$31,)),"")</f>
        <v>COCODRILOS</v>
      </c>
      <c r="J248" s="239" t="str">
        <f>IF(AND(E$3,$A9,$A9&lt;$B$1),INDEX($C$4:$C$30,MATCH(E$3+$A9-(E$3&gt;1)*(E$3+(E$3-2))+(($B$1-1)*(E$3+$A9-(E$3+(E$3-2))&lt;2)),$A$4:$A$31,)),"")</f>
        <v>RECICLADOS</v>
      </c>
      <c r="K248" s="243">
        <v>1</v>
      </c>
      <c r="L248" s="242">
        <f>IF(S24=0,"",S24)</f>
        <v>6</v>
      </c>
      <c r="M248" s="246" t="str">
        <f>J248</f>
        <v>RECICLADOS</v>
      </c>
      <c r="N248" s="239" t="str">
        <f>I248</f>
        <v>COCODRILOS</v>
      </c>
      <c r="P248" s="239" t="str">
        <f t="shared" si="101"/>
        <v>0</v>
      </c>
      <c r="Q248" s="239">
        <f>IF(OR(D248="DESCANSA", E248="DESCANSA"),"0",1)</f>
        <v>1</v>
      </c>
      <c r="R248" s="239">
        <f t="shared" si="102"/>
        <v>1</v>
      </c>
    </row>
    <row r="249" spans="1:18" x14ac:dyDescent="0.2">
      <c r="A249" s="246">
        <v>1</v>
      </c>
      <c r="B249" s="248">
        <f t="shared" si="96"/>
        <v>22</v>
      </c>
      <c r="C249" s="247">
        <f t="shared" si="97"/>
        <v>6</v>
      </c>
      <c r="D249" s="246" t="str">
        <f t="shared" si="98"/>
        <v>SANTA ANA</v>
      </c>
      <c r="E249" s="239" t="str">
        <f t="shared" si="99"/>
        <v>CIVIL Y MERCANTIL</v>
      </c>
      <c r="F249" s="243">
        <f t="shared" si="100"/>
        <v>10602</v>
      </c>
      <c r="G249" s="245"/>
      <c r="H249" s="244" t="str">
        <f t="shared" ref="H249:H259" si="113">H248</f>
        <v/>
      </c>
      <c r="I249" s="246" t="str">
        <f>IF(AND(F$3,$A9,$A9&lt;$B$1),INDEX($C$4:$C$30,MATCH(F$3+(F$3&gt;1)*$A9-(($B$1-1)*((F$3+$A9)&gt;$B$1)),$A$4:$A$31,)),"")</f>
        <v>SANTA ANA</v>
      </c>
      <c r="J249" s="239" t="str">
        <f>IF(AND(F$3,$A9,$A9&lt;$B$1),INDEX($C$4:$C$30,MATCH(F$3+$A9-(F$3&gt;1)*(F$3+(F$3-2))+(($B$1-1)*(F$3+$A9-(F$3+(F$3-2))&lt;2)),$A$4:$A$31,)),"")</f>
        <v>CIVIL Y MERCANTIL</v>
      </c>
      <c r="K249" s="243">
        <v>2</v>
      </c>
      <c r="L249" s="242">
        <f t="shared" ref="L249:L259" si="114">L248</f>
        <v>6</v>
      </c>
      <c r="M249" s="246" t="str">
        <f t="shared" ref="M249:M259" si="115">I249</f>
        <v>SANTA ANA</v>
      </c>
      <c r="N249" s="239" t="str">
        <f t="shared" ref="N249:N259" si="116">J249</f>
        <v>CIVIL Y MERCANTIL</v>
      </c>
      <c r="P249" s="239" t="str">
        <f t="shared" si="101"/>
        <v>0</v>
      </c>
      <c r="Q249" s="239">
        <f t="shared" ref="Q249:Q259" si="117">IF(OR(D249="DESCANSA", E249="DESCANSA"),Q248,Q248+1)</f>
        <v>2</v>
      </c>
      <c r="R249" s="239">
        <f t="shared" si="102"/>
        <v>2</v>
      </c>
    </row>
    <row r="250" spans="1:18" x14ac:dyDescent="0.2">
      <c r="A250" s="246">
        <v>1</v>
      </c>
      <c r="B250" s="248">
        <f t="shared" si="96"/>
        <v>24</v>
      </c>
      <c r="C250" s="247">
        <f t="shared" si="97"/>
        <v>6</v>
      </c>
      <c r="D250" s="246" t="str">
        <f t="shared" si="98"/>
        <v>DESCANSA</v>
      </c>
      <c r="E250" s="239" t="str">
        <f t="shared" si="99"/>
        <v>MVP</v>
      </c>
      <c r="F250" s="243">
        <f t="shared" si="100"/>
        <v>10614</v>
      </c>
      <c r="G250" s="245"/>
      <c r="H250" s="244" t="str">
        <f t="shared" si="113"/>
        <v/>
      </c>
      <c r="I250" s="246" t="str">
        <f>IF(AND(G$3,$A9,$A9&lt;$B$1),INDEX($C$4:$C$30,MATCH(G$3+(G$3&gt;1)*$A9-(($B$1-1)*((G$3+$A9)&gt;$B$1)),$A$4:$A$31,)),"")</f>
        <v>DESCANSA</v>
      </c>
      <c r="J250" s="239" t="str">
        <f>IF(AND(G$3,$A9,$A9&lt;$B$1),INDEX($C$4:$C$30,MATCH(G$3+$A9-(G$3&gt;1)*(G$3+(G$3-2))+(($B$1-1)*(G$3+$A9-(G$3+(G$3-2))&lt;2)),$A$4:$A$31,)),"")</f>
        <v>MVP</v>
      </c>
      <c r="K250" s="243">
        <v>3</v>
      </c>
      <c r="L250" s="242">
        <f t="shared" si="114"/>
        <v>6</v>
      </c>
      <c r="M250" s="246" t="str">
        <f t="shared" si="115"/>
        <v>DESCANSA</v>
      </c>
      <c r="N250" s="239" t="str">
        <f t="shared" si="116"/>
        <v>MVP</v>
      </c>
      <c r="P250" s="239" t="str">
        <f t="shared" si="101"/>
        <v>12</v>
      </c>
      <c r="Q250" s="239">
        <f t="shared" si="117"/>
        <v>2</v>
      </c>
      <c r="R250" s="239">
        <f t="shared" si="102"/>
        <v>14</v>
      </c>
    </row>
    <row r="251" spans="1:18" x14ac:dyDescent="0.2">
      <c r="A251" s="246">
        <v>1</v>
      </c>
      <c r="B251" s="248">
        <f t="shared" si="96"/>
        <v>23</v>
      </c>
      <c r="C251" s="247">
        <f t="shared" si="97"/>
        <v>6</v>
      </c>
      <c r="D251" s="246" t="str">
        <f t="shared" si="98"/>
        <v>TALENTO HUMANO</v>
      </c>
      <c r="E251" s="239" t="str">
        <f t="shared" si="99"/>
        <v>DDTI</v>
      </c>
      <c r="F251" s="243">
        <f t="shared" si="100"/>
        <v>10603</v>
      </c>
      <c r="G251" s="245"/>
      <c r="H251" s="244" t="str">
        <f t="shared" si="113"/>
        <v/>
      </c>
      <c r="I251" s="246" t="str">
        <f>IF(AND(H$3,$A9,$A9&lt;$B$1),INDEX($C$4:$C$30,MATCH(H$3+(H$3&gt;1)*$A9-(($B$1-1)*((H$3+$A9)&gt;$B$1)),$A$4:$A$31,)),"")</f>
        <v>TALENTO HUMANO</v>
      </c>
      <c r="J251" s="239" t="str">
        <f>IF(AND(H$3,$A9,$A9&lt;$B$1),INDEX($C$4:$C$30,MATCH(H$3+$A9-(H$3&gt;1)*(H$3+(H$3-2))+(($B$1-1)*(H$3+$A9-(H$3+(H$3-2))&lt;2)),$A$4:$A$31,)),"")</f>
        <v>DDTI</v>
      </c>
      <c r="K251" s="243">
        <v>4</v>
      </c>
      <c r="L251" s="242">
        <f t="shared" si="114"/>
        <v>6</v>
      </c>
      <c r="M251" s="246" t="str">
        <f t="shared" si="115"/>
        <v>TALENTO HUMANO</v>
      </c>
      <c r="N251" s="239" t="str">
        <f t="shared" si="116"/>
        <v>DDTI</v>
      </c>
      <c r="P251" s="239" t="str">
        <f t="shared" si="101"/>
        <v>0</v>
      </c>
      <c r="Q251" s="239">
        <f t="shared" si="117"/>
        <v>3</v>
      </c>
      <c r="R251" s="239">
        <f t="shared" si="102"/>
        <v>3</v>
      </c>
    </row>
    <row r="252" spans="1:18" x14ac:dyDescent="0.2">
      <c r="A252" s="246">
        <v>1</v>
      </c>
      <c r="B252" s="248" t="str">
        <f t="shared" si="96"/>
        <v/>
      </c>
      <c r="C252" s="247">
        <f t="shared" si="97"/>
        <v>6</v>
      </c>
      <c r="D252" s="246" t="str">
        <f t="shared" si="98"/>
        <v/>
      </c>
      <c r="E252" s="239" t="str">
        <f t="shared" si="99"/>
        <v/>
      </c>
      <c r="F252" s="243" t="str">
        <f t="shared" si="100"/>
        <v/>
      </c>
      <c r="G252" s="245"/>
      <c r="H252" s="244" t="str">
        <f t="shared" si="113"/>
        <v/>
      </c>
      <c r="I252" s="246" t="str">
        <f>IF(AND(I$3,$A9,$A9&lt;$B$1),INDEX($C$4:$C$30,MATCH(I$3+(I$3&gt;1)*$A9-(($B$1-1)*((I$3+$A9)&gt;$B$1)),$A$4:$A$31,)),"")</f>
        <v/>
      </c>
      <c r="J252" s="239" t="str">
        <f>IF(AND(I$3,$A9,$A9&lt;$B$1),INDEX($C$4:$C$30,MATCH(I$3+$A9-(I$3&gt;1)*(I$3+(I$3-2))+(($B$1-1)*(I$3+$A9-(I$3+(I$3-2))&lt;2)),$A$4:$A$31,)),"")</f>
        <v/>
      </c>
      <c r="K252" s="243">
        <v>5</v>
      </c>
      <c r="L252" s="242">
        <f t="shared" si="114"/>
        <v>6</v>
      </c>
      <c r="M252" s="246" t="str">
        <f t="shared" si="115"/>
        <v/>
      </c>
      <c r="N252" s="239" t="str">
        <f t="shared" si="116"/>
        <v/>
      </c>
      <c r="P252" s="239" t="str">
        <f t="shared" si="101"/>
        <v>0</v>
      </c>
      <c r="Q252" s="239">
        <f t="shared" si="117"/>
        <v>4</v>
      </c>
      <c r="R252" s="239">
        <f t="shared" si="102"/>
        <v>4</v>
      </c>
    </row>
    <row r="253" spans="1:18" x14ac:dyDescent="0.2">
      <c r="A253" s="246">
        <v>1</v>
      </c>
      <c r="B253" s="248" t="str">
        <f t="shared" si="96"/>
        <v/>
      </c>
      <c r="C253" s="247">
        <f t="shared" si="97"/>
        <v>6</v>
      </c>
      <c r="D253" s="246" t="str">
        <f t="shared" si="98"/>
        <v/>
      </c>
      <c r="E253" s="239" t="str">
        <f t="shared" si="99"/>
        <v/>
      </c>
      <c r="F253" s="243" t="str">
        <f t="shared" si="100"/>
        <v/>
      </c>
      <c r="G253" s="245"/>
      <c r="H253" s="244" t="str">
        <f t="shared" si="113"/>
        <v/>
      </c>
      <c r="I253" s="246" t="str">
        <f>IF(AND(J$3,$A9,$A9&lt;$B$1),INDEX($C$4:$C$30,MATCH(J$3+(J$3&gt;1)*$A9-(($B$1-1)*((J$3+$A9)&gt;$B$1)),$A$4:$A$31,)),"")</f>
        <v/>
      </c>
      <c r="J253" s="239" t="str">
        <f>IF(AND(J$3,$A9,$A9&lt;$B$1),INDEX($C$4:$C$30,MATCH(J$3+$A9-(J$3&gt;1)*(J$3+(J$3-2))+(($B$1-1)*(J$3+$A9-(J$3+(J$3-2))&lt;2)),$A$4:$A$31,)),"")</f>
        <v/>
      </c>
      <c r="K253" s="243">
        <v>6</v>
      </c>
      <c r="L253" s="242">
        <f t="shared" si="114"/>
        <v>6</v>
      </c>
      <c r="M253" s="246" t="str">
        <f t="shared" si="115"/>
        <v/>
      </c>
      <c r="N253" s="239" t="str">
        <f t="shared" si="116"/>
        <v/>
      </c>
      <c r="P253" s="239" t="str">
        <f t="shared" si="101"/>
        <v>0</v>
      </c>
      <c r="Q253" s="239">
        <f t="shared" si="117"/>
        <v>5</v>
      </c>
      <c r="R253" s="239">
        <f t="shared" si="102"/>
        <v>5</v>
      </c>
    </row>
    <row r="254" spans="1:18" x14ac:dyDescent="0.2">
      <c r="A254" s="246">
        <v>1</v>
      </c>
      <c r="B254" s="248" t="str">
        <f t="shared" si="96"/>
        <v/>
      </c>
      <c r="C254" s="247">
        <f t="shared" si="97"/>
        <v>6</v>
      </c>
      <c r="D254" s="246" t="str">
        <f t="shared" si="98"/>
        <v/>
      </c>
      <c r="E254" s="239" t="str">
        <f t="shared" si="99"/>
        <v/>
      </c>
      <c r="F254" s="243" t="str">
        <f t="shared" si="100"/>
        <v/>
      </c>
      <c r="G254" s="245"/>
      <c r="H254" s="244" t="str">
        <f t="shared" si="113"/>
        <v/>
      </c>
      <c r="I254" s="246" t="str">
        <f>IF(AND(K$3,$A9,$A9&lt;$B$1),INDEX($C$4:$C$30,MATCH(K$3+(K$3&gt;1)*$A9-(($B$1-1)*((K$3+$A9)&gt;$B$1)),$A$4:$A$31,)),"")</f>
        <v/>
      </c>
      <c r="J254" s="239" t="str">
        <f>IF(AND(K$3,$A9,$A9&lt;$B$1),INDEX($C$4:$C$30,MATCH(K$3+$A9-(K$3&gt;1)*(K$3+(K$3-2))+(($B$1-1)*(K$3+$A9-(K$3+(K$3-2))&lt;2)),$A$4:$A$31,)),"")</f>
        <v/>
      </c>
      <c r="K254" s="243">
        <v>7</v>
      </c>
      <c r="L254" s="242">
        <f t="shared" si="114"/>
        <v>6</v>
      </c>
      <c r="M254" s="246" t="str">
        <f t="shared" si="115"/>
        <v/>
      </c>
      <c r="N254" s="239" t="str">
        <f t="shared" si="116"/>
        <v/>
      </c>
      <c r="P254" s="239" t="str">
        <f t="shared" si="101"/>
        <v>0</v>
      </c>
      <c r="Q254" s="239">
        <f t="shared" si="117"/>
        <v>6</v>
      </c>
      <c r="R254" s="239">
        <f t="shared" si="102"/>
        <v>6</v>
      </c>
    </row>
    <row r="255" spans="1:18" x14ac:dyDescent="0.2">
      <c r="A255" s="246">
        <v>1</v>
      </c>
      <c r="B255" s="248" t="str">
        <f t="shared" si="96"/>
        <v/>
      </c>
      <c r="C255" s="247">
        <f t="shared" si="97"/>
        <v>6</v>
      </c>
      <c r="D255" s="246" t="str">
        <f t="shared" si="98"/>
        <v/>
      </c>
      <c r="E255" s="239" t="str">
        <f t="shared" si="99"/>
        <v/>
      </c>
      <c r="F255" s="243" t="str">
        <f t="shared" si="100"/>
        <v/>
      </c>
      <c r="G255" s="245"/>
      <c r="H255" s="244" t="str">
        <f t="shared" si="113"/>
        <v/>
      </c>
      <c r="I255" s="246" t="str">
        <f>IF(AND(L$3,$A9,$A9&lt;$B$1),INDEX($C$4:$C$30,MATCH(L$3+(L$3&gt;1)*$A9-(($B$1-1)*((L$3+$A9)&gt;$B$1)),$A$4:$A$31,)),"")</f>
        <v/>
      </c>
      <c r="J255" s="239" t="str">
        <f>IF(AND(L$3,$A9,$A9&lt;$B$1),INDEX($C$4:$C$30,MATCH(L$3+$A9-(L$3&gt;1)*(L$3+(L$3-2))+(($B$1-1)*(L$3+$A9-(L$3+(L$3-2))&lt;2)),$A$4:$A$31,)),"")</f>
        <v/>
      </c>
      <c r="K255" s="243">
        <v>8</v>
      </c>
      <c r="L255" s="242">
        <f t="shared" si="114"/>
        <v>6</v>
      </c>
      <c r="M255" s="246" t="str">
        <f t="shared" si="115"/>
        <v/>
      </c>
      <c r="N255" s="239" t="str">
        <f t="shared" si="116"/>
        <v/>
      </c>
      <c r="P255" s="239" t="str">
        <f t="shared" si="101"/>
        <v>0</v>
      </c>
      <c r="Q255" s="239">
        <f t="shared" si="117"/>
        <v>7</v>
      </c>
      <c r="R255" s="239">
        <f t="shared" si="102"/>
        <v>7</v>
      </c>
    </row>
    <row r="256" spans="1:18" x14ac:dyDescent="0.2">
      <c r="A256" s="246">
        <v>1</v>
      </c>
      <c r="B256" s="248" t="str">
        <f t="shared" si="96"/>
        <v/>
      </c>
      <c r="C256" s="247">
        <f t="shared" si="97"/>
        <v>6</v>
      </c>
      <c r="D256" s="246" t="str">
        <f t="shared" si="98"/>
        <v/>
      </c>
      <c r="E256" s="239" t="str">
        <f t="shared" si="99"/>
        <v/>
      </c>
      <c r="F256" s="243" t="str">
        <f t="shared" si="100"/>
        <v/>
      </c>
      <c r="G256" s="245"/>
      <c r="H256" s="244" t="str">
        <f t="shared" si="113"/>
        <v/>
      </c>
      <c r="I256" s="246" t="str">
        <f>IF(AND(M$3,$A9,$A9&lt;$B$1),INDEX($C$4:$C$30,MATCH(M$3+(M$3&gt;1)*$A9-(($B$1-1)*((M$3+$A9)&gt;$B$1)),$A$4:$A$31,)),"")</f>
        <v/>
      </c>
      <c r="J256" s="239" t="str">
        <f>IF(AND(M$3,$A9,$A9&lt;$B$1),INDEX($C$4:$C$30,MATCH(M$3+$A9-(M$3&gt;1)*(M$3+(M$3-2))+(($B$1-1)*(M$3+$A9-(M$3+(M$3-2))&lt;2)),$A$4:$A$31,)),"")</f>
        <v/>
      </c>
      <c r="K256" s="243">
        <v>9</v>
      </c>
      <c r="L256" s="242">
        <f t="shared" si="114"/>
        <v>6</v>
      </c>
      <c r="M256" s="246" t="str">
        <f t="shared" si="115"/>
        <v/>
      </c>
      <c r="N256" s="239" t="str">
        <f t="shared" si="116"/>
        <v/>
      </c>
      <c r="P256" s="239" t="str">
        <f t="shared" si="101"/>
        <v>0</v>
      </c>
      <c r="Q256" s="239">
        <f t="shared" si="117"/>
        <v>8</v>
      </c>
      <c r="R256" s="239">
        <f t="shared" si="102"/>
        <v>8</v>
      </c>
    </row>
    <row r="257" spans="1:18" x14ac:dyDescent="0.2">
      <c r="A257" s="246">
        <v>1</v>
      </c>
      <c r="B257" s="248" t="str">
        <f t="shared" si="96"/>
        <v/>
      </c>
      <c r="C257" s="247">
        <f t="shared" si="97"/>
        <v>6</v>
      </c>
      <c r="D257" s="246" t="str">
        <f t="shared" si="98"/>
        <v/>
      </c>
      <c r="E257" s="239" t="str">
        <f t="shared" si="99"/>
        <v/>
      </c>
      <c r="F257" s="243" t="str">
        <f t="shared" si="100"/>
        <v/>
      </c>
      <c r="G257" s="245"/>
      <c r="H257" s="244" t="str">
        <f t="shared" si="113"/>
        <v/>
      </c>
      <c r="I257" s="246" t="str">
        <f>IF(AND(N$3,$A9,$A9&lt;$B$1),INDEX($C$4:$C$30,MATCH(N$3+(N$3&gt;1)*$A9-(($B$1-1)*((N$3+$A9)&gt;$B$1)),$A$4:$A$31,)),"")</f>
        <v/>
      </c>
      <c r="J257" s="239" t="str">
        <f>IF(AND(N$3,$A9,$A9&lt;$B$1),INDEX($C$4:$C$30,MATCH(N$3+$A9-(N$3&gt;1)*(N$3+(N$3-2))+(($B$1-1)*(N$3+$A9-(N$3+(N$3-2))&lt;2)),$A$4:$A$31,)),"")</f>
        <v/>
      </c>
      <c r="K257" s="243">
        <v>10</v>
      </c>
      <c r="L257" s="242">
        <f t="shared" si="114"/>
        <v>6</v>
      </c>
      <c r="M257" s="246" t="str">
        <f t="shared" si="115"/>
        <v/>
      </c>
      <c r="N257" s="239" t="str">
        <f t="shared" si="116"/>
        <v/>
      </c>
      <c r="P257" s="239" t="str">
        <f t="shared" si="101"/>
        <v>0</v>
      </c>
      <c r="Q257" s="239">
        <f t="shared" si="117"/>
        <v>9</v>
      </c>
      <c r="R257" s="239">
        <f t="shared" si="102"/>
        <v>9</v>
      </c>
    </row>
    <row r="258" spans="1:18" x14ac:dyDescent="0.2">
      <c r="A258" s="246">
        <v>1</v>
      </c>
      <c r="B258" s="248" t="str">
        <f t="shared" si="96"/>
        <v/>
      </c>
      <c r="C258" s="247">
        <f t="shared" si="97"/>
        <v>6</v>
      </c>
      <c r="D258" s="246" t="str">
        <f t="shared" si="98"/>
        <v/>
      </c>
      <c r="E258" s="239" t="str">
        <f t="shared" si="99"/>
        <v/>
      </c>
      <c r="F258" s="243" t="str">
        <f t="shared" si="100"/>
        <v/>
      </c>
      <c r="G258" s="245"/>
      <c r="H258" s="244" t="str">
        <f t="shared" si="113"/>
        <v/>
      </c>
      <c r="I258" s="246" t="str">
        <f>IF(AND(O$3,$A9,$A9&lt;$B$1),INDEX($C$4:$C$30,MATCH(O$3+(O$3&gt;1)*$A9-(($B$1-1)*((O$3+$A9)&gt;$B$1)),$A$4:$A$31,)),"")</f>
        <v/>
      </c>
      <c r="J258" s="239" t="str">
        <f>IF(AND(O$3,$A9,$A9&lt;$B$1),INDEX($C$4:$C$30,MATCH(O$3+$A9-(O$3&gt;1)*(O$3+(O$3-2))+(($B$1-1)*(O$3+$A9-(O$3+(O$3-2))&lt;2)),$A$4:$A$31,)),"")</f>
        <v/>
      </c>
      <c r="K258" s="243">
        <v>11</v>
      </c>
      <c r="L258" s="242">
        <f t="shared" si="114"/>
        <v>6</v>
      </c>
      <c r="M258" s="246" t="str">
        <f t="shared" si="115"/>
        <v/>
      </c>
      <c r="N258" s="239" t="str">
        <f t="shared" si="116"/>
        <v/>
      </c>
      <c r="P258" s="239" t="str">
        <f t="shared" si="101"/>
        <v>0</v>
      </c>
      <c r="Q258" s="239">
        <f t="shared" si="117"/>
        <v>10</v>
      </c>
      <c r="R258" s="239">
        <f t="shared" si="102"/>
        <v>10</v>
      </c>
    </row>
    <row r="259" spans="1:18" x14ac:dyDescent="0.2">
      <c r="A259" s="246">
        <v>1</v>
      </c>
      <c r="B259" s="248" t="str">
        <f t="shared" si="96"/>
        <v/>
      </c>
      <c r="C259" s="247">
        <f t="shared" si="97"/>
        <v>6</v>
      </c>
      <c r="D259" s="246" t="str">
        <f t="shared" si="98"/>
        <v/>
      </c>
      <c r="E259" s="239" t="str">
        <f t="shared" si="99"/>
        <v/>
      </c>
      <c r="F259" s="243" t="str">
        <f t="shared" si="100"/>
        <v/>
      </c>
      <c r="G259" s="245"/>
      <c r="H259" s="244" t="str">
        <f t="shared" si="113"/>
        <v/>
      </c>
      <c r="I259" s="246" t="str">
        <f>IF(AND(P$3,$A9,$A9&lt;$B$1),INDEX($C$4:$C$30,MATCH(P$3+(P$3&gt;1)*$A9-(($B$1-1)*((P$3+$A9)&gt;$B$1)),$A$4:$A$31,)),"")</f>
        <v/>
      </c>
      <c r="J259" s="239" t="str">
        <f>IF(AND(P$3,$A9,$A9&lt;$B$1),INDEX($C$4:$C$30,MATCH(P$3+$A9-(P$3&gt;1)*(P$3+(P$3-2))+(($B$1-1)*(P$3+$A9-(P$3+(P$3-2))&lt;2)),$A$4:$A$31,)),"")</f>
        <v/>
      </c>
      <c r="K259" s="243">
        <v>12</v>
      </c>
      <c r="L259" s="242">
        <f t="shared" si="114"/>
        <v>6</v>
      </c>
      <c r="M259" s="246" t="str">
        <f t="shared" si="115"/>
        <v/>
      </c>
      <c r="N259" s="239" t="str">
        <f t="shared" si="116"/>
        <v/>
      </c>
      <c r="P259" s="239" t="str">
        <f t="shared" si="101"/>
        <v>0</v>
      </c>
      <c r="Q259" s="239">
        <f t="shared" si="117"/>
        <v>11</v>
      </c>
      <c r="R259" s="239">
        <f t="shared" si="102"/>
        <v>11</v>
      </c>
    </row>
    <row r="260" spans="1:18" x14ac:dyDescent="0.2">
      <c r="A260" s="230">
        <v>1</v>
      </c>
      <c r="B260" s="248">
        <f t="shared" si="96"/>
        <v>1</v>
      </c>
      <c r="C260" s="255">
        <f t="shared" si="97"/>
        <v>1</v>
      </c>
      <c r="D260" s="254" t="str">
        <f t="shared" si="98"/>
        <v>COCODRILOS</v>
      </c>
      <c r="E260" s="253" t="str">
        <f t="shared" si="99"/>
        <v>CIVIL Y MERCANTIL</v>
      </c>
      <c r="F260" s="220">
        <f t="shared" si="100"/>
        <v>10101</v>
      </c>
      <c r="G260" s="252"/>
      <c r="H260" s="251">
        <f>IF(R25=0,"",R25)</f>
        <v>1</v>
      </c>
      <c r="I260" s="230" t="str">
        <f>IF(AND(E$3,$A8,$A8&lt;$B$1),INDEX($C$4:$C$30,MATCH(E$3+(E$3&gt;1)*$A8-(($B$1-1)*((E$3+$A8)&gt;$B$1)),$A$4:$A$31,)),"")</f>
        <v>COCODRILOS</v>
      </c>
      <c r="J260" s="249" t="str">
        <f>IF(AND(E$3,$A8,$A8&lt;$B$1),INDEX($C$4:$C$30,MATCH(E$3+$A8-(E$3&gt;1)*(E$3+(E$3-2))+(($B$1-1)*(E$3+$A8-(E$3+(E$3-2))&lt;2)),$A$4:$A$31,)),"")</f>
        <v>CIVIL Y MERCANTIL</v>
      </c>
      <c r="K260" s="220">
        <v>1</v>
      </c>
      <c r="L260" s="250" t="str">
        <f>IF(S25=0,"",S25)</f>
        <v/>
      </c>
      <c r="M260" s="230" t="str">
        <f>J260</f>
        <v>CIVIL Y MERCANTIL</v>
      </c>
      <c r="N260" s="249" t="str">
        <f>I260</f>
        <v>COCODRILOS</v>
      </c>
      <c r="P260" s="249" t="str">
        <f t="shared" si="101"/>
        <v>0</v>
      </c>
      <c r="Q260" s="249">
        <f>IF(OR(D260="DESCANSA", E260="DESCANSA"),"0",1)</f>
        <v>1</v>
      </c>
      <c r="R260" s="249">
        <f t="shared" si="102"/>
        <v>1</v>
      </c>
    </row>
    <row r="261" spans="1:18" x14ac:dyDescent="0.2">
      <c r="A261" s="230">
        <v>1</v>
      </c>
      <c r="B261" s="248">
        <f t="shared" si="96"/>
        <v>2</v>
      </c>
      <c r="C261" s="255">
        <f t="shared" si="97"/>
        <v>1</v>
      </c>
      <c r="D261" s="254" t="str">
        <f t="shared" si="98"/>
        <v>RECICLADOS</v>
      </c>
      <c r="E261" s="253" t="str">
        <f t="shared" si="99"/>
        <v>MVP</v>
      </c>
      <c r="F261" s="220">
        <f t="shared" si="100"/>
        <v>10102</v>
      </c>
      <c r="G261" s="252"/>
      <c r="H261" s="251">
        <f t="shared" ref="H261:H271" si="118">H260</f>
        <v>1</v>
      </c>
      <c r="I261" s="230" t="str">
        <f>IF(AND(F$3,$A8,$A8&lt;$B$1),INDEX($C$4:$C$30,MATCH(F$3+(F$3&gt;1)*$A8-(($B$1-1)*((F$3+$A8)&gt;$B$1)),$A$4:$A$31,)),"")</f>
        <v>RECICLADOS</v>
      </c>
      <c r="J261" s="249" t="str">
        <f>IF(AND(F$3,$A8,$A8&lt;$B$1),INDEX($C$4:$C$30,MATCH(F$3+$A8-(F$3&gt;1)*(F$3+(F$3-2))+(($B$1-1)*(F$3+$A8-(F$3+(F$3-2))&lt;2)),$A$4:$A$31,)),"")</f>
        <v>MVP</v>
      </c>
      <c r="K261" s="220">
        <v>2</v>
      </c>
      <c r="L261" s="250" t="str">
        <f t="shared" ref="L261:L271" si="119">L260</f>
        <v/>
      </c>
      <c r="M261" s="230" t="str">
        <f t="shared" ref="M261:M271" si="120">I261</f>
        <v>RECICLADOS</v>
      </c>
      <c r="N261" s="249" t="str">
        <f t="shared" ref="N261:N271" si="121">J261</f>
        <v>MVP</v>
      </c>
      <c r="P261" s="249" t="str">
        <f t="shared" si="101"/>
        <v>0</v>
      </c>
      <c r="Q261" s="249">
        <f t="shared" ref="Q261:Q271" si="122">IF(OR(D261="DESCANSA", E261="DESCANSA"),Q260,Q260+1)</f>
        <v>2</v>
      </c>
      <c r="R261" s="249">
        <f t="shared" si="102"/>
        <v>2</v>
      </c>
    </row>
    <row r="262" spans="1:18" x14ac:dyDescent="0.2">
      <c r="A262" s="230">
        <v>1</v>
      </c>
      <c r="B262" s="248">
        <f t="shared" si="96"/>
        <v>3</v>
      </c>
      <c r="C262" s="255">
        <f t="shared" si="97"/>
        <v>1</v>
      </c>
      <c r="D262" s="254" t="str">
        <f t="shared" si="98"/>
        <v>SANTA ANA</v>
      </c>
      <c r="E262" s="253" t="str">
        <f t="shared" si="99"/>
        <v>DDTI</v>
      </c>
      <c r="F262" s="220">
        <f t="shared" si="100"/>
        <v>10103</v>
      </c>
      <c r="G262" s="252"/>
      <c r="H262" s="251">
        <f t="shared" si="118"/>
        <v>1</v>
      </c>
      <c r="I262" s="230" t="str">
        <f>IF(AND(G$3,$A8,$A8&lt;$B$1),INDEX($C$4:$C$30,MATCH(G$3+(G$3&gt;1)*$A8-(($B$1-1)*((G$3+$A8)&gt;$B$1)),$A$4:$A$31,)),"")</f>
        <v>SANTA ANA</v>
      </c>
      <c r="J262" s="249" t="str">
        <f>IF(AND(G$3,$A8,$A8&lt;$B$1),INDEX($C$4:$C$30,MATCH(G$3+$A8-(G$3&gt;1)*(G$3+(G$3-2))+(($B$1-1)*(G$3+$A8-(G$3+(G$3-2))&lt;2)),$A$4:$A$31,)),"")</f>
        <v>DDTI</v>
      </c>
      <c r="K262" s="220">
        <v>3</v>
      </c>
      <c r="L262" s="250" t="str">
        <f t="shared" si="119"/>
        <v/>
      </c>
      <c r="M262" s="230" t="str">
        <f t="shared" si="120"/>
        <v>SANTA ANA</v>
      </c>
      <c r="N262" s="249" t="str">
        <f t="shared" si="121"/>
        <v>DDTI</v>
      </c>
      <c r="P262" s="249" t="str">
        <f t="shared" si="101"/>
        <v>0</v>
      </c>
      <c r="Q262" s="249">
        <f t="shared" si="122"/>
        <v>3</v>
      </c>
      <c r="R262" s="249">
        <f t="shared" si="102"/>
        <v>3</v>
      </c>
    </row>
    <row r="263" spans="1:18" x14ac:dyDescent="0.2">
      <c r="A263" s="230">
        <v>1</v>
      </c>
      <c r="B263" s="248">
        <f t="shared" si="96"/>
        <v>4</v>
      </c>
      <c r="C263" s="255">
        <f t="shared" si="97"/>
        <v>1</v>
      </c>
      <c r="D263" s="254" t="str">
        <f t="shared" si="98"/>
        <v>DESCANSA</v>
      </c>
      <c r="E263" s="253" t="str">
        <f t="shared" si="99"/>
        <v>TALENTO HUMANO</v>
      </c>
      <c r="F263" s="220">
        <f t="shared" si="100"/>
        <v>10115</v>
      </c>
      <c r="G263" s="252"/>
      <c r="H263" s="251">
        <f t="shared" si="118"/>
        <v>1</v>
      </c>
      <c r="I263" s="230" t="str">
        <f>IF(AND(H$3,$A8,$A8&lt;$B$1),INDEX($C$4:$C$30,MATCH(H$3+(H$3&gt;1)*$A8-(($B$1-1)*((H$3+$A8)&gt;$B$1)),$A$4:$A$31,)),"")</f>
        <v>DESCANSA</v>
      </c>
      <c r="J263" s="249" t="str">
        <f>IF(AND(H$3,$A8,$A8&lt;$B$1),INDEX($C$4:$C$30,MATCH(H$3+$A8-(H$3&gt;1)*(H$3+(H$3-2))+(($B$1-1)*(H$3+$A8-(H$3+(H$3-2))&lt;2)),$A$4:$A$31,)),"")</f>
        <v>TALENTO HUMANO</v>
      </c>
      <c r="K263" s="220">
        <v>4</v>
      </c>
      <c r="L263" s="250" t="str">
        <f t="shared" si="119"/>
        <v/>
      </c>
      <c r="M263" s="230" t="str">
        <f t="shared" si="120"/>
        <v>DESCANSA</v>
      </c>
      <c r="N263" s="249" t="str">
        <f t="shared" si="121"/>
        <v>TALENTO HUMANO</v>
      </c>
      <c r="P263" s="249" t="str">
        <f t="shared" si="101"/>
        <v>12</v>
      </c>
      <c r="Q263" s="249">
        <f t="shared" si="122"/>
        <v>3</v>
      </c>
      <c r="R263" s="249">
        <f t="shared" si="102"/>
        <v>15</v>
      </c>
    </row>
    <row r="264" spans="1:18" x14ac:dyDescent="0.2">
      <c r="A264" s="230">
        <v>1</v>
      </c>
      <c r="B264" s="248" t="str">
        <f t="shared" si="96"/>
        <v/>
      </c>
      <c r="C264" s="255">
        <f t="shared" si="97"/>
        <v>1</v>
      </c>
      <c r="D264" s="254" t="str">
        <f t="shared" si="98"/>
        <v/>
      </c>
      <c r="E264" s="253" t="str">
        <f t="shared" si="99"/>
        <v/>
      </c>
      <c r="F264" s="220" t="str">
        <f t="shared" si="100"/>
        <v/>
      </c>
      <c r="G264" s="252"/>
      <c r="H264" s="251">
        <f t="shared" si="118"/>
        <v>1</v>
      </c>
      <c r="I264" s="230" t="str">
        <f>IF(AND(I$3,$A8,$A8&lt;$B$1),INDEX($C$4:$C$30,MATCH(I$3+(I$3&gt;1)*$A8-(($B$1-1)*((I$3+$A8)&gt;$B$1)),$A$4:$A$31,)),"")</f>
        <v/>
      </c>
      <c r="J264" s="249" t="str">
        <f>IF(AND(I$3,$A8,$A8&lt;$B$1),INDEX($C$4:$C$30,MATCH(I$3+$A8-(I$3&gt;1)*(I$3+(I$3-2))+(($B$1-1)*(I$3+$A8-(I$3+(I$3-2))&lt;2)),$A$4:$A$31,)),"")</f>
        <v/>
      </c>
      <c r="K264" s="220">
        <v>5</v>
      </c>
      <c r="L264" s="250" t="str">
        <f t="shared" si="119"/>
        <v/>
      </c>
      <c r="M264" s="230" t="str">
        <f t="shared" si="120"/>
        <v/>
      </c>
      <c r="N264" s="249" t="str">
        <f t="shared" si="121"/>
        <v/>
      </c>
      <c r="P264" s="249" t="str">
        <f t="shared" si="101"/>
        <v>0</v>
      </c>
      <c r="Q264" s="249">
        <f t="shared" si="122"/>
        <v>4</v>
      </c>
      <c r="R264" s="249">
        <f t="shared" si="102"/>
        <v>4</v>
      </c>
    </row>
    <row r="265" spans="1:18" x14ac:dyDescent="0.2">
      <c r="A265" s="230">
        <v>1</v>
      </c>
      <c r="B265" s="248" t="str">
        <f t="shared" si="96"/>
        <v/>
      </c>
      <c r="C265" s="255">
        <f t="shared" si="97"/>
        <v>1</v>
      </c>
      <c r="D265" s="254" t="str">
        <f t="shared" si="98"/>
        <v/>
      </c>
      <c r="E265" s="253" t="str">
        <f t="shared" si="99"/>
        <v/>
      </c>
      <c r="F265" s="220" t="str">
        <f t="shared" si="100"/>
        <v/>
      </c>
      <c r="G265" s="252"/>
      <c r="H265" s="251">
        <f t="shared" si="118"/>
        <v>1</v>
      </c>
      <c r="I265" s="230" t="str">
        <f>IF(AND(J$3,$A8,$A8&lt;$B$1),INDEX($C$4:$C$30,MATCH(J$3+(J$3&gt;1)*$A8-(($B$1-1)*((J$3+$A8)&gt;$B$1)),$A$4:$A$31,)),"")</f>
        <v/>
      </c>
      <c r="J265" s="249" t="str">
        <f>IF(AND(J$3,$A8,$A8&lt;$B$1),INDEX($C$4:$C$30,MATCH(J$3+$A8-(J$3&gt;1)*(J$3+(J$3-2))+(($B$1-1)*(J$3+$A8-(J$3+(J$3-2))&lt;2)),$A$4:$A$31,)),"")</f>
        <v/>
      </c>
      <c r="K265" s="220">
        <v>6</v>
      </c>
      <c r="L265" s="250" t="str">
        <f t="shared" si="119"/>
        <v/>
      </c>
      <c r="M265" s="230" t="str">
        <f t="shared" si="120"/>
        <v/>
      </c>
      <c r="N265" s="249" t="str">
        <f t="shared" si="121"/>
        <v/>
      </c>
      <c r="P265" s="249" t="str">
        <f t="shared" si="101"/>
        <v>0</v>
      </c>
      <c r="Q265" s="249">
        <f t="shared" si="122"/>
        <v>5</v>
      </c>
      <c r="R265" s="249">
        <f t="shared" si="102"/>
        <v>5</v>
      </c>
    </row>
    <row r="266" spans="1:18" x14ac:dyDescent="0.2">
      <c r="A266" s="230">
        <v>1</v>
      </c>
      <c r="B266" s="248" t="str">
        <f t="shared" si="96"/>
        <v/>
      </c>
      <c r="C266" s="255">
        <f t="shared" si="97"/>
        <v>1</v>
      </c>
      <c r="D266" s="254" t="str">
        <f t="shared" si="98"/>
        <v/>
      </c>
      <c r="E266" s="253" t="str">
        <f t="shared" si="99"/>
        <v/>
      </c>
      <c r="F266" s="220" t="str">
        <f t="shared" si="100"/>
        <v/>
      </c>
      <c r="G266" s="252"/>
      <c r="H266" s="251">
        <f t="shared" si="118"/>
        <v>1</v>
      </c>
      <c r="I266" s="230" t="str">
        <f>IF(AND(K$3,$A8,$A8&lt;$B$1),INDEX($C$4:$C$30,MATCH(K$3+(K$3&gt;1)*$A8-(($B$1-1)*((K$3+$A8)&gt;$B$1)),$A$4:$A$31,)),"")</f>
        <v/>
      </c>
      <c r="J266" s="249" t="str">
        <f>IF(AND(K$3,$A8,$A8&lt;$B$1),INDEX($C$4:$C$30,MATCH(K$3+$A8-(K$3&gt;1)*(K$3+(K$3-2))+(($B$1-1)*(K$3+$A8-(K$3+(K$3-2))&lt;2)),$A$4:$A$31,)),"")</f>
        <v/>
      </c>
      <c r="K266" s="220">
        <v>7</v>
      </c>
      <c r="L266" s="250" t="str">
        <f t="shared" si="119"/>
        <v/>
      </c>
      <c r="M266" s="230" t="str">
        <f t="shared" si="120"/>
        <v/>
      </c>
      <c r="N266" s="249" t="str">
        <f t="shared" si="121"/>
        <v/>
      </c>
      <c r="P266" s="249" t="str">
        <f t="shared" si="101"/>
        <v>0</v>
      </c>
      <c r="Q266" s="249">
        <f t="shared" si="122"/>
        <v>6</v>
      </c>
      <c r="R266" s="249">
        <f t="shared" si="102"/>
        <v>6</v>
      </c>
    </row>
    <row r="267" spans="1:18" x14ac:dyDescent="0.2">
      <c r="A267" s="230">
        <v>1</v>
      </c>
      <c r="B267" s="248" t="str">
        <f t="shared" si="96"/>
        <v/>
      </c>
      <c r="C267" s="255">
        <f t="shared" si="97"/>
        <v>1</v>
      </c>
      <c r="D267" s="254" t="str">
        <f t="shared" si="98"/>
        <v/>
      </c>
      <c r="E267" s="253" t="str">
        <f t="shared" si="99"/>
        <v/>
      </c>
      <c r="F267" s="220" t="str">
        <f t="shared" si="100"/>
        <v/>
      </c>
      <c r="G267" s="252"/>
      <c r="H267" s="251">
        <f t="shared" si="118"/>
        <v>1</v>
      </c>
      <c r="I267" s="230" t="str">
        <f>IF(AND(L$3,$A8,$A8&lt;$B$1),INDEX($C$4:$C$30,MATCH(L$3+(L$3&gt;1)*$A8-(($B$1-1)*((L$3+$A8)&gt;$B$1)),$A$4:$A$31,)),"")</f>
        <v/>
      </c>
      <c r="J267" s="249" t="str">
        <f>IF(AND(L$3,$A8,$A8&lt;$B$1),INDEX($C$4:$C$30,MATCH(L$3+$A8-(L$3&gt;1)*(L$3+(L$3-2))+(($B$1-1)*(L$3+$A8-(L$3+(L$3-2))&lt;2)),$A$4:$A$31,)),"")</f>
        <v/>
      </c>
      <c r="K267" s="220">
        <v>8</v>
      </c>
      <c r="L267" s="250" t="str">
        <f t="shared" si="119"/>
        <v/>
      </c>
      <c r="M267" s="230" t="str">
        <f t="shared" si="120"/>
        <v/>
      </c>
      <c r="N267" s="249" t="str">
        <f t="shared" si="121"/>
        <v/>
      </c>
      <c r="P267" s="249" t="str">
        <f t="shared" si="101"/>
        <v>0</v>
      </c>
      <c r="Q267" s="249">
        <f t="shared" si="122"/>
        <v>7</v>
      </c>
      <c r="R267" s="249">
        <f t="shared" si="102"/>
        <v>7</v>
      </c>
    </row>
    <row r="268" spans="1:18" x14ac:dyDescent="0.2">
      <c r="A268" s="230">
        <v>1</v>
      </c>
      <c r="B268" s="248" t="str">
        <f t="shared" si="96"/>
        <v/>
      </c>
      <c r="C268" s="255">
        <f t="shared" si="97"/>
        <v>1</v>
      </c>
      <c r="D268" s="254" t="str">
        <f t="shared" si="98"/>
        <v/>
      </c>
      <c r="E268" s="253" t="str">
        <f t="shared" si="99"/>
        <v/>
      </c>
      <c r="F268" s="220" t="str">
        <f t="shared" si="100"/>
        <v/>
      </c>
      <c r="G268" s="252"/>
      <c r="H268" s="251">
        <f t="shared" si="118"/>
        <v>1</v>
      </c>
      <c r="I268" s="230" t="str">
        <f>IF(AND(M$3,$A8,$A8&lt;$B$1),INDEX($C$4:$C$30,MATCH(M$3+(M$3&gt;1)*$A8-(($B$1-1)*((M$3+$A8)&gt;$B$1)),$A$4:$A$31,)),"")</f>
        <v/>
      </c>
      <c r="J268" s="249" t="str">
        <f>IF(AND(M$3,$A8,$A8&lt;$B$1),INDEX($C$4:$C$30,MATCH(M$3+$A8-(M$3&gt;1)*(M$3+(M$3-2))+(($B$1-1)*(M$3+$A8-(M$3+(M$3-2))&lt;2)),$A$4:$A$31,)),"")</f>
        <v/>
      </c>
      <c r="K268" s="220">
        <v>9</v>
      </c>
      <c r="L268" s="250" t="str">
        <f t="shared" si="119"/>
        <v/>
      </c>
      <c r="M268" s="230" t="str">
        <f t="shared" si="120"/>
        <v/>
      </c>
      <c r="N268" s="249" t="str">
        <f t="shared" si="121"/>
        <v/>
      </c>
      <c r="P268" s="249" t="str">
        <f t="shared" si="101"/>
        <v>0</v>
      </c>
      <c r="Q268" s="249">
        <f t="shared" si="122"/>
        <v>8</v>
      </c>
      <c r="R268" s="249">
        <f t="shared" si="102"/>
        <v>8</v>
      </c>
    </row>
    <row r="269" spans="1:18" x14ac:dyDescent="0.2">
      <c r="A269" s="230">
        <v>1</v>
      </c>
      <c r="B269" s="248" t="str">
        <f t="shared" si="96"/>
        <v/>
      </c>
      <c r="C269" s="255">
        <f t="shared" si="97"/>
        <v>1</v>
      </c>
      <c r="D269" s="254" t="str">
        <f t="shared" si="98"/>
        <v/>
      </c>
      <c r="E269" s="253" t="str">
        <f t="shared" si="99"/>
        <v/>
      </c>
      <c r="F269" s="220" t="str">
        <f t="shared" si="100"/>
        <v/>
      </c>
      <c r="G269" s="252"/>
      <c r="H269" s="251">
        <f t="shared" si="118"/>
        <v>1</v>
      </c>
      <c r="I269" s="230" t="str">
        <f>IF(AND(N$3,$A8,$A8&lt;$B$1),INDEX($C$4:$C$30,MATCH(N$3+(N$3&gt;1)*$A8-(($B$1-1)*((N$3+$A8)&gt;$B$1)),$A$4:$A$31,)),"")</f>
        <v/>
      </c>
      <c r="J269" s="249" t="str">
        <f>IF(AND(N$3,$A8,$A8&lt;$B$1),INDEX($C$4:$C$30,MATCH(N$3+$A8-(N$3&gt;1)*(N$3+(N$3-2))+(($B$1-1)*(N$3+$A8-(N$3+(N$3-2))&lt;2)),$A$4:$A$31,)),"")</f>
        <v/>
      </c>
      <c r="K269" s="220">
        <v>10</v>
      </c>
      <c r="L269" s="250" t="str">
        <f t="shared" si="119"/>
        <v/>
      </c>
      <c r="M269" s="230" t="str">
        <f t="shared" si="120"/>
        <v/>
      </c>
      <c r="N269" s="249" t="str">
        <f t="shared" si="121"/>
        <v/>
      </c>
      <c r="P269" s="249" t="str">
        <f t="shared" si="101"/>
        <v>0</v>
      </c>
      <c r="Q269" s="249">
        <f t="shared" si="122"/>
        <v>9</v>
      </c>
      <c r="R269" s="249">
        <f t="shared" si="102"/>
        <v>9</v>
      </c>
    </row>
    <row r="270" spans="1:18" x14ac:dyDescent="0.2">
      <c r="A270" s="230">
        <v>1</v>
      </c>
      <c r="B270" s="248" t="str">
        <f t="shared" si="96"/>
        <v/>
      </c>
      <c r="C270" s="255">
        <f t="shared" si="97"/>
        <v>1</v>
      </c>
      <c r="D270" s="254" t="str">
        <f t="shared" si="98"/>
        <v/>
      </c>
      <c r="E270" s="253" t="str">
        <f t="shared" si="99"/>
        <v/>
      </c>
      <c r="F270" s="220" t="str">
        <f t="shared" si="100"/>
        <v/>
      </c>
      <c r="G270" s="252"/>
      <c r="H270" s="251">
        <f t="shared" si="118"/>
        <v>1</v>
      </c>
      <c r="I270" s="230" t="str">
        <f>IF(AND(O$3,$A8,$A8&lt;$B$1),INDEX($C$4:$C$30,MATCH(O$3+(O$3&gt;1)*$A8-(($B$1-1)*((O$3+$A8)&gt;$B$1)),$A$4:$A$31,)),"")</f>
        <v/>
      </c>
      <c r="J270" s="249" t="str">
        <f>IF(AND(O$3,$A8,$A8&lt;$B$1),INDEX($C$4:$C$30,MATCH(O$3+$A8-(O$3&gt;1)*(O$3+(O$3-2))+(($B$1-1)*(O$3+$A8-(O$3+(O$3-2))&lt;2)),$A$4:$A$31,)),"")</f>
        <v/>
      </c>
      <c r="K270" s="220">
        <v>11</v>
      </c>
      <c r="L270" s="250" t="str">
        <f t="shared" si="119"/>
        <v/>
      </c>
      <c r="M270" s="230" t="str">
        <f t="shared" si="120"/>
        <v/>
      </c>
      <c r="N270" s="249" t="str">
        <f t="shared" si="121"/>
        <v/>
      </c>
      <c r="P270" s="249" t="str">
        <f t="shared" si="101"/>
        <v>0</v>
      </c>
      <c r="Q270" s="249">
        <f t="shared" si="122"/>
        <v>10</v>
      </c>
      <c r="R270" s="249">
        <f t="shared" si="102"/>
        <v>10</v>
      </c>
    </row>
    <row r="271" spans="1:18" x14ac:dyDescent="0.2">
      <c r="A271" s="230">
        <v>1</v>
      </c>
      <c r="B271" s="248" t="str">
        <f t="shared" si="96"/>
        <v/>
      </c>
      <c r="C271" s="255">
        <f t="shared" si="97"/>
        <v>1</v>
      </c>
      <c r="D271" s="254" t="str">
        <f t="shared" si="98"/>
        <v/>
      </c>
      <c r="E271" s="253" t="str">
        <f t="shared" si="99"/>
        <v/>
      </c>
      <c r="F271" s="220" t="str">
        <f t="shared" si="100"/>
        <v/>
      </c>
      <c r="G271" s="252"/>
      <c r="H271" s="251">
        <f t="shared" si="118"/>
        <v>1</v>
      </c>
      <c r="I271" s="230" t="str">
        <f>IF(AND(P$3,$A8,$A8&lt;$B$1),INDEX($C$4:$C$30,MATCH(P$3+(P$3&gt;1)*$A8-(($B$1-1)*((P$3+$A8)&gt;$B$1)),$A$4:$A$31,)),"")</f>
        <v/>
      </c>
      <c r="J271" s="249" t="str">
        <f>IF(AND(P$3,$A8,$A8&lt;$B$1),INDEX($C$4:$C$30,MATCH(P$3+$A8-(P$3&gt;1)*(P$3+(P$3-2))+(($B$1-1)*(P$3+$A8-(P$3+(P$3-2))&lt;2)),$A$4:$A$31,)),"")</f>
        <v/>
      </c>
      <c r="K271" s="220">
        <v>12</v>
      </c>
      <c r="L271" s="250" t="str">
        <f t="shared" si="119"/>
        <v/>
      </c>
      <c r="M271" s="230" t="str">
        <f t="shared" si="120"/>
        <v/>
      </c>
      <c r="N271" s="249" t="str">
        <f t="shared" si="121"/>
        <v/>
      </c>
      <c r="P271" s="249" t="str">
        <f t="shared" si="101"/>
        <v>0</v>
      </c>
      <c r="Q271" s="249">
        <f t="shared" si="122"/>
        <v>11</v>
      </c>
      <c r="R271" s="249">
        <f t="shared" si="102"/>
        <v>11</v>
      </c>
    </row>
    <row r="272" spans="1:18" x14ac:dyDescent="0.2">
      <c r="A272" s="246">
        <v>1</v>
      </c>
      <c r="B272" s="248">
        <f t="shared" si="96"/>
        <v>9</v>
      </c>
      <c r="C272" s="247">
        <f t="shared" si="97"/>
        <v>3</v>
      </c>
      <c r="D272" s="246" t="str">
        <f t="shared" si="98"/>
        <v>COCODRILOS</v>
      </c>
      <c r="E272" s="239" t="str">
        <f t="shared" si="99"/>
        <v>MVP</v>
      </c>
      <c r="F272" s="243">
        <f t="shared" si="100"/>
        <v>10301</v>
      </c>
      <c r="G272" s="245"/>
      <c r="H272" s="244">
        <f>IF(R26=0,"",R26)</f>
        <v>3</v>
      </c>
      <c r="I272" s="246" t="str">
        <f>IF(AND(E$3,$A7,$A7&lt;$B$1),INDEX($C$4:$C$30,MATCH(E$3+(E$3&gt;1)*$A7-(($B$1-1)*((E$3+$A7)&gt;$B$1)),$A$4:$A$31,)),"")</f>
        <v>COCODRILOS</v>
      </c>
      <c r="J272" s="239" t="str">
        <f>IF(AND(E$3,$A7,$A7&lt;$B$1),INDEX($C$4:$C$30,MATCH(E$3+$A7-(E$3&gt;1)*(E$3+(E$3-2))+(($B$1-1)*(E$3+$A7-(E$3+(E$3-2))&lt;2)),$A$4:$A$31,)),"")</f>
        <v>MVP</v>
      </c>
      <c r="K272" s="243">
        <v>1</v>
      </c>
      <c r="L272" s="242" t="str">
        <f>IF(S26=0,"",S26)</f>
        <v/>
      </c>
      <c r="M272" s="246" t="str">
        <f>J272</f>
        <v>MVP</v>
      </c>
      <c r="N272" s="239" t="str">
        <f>I272</f>
        <v>COCODRILOS</v>
      </c>
      <c r="P272" s="239" t="str">
        <f t="shared" si="101"/>
        <v>0</v>
      </c>
      <c r="Q272" s="239">
        <f>IF(OR(D272="DESCANSA", E272="DESCANSA"),"0",1)</f>
        <v>1</v>
      </c>
      <c r="R272" s="239">
        <f t="shared" si="102"/>
        <v>1</v>
      </c>
    </row>
    <row r="273" spans="1:18" x14ac:dyDescent="0.2">
      <c r="A273" s="246">
        <v>1</v>
      </c>
      <c r="B273" s="248">
        <f t="shared" si="96"/>
        <v>10</v>
      </c>
      <c r="C273" s="247">
        <f t="shared" si="97"/>
        <v>3</v>
      </c>
      <c r="D273" s="246" t="str">
        <f t="shared" si="98"/>
        <v>CIVIL Y MERCANTIL</v>
      </c>
      <c r="E273" s="239" t="str">
        <f t="shared" si="99"/>
        <v>DDTI</v>
      </c>
      <c r="F273" s="243">
        <f t="shared" si="100"/>
        <v>10302</v>
      </c>
      <c r="G273" s="245"/>
      <c r="H273" s="244">
        <f t="shared" ref="H273:H283" si="123">H272</f>
        <v>3</v>
      </c>
      <c r="I273" s="246" t="str">
        <f>IF(AND(F$3,$A7,$A7&lt;$B$1),INDEX($C$4:$C$30,MATCH(F$3+(F$3&gt;1)*$A7-(($B$1-1)*((F$3+$A7)&gt;$B$1)),$A$4:$A$31,)),"")</f>
        <v>CIVIL Y MERCANTIL</v>
      </c>
      <c r="J273" s="239" t="str">
        <f>IF(AND(F$3,$A7,$A7&lt;$B$1),INDEX($C$4:$C$30,MATCH(F$3+$A7-(F$3&gt;1)*(F$3+(F$3-2))+(($B$1-1)*(F$3+$A7-(F$3+(F$3-2))&lt;2)),$A$4:$A$31,)),"")</f>
        <v>DDTI</v>
      </c>
      <c r="K273" s="243">
        <v>2</v>
      </c>
      <c r="L273" s="242" t="str">
        <f t="shared" ref="L273:L283" si="124">L272</f>
        <v/>
      </c>
      <c r="M273" s="246" t="str">
        <f t="shared" ref="M273:M283" si="125">I273</f>
        <v>CIVIL Y MERCANTIL</v>
      </c>
      <c r="N273" s="239" t="str">
        <f t="shared" ref="N273:N283" si="126">J273</f>
        <v>DDTI</v>
      </c>
      <c r="P273" s="239" t="str">
        <f t="shared" si="101"/>
        <v>0</v>
      </c>
      <c r="Q273" s="239">
        <f t="shared" ref="Q273:Q283" si="127">IF(OR(D273="DESCANSA", E273="DESCANSA"),Q272,Q272+1)</f>
        <v>2</v>
      </c>
      <c r="R273" s="239">
        <f t="shared" si="102"/>
        <v>2</v>
      </c>
    </row>
    <row r="274" spans="1:18" x14ac:dyDescent="0.2">
      <c r="A274" s="246">
        <v>1</v>
      </c>
      <c r="B274" s="248">
        <f t="shared" si="96"/>
        <v>11</v>
      </c>
      <c r="C274" s="247">
        <f t="shared" si="97"/>
        <v>3</v>
      </c>
      <c r="D274" s="246" t="str">
        <f t="shared" si="98"/>
        <v>RECICLADOS</v>
      </c>
      <c r="E274" s="239" t="str">
        <f t="shared" si="99"/>
        <v>TALENTO HUMANO</v>
      </c>
      <c r="F274" s="243">
        <f t="shared" si="100"/>
        <v>10303</v>
      </c>
      <c r="G274" s="245"/>
      <c r="H274" s="244">
        <f t="shared" si="123"/>
        <v>3</v>
      </c>
      <c r="I274" s="246" t="str">
        <f>IF(AND(G$3,$A7,$A7&lt;$B$1),INDEX($C$4:$C$30,MATCH(G$3+(G$3&gt;1)*$A7-(($B$1-1)*((G$3+$A7)&gt;$B$1)),$A$4:$A$31,)),"")</f>
        <v>RECICLADOS</v>
      </c>
      <c r="J274" s="239" t="str">
        <f>IF(AND(G$3,$A7,$A7&lt;$B$1),INDEX($C$4:$C$30,MATCH(G$3+$A7-(G$3&gt;1)*(G$3+(G$3-2))+(($B$1-1)*(G$3+$A7-(G$3+(G$3-2))&lt;2)),$A$4:$A$31,)),"")</f>
        <v>TALENTO HUMANO</v>
      </c>
      <c r="K274" s="243">
        <v>3</v>
      </c>
      <c r="L274" s="242" t="str">
        <f t="shared" si="124"/>
        <v/>
      </c>
      <c r="M274" s="246" t="str">
        <f t="shared" si="125"/>
        <v>RECICLADOS</v>
      </c>
      <c r="N274" s="239" t="str">
        <f t="shared" si="126"/>
        <v>TALENTO HUMANO</v>
      </c>
      <c r="P274" s="239" t="str">
        <f t="shared" si="101"/>
        <v>0</v>
      </c>
      <c r="Q274" s="239">
        <f t="shared" si="127"/>
        <v>3</v>
      </c>
      <c r="R274" s="239">
        <f t="shared" si="102"/>
        <v>3</v>
      </c>
    </row>
    <row r="275" spans="1:18" x14ac:dyDescent="0.2">
      <c r="A275" s="246">
        <v>1</v>
      </c>
      <c r="B275" s="248">
        <f t="shared" si="96"/>
        <v>12</v>
      </c>
      <c r="C275" s="247">
        <f t="shared" si="97"/>
        <v>3</v>
      </c>
      <c r="D275" s="246" t="str">
        <f t="shared" si="98"/>
        <v>SANTA ANA</v>
      </c>
      <c r="E275" s="239" t="str">
        <f t="shared" si="99"/>
        <v>DESCANSA</v>
      </c>
      <c r="F275" s="243">
        <f t="shared" si="100"/>
        <v>10315</v>
      </c>
      <c r="G275" s="245"/>
      <c r="H275" s="244">
        <f t="shared" si="123"/>
        <v>3</v>
      </c>
      <c r="I275" s="246" t="str">
        <f>IF(AND(H$3,$A7,$A7&lt;$B$1),INDEX($C$4:$C$30,MATCH(H$3+(H$3&gt;1)*$A7-(($B$1-1)*((H$3+$A7)&gt;$B$1)),$A$4:$A$31,)),"")</f>
        <v>SANTA ANA</v>
      </c>
      <c r="J275" s="239" t="str">
        <f>IF(AND(H$3,$A7,$A7&lt;$B$1),INDEX($C$4:$C$30,MATCH(H$3+$A7-(H$3&gt;1)*(H$3+(H$3-2))+(($B$1-1)*(H$3+$A7-(H$3+(H$3-2))&lt;2)),$A$4:$A$31,)),"")</f>
        <v>DESCANSA</v>
      </c>
      <c r="K275" s="243">
        <v>4</v>
      </c>
      <c r="L275" s="242" t="str">
        <f t="shared" si="124"/>
        <v/>
      </c>
      <c r="M275" s="246" t="str">
        <f t="shared" si="125"/>
        <v>SANTA ANA</v>
      </c>
      <c r="N275" s="239" t="str">
        <f t="shared" si="126"/>
        <v>DESCANSA</v>
      </c>
      <c r="P275" s="239" t="str">
        <f t="shared" si="101"/>
        <v>12</v>
      </c>
      <c r="Q275" s="239">
        <f t="shared" si="127"/>
        <v>3</v>
      </c>
      <c r="R275" s="239">
        <f t="shared" si="102"/>
        <v>15</v>
      </c>
    </row>
    <row r="276" spans="1:18" x14ac:dyDescent="0.2">
      <c r="A276" s="246">
        <v>1</v>
      </c>
      <c r="B276" s="248" t="str">
        <f t="shared" si="96"/>
        <v/>
      </c>
      <c r="C276" s="247">
        <f t="shared" si="97"/>
        <v>3</v>
      </c>
      <c r="D276" s="246" t="str">
        <f t="shared" si="98"/>
        <v/>
      </c>
      <c r="E276" s="239" t="str">
        <f t="shared" si="99"/>
        <v/>
      </c>
      <c r="F276" s="243" t="str">
        <f t="shared" si="100"/>
        <v/>
      </c>
      <c r="G276" s="245"/>
      <c r="H276" s="244">
        <f t="shared" si="123"/>
        <v>3</v>
      </c>
      <c r="I276" s="246" t="str">
        <f>IF(AND(I$3,$A7,$A7&lt;$B$1),INDEX($C$4:$C$30,MATCH(I$3+(I$3&gt;1)*$A7-(($B$1-1)*((I$3+$A7)&gt;$B$1)),$A$4:$A$31,)),"")</f>
        <v/>
      </c>
      <c r="J276" s="239" t="str">
        <f>IF(AND(I$3,$A7,$A7&lt;$B$1),INDEX($C$4:$C$30,MATCH(I$3+$A7-(I$3&gt;1)*(I$3+(I$3-2))+(($B$1-1)*(I$3+$A7-(I$3+(I$3-2))&lt;2)),$A$4:$A$31,)),"")</f>
        <v/>
      </c>
      <c r="K276" s="243">
        <v>5</v>
      </c>
      <c r="L276" s="242" t="str">
        <f t="shared" si="124"/>
        <v/>
      </c>
      <c r="M276" s="246" t="str">
        <f t="shared" si="125"/>
        <v/>
      </c>
      <c r="N276" s="239" t="str">
        <f t="shared" si="126"/>
        <v/>
      </c>
      <c r="P276" s="239" t="str">
        <f t="shared" si="101"/>
        <v>0</v>
      </c>
      <c r="Q276" s="239">
        <f t="shared" si="127"/>
        <v>4</v>
      </c>
      <c r="R276" s="239">
        <f t="shared" si="102"/>
        <v>4</v>
      </c>
    </row>
    <row r="277" spans="1:18" x14ac:dyDescent="0.2">
      <c r="A277" s="246">
        <v>1</v>
      </c>
      <c r="B277" s="248" t="str">
        <f t="shared" si="96"/>
        <v/>
      </c>
      <c r="C277" s="247">
        <f t="shared" si="97"/>
        <v>3</v>
      </c>
      <c r="D277" s="246" t="str">
        <f t="shared" si="98"/>
        <v/>
      </c>
      <c r="E277" s="239" t="str">
        <f t="shared" si="99"/>
        <v/>
      </c>
      <c r="F277" s="243" t="str">
        <f t="shared" si="100"/>
        <v/>
      </c>
      <c r="G277" s="245"/>
      <c r="H277" s="244">
        <f t="shared" si="123"/>
        <v>3</v>
      </c>
      <c r="I277" s="246" t="str">
        <f>IF(AND(J$3,$A7,$A7&lt;$B$1),INDEX($C$4:$C$30,MATCH(J$3+(J$3&gt;1)*$A7-(($B$1-1)*((J$3+$A7)&gt;$B$1)),$A$4:$A$31,)),"")</f>
        <v/>
      </c>
      <c r="J277" s="239" t="str">
        <f>IF(AND(J$3,$A7,$A7&lt;$B$1),INDEX($C$4:$C$30,MATCH(J$3+$A7-(J$3&gt;1)*(J$3+(J$3-2))+(($B$1-1)*(J$3+$A7-(J$3+(J$3-2))&lt;2)),$A$4:$A$31,)),"")</f>
        <v/>
      </c>
      <c r="K277" s="243">
        <v>6</v>
      </c>
      <c r="L277" s="242" t="str">
        <f t="shared" si="124"/>
        <v/>
      </c>
      <c r="M277" s="246" t="str">
        <f t="shared" si="125"/>
        <v/>
      </c>
      <c r="N277" s="239" t="str">
        <f t="shared" si="126"/>
        <v/>
      </c>
      <c r="P277" s="239" t="str">
        <f t="shared" si="101"/>
        <v>0</v>
      </c>
      <c r="Q277" s="239">
        <f t="shared" si="127"/>
        <v>5</v>
      </c>
      <c r="R277" s="239">
        <f t="shared" si="102"/>
        <v>5</v>
      </c>
    </row>
    <row r="278" spans="1:18" x14ac:dyDescent="0.2">
      <c r="A278" s="246">
        <v>1</v>
      </c>
      <c r="B278" s="248" t="str">
        <f t="shared" si="96"/>
        <v/>
      </c>
      <c r="C278" s="247">
        <f t="shared" si="97"/>
        <v>3</v>
      </c>
      <c r="D278" s="246" t="str">
        <f t="shared" si="98"/>
        <v/>
      </c>
      <c r="E278" s="239" t="str">
        <f t="shared" si="99"/>
        <v/>
      </c>
      <c r="F278" s="243" t="str">
        <f t="shared" si="100"/>
        <v/>
      </c>
      <c r="G278" s="245"/>
      <c r="H278" s="244">
        <f t="shared" si="123"/>
        <v>3</v>
      </c>
      <c r="I278" s="246" t="str">
        <f>IF(AND(K$3,$A7,$A7&lt;$B$1),INDEX($C$4:$C$30,MATCH(K$3+(K$3&gt;1)*$A7-(($B$1-1)*((K$3+$A7)&gt;$B$1)),$A$4:$A$31,)),"")</f>
        <v/>
      </c>
      <c r="J278" s="239" t="str">
        <f>IF(AND(K$3,$A7,$A7&lt;$B$1),INDEX($C$4:$C$30,MATCH(K$3+$A7-(K$3&gt;1)*(K$3+(K$3-2))+(($B$1-1)*(K$3+$A7-(K$3+(K$3-2))&lt;2)),$A$4:$A$31,)),"")</f>
        <v/>
      </c>
      <c r="K278" s="243">
        <v>7</v>
      </c>
      <c r="L278" s="242" t="str">
        <f t="shared" si="124"/>
        <v/>
      </c>
      <c r="M278" s="246" t="str">
        <f t="shared" si="125"/>
        <v/>
      </c>
      <c r="N278" s="239" t="str">
        <f t="shared" si="126"/>
        <v/>
      </c>
      <c r="P278" s="239" t="str">
        <f t="shared" si="101"/>
        <v>0</v>
      </c>
      <c r="Q278" s="239">
        <f t="shared" si="127"/>
        <v>6</v>
      </c>
      <c r="R278" s="239">
        <f t="shared" si="102"/>
        <v>6</v>
      </c>
    </row>
    <row r="279" spans="1:18" x14ac:dyDescent="0.2">
      <c r="A279" s="246">
        <v>1</v>
      </c>
      <c r="B279" s="248" t="str">
        <f t="shared" si="96"/>
        <v/>
      </c>
      <c r="C279" s="247">
        <f t="shared" si="97"/>
        <v>3</v>
      </c>
      <c r="D279" s="246" t="str">
        <f t="shared" si="98"/>
        <v/>
      </c>
      <c r="E279" s="239" t="str">
        <f t="shared" si="99"/>
        <v/>
      </c>
      <c r="F279" s="243" t="str">
        <f t="shared" si="100"/>
        <v/>
      </c>
      <c r="G279" s="245"/>
      <c r="H279" s="244">
        <f t="shared" si="123"/>
        <v>3</v>
      </c>
      <c r="I279" s="246" t="str">
        <f>IF(AND(L$3,$A7,$A7&lt;$B$1),INDEX($C$4:$C$30,MATCH(L$3+(L$3&gt;1)*$A7-(($B$1-1)*((L$3+$A7)&gt;$B$1)),$A$4:$A$31,)),"")</f>
        <v/>
      </c>
      <c r="J279" s="239" t="str">
        <f>IF(AND(L$3,$A7,$A7&lt;$B$1),INDEX($C$4:$C$30,MATCH(L$3+$A7-(L$3&gt;1)*(L$3+(L$3-2))+(($B$1-1)*(L$3+$A7-(L$3+(L$3-2))&lt;2)),$A$4:$A$31,)),"")</f>
        <v/>
      </c>
      <c r="K279" s="243">
        <v>8</v>
      </c>
      <c r="L279" s="242" t="str">
        <f t="shared" si="124"/>
        <v/>
      </c>
      <c r="M279" s="246" t="str">
        <f t="shared" si="125"/>
        <v/>
      </c>
      <c r="N279" s="239" t="str">
        <f t="shared" si="126"/>
        <v/>
      </c>
      <c r="P279" s="239" t="str">
        <f t="shared" si="101"/>
        <v>0</v>
      </c>
      <c r="Q279" s="239">
        <f t="shared" si="127"/>
        <v>7</v>
      </c>
      <c r="R279" s="239">
        <f t="shared" si="102"/>
        <v>7</v>
      </c>
    </row>
    <row r="280" spans="1:18" x14ac:dyDescent="0.2">
      <c r="A280" s="246">
        <v>1</v>
      </c>
      <c r="B280" s="248" t="str">
        <f t="shared" si="96"/>
        <v/>
      </c>
      <c r="C280" s="247">
        <f t="shared" si="97"/>
        <v>3</v>
      </c>
      <c r="D280" s="246" t="str">
        <f t="shared" si="98"/>
        <v/>
      </c>
      <c r="E280" s="239" t="str">
        <f t="shared" si="99"/>
        <v/>
      </c>
      <c r="F280" s="243" t="str">
        <f t="shared" si="100"/>
        <v/>
      </c>
      <c r="G280" s="245"/>
      <c r="H280" s="244">
        <f t="shared" si="123"/>
        <v>3</v>
      </c>
      <c r="I280" s="246" t="str">
        <f>IF(AND(M$3,$A7,$A7&lt;$B$1),INDEX($C$4:$C$30,MATCH(M$3+(M$3&gt;1)*$A7-(($B$1-1)*((M$3+$A7)&gt;$B$1)),$A$4:$A$31,)),"")</f>
        <v/>
      </c>
      <c r="J280" s="239" t="str">
        <f>IF(AND(M$3,$A7,$A7&lt;$B$1),INDEX($C$4:$C$30,MATCH(M$3+$A7-(M$3&gt;1)*(M$3+(M$3-2))+(($B$1-1)*(M$3+$A7-(M$3+(M$3-2))&lt;2)),$A$4:$A$31,)),"")</f>
        <v/>
      </c>
      <c r="K280" s="243">
        <v>9</v>
      </c>
      <c r="L280" s="242" t="str">
        <f t="shared" si="124"/>
        <v/>
      </c>
      <c r="M280" s="246" t="str">
        <f t="shared" si="125"/>
        <v/>
      </c>
      <c r="N280" s="239" t="str">
        <f t="shared" si="126"/>
        <v/>
      </c>
      <c r="P280" s="239" t="str">
        <f t="shared" si="101"/>
        <v>0</v>
      </c>
      <c r="Q280" s="239">
        <f t="shared" si="127"/>
        <v>8</v>
      </c>
      <c r="R280" s="239">
        <f t="shared" si="102"/>
        <v>8</v>
      </c>
    </row>
    <row r="281" spans="1:18" x14ac:dyDescent="0.2">
      <c r="A281" s="246">
        <v>1</v>
      </c>
      <c r="B281" s="248" t="str">
        <f t="shared" si="96"/>
        <v/>
      </c>
      <c r="C281" s="247">
        <f t="shared" si="97"/>
        <v>3</v>
      </c>
      <c r="D281" s="246" t="str">
        <f t="shared" si="98"/>
        <v/>
      </c>
      <c r="E281" s="239" t="str">
        <f t="shared" si="99"/>
        <v/>
      </c>
      <c r="F281" s="243" t="str">
        <f t="shared" si="100"/>
        <v/>
      </c>
      <c r="G281" s="245"/>
      <c r="H281" s="244">
        <f t="shared" si="123"/>
        <v>3</v>
      </c>
      <c r="I281" s="246" t="str">
        <f>IF(AND(N$3,$A7,$A7&lt;$B$1),INDEX($C$4:$C$30,MATCH(N$3+(N$3&gt;1)*$A7-(($B$1-1)*((N$3+$A7)&gt;$B$1)),$A$4:$A$31,)),"")</f>
        <v/>
      </c>
      <c r="J281" s="239" t="str">
        <f>IF(AND(N$3,$A7,$A7&lt;$B$1),INDEX($C$4:$C$30,MATCH(N$3+$A7-(N$3&gt;1)*(N$3+(N$3-2))+(($B$1-1)*(N$3+$A7-(N$3+(N$3-2))&lt;2)),$A$4:$A$31,)),"")</f>
        <v/>
      </c>
      <c r="K281" s="243">
        <v>10</v>
      </c>
      <c r="L281" s="242" t="str">
        <f t="shared" si="124"/>
        <v/>
      </c>
      <c r="M281" s="246" t="str">
        <f t="shared" si="125"/>
        <v/>
      </c>
      <c r="N281" s="239" t="str">
        <f t="shared" si="126"/>
        <v/>
      </c>
      <c r="P281" s="239" t="str">
        <f t="shared" si="101"/>
        <v>0</v>
      </c>
      <c r="Q281" s="239">
        <f t="shared" si="127"/>
        <v>9</v>
      </c>
      <c r="R281" s="239">
        <f t="shared" si="102"/>
        <v>9</v>
      </c>
    </row>
    <row r="282" spans="1:18" x14ac:dyDescent="0.2">
      <c r="A282" s="246">
        <v>1</v>
      </c>
      <c r="B282" s="248" t="str">
        <f t="shared" si="96"/>
        <v/>
      </c>
      <c r="C282" s="247">
        <f t="shared" si="97"/>
        <v>3</v>
      </c>
      <c r="D282" s="246" t="str">
        <f t="shared" si="98"/>
        <v/>
      </c>
      <c r="E282" s="239" t="str">
        <f t="shared" si="99"/>
        <v/>
      </c>
      <c r="F282" s="243" t="str">
        <f t="shared" si="100"/>
        <v/>
      </c>
      <c r="G282" s="245"/>
      <c r="H282" s="244">
        <f t="shared" si="123"/>
        <v>3</v>
      </c>
      <c r="I282" s="246" t="str">
        <f>IF(AND(O$3,$A7,$A7&lt;$B$1),INDEX($C$4:$C$30,MATCH(O$3+(O$3&gt;1)*$A7-(($B$1-1)*((O$3+$A7)&gt;$B$1)),$A$4:$A$31,)),"")</f>
        <v/>
      </c>
      <c r="J282" s="239" t="str">
        <f>IF(AND(O$3,$A7,$A7&lt;$B$1),INDEX($C$4:$C$30,MATCH(O$3+$A7-(O$3&gt;1)*(O$3+(O$3-2))+(($B$1-1)*(O$3+$A7-(O$3+(O$3-2))&lt;2)),$A$4:$A$31,)),"")</f>
        <v/>
      </c>
      <c r="K282" s="243">
        <v>11</v>
      </c>
      <c r="L282" s="242" t="str">
        <f t="shared" si="124"/>
        <v/>
      </c>
      <c r="M282" s="246" t="str">
        <f t="shared" si="125"/>
        <v/>
      </c>
      <c r="N282" s="239" t="str">
        <f t="shared" si="126"/>
        <v/>
      </c>
      <c r="P282" s="239" t="str">
        <f t="shared" si="101"/>
        <v>0</v>
      </c>
      <c r="Q282" s="239">
        <f t="shared" si="127"/>
        <v>10</v>
      </c>
      <c r="R282" s="239">
        <f t="shared" si="102"/>
        <v>10</v>
      </c>
    </row>
    <row r="283" spans="1:18" x14ac:dyDescent="0.2">
      <c r="A283" s="246">
        <v>1</v>
      </c>
      <c r="B283" s="248" t="str">
        <f t="shared" si="96"/>
        <v/>
      </c>
      <c r="C283" s="247">
        <f t="shared" si="97"/>
        <v>3</v>
      </c>
      <c r="D283" s="246" t="str">
        <f t="shared" si="98"/>
        <v/>
      </c>
      <c r="E283" s="239" t="str">
        <f t="shared" si="99"/>
        <v/>
      </c>
      <c r="F283" s="243" t="str">
        <f t="shared" si="100"/>
        <v/>
      </c>
      <c r="G283" s="245"/>
      <c r="H283" s="244">
        <f t="shared" si="123"/>
        <v>3</v>
      </c>
      <c r="I283" s="246" t="str">
        <f>IF(AND(P$3,$A7,$A7&lt;$B$1),INDEX($C$4:$C$30,MATCH(P$3+(P$3&gt;1)*$A7-(($B$1-1)*((P$3+$A7)&gt;$B$1)),$A$4:$A$31,)),"")</f>
        <v/>
      </c>
      <c r="J283" s="239" t="str">
        <f>IF(AND(P$3,$A7,$A7&lt;$B$1),INDEX($C$4:$C$30,MATCH(P$3+$A7-(P$3&gt;1)*(P$3+(P$3-2))+(($B$1-1)*(P$3+$A7-(P$3+(P$3-2))&lt;2)),$A$4:$A$31,)),"")</f>
        <v/>
      </c>
      <c r="K283" s="243">
        <v>12</v>
      </c>
      <c r="L283" s="242" t="str">
        <f t="shared" si="124"/>
        <v/>
      </c>
      <c r="M283" s="246" t="str">
        <f t="shared" si="125"/>
        <v/>
      </c>
      <c r="N283" s="239" t="str">
        <f t="shared" si="126"/>
        <v/>
      </c>
      <c r="P283" s="239" t="str">
        <f t="shared" si="101"/>
        <v>0</v>
      </c>
      <c r="Q283" s="239">
        <f t="shared" si="127"/>
        <v>11</v>
      </c>
      <c r="R283" s="239">
        <f t="shared" si="102"/>
        <v>11</v>
      </c>
    </row>
    <row r="284" spans="1:18" x14ac:dyDescent="0.2">
      <c r="A284" s="230">
        <v>1</v>
      </c>
      <c r="B284" s="248">
        <f t="shared" si="96"/>
        <v>17</v>
      </c>
      <c r="C284" s="255">
        <f t="shared" si="97"/>
        <v>5</v>
      </c>
      <c r="D284" s="254" t="str">
        <f t="shared" si="98"/>
        <v>COCODRILOS</v>
      </c>
      <c r="E284" s="253" t="str">
        <f t="shared" si="99"/>
        <v>DDTI</v>
      </c>
      <c r="F284" s="220">
        <f t="shared" si="100"/>
        <v>10501</v>
      </c>
      <c r="G284" s="252"/>
      <c r="H284" s="251">
        <f>IF(R27=0,"",R27)</f>
        <v>5</v>
      </c>
      <c r="I284" s="230" t="str">
        <f>IF(AND(E$3,$A6,$A6&lt;$B$1),INDEX($C$4:$C$30,MATCH(E$3+(E$3&gt;1)*$A6-(($B$1-1)*((E$3+$A6)&gt;$B$1)),$A$4:$A$31,)),"")</f>
        <v>COCODRILOS</v>
      </c>
      <c r="J284" s="249" t="str">
        <f>IF(AND(E$3,$A6,$A6&lt;$B$1),INDEX($C$4:$C$30,MATCH(E$3+$A6-(E$3&gt;1)*(E$3+(E$3-2))+(($B$1-1)*(E$3+$A6-(E$3+(E$3-2))&lt;2)),$A$4:$A$31,)),"")</f>
        <v>DDTI</v>
      </c>
      <c r="K284" s="220">
        <v>1</v>
      </c>
      <c r="L284" s="250" t="str">
        <f>IF(S27=0,"",S27)</f>
        <v/>
      </c>
      <c r="M284" s="230" t="str">
        <f>J284</f>
        <v>DDTI</v>
      </c>
      <c r="N284" s="249" t="str">
        <f>I284</f>
        <v>COCODRILOS</v>
      </c>
      <c r="P284" s="249" t="str">
        <f t="shared" si="101"/>
        <v>0</v>
      </c>
      <c r="Q284" s="249">
        <f>IF(OR(D284="DESCANSA", E284="DESCANSA"),"0",1)</f>
        <v>1</v>
      </c>
      <c r="R284" s="249">
        <f t="shared" si="102"/>
        <v>1</v>
      </c>
    </row>
    <row r="285" spans="1:18" x14ac:dyDescent="0.2">
      <c r="A285" s="230">
        <v>1</v>
      </c>
      <c r="B285" s="248">
        <f t="shared" si="96"/>
        <v>18</v>
      </c>
      <c r="C285" s="255">
        <f t="shared" si="97"/>
        <v>5</v>
      </c>
      <c r="D285" s="254" t="str">
        <f t="shared" si="98"/>
        <v>MVP</v>
      </c>
      <c r="E285" s="253" t="str">
        <f t="shared" si="99"/>
        <v>TALENTO HUMANO</v>
      </c>
      <c r="F285" s="220">
        <f t="shared" si="100"/>
        <v>10502</v>
      </c>
      <c r="G285" s="252"/>
      <c r="H285" s="251">
        <f t="shared" ref="H285:H295" si="128">H284</f>
        <v>5</v>
      </c>
      <c r="I285" s="230" t="str">
        <f>IF(AND(F$3,$A6,$A6&lt;$B$1),INDEX($C$4:$C$30,MATCH(F$3+(F$3&gt;1)*$A6-(($B$1-1)*((F$3+$A6)&gt;$B$1)),$A$4:$A$31,)),"")</f>
        <v>MVP</v>
      </c>
      <c r="J285" s="249" t="str">
        <f>IF(AND(F$3,$A6,$A6&lt;$B$1),INDEX($C$4:$C$30,MATCH(F$3+$A6-(F$3&gt;1)*(F$3+(F$3-2))+(($B$1-1)*(F$3+$A6-(F$3+(F$3-2))&lt;2)),$A$4:$A$31,)),"")</f>
        <v>TALENTO HUMANO</v>
      </c>
      <c r="K285" s="220">
        <v>2</v>
      </c>
      <c r="L285" s="250" t="str">
        <f t="shared" ref="L285:L295" si="129">L284</f>
        <v/>
      </c>
      <c r="M285" s="230" t="str">
        <f t="shared" ref="M285:M295" si="130">I285</f>
        <v>MVP</v>
      </c>
      <c r="N285" s="249" t="str">
        <f t="shared" ref="N285:N295" si="131">J285</f>
        <v>TALENTO HUMANO</v>
      </c>
      <c r="P285" s="249" t="str">
        <f t="shared" si="101"/>
        <v>0</v>
      </c>
      <c r="Q285" s="249">
        <f t="shared" ref="Q285:Q295" si="132">IF(OR(D285="DESCANSA", E285="DESCANSA"),Q284,Q284+1)</f>
        <v>2</v>
      </c>
      <c r="R285" s="249">
        <f t="shared" si="102"/>
        <v>2</v>
      </c>
    </row>
    <row r="286" spans="1:18" x14ac:dyDescent="0.2">
      <c r="A286" s="230">
        <v>1</v>
      </c>
      <c r="B286" s="248">
        <f t="shared" si="96"/>
        <v>20</v>
      </c>
      <c r="C286" s="255">
        <f t="shared" si="97"/>
        <v>5</v>
      </c>
      <c r="D286" s="254" t="str">
        <f t="shared" si="98"/>
        <v>CIVIL Y MERCANTIL</v>
      </c>
      <c r="E286" s="253" t="str">
        <f t="shared" si="99"/>
        <v>DESCANSA</v>
      </c>
      <c r="F286" s="220">
        <f t="shared" si="100"/>
        <v>10514</v>
      </c>
      <c r="G286" s="252"/>
      <c r="H286" s="251">
        <f t="shared" si="128"/>
        <v>5</v>
      </c>
      <c r="I286" s="230" t="str">
        <f>IF(AND(G$3,$A6,$A6&lt;$B$1),INDEX($C$4:$C$30,MATCH(G$3+(G$3&gt;1)*$A6-(($B$1-1)*((G$3+$A6)&gt;$B$1)),$A$4:$A$31,)),"")</f>
        <v>CIVIL Y MERCANTIL</v>
      </c>
      <c r="J286" s="249" t="str">
        <f>IF(AND(G$3,$A6,$A6&lt;$B$1),INDEX($C$4:$C$30,MATCH(G$3+$A6-(G$3&gt;1)*(G$3+(G$3-2))+(($B$1-1)*(G$3+$A6-(G$3+(G$3-2))&lt;2)),$A$4:$A$31,)),"")</f>
        <v>DESCANSA</v>
      </c>
      <c r="K286" s="220">
        <v>3</v>
      </c>
      <c r="L286" s="250" t="str">
        <f t="shared" si="129"/>
        <v/>
      </c>
      <c r="M286" s="230" t="str">
        <f t="shared" si="130"/>
        <v>CIVIL Y MERCANTIL</v>
      </c>
      <c r="N286" s="249" t="str">
        <f t="shared" si="131"/>
        <v>DESCANSA</v>
      </c>
      <c r="P286" s="249" t="str">
        <f t="shared" si="101"/>
        <v>12</v>
      </c>
      <c r="Q286" s="249">
        <f t="shared" si="132"/>
        <v>2</v>
      </c>
      <c r="R286" s="249">
        <f t="shared" si="102"/>
        <v>14</v>
      </c>
    </row>
    <row r="287" spans="1:18" x14ac:dyDescent="0.2">
      <c r="A287" s="230">
        <v>1</v>
      </c>
      <c r="B287" s="248">
        <f t="shared" si="96"/>
        <v>19</v>
      </c>
      <c r="C287" s="255">
        <f t="shared" si="97"/>
        <v>5</v>
      </c>
      <c r="D287" s="254" t="str">
        <f t="shared" si="98"/>
        <v>RECICLADOS</v>
      </c>
      <c r="E287" s="253" t="str">
        <f t="shared" si="99"/>
        <v>SANTA ANA</v>
      </c>
      <c r="F287" s="220">
        <f t="shared" si="100"/>
        <v>10503</v>
      </c>
      <c r="G287" s="252"/>
      <c r="H287" s="251">
        <f t="shared" si="128"/>
        <v>5</v>
      </c>
      <c r="I287" s="230" t="str">
        <f>IF(AND(H$3,$A6,$A6&lt;$B$1),INDEX($C$4:$C$30,MATCH(H$3+(H$3&gt;1)*$A6-(($B$1-1)*((H$3+$A6)&gt;$B$1)),$A$4:$A$31,)),"")</f>
        <v>RECICLADOS</v>
      </c>
      <c r="J287" s="249" t="str">
        <f>IF(AND(H$3,$A6,$A6&lt;$B$1),INDEX($C$4:$C$30,MATCH(H$3+$A6-(H$3&gt;1)*(H$3+(H$3-2))+(($B$1-1)*(H$3+$A6-(H$3+(H$3-2))&lt;2)),$A$4:$A$31,)),"")</f>
        <v>SANTA ANA</v>
      </c>
      <c r="K287" s="220">
        <v>4</v>
      </c>
      <c r="L287" s="250" t="str">
        <f t="shared" si="129"/>
        <v/>
      </c>
      <c r="M287" s="230" t="str">
        <f t="shared" si="130"/>
        <v>RECICLADOS</v>
      </c>
      <c r="N287" s="249" t="str">
        <f t="shared" si="131"/>
        <v>SANTA ANA</v>
      </c>
      <c r="P287" s="249" t="str">
        <f t="shared" si="101"/>
        <v>0</v>
      </c>
      <c r="Q287" s="249">
        <f t="shared" si="132"/>
        <v>3</v>
      </c>
      <c r="R287" s="249">
        <f t="shared" si="102"/>
        <v>3</v>
      </c>
    </row>
    <row r="288" spans="1:18" x14ac:dyDescent="0.2">
      <c r="A288" s="230">
        <v>1</v>
      </c>
      <c r="B288" s="248" t="str">
        <f t="shared" ref="B288:B307" si="133">IF(D288="","",RANK(F288,$F$32:$F$307,1))</f>
        <v/>
      </c>
      <c r="C288" s="255">
        <f t="shared" ref="C288:C307" si="134">IF(H288="",L288,H288)</f>
        <v>5</v>
      </c>
      <c r="D288" s="254" t="str">
        <f t="shared" ref="D288:D307" si="135">IF(H288="",IF(L288="","",M288),I288)</f>
        <v/>
      </c>
      <c r="E288" s="253" t="str">
        <f t="shared" ref="E288:E307" si="136">IF(H288="",IF(L288="","",N288),J288)</f>
        <v/>
      </c>
      <c r="F288" s="220" t="str">
        <f t="shared" ref="F288:F307" si="137">IF(D288="","",INT(CONCATENATE(A288,TEXT(C288,"00"),TEXT(R288,"00"))))</f>
        <v/>
      </c>
      <c r="G288" s="252"/>
      <c r="H288" s="251">
        <f t="shared" si="128"/>
        <v>5</v>
      </c>
      <c r="I288" s="230" t="str">
        <f>IF(AND(I$3,$A6,$A6&lt;$B$1),INDEX($C$4:$C$30,MATCH(I$3+(I$3&gt;1)*$A6-(($B$1-1)*((I$3+$A6)&gt;$B$1)),$A$4:$A$31,)),"")</f>
        <v/>
      </c>
      <c r="J288" s="249" t="str">
        <f>IF(AND(I$3,$A6,$A6&lt;$B$1),INDEX($C$4:$C$30,MATCH(I$3+$A6-(I$3&gt;1)*(I$3+(I$3-2))+(($B$1-1)*(I$3+$A6-(I$3+(I$3-2))&lt;2)),$A$4:$A$31,)),"")</f>
        <v/>
      </c>
      <c r="K288" s="220">
        <v>5</v>
      </c>
      <c r="L288" s="250" t="str">
        <f t="shared" si="129"/>
        <v/>
      </c>
      <c r="M288" s="230" t="str">
        <f t="shared" si="130"/>
        <v/>
      </c>
      <c r="N288" s="249" t="str">
        <f t="shared" si="131"/>
        <v/>
      </c>
      <c r="P288" s="249" t="str">
        <f t="shared" ref="P288:P307" si="138">IF(OR(D288="DESCANSA", E288="DESCANSA"),"12","0")</f>
        <v>0</v>
      </c>
      <c r="Q288" s="249">
        <f t="shared" si="132"/>
        <v>4</v>
      </c>
      <c r="R288" s="249">
        <f t="shared" ref="R288:R307" si="139">IF(C288="","",P288+Q288)</f>
        <v>4</v>
      </c>
    </row>
    <row r="289" spans="1:18" x14ac:dyDescent="0.2">
      <c r="A289" s="230">
        <v>1</v>
      </c>
      <c r="B289" s="248" t="str">
        <f t="shared" si="133"/>
        <v/>
      </c>
      <c r="C289" s="255">
        <f t="shared" si="134"/>
        <v>5</v>
      </c>
      <c r="D289" s="254" t="str">
        <f t="shared" si="135"/>
        <v/>
      </c>
      <c r="E289" s="253" t="str">
        <f t="shared" si="136"/>
        <v/>
      </c>
      <c r="F289" s="220" t="str">
        <f t="shared" si="137"/>
        <v/>
      </c>
      <c r="G289" s="252"/>
      <c r="H289" s="251">
        <f t="shared" si="128"/>
        <v>5</v>
      </c>
      <c r="I289" s="230" t="str">
        <f>IF(AND(J$3,$A6,$A6&lt;$B$1),INDEX($C$4:$C$30,MATCH(J$3+(J$3&gt;1)*$A6-(($B$1-1)*((J$3+$A6)&gt;$B$1)),$A$4:$A$31,)),"")</f>
        <v/>
      </c>
      <c r="J289" s="249" t="str">
        <f>IF(AND(J$3,$A6,$A6&lt;$B$1),INDEX($C$4:$C$30,MATCH(J$3+$A6-(J$3&gt;1)*(J$3+(J$3-2))+(($B$1-1)*(J$3+$A6-(J$3+(J$3-2))&lt;2)),$A$4:$A$31,)),"")</f>
        <v/>
      </c>
      <c r="K289" s="220">
        <v>6</v>
      </c>
      <c r="L289" s="250" t="str">
        <f t="shared" si="129"/>
        <v/>
      </c>
      <c r="M289" s="230" t="str">
        <f t="shared" si="130"/>
        <v/>
      </c>
      <c r="N289" s="249" t="str">
        <f t="shared" si="131"/>
        <v/>
      </c>
      <c r="P289" s="249" t="str">
        <f t="shared" si="138"/>
        <v>0</v>
      </c>
      <c r="Q289" s="249">
        <f t="shared" si="132"/>
        <v>5</v>
      </c>
      <c r="R289" s="249">
        <f t="shared" si="139"/>
        <v>5</v>
      </c>
    </row>
    <row r="290" spans="1:18" x14ac:dyDescent="0.2">
      <c r="A290" s="230">
        <v>1</v>
      </c>
      <c r="B290" s="248" t="str">
        <f t="shared" si="133"/>
        <v/>
      </c>
      <c r="C290" s="255">
        <f t="shared" si="134"/>
        <v>5</v>
      </c>
      <c r="D290" s="254" t="str">
        <f t="shared" si="135"/>
        <v/>
      </c>
      <c r="E290" s="253" t="str">
        <f t="shared" si="136"/>
        <v/>
      </c>
      <c r="F290" s="220" t="str">
        <f t="shared" si="137"/>
        <v/>
      </c>
      <c r="G290" s="252"/>
      <c r="H290" s="251">
        <f t="shared" si="128"/>
        <v>5</v>
      </c>
      <c r="I290" s="230" t="str">
        <f>IF(AND(K$3,$A6,$A6&lt;$B$1),INDEX($C$4:$C$30,MATCH(K$3+(K$3&gt;1)*$A6-(($B$1-1)*((K$3+$A6)&gt;$B$1)),$A$4:$A$31,)),"")</f>
        <v/>
      </c>
      <c r="J290" s="249" t="str">
        <f>IF(AND(K$3,$A6,$A6&lt;$B$1),INDEX($C$4:$C$30,MATCH(K$3+$A6-(K$3&gt;1)*(K$3+(K$3-2))+(($B$1-1)*(K$3+$A6-(K$3+(K$3-2))&lt;2)),$A$4:$A$31,)),"")</f>
        <v/>
      </c>
      <c r="K290" s="220">
        <v>7</v>
      </c>
      <c r="L290" s="250" t="str">
        <f t="shared" si="129"/>
        <v/>
      </c>
      <c r="M290" s="230" t="str">
        <f t="shared" si="130"/>
        <v/>
      </c>
      <c r="N290" s="249" t="str">
        <f t="shared" si="131"/>
        <v/>
      </c>
      <c r="P290" s="249" t="str">
        <f t="shared" si="138"/>
        <v>0</v>
      </c>
      <c r="Q290" s="249">
        <f t="shared" si="132"/>
        <v>6</v>
      </c>
      <c r="R290" s="249">
        <f t="shared" si="139"/>
        <v>6</v>
      </c>
    </row>
    <row r="291" spans="1:18" x14ac:dyDescent="0.2">
      <c r="A291" s="230">
        <v>1</v>
      </c>
      <c r="B291" s="248" t="str">
        <f t="shared" si="133"/>
        <v/>
      </c>
      <c r="C291" s="255">
        <f t="shared" si="134"/>
        <v>5</v>
      </c>
      <c r="D291" s="254" t="str">
        <f t="shared" si="135"/>
        <v/>
      </c>
      <c r="E291" s="253" t="str">
        <f t="shared" si="136"/>
        <v/>
      </c>
      <c r="F291" s="220" t="str">
        <f t="shared" si="137"/>
        <v/>
      </c>
      <c r="G291" s="252"/>
      <c r="H291" s="251">
        <f t="shared" si="128"/>
        <v>5</v>
      </c>
      <c r="I291" s="230" t="str">
        <f>IF(AND(L$3,$A6,$A6&lt;$B$1),INDEX($C$4:$C$30,MATCH(L$3+(L$3&gt;1)*$A6-(($B$1-1)*((L$3+$A6)&gt;$B$1)),$A$4:$A$31,)),"")</f>
        <v/>
      </c>
      <c r="J291" s="249" t="str">
        <f>IF(AND(L$3,$A6,$A6&lt;$B$1),INDEX($C$4:$C$30,MATCH(L$3+$A6-(L$3&gt;1)*(L$3+(L$3-2))+(($B$1-1)*(L$3+$A6-(L$3+(L$3-2))&lt;2)),$A$4:$A$31,)),"")</f>
        <v/>
      </c>
      <c r="K291" s="220">
        <v>8</v>
      </c>
      <c r="L291" s="250" t="str">
        <f t="shared" si="129"/>
        <v/>
      </c>
      <c r="M291" s="230" t="str">
        <f t="shared" si="130"/>
        <v/>
      </c>
      <c r="N291" s="249" t="str">
        <f t="shared" si="131"/>
        <v/>
      </c>
      <c r="P291" s="249" t="str">
        <f t="shared" si="138"/>
        <v>0</v>
      </c>
      <c r="Q291" s="249">
        <f t="shared" si="132"/>
        <v>7</v>
      </c>
      <c r="R291" s="249">
        <f t="shared" si="139"/>
        <v>7</v>
      </c>
    </row>
    <row r="292" spans="1:18" x14ac:dyDescent="0.2">
      <c r="A292" s="230">
        <v>1</v>
      </c>
      <c r="B292" s="248" t="str">
        <f t="shared" si="133"/>
        <v/>
      </c>
      <c r="C292" s="255">
        <f t="shared" si="134"/>
        <v>5</v>
      </c>
      <c r="D292" s="254" t="str">
        <f t="shared" si="135"/>
        <v/>
      </c>
      <c r="E292" s="253" t="str">
        <f t="shared" si="136"/>
        <v/>
      </c>
      <c r="F292" s="220" t="str">
        <f t="shared" si="137"/>
        <v/>
      </c>
      <c r="G292" s="252"/>
      <c r="H292" s="251">
        <f t="shared" si="128"/>
        <v>5</v>
      </c>
      <c r="I292" s="230" t="str">
        <f>IF(AND(M$3,$A6,$A6&lt;$B$1),INDEX($C$4:$C$30,MATCH(M$3+(M$3&gt;1)*$A6-(($B$1-1)*((M$3+$A6)&gt;$B$1)),$A$4:$A$31,)),"")</f>
        <v/>
      </c>
      <c r="J292" s="249" t="str">
        <f>IF(AND(M$3,$A6,$A6&lt;$B$1),INDEX($C$4:$C$30,MATCH(M$3+$A6-(M$3&gt;1)*(M$3+(M$3-2))+(($B$1-1)*(M$3+$A6-(M$3+(M$3-2))&lt;2)),$A$4:$A$31,)),"")</f>
        <v/>
      </c>
      <c r="K292" s="220">
        <v>9</v>
      </c>
      <c r="L292" s="250" t="str">
        <f t="shared" si="129"/>
        <v/>
      </c>
      <c r="M292" s="230" t="str">
        <f t="shared" si="130"/>
        <v/>
      </c>
      <c r="N292" s="249" t="str">
        <f t="shared" si="131"/>
        <v/>
      </c>
      <c r="P292" s="249" t="str">
        <f t="shared" si="138"/>
        <v>0</v>
      </c>
      <c r="Q292" s="249">
        <f t="shared" si="132"/>
        <v>8</v>
      </c>
      <c r="R292" s="249">
        <f t="shared" si="139"/>
        <v>8</v>
      </c>
    </row>
    <row r="293" spans="1:18" x14ac:dyDescent="0.2">
      <c r="A293" s="230">
        <v>1</v>
      </c>
      <c r="B293" s="248" t="str">
        <f t="shared" si="133"/>
        <v/>
      </c>
      <c r="C293" s="255">
        <f t="shared" si="134"/>
        <v>5</v>
      </c>
      <c r="D293" s="254" t="str">
        <f t="shared" si="135"/>
        <v/>
      </c>
      <c r="E293" s="253" t="str">
        <f t="shared" si="136"/>
        <v/>
      </c>
      <c r="F293" s="220" t="str">
        <f t="shared" si="137"/>
        <v/>
      </c>
      <c r="G293" s="252"/>
      <c r="H293" s="251">
        <f t="shared" si="128"/>
        <v>5</v>
      </c>
      <c r="I293" s="230" t="str">
        <f>IF(AND(N$3,$A6,$A6&lt;$B$1),INDEX($C$4:$C$30,MATCH(N$3+(N$3&gt;1)*$A6-(($B$1-1)*((N$3+$A6)&gt;$B$1)),$A$4:$A$31,)),"")</f>
        <v/>
      </c>
      <c r="J293" s="249" t="str">
        <f>IF(AND(N$3,$A6,$A6&lt;$B$1),INDEX($C$4:$C$30,MATCH(N$3+$A6-(N$3&gt;1)*(N$3+(N$3-2))+(($B$1-1)*(N$3+$A6-(N$3+(N$3-2))&lt;2)),$A$4:$A$31,)),"")</f>
        <v/>
      </c>
      <c r="K293" s="220">
        <v>10</v>
      </c>
      <c r="L293" s="250" t="str">
        <f t="shared" si="129"/>
        <v/>
      </c>
      <c r="M293" s="230" t="str">
        <f t="shared" si="130"/>
        <v/>
      </c>
      <c r="N293" s="249" t="str">
        <f t="shared" si="131"/>
        <v/>
      </c>
      <c r="P293" s="249" t="str">
        <f t="shared" si="138"/>
        <v>0</v>
      </c>
      <c r="Q293" s="249">
        <f t="shared" si="132"/>
        <v>9</v>
      </c>
      <c r="R293" s="249">
        <f t="shared" si="139"/>
        <v>9</v>
      </c>
    </row>
    <row r="294" spans="1:18" x14ac:dyDescent="0.2">
      <c r="A294" s="230">
        <v>1</v>
      </c>
      <c r="B294" s="248" t="str">
        <f t="shared" si="133"/>
        <v/>
      </c>
      <c r="C294" s="255">
        <f t="shared" si="134"/>
        <v>5</v>
      </c>
      <c r="D294" s="254" t="str">
        <f t="shared" si="135"/>
        <v/>
      </c>
      <c r="E294" s="253" t="str">
        <f t="shared" si="136"/>
        <v/>
      </c>
      <c r="F294" s="220" t="str">
        <f t="shared" si="137"/>
        <v/>
      </c>
      <c r="G294" s="252"/>
      <c r="H294" s="251">
        <f t="shared" si="128"/>
        <v>5</v>
      </c>
      <c r="I294" s="230" t="str">
        <f>IF(AND(O$3,$A6,$A6&lt;$B$1),INDEX($C$4:$C$30,MATCH(O$3+(O$3&gt;1)*$A6-(($B$1-1)*((O$3+$A6)&gt;$B$1)),$A$4:$A$31,)),"")</f>
        <v/>
      </c>
      <c r="J294" s="249" t="str">
        <f>IF(AND(O$3,$A6,$A6&lt;$B$1),INDEX($C$4:$C$30,MATCH(O$3+$A6-(O$3&gt;1)*(O$3+(O$3-2))+(($B$1-1)*(O$3+$A6-(O$3+(O$3-2))&lt;2)),$A$4:$A$31,)),"")</f>
        <v/>
      </c>
      <c r="K294" s="220">
        <v>11</v>
      </c>
      <c r="L294" s="250" t="str">
        <f t="shared" si="129"/>
        <v/>
      </c>
      <c r="M294" s="230" t="str">
        <f t="shared" si="130"/>
        <v/>
      </c>
      <c r="N294" s="249" t="str">
        <f t="shared" si="131"/>
        <v/>
      </c>
      <c r="P294" s="249" t="str">
        <f t="shared" si="138"/>
        <v>0</v>
      </c>
      <c r="Q294" s="249">
        <f t="shared" si="132"/>
        <v>10</v>
      </c>
      <c r="R294" s="249">
        <f t="shared" si="139"/>
        <v>10</v>
      </c>
    </row>
    <row r="295" spans="1:18" x14ac:dyDescent="0.2">
      <c r="A295" s="230">
        <v>1</v>
      </c>
      <c r="B295" s="248" t="str">
        <f t="shared" si="133"/>
        <v/>
      </c>
      <c r="C295" s="255">
        <f t="shared" si="134"/>
        <v>5</v>
      </c>
      <c r="D295" s="254" t="str">
        <f t="shared" si="135"/>
        <v/>
      </c>
      <c r="E295" s="253" t="str">
        <f t="shared" si="136"/>
        <v/>
      </c>
      <c r="F295" s="220" t="str">
        <f t="shared" si="137"/>
        <v/>
      </c>
      <c r="G295" s="252"/>
      <c r="H295" s="251">
        <f t="shared" si="128"/>
        <v>5</v>
      </c>
      <c r="I295" s="230" t="str">
        <f>IF(AND(P$3,$A6,$A6&lt;$B$1),INDEX($C$4:$C$30,MATCH(P$3+(P$3&gt;1)*$A6-(($B$1-1)*((P$3+$A6)&gt;$B$1)),$A$4:$A$31,)),"")</f>
        <v/>
      </c>
      <c r="J295" s="249" t="str">
        <f>IF(AND(P$3,$A6,$A6&lt;$B$1),INDEX($C$4:$C$30,MATCH(P$3+$A6-(P$3&gt;1)*(P$3+(P$3-2))+(($B$1-1)*(P$3+$A6-(P$3+(P$3-2))&lt;2)),$A$4:$A$31,)),"")</f>
        <v/>
      </c>
      <c r="K295" s="220">
        <v>12</v>
      </c>
      <c r="L295" s="250" t="str">
        <f t="shared" si="129"/>
        <v/>
      </c>
      <c r="M295" s="230" t="str">
        <f t="shared" si="130"/>
        <v/>
      </c>
      <c r="N295" s="249" t="str">
        <f t="shared" si="131"/>
        <v/>
      </c>
      <c r="P295" s="249" t="str">
        <f t="shared" si="138"/>
        <v>0</v>
      </c>
      <c r="Q295" s="249">
        <f t="shared" si="132"/>
        <v>11</v>
      </c>
      <c r="R295" s="249">
        <f t="shared" si="139"/>
        <v>11</v>
      </c>
    </row>
    <row r="296" spans="1:18" x14ac:dyDescent="0.2">
      <c r="A296" s="246">
        <v>1</v>
      </c>
      <c r="B296" s="248">
        <f t="shared" si="133"/>
        <v>25</v>
      </c>
      <c r="C296" s="247">
        <f t="shared" si="134"/>
        <v>7</v>
      </c>
      <c r="D296" s="246" t="str">
        <f t="shared" si="135"/>
        <v>COCODRILOS</v>
      </c>
      <c r="E296" s="239" t="str">
        <f t="shared" si="136"/>
        <v>TALENTO HUMANO</v>
      </c>
      <c r="F296" s="243">
        <f t="shared" si="137"/>
        <v>10701</v>
      </c>
      <c r="G296" s="245"/>
      <c r="H296" s="244">
        <f>IF(R28=0,"",R28)</f>
        <v>7</v>
      </c>
      <c r="I296" s="246" t="str">
        <f>IF(AND(E$3,$A5,$A5&lt;$B$1),INDEX($C$4:$C$30,MATCH(E$3+(E$3&gt;1)*$A5-(($B$1-1)*((E$3+$A5)&gt;$B$1)),$A$4:$A$31,)),"")</f>
        <v>COCODRILOS</v>
      </c>
      <c r="J296" s="239" t="str">
        <f>IF(AND(E$3,$A5,$A5&lt;$B$1),INDEX($C$4:$C$30,MATCH(E$3+$A5-(E$3&gt;1)*(E$3+(E$3-2))+(($B$1-1)*(E$3+$A5-(E$3+(E$3-2))&lt;2)),$A$4:$A$31,)),"")</f>
        <v>TALENTO HUMANO</v>
      </c>
      <c r="K296" s="243">
        <v>1</v>
      </c>
      <c r="L296" s="242" t="str">
        <f>IF(S28=0,"",S28)</f>
        <v/>
      </c>
      <c r="M296" s="246" t="str">
        <f>J296</f>
        <v>TALENTO HUMANO</v>
      </c>
      <c r="N296" s="239" t="str">
        <f>I296</f>
        <v>COCODRILOS</v>
      </c>
      <c r="P296" s="239" t="str">
        <f t="shared" si="138"/>
        <v>0</v>
      </c>
      <c r="Q296" s="239">
        <f>IF(OR(D296="DESCANSA", E296="DESCANSA"),"0",1)</f>
        <v>1</v>
      </c>
      <c r="R296" s="239">
        <f t="shared" si="139"/>
        <v>1</v>
      </c>
    </row>
    <row r="297" spans="1:18" x14ac:dyDescent="0.2">
      <c r="A297" s="246">
        <v>1</v>
      </c>
      <c r="B297" s="248">
        <f t="shared" si="133"/>
        <v>28</v>
      </c>
      <c r="C297" s="247">
        <f t="shared" si="134"/>
        <v>7</v>
      </c>
      <c r="D297" s="246" t="str">
        <f t="shared" si="135"/>
        <v>DDTI</v>
      </c>
      <c r="E297" s="239" t="str">
        <f t="shared" si="136"/>
        <v>DESCANSA</v>
      </c>
      <c r="F297" s="243">
        <f t="shared" si="137"/>
        <v>10713</v>
      </c>
      <c r="G297" s="245"/>
      <c r="H297" s="244">
        <f t="shared" ref="H297:H307" si="140">H296</f>
        <v>7</v>
      </c>
      <c r="I297" s="246" t="str">
        <f>IF(AND(F$3,$A5,$A5&lt;$B$1),INDEX($C$4:$C$30,MATCH(F$3+(F$3&gt;1)*$A5-(($B$1-1)*((F$3+$A5)&gt;$B$1)),$A$4:$A$31,)),"")</f>
        <v>DDTI</v>
      </c>
      <c r="J297" s="239" t="str">
        <f>IF(AND(F$3,$A5,$A5&lt;$B$1),INDEX($C$4:$C$30,MATCH(F$3+$A5-(F$3&gt;1)*(F$3+(F$3-2))+(($B$1-1)*(F$3+$A5-(F$3+(F$3-2))&lt;2)),$A$4:$A$31,)),"")</f>
        <v>DESCANSA</v>
      </c>
      <c r="K297" s="243">
        <v>2</v>
      </c>
      <c r="L297" s="242" t="str">
        <f t="shared" ref="L297:L307" si="141">L296</f>
        <v/>
      </c>
      <c r="M297" s="246" t="str">
        <f t="shared" ref="M297:M307" si="142">I297</f>
        <v>DDTI</v>
      </c>
      <c r="N297" s="239" t="str">
        <f t="shared" ref="N297:N307" si="143">J297</f>
        <v>DESCANSA</v>
      </c>
      <c r="P297" s="239" t="str">
        <f t="shared" si="138"/>
        <v>12</v>
      </c>
      <c r="Q297" s="239">
        <f t="shared" ref="Q297:Q307" si="144">IF(OR(D297="DESCANSA", E297="DESCANSA"),Q296,Q296+1)</f>
        <v>1</v>
      </c>
      <c r="R297" s="239">
        <f t="shared" si="139"/>
        <v>13</v>
      </c>
    </row>
    <row r="298" spans="1:18" x14ac:dyDescent="0.2">
      <c r="A298" s="246">
        <v>1</v>
      </c>
      <c r="B298" s="248">
        <f t="shared" si="133"/>
        <v>26</v>
      </c>
      <c r="C298" s="247">
        <f t="shared" si="134"/>
        <v>7</v>
      </c>
      <c r="D298" s="246" t="str">
        <f t="shared" si="135"/>
        <v>MVP</v>
      </c>
      <c r="E298" s="239" t="str">
        <f t="shared" si="136"/>
        <v>SANTA ANA</v>
      </c>
      <c r="F298" s="243">
        <f t="shared" si="137"/>
        <v>10702</v>
      </c>
      <c r="G298" s="245"/>
      <c r="H298" s="244">
        <f t="shared" si="140"/>
        <v>7</v>
      </c>
      <c r="I298" s="246" t="str">
        <f>IF(AND(G$3,$A5,$A5&lt;$B$1),INDEX($C$4:$C$30,MATCH(G$3+(G$3&gt;1)*$A5-(($B$1-1)*((G$3+$A5)&gt;$B$1)),$A$4:$A$31,)),"")</f>
        <v>MVP</v>
      </c>
      <c r="J298" s="239" t="str">
        <f>IF(AND(G$3,$A5,$A5&lt;$B$1),INDEX($C$4:$C$30,MATCH(G$3+$A5-(G$3&gt;1)*(G$3+(G$3-2))+(($B$1-1)*(G$3+$A5-(G$3+(G$3-2))&lt;2)),$A$4:$A$31,)),"")</f>
        <v>SANTA ANA</v>
      </c>
      <c r="K298" s="243">
        <v>3</v>
      </c>
      <c r="L298" s="242" t="str">
        <f t="shared" si="141"/>
        <v/>
      </c>
      <c r="M298" s="246" t="str">
        <f t="shared" si="142"/>
        <v>MVP</v>
      </c>
      <c r="N298" s="239" t="str">
        <f t="shared" si="143"/>
        <v>SANTA ANA</v>
      </c>
      <c r="P298" s="239" t="str">
        <f t="shared" si="138"/>
        <v>0</v>
      </c>
      <c r="Q298" s="239">
        <f t="shared" si="144"/>
        <v>2</v>
      </c>
      <c r="R298" s="239">
        <f t="shared" si="139"/>
        <v>2</v>
      </c>
    </row>
    <row r="299" spans="1:18" x14ac:dyDescent="0.2">
      <c r="A299" s="246">
        <v>1</v>
      </c>
      <c r="B299" s="248">
        <f t="shared" si="133"/>
        <v>27</v>
      </c>
      <c r="C299" s="247">
        <f t="shared" si="134"/>
        <v>7</v>
      </c>
      <c r="D299" s="246" t="str">
        <f t="shared" si="135"/>
        <v>CIVIL Y MERCANTIL</v>
      </c>
      <c r="E299" s="239" t="str">
        <f t="shared" si="136"/>
        <v>RECICLADOS</v>
      </c>
      <c r="F299" s="243">
        <f t="shared" si="137"/>
        <v>10703</v>
      </c>
      <c r="G299" s="245"/>
      <c r="H299" s="244">
        <f t="shared" si="140"/>
        <v>7</v>
      </c>
      <c r="I299" s="246" t="str">
        <f>IF(AND(H$3,$A5,$A5&lt;$B$1),INDEX($C$4:$C$30,MATCH(H$3+(H$3&gt;1)*$A5-(($B$1-1)*((H$3+$A5)&gt;$B$1)),$A$4:$A$31,)),"")</f>
        <v>CIVIL Y MERCANTIL</v>
      </c>
      <c r="J299" s="239" t="str">
        <f>IF(AND(H$3,$A5,$A5&lt;$B$1),INDEX($C$4:$C$30,MATCH(H$3+$A5-(H$3&gt;1)*(H$3+(H$3-2))+(($B$1-1)*(H$3+$A5-(H$3+(H$3-2))&lt;2)),$A$4:$A$31,)),"")</f>
        <v>RECICLADOS</v>
      </c>
      <c r="K299" s="243">
        <v>4</v>
      </c>
      <c r="L299" s="242" t="str">
        <f t="shared" si="141"/>
        <v/>
      </c>
      <c r="M299" s="246" t="str">
        <f t="shared" si="142"/>
        <v>CIVIL Y MERCANTIL</v>
      </c>
      <c r="N299" s="239" t="str">
        <f t="shared" si="143"/>
        <v>RECICLADOS</v>
      </c>
      <c r="P299" s="239" t="str">
        <f t="shared" si="138"/>
        <v>0</v>
      </c>
      <c r="Q299" s="239">
        <f t="shared" si="144"/>
        <v>3</v>
      </c>
      <c r="R299" s="239">
        <f t="shared" si="139"/>
        <v>3</v>
      </c>
    </row>
    <row r="300" spans="1:18" x14ac:dyDescent="0.2">
      <c r="A300" s="246">
        <v>1</v>
      </c>
      <c r="B300" s="248" t="str">
        <f t="shared" si="133"/>
        <v/>
      </c>
      <c r="C300" s="247">
        <f t="shared" si="134"/>
        <v>7</v>
      </c>
      <c r="D300" s="246" t="str">
        <f t="shared" si="135"/>
        <v/>
      </c>
      <c r="E300" s="239" t="str">
        <f t="shared" si="136"/>
        <v/>
      </c>
      <c r="F300" s="243" t="str">
        <f t="shared" si="137"/>
        <v/>
      </c>
      <c r="G300" s="245"/>
      <c r="H300" s="244">
        <f t="shared" si="140"/>
        <v>7</v>
      </c>
      <c r="I300" s="246" t="str">
        <f>IF(AND(I$3,$A5,$A5&lt;$B$1),INDEX($C$4:$C$30,MATCH(I$3+(I$3&gt;1)*$A5-(($B$1-1)*((I$3+$A5)&gt;$B$1)),$A$4:$A$31,)),"")</f>
        <v/>
      </c>
      <c r="J300" s="239" t="str">
        <f>IF(AND(I$3,$A5,$A5&lt;$B$1),INDEX($C$4:$C$30,MATCH(I$3+$A5-(I$3&gt;1)*(I$3+(I$3-2))+(($B$1-1)*(I$3+$A5-(I$3+(I$3-2))&lt;2)),$A$4:$A$31,)),"")</f>
        <v/>
      </c>
      <c r="K300" s="243">
        <v>5</v>
      </c>
      <c r="L300" s="242" t="str">
        <f t="shared" si="141"/>
        <v/>
      </c>
      <c r="M300" s="246" t="str">
        <f t="shared" si="142"/>
        <v/>
      </c>
      <c r="N300" s="239" t="str">
        <f t="shared" si="143"/>
        <v/>
      </c>
      <c r="P300" s="239" t="str">
        <f t="shared" si="138"/>
        <v>0</v>
      </c>
      <c r="Q300" s="239">
        <f t="shared" si="144"/>
        <v>4</v>
      </c>
      <c r="R300" s="239">
        <f t="shared" si="139"/>
        <v>4</v>
      </c>
    </row>
    <row r="301" spans="1:18" x14ac:dyDescent="0.2">
      <c r="A301" s="246">
        <v>1</v>
      </c>
      <c r="B301" s="248" t="str">
        <f t="shared" si="133"/>
        <v/>
      </c>
      <c r="C301" s="247">
        <f t="shared" si="134"/>
        <v>7</v>
      </c>
      <c r="D301" s="246" t="str">
        <f t="shared" si="135"/>
        <v/>
      </c>
      <c r="E301" s="239" t="str">
        <f t="shared" si="136"/>
        <v/>
      </c>
      <c r="F301" s="243" t="str">
        <f t="shared" si="137"/>
        <v/>
      </c>
      <c r="G301" s="245"/>
      <c r="H301" s="244">
        <f t="shared" si="140"/>
        <v>7</v>
      </c>
      <c r="I301" s="246" t="str">
        <f>IF(AND(J$3,$A5,$A5&lt;$B$1),INDEX($C$4:$C$30,MATCH(J$3+(J$3&gt;1)*$A5-(($B$1-1)*((J$3+$A5)&gt;$B$1)),$A$4:$A$31,)),"")</f>
        <v/>
      </c>
      <c r="J301" s="239" t="str">
        <f>IF(AND(J$3,$A5,$A5&lt;$B$1),INDEX($C$4:$C$30,MATCH(J$3+$A5-(J$3&gt;1)*(J$3+(J$3-2))+(($B$1-1)*(J$3+$A5-(J$3+(J$3-2))&lt;2)),$A$4:$A$31,)),"")</f>
        <v/>
      </c>
      <c r="K301" s="243">
        <v>6</v>
      </c>
      <c r="L301" s="242" t="str">
        <f t="shared" si="141"/>
        <v/>
      </c>
      <c r="M301" s="246" t="str">
        <f t="shared" si="142"/>
        <v/>
      </c>
      <c r="N301" s="239" t="str">
        <f t="shared" si="143"/>
        <v/>
      </c>
      <c r="P301" s="239" t="str">
        <f t="shared" si="138"/>
        <v>0</v>
      </c>
      <c r="Q301" s="239">
        <f t="shared" si="144"/>
        <v>5</v>
      </c>
      <c r="R301" s="239">
        <f t="shared" si="139"/>
        <v>5</v>
      </c>
    </row>
    <row r="302" spans="1:18" x14ac:dyDescent="0.2">
      <c r="A302" s="246">
        <v>1</v>
      </c>
      <c r="B302" s="248" t="str">
        <f t="shared" si="133"/>
        <v/>
      </c>
      <c r="C302" s="247">
        <f t="shared" si="134"/>
        <v>7</v>
      </c>
      <c r="D302" s="246" t="str">
        <f t="shared" si="135"/>
        <v/>
      </c>
      <c r="E302" s="239" t="str">
        <f t="shared" si="136"/>
        <v/>
      </c>
      <c r="F302" s="243" t="str">
        <f t="shared" si="137"/>
        <v/>
      </c>
      <c r="G302" s="245"/>
      <c r="H302" s="244">
        <f t="shared" si="140"/>
        <v>7</v>
      </c>
      <c r="I302" s="246" t="str">
        <f>IF(AND(K$3,$A5,$A5&lt;$B$1),INDEX($C$4:$C$30,MATCH(K$3+(K$3&gt;1)*$A5-(($B$1-1)*((K$3+$A5)&gt;$B$1)),$A$4:$A$31,)),"")</f>
        <v/>
      </c>
      <c r="J302" s="239" t="str">
        <f>IF(AND(K$3,$A5,$A5&lt;$B$1),INDEX($C$4:$C$30,MATCH(K$3+$A5-(K$3&gt;1)*(K$3+(K$3-2))+(($B$1-1)*(K$3+$A5-(K$3+(K$3-2))&lt;2)),$A$4:$A$31,)),"")</f>
        <v/>
      </c>
      <c r="K302" s="243">
        <v>7</v>
      </c>
      <c r="L302" s="242" t="str">
        <f t="shared" si="141"/>
        <v/>
      </c>
      <c r="M302" s="246" t="str">
        <f t="shared" si="142"/>
        <v/>
      </c>
      <c r="N302" s="239" t="str">
        <f t="shared" si="143"/>
        <v/>
      </c>
      <c r="P302" s="239" t="str">
        <f t="shared" si="138"/>
        <v>0</v>
      </c>
      <c r="Q302" s="239">
        <f t="shared" si="144"/>
        <v>6</v>
      </c>
      <c r="R302" s="239">
        <f t="shared" si="139"/>
        <v>6</v>
      </c>
    </row>
    <row r="303" spans="1:18" x14ac:dyDescent="0.2">
      <c r="A303" s="246">
        <v>1</v>
      </c>
      <c r="B303" s="248" t="str">
        <f t="shared" si="133"/>
        <v/>
      </c>
      <c r="C303" s="247">
        <f t="shared" si="134"/>
        <v>7</v>
      </c>
      <c r="D303" s="246" t="str">
        <f t="shared" si="135"/>
        <v/>
      </c>
      <c r="E303" s="239" t="str">
        <f t="shared" si="136"/>
        <v/>
      </c>
      <c r="F303" s="243" t="str">
        <f t="shared" si="137"/>
        <v/>
      </c>
      <c r="G303" s="245"/>
      <c r="H303" s="244">
        <f t="shared" si="140"/>
        <v>7</v>
      </c>
      <c r="I303" s="246" t="str">
        <f>IF(AND(L$3,$A5,$A5&lt;$B$1),INDEX($C$4:$C$30,MATCH(L$3+(L$3&gt;1)*$A5-(($B$1-1)*((L$3+$A5)&gt;$B$1)),$A$4:$A$31,)),"")</f>
        <v/>
      </c>
      <c r="J303" s="239" t="str">
        <f>IF(AND(L$3,$A5,$A5&lt;$B$1),INDEX($C$4:$C$30,MATCH(L$3+$A5-(L$3&gt;1)*(L$3+(L$3-2))+(($B$1-1)*(L$3+$A5-(L$3+(L$3-2))&lt;2)),$A$4:$A$31,)),"")</f>
        <v/>
      </c>
      <c r="K303" s="243">
        <v>8</v>
      </c>
      <c r="L303" s="242" t="str">
        <f t="shared" si="141"/>
        <v/>
      </c>
      <c r="M303" s="246" t="str">
        <f t="shared" si="142"/>
        <v/>
      </c>
      <c r="N303" s="239" t="str">
        <f t="shared" si="143"/>
        <v/>
      </c>
      <c r="P303" s="239" t="str">
        <f t="shared" si="138"/>
        <v>0</v>
      </c>
      <c r="Q303" s="239">
        <f t="shared" si="144"/>
        <v>7</v>
      </c>
      <c r="R303" s="239">
        <f t="shared" si="139"/>
        <v>7</v>
      </c>
    </row>
    <row r="304" spans="1:18" x14ac:dyDescent="0.2">
      <c r="A304" s="246">
        <v>1</v>
      </c>
      <c r="B304" s="248" t="str">
        <f t="shared" si="133"/>
        <v/>
      </c>
      <c r="C304" s="247">
        <f t="shared" si="134"/>
        <v>7</v>
      </c>
      <c r="D304" s="246" t="str">
        <f t="shared" si="135"/>
        <v/>
      </c>
      <c r="E304" s="239" t="str">
        <f t="shared" si="136"/>
        <v/>
      </c>
      <c r="F304" s="243" t="str">
        <f t="shared" si="137"/>
        <v/>
      </c>
      <c r="G304" s="245"/>
      <c r="H304" s="244">
        <f t="shared" si="140"/>
        <v>7</v>
      </c>
      <c r="I304" s="246" t="str">
        <f>IF(AND(M$3,$A5,$A5&lt;$B$1),INDEX($C$4:$C$30,MATCH(M$3+(M$3&gt;1)*$A5-(($B$1-1)*((M$3+$A5)&gt;$B$1)),$A$4:$A$31,)),"")</f>
        <v/>
      </c>
      <c r="J304" s="239" t="str">
        <f>IF(AND(M$3,$A5,$A5&lt;$B$1),INDEX($C$4:$C$30,MATCH(M$3+$A5-(M$3&gt;1)*(M$3+(M$3-2))+(($B$1-1)*(M$3+$A5-(M$3+(M$3-2))&lt;2)),$A$4:$A$31,)),"")</f>
        <v/>
      </c>
      <c r="K304" s="243">
        <v>9</v>
      </c>
      <c r="L304" s="242" t="str">
        <f t="shared" si="141"/>
        <v/>
      </c>
      <c r="M304" s="246" t="str">
        <f t="shared" si="142"/>
        <v/>
      </c>
      <c r="N304" s="239" t="str">
        <f t="shared" si="143"/>
        <v/>
      </c>
      <c r="P304" s="239" t="str">
        <f t="shared" si="138"/>
        <v>0</v>
      </c>
      <c r="Q304" s="239">
        <f t="shared" si="144"/>
        <v>8</v>
      </c>
      <c r="R304" s="239">
        <f t="shared" si="139"/>
        <v>8</v>
      </c>
    </row>
    <row r="305" spans="1:18" x14ac:dyDescent="0.2">
      <c r="A305" s="246">
        <v>1</v>
      </c>
      <c r="B305" s="248" t="str">
        <f t="shared" si="133"/>
        <v/>
      </c>
      <c r="C305" s="247">
        <f t="shared" si="134"/>
        <v>7</v>
      </c>
      <c r="D305" s="246" t="str">
        <f t="shared" si="135"/>
        <v/>
      </c>
      <c r="E305" s="239" t="str">
        <f t="shared" si="136"/>
        <v/>
      </c>
      <c r="F305" s="243" t="str">
        <f t="shared" si="137"/>
        <v/>
      </c>
      <c r="G305" s="245"/>
      <c r="H305" s="244">
        <f t="shared" si="140"/>
        <v>7</v>
      </c>
      <c r="I305" s="246" t="str">
        <f>IF(AND(N$3,$A5,$A5&lt;$B$1),INDEX($C$4:$C$30,MATCH(N$3+(N$3&gt;1)*$A5-(($B$1-1)*((N$3+$A5)&gt;$B$1)),$A$4:$A$31,)),"")</f>
        <v/>
      </c>
      <c r="J305" s="239" t="str">
        <f>IF(AND(N$3,$A5,$A5&lt;$B$1),INDEX($C$4:$C$30,MATCH(N$3+$A5-(N$3&gt;1)*(N$3+(N$3-2))+(($B$1-1)*(N$3+$A5-(N$3+(N$3-2))&lt;2)),$A$4:$A$31,)),"")</f>
        <v/>
      </c>
      <c r="K305" s="243">
        <v>10</v>
      </c>
      <c r="L305" s="242" t="str">
        <f t="shared" si="141"/>
        <v/>
      </c>
      <c r="M305" s="246" t="str">
        <f t="shared" si="142"/>
        <v/>
      </c>
      <c r="N305" s="239" t="str">
        <f t="shared" si="143"/>
        <v/>
      </c>
      <c r="P305" s="239" t="str">
        <f t="shared" si="138"/>
        <v>0</v>
      </c>
      <c r="Q305" s="239">
        <f t="shared" si="144"/>
        <v>9</v>
      </c>
      <c r="R305" s="239">
        <f t="shared" si="139"/>
        <v>9</v>
      </c>
    </row>
    <row r="306" spans="1:18" x14ac:dyDescent="0.2">
      <c r="A306" s="246">
        <v>1</v>
      </c>
      <c r="B306" s="248" t="str">
        <f t="shared" si="133"/>
        <v/>
      </c>
      <c r="C306" s="247">
        <f t="shared" si="134"/>
        <v>7</v>
      </c>
      <c r="D306" s="246" t="str">
        <f t="shared" si="135"/>
        <v/>
      </c>
      <c r="E306" s="239" t="str">
        <f t="shared" si="136"/>
        <v/>
      </c>
      <c r="F306" s="243" t="str">
        <f t="shared" si="137"/>
        <v/>
      </c>
      <c r="G306" s="245"/>
      <c r="H306" s="244">
        <f t="shared" si="140"/>
        <v>7</v>
      </c>
      <c r="I306" s="246" t="str">
        <f>IF(AND(O$3,$A5,$A5&lt;$B$1),INDEX($C$4:$C$30,MATCH(O$3+(O$3&gt;1)*$A5-(($B$1-1)*((O$3+$A5)&gt;$B$1)),$A$4:$A$31,)),"")</f>
        <v/>
      </c>
      <c r="J306" s="239" t="str">
        <f>IF(AND(O$3,$A5,$A5&lt;$B$1),INDEX($C$4:$C$30,MATCH(O$3+$A5-(O$3&gt;1)*(O$3+(O$3-2))+(($B$1-1)*(O$3+$A5-(O$3+(O$3-2))&lt;2)),$A$4:$A$31,)),"")</f>
        <v/>
      </c>
      <c r="K306" s="243">
        <v>11</v>
      </c>
      <c r="L306" s="242" t="str">
        <f t="shared" si="141"/>
        <v/>
      </c>
      <c r="M306" s="246" t="str">
        <f t="shared" si="142"/>
        <v/>
      </c>
      <c r="N306" s="239" t="str">
        <f t="shared" si="143"/>
        <v/>
      </c>
      <c r="P306" s="239" t="str">
        <f t="shared" si="138"/>
        <v>0</v>
      </c>
      <c r="Q306" s="239">
        <f t="shared" si="144"/>
        <v>10</v>
      </c>
      <c r="R306" s="239">
        <f t="shared" si="139"/>
        <v>10</v>
      </c>
    </row>
    <row r="307" spans="1:18" x14ac:dyDescent="0.2">
      <c r="A307" s="246">
        <v>1</v>
      </c>
      <c r="B307" s="248" t="str">
        <f t="shared" si="133"/>
        <v/>
      </c>
      <c r="C307" s="247">
        <f t="shared" si="134"/>
        <v>7</v>
      </c>
      <c r="D307" s="246" t="str">
        <f t="shared" si="135"/>
        <v/>
      </c>
      <c r="E307" s="239" t="str">
        <f t="shared" si="136"/>
        <v/>
      </c>
      <c r="F307" s="243" t="str">
        <f t="shared" si="137"/>
        <v/>
      </c>
      <c r="G307" s="245"/>
      <c r="H307" s="244">
        <f t="shared" si="140"/>
        <v>7</v>
      </c>
      <c r="I307" s="241" t="str">
        <f>IF(AND(P$3,$A5,$A5&lt;$B$1),INDEX($C$4:$C$30,MATCH(P$3+(P$3&gt;1)*$A5-(($B$1-1)*((P$3+$A5)&gt;$B$1)),$A$4:$A$31,)),"")</f>
        <v/>
      </c>
      <c r="J307" s="240" t="str">
        <f>IF(AND(P$3,$A5,$A5&lt;$B$1),INDEX($C$4:$C$30,MATCH(P$3+$A5-(P$3&gt;1)*(P$3+(P$3-2))+(($B$1-1)*(P$3+$A5-(P$3+(P$3-2))&lt;2)),$A$4:$A$31,)),"")</f>
        <v/>
      </c>
      <c r="K307" s="243">
        <v>12</v>
      </c>
      <c r="L307" s="242" t="str">
        <f t="shared" si="141"/>
        <v/>
      </c>
      <c r="M307" s="241" t="str">
        <f t="shared" si="142"/>
        <v/>
      </c>
      <c r="N307" s="240" t="str">
        <f t="shared" si="143"/>
        <v/>
      </c>
      <c r="P307" s="239" t="str">
        <f t="shared" si="138"/>
        <v>0</v>
      </c>
      <c r="Q307" s="239">
        <f t="shared" si="144"/>
        <v>11</v>
      </c>
      <c r="R307" s="239">
        <f t="shared" si="139"/>
        <v>11</v>
      </c>
    </row>
    <row r="308" spans="1:18" x14ac:dyDescent="0.2">
      <c r="B308" s="238"/>
      <c r="C308" s="220"/>
      <c r="E308" s="220"/>
      <c r="F308" s="220"/>
      <c r="G308" s="230"/>
      <c r="H308" s="230"/>
      <c r="I308" s="220"/>
    </row>
    <row r="309" spans="1:18" ht="13.8" x14ac:dyDescent="0.2">
      <c r="B309" s="201" t="s">
        <v>89</v>
      </c>
      <c r="C309" s="220" t="s">
        <v>88</v>
      </c>
      <c r="E309" s="220"/>
      <c r="F309" s="220"/>
      <c r="G309" s="230"/>
      <c r="H309" s="230"/>
      <c r="I309" s="220"/>
    </row>
    <row r="310" spans="1:18" x14ac:dyDescent="0.2">
      <c r="B310" s="230" t="s">
        <v>84</v>
      </c>
      <c r="C310" s="220" t="s">
        <v>87</v>
      </c>
      <c r="E310" s="220"/>
      <c r="F310" s="237" t="s">
        <v>42</v>
      </c>
      <c r="G310" s="230"/>
      <c r="H310" s="230"/>
      <c r="I310" s="220"/>
    </row>
    <row r="311" spans="1:18" x14ac:dyDescent="0.2">
      <c r="A311" s="236">
        <v>1</v>
      </c>
      <c r="B311" s="230">
        <f t="shared" ref="B311:B374" si="145">IF(ISNA(IF(A311&lt;&gt;"",VLOOKUP(A311,$B$32:$N$307,2,FALSE),"")),"",IF(A311&lt;&gt;"",VLOOKUP(A311,$B$32:$N$307,2,FALSE),""))</f>
        <v>1</v>
      </c>
      <c r="C311" s="230">
        <f t="shared" ref="C311:C374" si="146">IF(D311="","",IF(OR(D311="DESCANSA",E311="DESCANSA"),0,1))</f>
        <v>1</v>
      </c>
      <c r="D311" s="230" t="str">
        <f>IF(C1=3,I311,H311)</f>
        <v>COCODRILOS</v>
      </c>
      <c r="E311" s="230" t="str">
        <f>IF(C1=3,H311,I311)</f>
        <v>CIVIL Y MERCANTIL</v>
      </c>
      <c r="F311" s="220">
        <v>1</v>
      </c>
      <c r="G311" s="227">
        <f t="shared" ref="G311:G374" si="147">IF(A311="","",1)</f>
        <v>1</v>
      </c>
      <c r="H311" s="230" t="str">
        <f>IF(ISNA(IF(A311&lt;&gt;"",VLOOKUP(A311,$B$32:$N$307,3,FALSE),"")),"",IF(A311&lt;&gt;"",VLOOKUP(A311,$B$32:$N$307,3,FALSE),""))</f>
        <v>COCODRILOS</v>
      </c>
      <c r="I311" s="220" t="str">
        <f>IF(ISNA(IF(A311&lt;&gt;"",VLOOKUP(A311,$B$32:$N$307,4,FALSE),"")),"",IF(A311&lt;&gt;"",VLOOKUP(A311,$B$32:$N$307,4,FALSE),""))</f>
        <v>CIVIL Y MERCANTIL</v>
      </c>
    </row>
    <row r="312" spans="1:18" x14ac:dyDescent="0.2">
      <c r="A312" s="230">
        <f t="shared" ref="A312:A375" si="148">IF(A311&gt;(MAX($B$32:$B$307)-1),"",A311+1)</f>
        <v>2</v>
      </c>
      <c r="B312" s="230">
        <f t="shared" si="145"/>
        <v>1</v>
      </c>
      <c r="C312" s="230">
        <f t="shared" si="146"/>
        <v>1</v>
      </c>
      <c r="D312" s="230" t="str">
        <f t="shared" ref="D312:D375" si="149">IF(ISNA(IF(A312&lt;&gt;"",VLOOKUP(A312,$B$32:$N$307,3,FALSE),"")),"",IF(A312&lt;&gt;"",VLOOKUP(A312,$B$32:$N$307,3,FALSE),""))</f>
        <v>RECICLADOS</v>
      </c>
      <c r="E312" s="230" t="str">
        <f t="shared" ref="E312:E375" si="150">IF(ISNA(IF(A312&lt;&gt;"",VLOOKUP(A312,$B$32:$N$307,4,FALSE),"")),"",IF(A312&lt;&gt;"",VLOOKUP(A312,$B$32:$N$307,4,FALSE),""))</f>
        <v>MVP</v>
      </c>
      <c r="F312" s="220">
        <f t="shared" ref="F312:F375" si="151">IF(C312=1,MAX(F310:F311)+1,"")</f>
        <v>2</v>
      </c>
      <c r="G312" s="227">
        <f t="shared" si="147"/>
        <v>1</v>
      </c>
      <c r="H312" s="230"/>
      <c r="I312" s="220"/>
    </row>
    <row r="313" spans="1:18" x14ac:dyDescent="0.2">
      <c r="A313" s="230">
        <f t="shared" si="148"/>
        <v>3</v>
      </c>
      <c r="B313" s="230">
        <f t="shared" si="145"/>
        <v>1</v>
      </c>
      <c r="C313" s="230">
        <f t="shared" si="146"/>
        <v>1</v>
      </c>
      <c r="D313" s="230" t="str">
        <f t="shared" si="149"/>
        <v>SANTA ANA</v>
      </c>
      <c r="E313" s="230" t="str">
        <f t="shared" si="150"/>
        <v>DDTI</v>
      </c>
      <c r="F313" s="220">
        <f t="shared" si="151"/>
        <v>3</v>
      </c>
      <c r="G313" s="227">
        <f t="shared" si="147"/>
        <v>1</v>
      </c>
      <c r="H313" s="230"/>
      <c r="I313" s="220"/>
    </row>
    <row r="314" spans="1:18" x14ac:dyDescent="0.2">
      <c r="A314" s="230">
        <f t="shared" si="148"/>
        <v>4</v>
      </c>
      <c r="B314" s="230">
        <f t="shared" si="145"/>
        <v>1</v>
      </c>
      <c r="C314" s="230">
        <f t="shared" si="146"/>
        <v>0</v>
      </c>
      <c r="D314" s="230" t="str">
        <f t="shared" si="149"/>
        <v>DESCANSA</v>
      </c>
      <c r="E314" s="230" t="str">
        <f t="shared" si="150"/>
        <v>TALENTO HUMANO</v>
      </c>
      <c r="F314" s="220" t="str">
        <f t="shared" si="151"/>
        <v/>
      </c>
      <c r="G314" s="227">
        <f t="shared" si="147"/>
        <v>1</v>
      </c>
      <c r="H314" s="230"/>
      <c r="I314" s="220"/>
    </row>
    <row r="315" spans="1:18" x14ac:dyDescent="0.2">
      <c r="A315" s="230">
        <f t="shared" si="148"/>
        <v>5</v>
      </c>
      <c r="B315" s="230">
        <f t="shared" si="145"/>
        <v>2</v>
      </c>
      <c r="C315" s="230">
        <f t="shared" si="146"/>
        <v>1</v>
      </c>
      <c r="D315" s="230" t="str">
        <f t="shared" si="149"/>
        <v>TALENTO HUMANO</v>
      </c>
      <c r="E315" s="230" t="str">
        <f t="shared" si="150"/>
        <v>SANTA ANA</v>
      </c>
      <c r="F315" s="220">
        <f t="shared" si="151"/>
        <v>4</v>
      </c>
      <c r="G315" s="227">
        <f t="shared" si="147"/>
        <v>1</v>
      </c>
      <c r="H315" s="230"/>
      <c r="I315" s="220"/>
    </row>
    <row r="316" spans="1:18" x14ac:dyDescent="0.2">
      <c r="A316" s="230">
        <f t="shared" si="148"/>
        <v>6</v>
      </c>
      <c r="B316" s="230">
        <f t="shared" si="145"/>
        <v>2</v>
      </c>
      <c r="C316" s="230">
        <f t="shared" si="146"/>
        <v>1</v>
      </c>
      <c r="D316" s="230" t="str">
        <f t="shared" si="149"/>
        <v>DDTI</v>
      </c>
      <c r="E316" s="230" t="str">
        <f t="shared" si="150"/>
        <v>RECICLADOS</v>
      </c>
      <c r="F316" s="220">
        <f t="shared" si="151"/>
        <v>5</v>
      </c>
      <c r="G316" s="227">
        <f t="shared" si="147"/>
        <v>1</v>
      </c>
      <c r="H316" s="230"/>
      <c r="I316" s="220"/>
    </row>
    <row r="317" spans="1:18" x14ac:dyDescent="0.2">
      <c r="A317" s="230">
        <f t="shared" si="148"/>
        <v>7</v>
      </c>
      <c r="B317" s="230">
        <f t="shared" si="145"/>
        <v>2</v>
      </c>
      <c r="C317" s="230">
        <f t="shared" si="146"/>
        <v>1</v>
      </c>
      <c r="D317" s="230" t="str">
        <f t="shared" si="149"/>
        <v>MVP</v>
      </c>
      <c r="E317" s="230" t="str">
        <f t="shared" si="150"/>
        <v>CIVIL Y MERCANTIL</v>
      </c>
      <c r="F317" s="220">
        <f t="shared" si="151"/>
        <v>6</v>
      </c>
      <c r="G317" s="227">
        <f t="shared" si="147"/>
        <v>1</v>
      </c>
      <c r="H317" s="230"/>
      <c r="I317" s="220"/>
    </row>
    <row r="318" spans="1:18" x14ac:dyDescent="0.2">
      <c r="A318" s="230">
        <f t="shared" si="148"/>
        <v>8</v>
      </c>
      <c r="B318" s="230">
        <f t="shared" si="145"/>
        <v>2</v>
      </c>
      <c r="C318" s="230">
        <f t="shared" si="146"/>
        <v>0</v>
      </c>
      <c r="D318" s="230" t="str">
        <f t="shared" si="149"/>
        <v>DESCANSA</v>
      </c>
      <c r="E318" s="230" t="str">
        <f t="shared" si="150"/>
        <v>COCODRILOS</v>
      </c>
      <c r="F318" s="220" t="str">
        <f t="shared" si="151"/>
        <v/>
      </c>
      <c r="G318" s="227">
        <f t="shared" si="147"/>
        <v>1</v>
      </c>
      <c r="H318" s="230"/>
      <c r="I318" s="220"/>
    </row>
    <row r="319" spans="1:18" x14ac:dyDescent="0.2">
      <c r="A319" s="230">
        <f t="shared" si="148"/>
        <v>9</v>
      </c>
      <c r="B319" s="230">
        <f t="shared" si="145"/>
        <v>3</v>
      </c>
      <c r="C319" s="230">
        <f t="shared" si="146"/>
        <v>1</v>
      </c>
      <c r="D319" s="230" t="str">
        <f t="shared" si="149"/>
        <v>COCODRILOS</v>
      </c>
      <c r="E319" s="230" t="str">
        <f t="shared" si="150"/>
        <v>MVP</v>
      </c>
      <c r="F319" s="220">
        <f t="shared" si="151"/>
        <v>7</v>
      </c>
      <c r="G319" s="227">
        <f t="shared" si="147"/>
        <v>1</v>
      </c>
      <c r="H319" s="230"/>
      <c r="I319" s="220"/>
    </row>
    <row r="320" spans="1:18" x14ac:dyDescent="0.2">
      <c r="A320" s="230">
        <f t="shared" si="148"/>
        <v>10</v>
      </c>
      <c r="B320" s="230">
        <f t="shared" si="145"/>
        <v>3</v>
      </c>
      <c r="C320" s="230">
        <f t="shared" si="146"/>
        <v>1</v>
      </c>
      <c r="D320" s="230" t="str">
        <f t="shared" si="149"/>
        <v>CIVIL Y MERCANTIL</v>
      </c>
      <c r="E320" s="230" t="str">
        <f t="shared" si="150"/>
        <v>DDTI</v>
      </c>
      <c r="F320" s="220">
        <f t="shared" si="151"/>
        <v>8</v>
      </c>
      <c r="G320" s="227">
        <f t="shared" si="147"/>
        <v>1</v>
      </c>
      <c r="H320" s="230"/>
      <c r="I320" s="220"/>
    </row>
    <row r="321" spans="1:9" x14ac:dyDescent="0.2">
      <c r="A321" s="230">
        <f t="shared" si="148"/>
        <v>11</v>
      </c>
      <c r="B321" s="230">
        <f t="shared" si="145"/>
        <v>3</v>
      </c>
      <c r="C321" s="230">
        <f t="shared" si="146"/>
        <v>1</v>
      </c>
      <c r="D321" s="230" t="str">
        <f t="shared" si="149"/>
        <v>RECICLADOS</v>
      </c>
      <c r="E321" s="230" t="str">
        <f t="shared" si="150"/>
        <v>TALENTO HUMANO</v>
      </c>
      <c r="F321" s="220">
        <f t="shared" si="151"/>
        <v>9</v>
      </c>
      <c r="G321" s="227">
        <f t="shared" si="147"/>
        <v>1</v>
      </c>
      <c r="H321" s="230"/>
      <c r="I321" s="220"/>
    </row>
    <row r="322" spans="1:9" x14ac:dyDescent="0.2">
      <c r="A322" s="230">
        <f t="shared" si="148"/>
        <v>12</v>
      </c>
      <c r="B322" s="230">
        <f t="shared" si="145"/>
        <v>3</v>
      </c>
      <c r="C322" s="230">
        <f t="shared" si="146"/>
        <v>0</v>
      </c>
      <c r="D322" s="230" t="str">
        <f t="shared" si="149"/>
        <v>SANTA ANA</v>
      </c>
      <c r="E322" s="230" t="str">
        <f t="shared" si="150"/>
        <v>DESCANSA</v>
      </c>
      <c r="F322" s="220" t="str">
        <f t="shared" si="151"/>
        <v/>
      </c>
      <c r="G322" s="227">
        <f t="shared" si="147"/>
        <v>1</v>
      </c>
      <c r="H322" s="230"/>
      <c r="I322" s="220"/>
    </row>
    <row r="323" spans="1:9" x14ac:dyDescent="0.2">
      <c r="A323" s="230">
        <f t="shared" si="148"/>
        <v>13</v>
      </c>
      <c r="B323" s="230">
        <f t="shared" si="145"/>
        <v>4</v>
      </c>
      <c r="C323" s="230">
        <f t="shared" si="146"/>
        <v>1</v>
      </c>
      <c r="D323" s="230" t="str">
        <f t="shared" si="149"/>
        <v>SANTA ANA</v>
      </c>
      <c r="E323" s="230" t="str">
        <f t="shared" si="150"/>
        <v>COCODRILOS</v>
      </c>
      <c r="F323" s="220">
        <f t="shared" si="151"/>
        <v>10</v>
      </c>
      <c r="G323" s="227">
        <f t="shared" si="147"/>
        <v>1</v>
      </c>
      <c r="H323" s="230"/>
      <c r="I323" s="220"/>
    </row>
    <row r="324" spans="1:9" x14ac:dyDescent="0.2">
      <c r="A324" s="230">
        <f t="shared" si="148"/>
        <v>14</v>
      </c>
      <c r="B324" s="230">
        <f t="shared" si="145"/>
        <v>4</v>
      </c>
      <c r="C324" s="230">
        <f t="shared" si="146"/>
        <v>1</v>
      </c>
      <c r="D324" s="230" t="str">
        <f t="shared" si="149"/>
        <v>TALENTO HUMANO</v>
      </c>
      <c r="E324" s="230" t="str">
        <f t="shared" si="150"/>
        <v>CIVIL Y MERCANTIL</v>
      </c>
      <c r="F324" s="220">
        <f t="shared" si="151"/>
        <v>11</v>
      </c>
      <c r="G324" s="227">
        <f t="shared" si="147"/>
        <v>1</v>
      </c>
      <c r="H324" s="230"/>
      <c r="I324" s="220"/>
    </row>
    <row r="325" spans="1:9" x14ac:dyDescent="0.2">
      <c r="A325" s="230">
        <f t="shared" si="148"/>
        <v>15</v>
      </c>
      <c r="B325" s="230">
        <f t="shared" si="145"/>
        <v>4</v>
      </c>
      <c r="C325" s="230">
        <f t="shared" si="146"/>
        <v>1</v>
      </c>
      <c r="D325" s="230" t="str">
        <f t="shared" si="149"/>
        <v>DDTI</v>
      </c>
      <c r="E325" s="230" t="str">
        <f t="shared" si="150"/>
        <v>MVP</v>
      </c>
      <c r="F325" s="220">
        <f t="shared" si="151"/>
        <v>12</v>
      </c>
      <c r="G325" s="227">
        <f t="shared" si="147"/>
        <v>1</v>
      </c>
      <c r="H325" s="230"/>
      <c r="I325" s="220"/>
    </row>
    <row r="326" spans="1:9" x14ac:dyDescent="0.2">
      <c r="A326" s="230">
        <f t="shared" si="148"/>
        <v>16</v>
      </c>
      <c r="B326" s="230">
        <f t="shared" si="145"/>
        <v>4</v>
      </c>
      <c r="C326" s="230">
        <f t="shared" si="146"/>
        <v>0</v>
      </c>
      <c r="D326" s="230" t="str">
        <f t="shared" si="149"/>
        <v>DESCANSA</v>
      </c>
      <c r="E326" s="230" t="str">
        <f t="shared" si="150"/>
        <v>RECICLADOS</v>
      </c>
      <c r="F326" s="220" t="str">
        <f t="shared" si="151"/>
        <v/>
      </c>
      <c r="G326" s="227">
        <f t="shared" si="147"/>
        <v>1</v>
      </c>
      <c r="H326" s="230"/>
      <c r="I326" s="220"/>
    </row>
    <row r="327" spans="1:9" x14ac:dyDescent="0.2">
      <c r="A327" s="230">
        <f t="shared" si="148"/>
        <v>17</v>
      </c>
      <c r="B327" s="230">
        <f t="shared" si="145"/>
        <v>5</v>
      </c>
      <c r="C327" s="230">
        <f t="shared" si="146"/>
        <v>1</v>
      </c>
      <c r="D327" s="230" t="str">
        <f t="shared" si="149"/>
        <v>COCODRILOS</v>
      </c>
      <c r="E327" s="230" t="str">
        <f t="shared" si="150"/>
        <v>DDTI</v>
      </c>
      <c r="F327" s="220">
        <f t="shared" si="151"/>
        <v>13</v>
      </c>
      <c r="G327" s="227">
        <f t="shared" si="147"/>
        <v>1</v>
      </c>
      <c r="H327" s="230"/>
      <c r="I327" s="220"/>
    </row>
    <row r="328" spans="1:9" x14ac:dyDescent="0.2">
      <c r="A328" s="230">
        <f t="shared" si="148"/>
        <v>18</v>
      </c>
      <c r="B328" s="230">
        <f t="shared" si="145"/>
        <v>5</v>
      </c>
      <c r="C328" s="230">
        <f t="shared" si="146"/>
        <v>1</v>
      </c>
      <c r="D328" s="230" t="str">
        <f t="shared" si="149"/>
        <v>MVP</v>
      </c>
      <c r="E328" s="230" t="str">
        <f t="shared" si="150"/>
        <v>TALENTO HUMANO</v>
      </c>
      <c r="F328" s="220">
        <f t="shared" si="151"/>
        <v>14</v>
      </c>
      <c r="G328" s="227">
        <f t="shared" si="147"/>
        <v>1</v>
      </c>
      <c r="H328" s="230"/>
      <c r="I328" s="220"/>
    </row>
    <row r="329" spans="1:9" x14ac:dyDescent="0.2">
      <c r="A329" s="230">
        <f t="shared" si="148"/>
        <v>19</v>
      </c>
      <c r="B329" s="230">
        <f t="shared" si="145"/>
        <v>5</v>
      </c>
      <c r="C329" s="230">
        <f t="shared" si="146"/>
        <v>1</v>
      </c>
      <c r="D329" s="230" t="str">
        <f t="shared" si="149"/>
        <v>RECICLADOS</v>
      </c>
      <c r="E329" s="230" t="str">
        <f t="shared" si="150"/>
        <v>SANTA ANA</v>
      </c>
      <c r="F329" s="220">
        <f t="shared" si="151"/>
        <v>15</v>
      </c>
      <c r="G329" s="227">
        <f t="shared" si="147"/>
        <v>1</v>
      </c>
      <c r="H329" s="230"/>
      <c r="I329" s="220"/>
    </row>
    <row r="330" spans="1:9" x14ac:dyDescent="0.2">
      <c r="A330" s="230">
        <f t="shared" si="148"/>
        <v>20</v>
      </c>
      <c r="B330" s="230">
        <f t="shared" si="145"/>
        <v>5</v>
      </c>
      <c r="C330" s="230">
        <f t="shared" si="146"/>
        <v>0</v>
      </c>
      <c r="D330" s="230" t="str">
        <f t="shared" si="149"/>
        <v>CIVIL Y MERCANTIL</v>
      </c>
      <c r="E330" s="230" t="str">
        <f t="shared" si="150"/>
        <v>DESCANSA</v>
      </c>
      <c r="F330" s="220" t="str">
        <f t="shared" si="151"/>
        <v/>
      </c>
      <c r="G330" s="227">
        <f t="shared" si="147"/>
        <v>1</v>
      </c>
      <c r="H330" s="230"/>
      <c r="I330" s="220"/>
    </row>
    <row r="331" spans="1:9" x14ac:dyDescent="0.2">
      <c r="A331" s="230">
        <f t="shared" si="148"/>
        <v>21</v>
      </c>
      <c r="B331" s="230">
        <f t="shared" si="145"/>
        <v>6</v>
      </c>
      <c r="C331" s="230">
        <f t="shared" si="146"/>
        <v>1</v>
      </c>
      <c r="D331" s="230" t="str">
        <f t="shared" si="149"/>
        <v>RECICLADOS</v>
      </c>
      <c r="E331" s="230" t="str">
        <f t="shared" si="150"/>
        <v>COCODRILOS</v>
      </c>
      <c r="F331" s="220">
        <f t="shared" si="151"/>
        <v>16</v>
      </c>
      <c r="G331" s="227">
        <f t="shared" si="147"/>
        <v>1</v>
      </c>
      <c r="H331" s="230"/>
      <c r="I331" s="220"/>
    </row>
    <row r="332" spans="1:9" x14ac:dyDescent="0.2">
      <c r="A332" s="230">
        <f t="shared" si="148"/>
        <v>22</v>
      </c>
      <c r="B332" s="230">
        <f t="shared" si="145"/>
        <v>6</v>
      </c>
      <c r="C332" s="230">
        <f t="shared" si="146"/>
        <v>1</v>
      </c>
      <c r="D332" s="230" t="str">
        <f t="shared" si="149"/>
        <v>SANTA ANA</v>
      </c>
      <c r="E332" s="230" t="str">
        <f t="shared" si="150"/>
        <v>CIVIL Y MERCANTIL</v>
      </c>
      <c r="F332" s="220">
        <f t="shared" si="151"/>
        <v>17</v>
      </c>
      <c r="G332" s="227">
        <f t="shared" si="147"/>
        <v>1</v>
      </c>
    </row>
    <row r="333" spans="1:9" x14ac:dyDescent="0.2">
      <c r="A333" s="230">
        <f t="shared" si="148"/>
        <v>23</v>
      </c>
      <c r="B333" s="230">
        <f t="shared" si="145"/>
        <v>6</v>
      </c>
      <c r="C333" s="230">
        <f t="shared" si="146"/>
        <v>1</v>
      </c>
      <c r="D333" s="230" t="str">
        <f t="shared" si="149"/>
        <v>TALENTO HUMANO</v>
      </c>
      <c r="E333" s="230" t="str">
        <f t="shared" si="150"/>
        <v>DDTI</v>
      </c>
      <c r="F333" s="220">
        <f t="shared" si="151"/>
        <v>18</v>
      </c>
      <c r="G333" s="227">
        <f t="shared" si="147"/>
        <v>1</v>
      </c>
    </row>
    <row r="334" spans="1:9" x14ac:dyDescent="0.2">
      <c r="A334" s="230">
        <f t="shared" si="148"/>
        <v>24</v>
      </c>
      <c r="B334" s="230">
        <f t="shared" si="145"/>
        <v>6</v>
      </c>
      <c r="C334" s="230">
        <f t="shared" si="146"/>
        <v>0</v>
      </c>
      <c r="D334" s="230" t="str">
        <f t="shared" si="149"/>
        <v>DESCANSA</v>
      </c>
      <c r="E334" s="230" t="str">
        <f t="shared" si="150"/>
        <v>MVP</v>
      </c>
      <c r="F334" s="220" t="str">
        <f t="shared" si="151"/>
        <v/>
      </c>
      <c r="G334" s="227">
        <f t="shared" si="147"/>
        <v>1</v>
      </c>
    </row>
    <row r="335" spans="1:9" x14ac:dyDescent="0.2">
      <c r="A335" s="230">
        <f t="shared" si="148"/>
        <v>25</v>
      </c>
      <c r="B335" s="230">
        <f t="shared" si="145"/>
        <v>7</v>
      </c>
      <c r="C335" s="230">
        <f t="shared" si="146"/>
        <v>1</v>
      </c>
      <c r="D335" s="230" t="str">
        <f t="shared" si="149"/>
        <v>COCODRILOS</v>
      </c>
      <c r="E335" s="230" t="str">
        <f t="shared" si="150"/>
        <v>TALENTO HUMANO</v>
      </c>
      <c r="F335" s="220">
        <f t="shared" si="151"/>
        <v>19</v>
      </c>
      <c r="G335" s="227">
        <f t="shared" si="147"/>
        <v>1</v>
      </c>
    </row>
    <row r="336" spans="1:9" x14ac:dyDescent="0.2">
      <c r="A336" s="230">
        <f t="shared" si="148"/>
        <v>26</v>
      </c>
      <c r="B336" s="230">
        <f t="shared" si="145"/>
        <v>7</v>
      </c>
      <c r="C336" s="230">
        <f t="shared" si="146"/>
        <v>1</v>
      </c>
      <c r="D336" s="230" t="str">
        <f t="shared" si="149"/>
        <v>MVP</v>
      </c>
      <c r="E336" s="230" t="str">
        <f t="shared" si="150"/>
        <v>SANTA ANA</v>
      </c>
      <c r="F336" s="220">
        <f t="shared" si="151"/>
        <v>20</v>
      </c>
      <c r="G336" s="227">
        <f t="shared" si="147"/>
        <v>1</v>
      </c>
    </row>
    <row r="337" spans="1:7" x14ac:dyDescent="0.2">
      <c r="A337" s="230">
        <f t="shared" si="148"/>
        <v>27</v>
      </c>
      <c r="B337" s="230">
        <f t="shared" si="145"/>
        <v>7</v>
      </c>
      <c r="C337" s="230">
        <f t="shared" si="146"/>
        <v>1</v>
      </c>
      <c r="D337" s="230" t="str">
        <f t="shared" si="149"/>
        <v>CIVIL Y MERCANTIL</v>
      </c>
      <c r="E337" s="230" t="str">
        <f t="shared" si="150"/>
        <v>RECICLADOS</v>
      </c>
      <c r="F337" s="220">
        <f t="shared" si="151"/>
        <v>21</v>
      </c>
      <c r="G337" s="227">
        <f t="shared" si="147"/>
        <v>1</v>
      </c>
    </row>
    <row r="338" spans="1:7" x14ac:dyDescent="0.2">
      <c r="A338" s="230">
        <f t="shared" si="148"/>
        <v>28</v>
      </c>
      <c r="B338" s="230">
        <f t="shared" si="145"/>
        <v>7</v>
      </c>
      <c r="C338" s="230">
        <f t="shared" si="146"/>
        <v>0</v>
      </c>
      <c r="D338" s="230" t="str">
        <f t="shared" si="149"/>
        <v>DDTI</v>
      </c>
      <c r="E338" s="230" t="str">
        <f t="shared" si="150"/>
        <v>DESCANSA</v>
      </c>
      <c r="F338" s="220" t="str">
        <f t="shared" si="151"/>
        <v/>
      </c>
      <c r="G338" s="227">
        <f t="shared" si="147"/>
        <v>1</v>
      </c>
    </row>
    <row r="339" spans="1:7" x14ac:dyDescent="0.2">
      <c r="A339" s="230" t="str">
        <f t="shared" si="148"/>
        <v/>
      </c>
      <c r="B339" s="230" t="str">
        <f t="shared" si="145"/>
        <v/>
      </c>
      <c r="C339" s="230" t="str">
        <f t="shared" si="146"/>
        <v/>
      </c>
      <c r="D339" s="230" t="str">
        <f t="shared" si="149"/>
        <v/>
      </c>
      <c r="E339" s="230" t="str">
        <f t="shared" si="150"/>
        <v/>
      </c>
      <c r="F339" s="220" t="str">
        <f t="shared" si="151"/>
        <v/>
      </c>
      <c r="G339" s="227" t="str">
        <f t="shared" si="147"/>
        <v/>
      </c>
    </row>
    <row r="340" spans="1:7" x14ac:dyDescent="0.2">
      <c r="A340" s="230" t="str">
        <f t="shared" si="148"/>
        <v/>
      </c>
      <c r="B340" s="230" t="str">
        <f t="shared" si="145"/>
        <v/>
      </c>
      <c r="C340" s="230" t="str">
        <f t="shared" si="146"/>
        <v/>
      </c>
      <c r="D340" s="230" t="str">
        <f t="shared" si="149"/>
        <v/>
      </c>
      <c r="E340" s="230" t="str">
        <f t="shared" si="150"/>
        <v/>
      </c>
      <c r="F340" s="220" t="str">
        <f t="shared" si="151"/>
        <v/>
      </c>
      <c r="G340" s="227" t="str">
        <f t="shared" si="147"/>
        <v/>
      </c>
    </row>
    <row r="341" spans="1:7" x14ac:dyDescent="0.2">
      <c r="A341" s="230" t="str">
        <f t="shared" si="148"/>
        <v/>
      </c>
      <c r="B341" s="230" t="str">
        <f t="shared" si="145"/>
        <v/>
      </c>
      <c r="C341" s="230" t="str">
        <f t="shared" si="146"/>
        <v/>
      </c>
      <c r="D341" s="230" t="str">
        <f t="shared" si="149"/>
        <v/>
      </c>
      <c r="E341" s="230" t="str">
        <f t="shared" si="150"/>
        <v/>
      </c>
      <c r="F341" s="220" t="str">
        <f t="shared" si="151"/>
        <v/>
      </c>
      <c r="G341" s="227" t="str">
        <f t="shared" si="147"/>
        <v/>
      </c>
    </row>
    <row r="342" spans="1:7" x14ac:dyDescent="0.2">
      <c r="A342" s="230" t="str">
        <f t="shared" si="148"/>
        <v/>
      </c>
      <c r="B342" s="230" t="str">
        <f t="shared" si="145"/>
        <v/>
      </c>
      <c r="C342" s="230" t="str">
        <f t="shared" si="146"/>
        <v/>
      </c>
      <c r="D342" s="230" t="str">
        <f t="shared" si="149"/>
        <v/>
      </c>
      <c r="E342" s="230" t="str">
        <f t="shared" si="150"/>
        <v/>
      </c>
      <c r="F342" s="220" t="str">
        <f t="shared" si="151"/>
        <v/>
      </c>
      <c r="G342" s="227" t="str">
        <f t="shared" si="147"/>
        <v/>
      </c>
    </row>
    <row r="343" spans="1:7" x14ac:dyDescent="0.2">
      <c r="A343" s="230" t="str">
        <f t="shared" si="148"/>
        <v/>
      </c>
      <c r="B343" s="230" t="str">
        <f t="shared" si="145"/>
        <v/>
      </c>
      <c r="C343" s="230" t="str">
        <f t="shared" si="146"/>
        <v/>
      </c>
      <c r="D343" s="230" t="str">
        <f t="shared" si="149"/>
        <v/>
      </c>
      <c r="E343" s="230" t="str">
        <f t="shared" si="150"/>
        <v/>
      </c>
      <c r="F343" s="220" t="str">
        <f t="shared" si="151"/>
        <v/>
      </c>
      <c r="G343" s="227" t="str">
        <f t="shared" si="147"/>
        <v/>
      </c>
    </row>
    <row r="344" spans="1:7" x14ac:dyDescent="0.2">
      <c r="A344" s="230" t="str">
        <f t="shared" si="148"/>
        <v/>
      </c>
      <c r="B344" s="230" t="str">
        <f t="shared" si="145"/>
        <v/>
      </c>
      <c r="C344" s="230" t="str">
        <f t="shared" si="146"/>
        <v/>
      </c>
      <c r="D344" s="230" t="str">
        <f t="shared" si="149"/>
        <v/>
      </c>
      <c r="E344" s="230" t="str">
        <f t="shared" si="150"/>
        <v/>
      </c>
      <c r="F344" s="220" t="str">
        <f t="shared" si="151"/>
        <v/>
      </c>
      <c r="G344" s="227" t="str">
        <f t="shared" si="147"/>
        <v/>
      </c>
    </row>
    <row r="345" spans="1:7" x14ac:dyDescent="0.2">
      <c r="A345" s="230" t="str">
        <f t="shared" si="148"/>
        <v/>
      </c>
      <c r="B345" s="230" t="str">
        <f t="shared" si="145"/>
        <v/>
      </c>
      <c r="C345" s="230" t="str">
        <f t="shared" si="146"/>
        <v/>
      </c>
      <c r="D345" s="230" t="str">
        <f t="shared" si="149"/>
        <v/>
      </c>
      <c r="E345" s="230" t="str">
        <f t="shared" si="150"/>
        <v/>
      </c>
      <c r="F345" s="220" t="str">
        <f t="shared" si="151"/>
        <v/>
      </c>
      <c r="G345" s="227" t="str">
        <f t="shared" si="147"/>
        <v/>
      </c>
    </row>
    <row r="346" spans="1:7" x14ac:dyDescent="0.2">
      <c r="A346" s="230" t="str">
        <f t="shared" si="148"/>
        <v/>
      </c>
      <c r="B346" s="230" t="str">
        <f t="shared" si="145"/>
        <v/>
      </c>
      <c r="C346" s="230" t="str">
        <f t="shared" si="146"/>
        <v/>
      </c>
      <c r="D346" s="230" t="str">
        <f t="shared" si="149"/>
        <v/>
      </c>
      <c r="E346" s="230" t="str">
        <f t="shared" si="150"/>
        <v/>
      </c>
      <c r="F346" s="220" t="str">
        <f t="shared" si="151"/>
        <v/>
      </c>
      <c r="G346" s="227" t="str">
        <f t="shared" si="147"/>
        <v/>
      </c>
    </row>
    <row r="347" spans="1:7" x14ac:dyDescent="0.2">
      <c r="A347" s="230" t="str">
        <f t="shared" si="148"/>
        <v/>
      </c>
      <c r="B347" s="230" t="str">
        <f t="shared" si="145"/>
        <v/>
      </c>
      <c r="C347" s="230" t="str">
        <f t="shared" si="146"/>
        <v/>
      </c>
      <c r="D347" s="230" t="str">
        <f t="shared" si="149"/>
        <v/>
      </c>
      <c r="E347" s="230" t="str">
        <f t="shared" si="150"/>
        <v/>
      </c>
      <c r="F347" s="220" t="str">
        <f t="shared" si="151"/>
        <v/>
      </c>
      <c r="G347" s="227" t="str">
        <f t="shared" si="147"/>
        <v/>
      </c>
    </row>
    <row r="348" spans="1:7" x14ac:dyDescent="0.2">
      <c r="A348" s="230" t="str">
        <f t="shared" si="148"/>
        <v/>
      </c>
      <c r="B348" s="230" t="str">
        <f t="shared" si="145"/>
        <v/>
      </c>
      <c r="C348" s="230" t="str">
        <f t="shared" si="146"/>
        <v/>
      </c>
      <c r="D348" s="230" t="str">
        <f t="shared" si="149"/>
        <v/>
      </c>
      <c r="E348" s="230" t="str">
        <f t="shared" si="150"/>
        <v/>
      </c>
      <c r="F348" s="220" t="str">
        <f t="shared" si="151"/>
        <v/>
      </c>
      <c r="G348" s="227" t="str">
        <f t="shared" si="147"/>
        <v/>
      </c>
    </row>
    <row r="349" spans="1:7" x14ac:dyDescent="0.2">
      <c r="A349" s="230" t="str">
        <f t="shared" si="148"/>
        <v/>
      </c>
      <c r="B349" s="230" t="str">
        <f t="shared" si="145"/>
        <v/>
      </c>
      <c r="C349" s="230" t="str">
        <f t="shared" si="146"/>
        <v/>
      </c>
      <c r="D349" s="230" t="str">
        <f t="shared" si="149"/>
        <v/>
      </c>
      <c r="E349" s="230" t="str">
        <f t="shared" si="150"/>
        <v/>
      </c>
      <c r="F349" s="220" t="str">
        <f t="shared" si="151"/>
        <v/>
      </c>
      <c r="G349" s="227" t="str">
        <f t="shared" si="147"/>
        <v/>
      </c>
    </row>
    <row r="350" spans="1:7" x14ac:dyDescent="0.2">
      <c r="A350" s="230" t="str">
        <f t="shared" si="148"/>
        <v/>
      </c>
      <c r="B350" s="230" t="str">
        <f t="shared" si="145"/>
        <v/>
      </c>
      <c r="C350" s="230" t="str">
        <f t="shared" si="146"/>
        <v/>
      </c>
      <c r="D350" s="230" t="str">
        <f t="shared" si="149"/>
        <v/>
      </c>
      <c r="E350" s="230" t="str">
        <f t="shared" si="150"/>
        <v/>
      </c>
      <c r="F350" s="220" t="str">
        <f t="shared" si="151"/>
        <v/>
      </c>
      <c r="G350" s="227" t="str">
        <f t="shared" si="147"/>
        <v/>
      </c>
    </row>
    <row r="351" spans="1:7" x14ac:dyDescent="0.2">
      <c r="A351" s="230" t="str">
        <f t="shared" si="148"/>
        <v/>
      </c>
      <c r="B351" s="230" t="str">
        <f t="shared" si="145"/>
        <v/>
      </c>
      <c r="C351" s="230" t="str">
        <f t="shared" si="146"/>
        <v/>
      </c>
      <c r="D351" s="230" t="str">
        <f t="shared" si="149"/>
        <v/>
      </c>
      <c r="E351" s="230" t="str">
        <f t="shared" si="150"/>
        <v/>
      </c>
      <c r="F351" s="220" t="str">
        <f t="shared" si="151"/>
        <v/>
      </c>
      <c r="G351" s="227" t="str">
        <f t="shared" si="147"/>
        <v/>
      </c>
    </row>
    <row r="352" spans="1:7" x14ac:dyDescent="0.2">
      <c r="A352" s="230" t="str">
        <f t="shared" si="148"/>
        <v/>
      </c>
      <c r="B352" s="230" t="str">
        <f t="shared" si="145"/>
        <v/>
      </c>
      <c r="C352" s="230" t="str">
        <f t="shared" si="146"/>
        <v/>
      </c>
      <c r="D352" s="230" t="str">
        <f t="shared" si="149"/>
        <v/>
      </c>
      <c r="E352" s="230" t="str">
        <f t="shared" si="150"/>
        <v/>
      </c>
      <c r="F352" s="220" t="str">
        <f t="shared" si="151"/>
        <v/>
      </c>
      <c r="G352" s="227" t="str">
        <f t="shared" si="147"/>
        <v/>
      </c>
    </row>
    <row r="353" spans="1:7" x14ac:dyDescent="0.2">
      <c r="A353" s="230" t="str">
        <f t="shared" si="148"/>
        <v/>
      </c>
      <c r="B353" s="230" t="str">
        <f t="shared" si="145"/>
        <v/>
      </c>
      <c r="C353" s="230" t="str">
        <f t="shared" si="146"/>
        <v/>
      </c>
      <c r="D353" s="230" t="str">
        <f t="shared" si="149"/>
        <v/>
      </c>
      <c r="E353" s="230" t="str">
        <f t="shared" si="150"/>
        <v/>
      </c>
      <c r="F353" s="220" t="str">
        <f t="shared" si="151"/>
        <v/>
      </c>
      <c r="G353" s="227" t="str">
        <f t="shared" si="147"/>
        <v/>
      </c>
    </row>
    <row r="354" spans="1:7" x14ac:dyDescent="0.2">
      <c r="A354" s="230" t="str">
        <f t="shared" si="148"/>
        <v/>
      </c>
      <c r="B354" s="230" t="str">
        <f t="shared" si="145"/>
        <v/>
      </c>
      <c r="C354" s="230" t="str">
        <f t="shared" si="146"/>
        <v/>
      </c>
      <c r="D354" s="230" t="str">
        <f t="shared" si="149"/>
        <v/>
      </c>
      <c r="E354" s="230" t="str">
        <f t="shared" si="150"/>
        <v/>
      </c>
      <c r="F354" s="220" t="str">
        <f t="shared" si="151"/>
        <v/>
      </c>
      <c r="G354" s="227" t="str">
        <f t="shared" si="147"/>
        <v/>
      </c>
    </row>
    <row r="355" spans="1:7" x14ac:dyDescent="0.2">
      <c r="A355" s="230" t="str">
        <f t="shared" si="148"/>
        <v/>
      </c>
      <c r="B355" s="230" t="str">
        <f t="shared" si="145"/>
        <v/>
      </c>
      <c r="C355" s="230" t="str">
        <f t="shared" si="146"/>
        <v/>
      </c>
      <c r="D355" s="230" t="str">
        <f t="shared" si="149"/>
        <v/>
      </c>
      <c r="E355" s="230" t="str">
        <f t="shared" si="150"/>
        <v/>
      </c>
      <c r="F355" s="220" t="str">
        <f t="shared" si="151"/>
        <v/>
      </c>
      <c r="G355" s="227" t="str">
        <f t="shared" si="147"/>
        <v/>
      </c>
    </row>
    <row r="356" spans="1:7" x14ac:dyDescent="0.2">
      <c r="A356" s="230" t="str">
        <f t="shared" si="148"/>
        <v/>
      </c>
      <c r="B356" s="230" t="str">
        <f t="shared" si="145"/>
        <v/>
      </c>
      <c r="C356" s="230" t="str">
        <f t="shared" si="146"/>
        <v/>
      </c>
      <c r="D356" s="230" t="str">
        <f t="shared" si="149"/>
        <v/>
      </c>
      <c r="E356" s="230" t="str">
        <f t="shared" si="150"/>
        <v/>
      </c>
      <c r="F356" s="220" t="str">
        <f t="shared" si="151"/>
        <v/>
      </c>
      <c r="G356" s="227" t="str">
        <f t="shared" si="147"/>
        <v/>
      </c>
    </row>
    <row r="357" spans="1:7" x14ac:dyDescent="0.2">
      <c r="A357" s="230" t="str">
        <f t="shared" si="148"/>
        <v/>
      </c>
      <c r="B357" s="230" t="str">
        <f t="shared" si="145"/>
        <v/>
      </c>
      <c r="C357" s="230" t="str">
        <f t="shared" si="146"/>
        <v/>
      </c>
      <c r="D357" s="230" t="str">
        <f t="shared" si="149"/>
        <v/>
      </c>
      <c r="E357" s="230" t="str">
        <f t="shared" si="150"/>
        <v/>
      </c>
      <c r="F357" s="220" t="str">
        <f t="shared" si="151"/>
        <v/>
      </c>
      <c r="G357" s="227" t="str">
        <f t="shared" si="147"/>
        <v/>
      </c>
    </row>
    <row r="358" spans="1:7" x14ac:dyDescent="0.2">
      <c r="A358" s="230" t="str">
        <f t="shared" si="148"/>
        <v/>
      </c>
      <c r="B358" s="230" t="str">
        <f t="shared" si="145"/>
        <v/>
      </c>
      <c r="C358" s="230" t="str">
        <f t="shared" si="146"/>
        <v/>
      </c>
      <c r="D358" s="230" t="str">
        <f t="shared" si="149"/>
        <v/>
      </c>
      <c r="E358" s="230" t="str">
        <f t="shared" si="150"/>
        <v/>
      </c>
      <c r="F358" s="220" t="str">
        <f t="shared" si="151"/>
        <v/>
      </c>
      <c r="G358" s="227" t="str">
        <f t="shared" si="147"/>
        <v/>
      </c>
    </row>
    <row r="359" spans="1:7" x14ac:dyDescent="0.2">
      <c r="A359" s="230" t="str">
        <f t="shared" si="148"/>
        <v/>
      </c>
      <c r="B359" s="230" t="str">
        <f t="shared" si="145"/>
        <v/>
      </c>
      <c r="C359" s="230" t="str">
        <f t="shared" si="146"/>
        <v/>
      </c>
      <c r="D359" s="230" t="str">
        <f t="shared" si="149"/>
        <v/>
      </c>
      <c r="E359" s="230" t="str">
        <f t="shared" si="150"/>
        <v/>
      </c>
      <c r="F359" s="220" t="str">
        <f t="shared" si="151"/>
        <v/>
      </c>
      <c r="G359" s="227" t="str">
        <f t="shared" si="147"/>
        <v/>
      </c>
    </row>
    <row r="360" spans="1:7" x14ac:dyDescent="0.2">
      <c r="A360" s="230" t="str">
        <f t="shared" si="148"/>
        <v/>
      </c>
      <c r="B360" s="230" t="str">
        <f t="shared" si="145"/>
        <v/>
      </c>
      <c r="C360" s="230" t="str">
        <f t="shared" si="146"/>
        <v/>
      </c>
      <c r="D360" s="230" t="str">
        <f t="shared" si="149"/>
        <v/>
      </c>
      <c r="E360" s="230" t="str">
        <f t="shared" si="150"/>
        <v/>
      </c>
      <c r="F360" s="220" t="str">
        <f t="shared" si="151"/>
        <v/>
      </c>
      <c r="G360" s="227" t="str">
        <f t="shared" si="147"/>
        <v/>
      </c>
    </row>
    <row r="361" spans="1:7" x14ac:dyDescent="0.2">
      <c r="A361" s="230" t="str">
        <f t="shared" si="148"/>
        <v/>
      </c>
      <c r="B361" s="230" t="str">
        <f t="shared" si="145"/>
        <v/>
      </c>
      <c r="C361" s="230" t="str">
        <f t="shared" si="146"/>
        <v/>
      </c>
      <c r="D361" s="230" t="str">
        <f t="shared" si="149"/>
        <v/>
      </c>
      <c r="E361" s="230" t="str">
        <f t="shared" si="150"/>
        <v/>
      </c>
      <c r="F361" s="220" t="str">
        <f t="shared" si="151"/>
        <v/>
      </c>
      <c r="G361" s="227" t="str">
        <f t="shared" si="147"/>
        <v/>
      </c>
    </row>
    <row r="362" spans="1:7" x14ac:dyDescent="0.2">
      <c r="A362" s="230" t="str">
        <f t="shared" si="148"/>
        <v/>
      </c>
      <c r="B362" s="230" t="str">
        <f t="shared" si="145"/>
        <v/>
      </c>
      <c r="C362" s="230" t="str">
        <f t="shared" si="146"/>
        <v/>
      </c>
      <c r="D362" s="230" t="str">
        <f t="shared" si="149"/>
        <v/>
      </c>
      <c r="E362" s="230" t="str">
        <f t="shared" si="150"/>
        <v/>
      </c>
      <c r="F362" s="220" t="str">
        <f t="shared" si="151"/>
        <v/>
      </c>
      <c r="G362" s="227" t="str">
        <f t="shared" si="147"/>
        <v/>
      </c>
    </row>
    <row r="363" spans="1:7" x14ac:dyDescent="0.2">
      <c r="A363" s="230" t="str">
        <f t="shared" si="148"/>
        <v/>
      </c>
      <c r="B363" s="230" t="str">
        <f t="shared" si="145"/>
        <v/>
      </c>
      <c r="C363" s="230" t="str">
        <f t="shared" si="146"/>
        <v/>
      </c>
      <c r="D363" s="230" t="str">
        <f t="shared" si="149"/>
        <v/>
      </c>
      <c r="E363" s="230" t="str">
        <f t="shared" si="150"/>
        <v/>
      </c>
      <c r="F363" s="220" t="str">
        <f t="shared" si="151"/>
        <v/>
      </c>
      <c r="G363" s="227" t="str">
        <f t="shared" si="147"/>
        <v/>
      </c>
    </row>
    <row r="364" spans="1:7" x14ac:dyDescent="0.2">
      <c r="A364" s="230" t="str">
        <f t="shared" si="148"/>
        <v/>
      </c>
      <c r="B364" s="230" t="str">
        <f t="shared" si="145"/>
        <v/>
      </c>
      <c r="C364" s="230" t="str">
        <f t="shared" si="146"/>
        <v/>
      </c>
      <c r="D364" s="230" t="str">
        <f t="shared" si="149"/>
        <v/>
      </c>
      <c r="E364" s="230" t="str">
        <f t="shared" si="150"/>
        <v/>
      </c>
      <c r="F364" s="220" t="str">
        <f t="shared" si="151"/>
        <v/>
      </c>
      <c r="G364" s="227" t="str">
        <f t="shared" si="147"/>
        <v/>
      </c>
    </row>
    <row r="365" spans="1:7" x14ac:dyDescent="0.2">
      <c r="A365" s="230" t="str">
        <f t="shared" si="148"/>
        <v/>
      </c>
      <c r="B365" s="230" t="str">
        <f t="shared" si="145"/>
        <v/>
      </c>
      <c r="C365" s="230" t="str">
        <f t="shared" si="146"/>
        <v/>
      </c>
      <c r="D365" s="230" t="str">
        <f t="shared" si="149"/>
        <v/>
      </c>
      <c r="E365" s="230" t="str">
        <f t="shared" si="150"/>
        <v/>
      </c>
      <c r="F365" s="220" t="str">
        <f t="shared" si="151"/>
        <v/>
      </c>
      <c r="G365" s="227" t="str">
        <f t="shared" si="147"/>
        <v/>
      </c>
    </row>
    <row r="366" spans="1:7" x14ac:dyDescent="0.2">
      <c r="A366" s="230" t="str">
        <f t="shared" si="148"/>
        <v/>
      </c>
      <c r="B366" s="230" t="str">
        <f t="shared" si="145"/>
        <v/>
      </c>
      <c r="C366" s="230" t="str">
        <f t="shared" si="146"/>
        <v/>
      </c>
      <c r="D366" s="230" t="str">
        <f t="shared" si="149"/>
        <v/>
      </c>
      <c r="E366" s="230" t="str">
        <f t="shared" si="150"/>
        <v/>
      </c>
      <c r="F366" s="220" t="str">
        <f t="shared" si="151"/>
        <v/>
      </c>
      <c r="G366" s="227" t="str">
        <f t="shared" si="147"/>
        <v/>
      </c>
    </row>
    <row r="367" spans="1:7" x14ac:dyDescent="0.2">
      <c r="A367" s="230" t="str">
        <f t="shared" si="148"/>
        <v/>
      </c>
      <c r="B367" s="230" t="str">
        <f t="shared" si="145"/>
        <v/>
      </c>
      <c r="C367" s="230" t="str">
        <f t="shared" si="146"/>
        <v/>
      </c>
      <c r="D367" s="230" t="str">
        <f t="shared" si="149"/>
        <v/>
      </c>
      <c r="E367" s="230" t="str">
        <f t="shared" si="150"/>
        <v/>
      </c>
      <c r="F367" s="220" t="str">
        <f t="shared" si="151"/>
        <v/>
      </c>
      <c r="G367" s="227" t="str">
        <f t="shared" si="147"/>
        <v/>
      </c>
    </row>
    <row r="368" spans="1:7" x14ac:dyDescent="0.2">
      <c r="A368" s="230" t="str">
        <f t="shared" si="148"/>
        <v/>
      </c>
      <c r="B368" s="230" t="str">
        <f t="shared" si="145"/>
        <v/>
      </c>
      <c r="C368" s="230" t="str">
        <f t="shared" si="146"/>
        <v/>
      </c>
      <c r="D368" s="230" t="str">
        <f t="shared" si="149"/>
        <v/>
      </c>
      <c r="E368" s="230" t="str">
        <f t="shared" si="150"/>
        <v/>
      </c>
      <c r="F368" s="220" t="str">
        <f t="shared" si="151"/>
        <v/>
      </c>
      <c r="G368" s="227" t="str">
        <f t="shared" si="147"/>
        <v/>
      </c>
    </row>
    <row r="369" spans="1:7" x14ac:dyDescent="0.2">
      <c r="A369" s="230" t="str">
        <f t="shared" si="148"/>
        <v/>
      </c>
      <c r="B369" s="230" t="str">
        <f t="shared" si="145"/>
        <v/>
      </c>
      <c r="C369" s="230" t="str">
        <f t="shared" si="146"/>
        <v/>
      </c>
      <c r="D369" s="230" t="str">
        <f t="shared" si="149"/>
        <v/>
      </c>
      <c r="E369" s="230" t="str">
        <f t="shared" si="150"/>
        <v/>
      </c>
      <c r="F369" s="220" t="str">
        <f t="shared" si="151"/>
        <v/>
      </c>
      <c r="G369" s="227" t="str">
        <f t="shared" si="147"/>
        <v/>
      </c>
    </row>
    <row r="370" spans="1:7" x14ac:dyDescent="0.2">
      <c r="A370" s="230" t="str">
        <f t="shared" si="148"/>
        <v/>
      </c>
      <c r="B370" s="230" t="str">
        <f t="shared" si="145"/>
        <v/>
      </c>
      <c r="C370" s="230" t="str">
        <f t="shared" si="146"/>
        <v/>
      </c>
      <c r="D370" s="230" t="str">
        <f t="shared" si="149"/>
        <v/>
      </c>
      <c r="E370" s="230" t="str">
        <f t="shared" si="150"/>
        <v/>
      </c>
      <c r="F370" s="220" t="str">
        <f t="shared" si="151"/>
        <v/>
      </c>
      <c r="G370" s="227" t="str">
        <f t="shared" si="147"/>
        <v/>
      </c>
    </row>
    <row r="371" spans="1:7" x14ac:dyDescent="0.2">
      <c r="A371" s="230" t="str">
        <f t="shared" si="148"/>
        <v/>
      </c>
      <c r="B371" s="230" t="str">
        <f t="shared" si="145"/>
        <v/>
      </c>
      <c r="C371" s="230" t="str">
        <f t="shared" si="146"/>
        <v/>
      </c>
      <c r="D371" s="230" t="str">
        <f t="shared" si="149"/>
        <v/>
      </c>
      <c r="E371" s="230" t="str">
        <f t="shared" si="150"/>
        <v/>
      </c>
      <c r="F371" s="220" t="str">
        <f t="shared" si="151"/>
        <v/>
      </c>
      <c r="G371" s="227" t="str">
        <f t="shared" si="147"/>
        <v/>
      </c>
    </row>
    <row r="372" spans="1:7" x14ac:dyDescent="0.2">
      <c r="A372" s="230" t="str">
        <f t="shared" si="148"/>
        <v/>
      </c>
      <c r="B372" s="230" t="str">
        <f t="shared" si="145"/>
        <v/>
      </c>
      <c r="C372" s="230" t="str">
        <f t="shared" si="146"/>
        <v/>
      </c>
      <c r="D372" s="230" t="str">
        <f t="shared" si="149"/>
        <v/>
      </c>
      <c r="E372" s="230" t="str">
        <f t="shared" si="150"/>
        <v/>
      </c>
      <c r="F372" s="220" t="str">
        <f t="shared" si="151"/>
        <v/>
      </c>
      <c r="G372" s="227" t="str">
        <f t="shared" si="147"/>
        <v/>
      </c>
    </row>
    <row r="373" spans="1:7" x14ac:dyDescent="0.2">
      <c r="A373" s="230" t="str">
        <f t="shared" si="148"/>
        <v/>
      </c>
      <c r="B373" s="230" t="str">
        <f t="shared" si="145"/>
        <v/>
      </c>
      <c r="C373" s="230" t="str">
        <f t="shared" si="146"/>
        <v/>
      </c>
      <c r="D373" s="230" t="str">
        <f t="shared" si="149"/>
        <v/>
      </c>
      <c r="E373" s="230" t="str">
        <f t="shared" si="150"/>
        <v/>
      </c>
      <c r="F373" s="220" t="str">
        <f t="shared" si="151"/>
        <v/>
      </c>
      <c r="G373" s="227" t="str">
        <f t="shared" si="147"/>
        <v/>
      </c>
    </row>
    <row r="374" spans="1:7" x14ac:dyDescent="0.2">
      <c r="A374" s="230" t="str">
        <f t="shared" si="148"/>
        <v/>
      </c>
      <c r="B374" s="230" t="str">
        <f t="shared" si="145"/>
        <v/>
      </c>
      <c r="C374" s="230" t="str">
        <f t="shared" si="146"/>
        <v/>
      </c>
      <c r="D374" s="230" t="str">
        <f t="shared" si="149"/>
        <v/>
      </c>
      <c r="E374" s="230" t="str">
        <f t="shared" si="150"/>
        <v/>
      </c>
      <c r="F374" s="220" t="str">
        <f t="shared" si="151"/>
        <v/>
      </c>
      <c r="G374" s="227" t="str">
        <f t="shared" si="147"/>
        <v/>
      </c>
    </row>
    <row r="375" spans="1:7" x14ac:dyDescent="0.2">
      <c r="A375" s="230" t="str">
        <f t="shared" si="148"/>
        <v/>
      </c>
      <c r="B375" s="230" t="str">
        <f t="shared" ref="B375:B438" si="152">IF(ISNA(IF(A375&lt;&gt;"",VLOOKUP(A375,$B$32:$N$307,2,FALSE),"")),"",IF(A375&lt;&gt;"",VLOOKUP(A375,$B$32:$N$307,2,FALSE),""))</f>
        <v/>
      </c>
      <c r="C375" s="230" t="str">
        <f t="shared" ref="C375:C438" si="153">IF(D375="","",IF(OR(D375="DESCANSA",E375="DESCANSA"),0,1))</f>
        <v/>
      </c>
      <c r="D375" s="230" t="str">
        <f t="shared" si="149"/>
        <v/>
      </c>
      <c r="E375" s="230" t="str">
        <f t="shared" si="150"/>
        <v/>
      </c>
      <c r="F375" s="220" t="str">
        <f t="shared" si="151"/>
        <v/>
      </c>
      <c r="G375" s="227" t="str">
        <f t="shared" ref="G375:G438" si="154">IF(A375="","",1)</f>
        <v/>
      </c>
    </row>
    <row r="376" spans="1:7" x14ac:dyDescent="0.2">
      <c r="A376" s="230" t="str">
        <f t="shared" ref="A376:A439" si="155">IF(A375&gt;(MAX($B$32:$B$307)-1),"",A375+1)</f>
        <v/>
      </c>
      <c r="B376" s="230" t="str">
        <f t="shared" si="152"/>
        <v/>
      </c>
      <c r="C376" s="230" t="str">
        <f t="shared" si="153"/>
        <v/>
      </c>
      <c r="D376" s="230" t="str">
        <f t="shared" ref="D376:D439" si="156">IF(ISNA(IF(A376&lt;&gt;"",VLOOKUP(A376,$B$32:$N$307,3,FALSE),"")),"",IF(A376&lt;&gt;"",VLOOKUP(A376,$B$32:$N$307,3,FALSE),""))</f>
        <v/>
      </c>
      <c r="E376" s="230" t="str">
        <f t="shared" ref="E376:E439" si="157">IF(ISNA(IF(A376&lt;&gt;"",VLOOKUP(A376,$B$32:$N$307,4,FALSE),"")),"",IF(A376&lt;&gt;"",VLOOKUP(A376,$B$32:$N$307,4,FALSE),""))</f>
        <v/>
      </c>
      <c r="F376" s="220" t="str">
        <f t="shared" ref="F376:F439" si="158">IF(C376=1,MAX(F374:F375)+1,"")</f>
        <v/>
      </c>
      <c r="G376" s="227" t="str">
        <f t="shared" si="154"/>
        <v/>
      </c>
    </row>
    <row r="377" spans="1:7" x14ac:dyDescent="0.2">
      <c r="A377" s="230" t="str">
        <f t="shared" si="155"/>
        <v/>
      </c>
      <c r="B377" s="230" t="str">
        <f t="shared" si="152"/>
        <v/>
      </c>
      <c r="C377" s="230" t="str">
        <f t="shared" si="153"/>
        <v/>
      </c>
      <c r="D377" s="230" t="str">
        <f t="shared" si="156"/>
        <v/>
      </c>
      <c r="E377" s="230" t="str">
        <f t="shared" si="157"/>
        <v/>
      </c>
      <c r="F377" s="220" t="str">
        <f t="shared" si="158"/>
        <v/>
      </c>
      <c r="G377" s="227" t="str">
        <f t="shared" si="154"/>
        <v/>
      </c>
    </row>
    <row r="378" spans="1:7" x14ac:dyDescent="0.2">
      <c r="A378" s="230" t="str">
        <f t="shared" si="155"/>
        <v/>
      </c>
      <c r="B378" s="230" t="str">
        <f t="shared" si="152"/>
        <v/>
      </c>
      <c r="C378" s="230" t="str">
        <f t="shared" si="153"/>
        <v/>
      </c>
      <c r="D378" s="230" t="str">
        <f t="shared" si="156"/>
        <v/>
      </c>
      <c r="E378" s="230" t="str">
        <f t="shared" si="157"/>
        <v/>
      </c>
      <c r="F378" s="220" t="str">
        <f t="shared" si="158"/>
        <v/>
      </c>
      <c r="G378" s="227" t="str">
        <f t="shared" si="154"/>
        <v/>
      </c>
    </row>
    <row r="379" spans="1:7" x14ac:dyDescent="0.2">
      <c r="A379" s="230" t="str">
        <f t="shared" si="155"/>
        <v/>
      </c>
      <c r="B379" s="230" t="str">
        <f t="shared" si="152"/>
        <v/>
      </c>
      <c r="C379" s="230" t="str">
        <f t="shared" si="153"/>
        <v/>
      </c>
      <c r="D379" s="230" t="str">
        <f t="shared" si="156"/>
        <v/>
      </c>
      <c r="E379" s="230" t="str">
        <f t="shared" si="157"/>
        <v/>
      </c>
      <c r="F379" s="220" t="str">
        <f t="shared" si="158"/>
        <v/>
      </c>
      <c r="G379" s="227" t="str">
        <f t="shared" si="154"/>
        <v/>
      </c>
    </row>
    <row r="380" spans="1:7" x14ac:dyDescent="0.2">
      <c r="A380" s="230" t="str">
        <f t="shared" si="155"/>
        <v/>
      </c>
      <c r="B380" s="230" t="str">
        <f t="shared" si="152"/>
        <v/>
      </c>
      <c r="C380" s="230" t="str">
        <f t="shared" si="153"/>
        <v/>
      </c>
      <c r="D380" s="230" t="str">
        <f t="shared" si="156"/>
        <v/>
      </c>
      <c r="E380" s="230" t="str">
        <f t="shared" si="157"/>
        <v/>
      </c>
      <c r="F380" s="220" t="str">
        <f t="shared" si="158"/>
        <v/>
      </c>
      <c r="G380" s="227" t="str">
        <f t="shared" si="154"/>
        <v/>
      </c>
    </row>
    <row r="381" spans="1:7" x14ac:dyDescent="0.2">
      <c r="A381" s="230" t="str">
        <f t="shared" si="155"/>
        <v/>
      </c>
      <c r="B381" s="230" t="str">
        <f t="shared" si="152"/>
        <v/>
      </c>
      <c r="C381" s="230" t="str">
        <f t="shared" si="153"/>
        <v/>
      </c>
      <c r="D381" s="230" t="str">
        <f t="shared" si="156"/>
        <v/>
      </c>
      <c r="E381" s="230" t="str">
        <f t="shared" si="157"/>
        <v/>
      </c>
      <c r="F381" s="220" t="str">
        <f t="shared" si="158"/>
        <v/>
      </c>
      <c r="G381" s="227" t="str">
        <f t="shared" si="154"/>
        <v/>
      </c>
    </row>
    <row r="382" spans="1:7" x14ac:dyDescent="0.2">
      <c r="A382" s="230" t="str">
        <f t="shared" si="155"/>
        <v/>
      </c>
      <c r="B382" s="230" t="str">
        <f t="shared" si="152"/>
        <v/>
      </c>
      <c r="C382" s="230" t="str">
        <f t="shared" si="153"/>
        <v/>
      </c>
      <c r="D382" s="230" t="str">
        <f t="shared" si="156"/>
        <v/>
      </c>
      <c r="E382" s="230" t="str">
        <f t="shared" si="157"/>
        <v/>
      </c>
      <c r="F382" s="220" t="str">
        <f t="shared" si="158"/>
        <v/>
      </c>
      <c r="G382" s="227" t="str">
        <f t="shared" si="154"/>
        <v/>
      </c>
    </row>
    <row r="383" spans="1:7" x14ac:dyDescent="0.2">
      <c r="A383" s="230" t="str">
        <f t="shared" si="155"/>
        <v/>
      </c>
      <c r="B383" s="230" t="str">
        <f t="shared" si="152"/>
        <v/>
      </c>
      <c r="C383" s="230" t="str">
        <f t="shared" si="153"/>
        <v/>
      </c>
      <c r="D383" s="230" t="str">
        <f t="shared" si="156"/>
        <v/>
      </c>
      <c r="E383" s="230" t="str">
        <f t="shared" si="157"/>
        <v/>
      </c>
      <c r="F383" s="220" t="str">
        <f t="shared" si="158"/>
        <v/>
      </c>
      <c r="G383" s="227" t="str">
        <f t="shared" si="154"/>
        <v/>
      </c>
    </row>
    <row r="384" spans="1:7" x14ac:dyDescent="0.2">
      <c r="A384" s="230" t="str">
        <f t="shared" si="155"/>
        <v/>
      </c>
      <c r="B384" s="230" t="str">
        <f t="shared" si="152"/>
        <v/>
      </c>
      <c r="C384" s="230" t="str">
        <f t="shared" si="153"/>
        <v/>
      </c>
      <c r="D384" s="230" t="str">
        <f t="shared" si="156"/>
        <v/>
      </c>
      <c r="E384" s="230" t="str">
        <f t="shared" si="157"/>
        <v/>
      </c>
      <c r="F384" s="220" t="str">
        <f t="shared" si="158"/>
        <v/>
      </c>
      <c r="G384" s="227" t="str">
        <f t="shared" si="154"/>
        <v/>
      </c>
    </row>
    <row r="385" spans="1:7" x14ac:dyDescent="0.2">
      <c r="A385" s="230" t="str">
        <f t="shared" si="155"/>
        <v/>
      </c>
      <c r="B385" s="230" t="str">
        <f t="shared" si="152"/>
        <v/>
      </c>
      <c r="C385" s="230" t="str">
        <f t="shared" si="153"/>
        <v/>
      </c>
      <c r="D385" s="230" t="str">
        <f t="shared" si="156"/>
        <v/>
      </c>
      <c r="E385" s="230" t="str">
        <f t="shared" si="157"/>
        <v/>
      </c>
      <c r="F385" s="220" t="str">
        <f t="shared" si="158"/>
        <v/>
      </c>
      <c r="G385" s="227" t="str">
        <f t="shared" si="154"/>
        <v/>
      </c>
    </row>
    <row r="386" spans="1:7" x14ac:dyDescent="0.2">
      <c r="A386" s="230" t="str">
        <f t="shared" si="155"/>
        <v/>
      </c>
      <c r="B386" s="230" t="str">
        <f t="shared" si="152"/>
        <v/>
      </c>
      <c r="C386" s="230" t="str">
        <f t="shared" si="153"/>
        <v/>
      </c>
      <c r="D386" s="230" t="str">
        <f t="shared" si="156"/>
        <v/>
      </c>
      <c r="E386" s="230" t="str">
        <f t="shared" si="157"/>
        <v/>
      </c>
      <c r="F386" s="220" t="str">
        <f t="shared" si="158"/>
        <v/>
      </c>
      <c r="G386" s="227" t="str">
        <f t="shared" si="154"/>
        <v/>
      </c>
    </row>
    <row r="387" spans="1:7" x14ac:dyDescent="0.2">
      <c r="A387" s="230" t="str">
        <f t="shared" si="155"/>
        <v/>
      </c>
      <c r="B387" s="230" t="str">
        <f t="shared" si="152"/>
        <v/>
      </c>
      <c r="C387" s="230" t="str">
        <f t="shared" si="153"/>
        <v/>
      </c>
      <c r="D387" s="230" t="str">
        <f t="shared" si="156"/>
        <v/>
      </c>
      <c r="E387" s="230" t="str">
        <f t="shared" si="157"/>
        <v/>
      </c>
      <c r="F387" s="220" t="str">
        <f t="shared" si="158"/>
        <v/>
      </c>
      <c r="G387" s="227" t="str">
        <f t="shared" si="154"/>
        <v/>
      </c>
    </row>
    <row r="388" spans="1:7" x14ac:dyDescent="0.2">
      <c r="A388" s="230" t="str">
        <f t="shared" si="155"/>
        <v/>
      </c>
      <c r="B388" s="230" t="str">
        <f t="shared" si="152"/>
        <v/>
      </c>
      <c r="C388" s="230" t="str">
        <f t="shared" si="153"/>
        <v/>
      </c>
      <c r="D388" s="230" t="str">
        <f t="shared" si="156"/>
        <v/>
      </c>
      <c r="E388" s="230" t="str">
        <f t="shared" si="157"/>
        <v/>
      </c>
      <c r="F388" s="220" t="str">
        <f t="shared" si="158"/>
        <v/>
      </c>
      <c r="G388" s="227" t="str">
        <f t="shared" si="154"/>
        <v/>
      </c>
    </row>
    <row r="389" spans="1:7" x14ac:dyDescent="0.2">
      <c r="A389" s="230" t="str">
        <f t="shared" si="155"/>
        <v/>
      </c>
      <c r="B389" s="230" t="str">
        <f t="shared" si="152"/>
        <v/>
      </c>
      <c r="C389" s="230" t="str">
        <f t="shared" si="153"/>
        <v/>
      </c>
      <c r="D389" s="230" t="str">
        <f t="shared" si="156"/>
        <v/>
      </c>
      <c r="E389" s="230" t="str">
        <f t="shared" si="157"/>
        <v/>
      </c>
      <c r="F389" s="220" t="str">
        <f t="shared" si="158"/>
        <v/>
      </c>
      <c r="G389" s="227" t="str">
        <f t="shared" si="154"/>
        <v/>
      </c>
    </row>
    <row r="390" spans="1:7" x14ac:dyDescent="0.2">
      <c r="A390" s="230" t="str">
        <f t="shared" si="155"/>
        <v/>
      </c>
      <c r="B390" s="230" t="str">
        <f t="shared" si="152"/>
        <v/>
      </c>
      <c r="C390" s="230" t="str">
        <f t="shared" si="153"/>
        <v/>
      </c>
      <c r="D390" s="230" t="str">
        <f t="shared" si="156"/>
        <v/>
      </c>
      <c r="E390" s="230" t="str">
        <f t="shared" si="157"/>
        <v/>
      </c>
      <c r="F390" s="220" t="str">
        <f t="shared" si="158"/>
        <v/>
      </c>
      <c r="G390" s="227" t="str">
        <f t="shared" si="154"/>
        <v/>
      </c>
    </row>
    <row r="391" spans="1:7" x14ac:dyDescent="0.2">
      <c r="A391" s="230" t="str">
        <f t="shared" si="155"/>
        <v/>
      </c>
      <c r="B391" s="230" t="str">
        <f t="shared" si="152"/>
        <v/>
      </c>
      <c r="C391" s="230" t="str">
        <f t="shared" si="153"/>
        <v/>
      </c>
      <c r="D391" s="230" t="str">
        <f t="shared" si="156"/>
        <v/>
      </c>
      <c r="E391" s="230" t="str">
        <f t="shared" si="157"/>
        <v/>
      </c>
      <c r="F391" s="220" t="str">
        <f t="shared" si="158"/>
        <v/>
      </c>
      <c r="G391" s="227" t="str">
        <f t="shared" si="154"/>
        <v/>
      </c>
    </row>
    <row r="392" spans="1:7" x14ac:dyDescent="0.2">
      <c r="A392" s="230" t="str">
        <f t="shared" si="155"/>
        <v/>
      </c>
      <c r="B392" s="230" t="str">
        <f t="shared" si="152"/>
        <v/>
      </c>
      <c r="C392" s="230" t="str">
        <f t="shared" si="153"/>
        <v/>
      </c>
      <c r="D392" s="230" t="str">
        <f t="shared" si="156"/>
        <v/>
      </c>
      <c r="E392" s="230" t="str">
        <f t="shared" si="157"/>
        <v/>
      </c>
      <c r="F392" s="220" t="str">
        <f t="shared" si="158"/>
        <v/>
      </c>
      <c r="G392" s="227" t="str">
        <f t="shared" si="154"/>
        <v/>
      </c>
    </row>
    <row r="393" spans="1:7" x14ac:dyDescent="0.2">
      <c r="A393" s="230" t="str">
        <f t="shared" si="155"/>
        <v/>
      </c>
      <c r="B393" s="230" t="str">
        <f t="shared" si="152"/>
        <v/>
      </c>
      <c r="C393" s="230" t="str">
        <f t="shared" si="153"/>
        <v/>
      </c>
      <c r="D393" s="230" t="str">
        <f t="shared" si="156"/>
        <v/>
      </c>
      <c r="E393" s="230" t="str">
        <f t="shared" si="157"/>
        <v/>
      </c>
      <c r="F393" s="220" t="str">
        <f t="shared" si="158"/>
        <v/>
      </c>
      <c r="G393" s="227" t="str">
        <f t="shared" si="154"/>
        <v/>
      </c>
    </row>
    <row r="394" spans="1:7" x14ac:dyDescent="0.2">
      <c r="A394" s="230" t="str">
        <f t="shared" si="155"/>
        <v/>
      </c>
      <c r="B394" s="230" t="str">
        <f t="shared" si="152"/>
        <v/>
      </c>
      <c r="C394" s="230" t="str">
        <f t="shared" si="153"/>
        <v/>
      </c>
      <c r="D394" s="230" t="str">
        <f t="shared" si="156"/>
        <v/>
      </c>
      <c r="E394" s="230" t="str">
        <f t="shared" si="157"/>
        <v/>
      </c>
      <c r="F394" s="220" t="str">
        <f t="shared" si="158"/>
        <v/>
      </c>
      <c r="G394" s="227" t="str">
        <f t="shared" si="154"/>
        <v/>
      </c>
    </row>
    <row r="395" spans="1:7" x14ac:dyDescent="0.2">
      <c r="A395" s="230" t="str">
        <f t="shared" si="155"/>
        <v/>
      </c>
      <c r="B395" s="230" t="str">
        <f t="shared" si="152"/>
        <v/>
      </c>
      <c r="C395" s="230" t="str">
        <f t="shared" si="153"/>
        <v/>
      </c>
      <c r="D395" s="230" t="str">
        <f t="shared" si="156"/>
        <v/>
      </c>
      <c r="E395" s="230" t="str">
        <f t="shared" si="157"/>
        <v/>
      </c>
      <c r="F395" s="220" t="str">
        <f t="shared" si="158"/>
        <v/>
      </c>
      <c r="G395" s="227" t="str">
        <f t="shared" si="154"/>
        <v/>
      </c>
    </row>
    <row r="396" spans="1:7" x14ac:dyDescent="0.2">
      <c r="A396" s="230" t="str">
        <f t="shared" si="155"/>
        <v/>
      </c>
      <c r="B396" s="230" t="str">
        <f t="shared" si="152"/>
        <v/>
      </c>
      <c r="C396" s="230" t="str">
        <f t="shared" si="153"/>
        <v/>
      </c>
      <c r="D396" s="230" t="str">
        <f t="shared" si="156"/>
        <v/>
      </c>
      <c r="E396" s="230" t="str">
        <f t="shared" si="157"/>
        <v/>
      </c>
      <c r="F396" s="220" t="str">
        <f t="shared" si="158"/>
        <v/>
      </c>
      <c r="G396" s="227" t="str">
        <f t="shared" si="154"/>
        <v/>
      </c>
    </row>
    <row r="397" spans="1:7" x14ac:dyDescent="0.2">
      <c r="A397" s="230" t="str">
        <f t="shared" si="155"/>
        <v/>
      </c>
      <c r="B397" s="230" t="str">
        <f t="shared" si="152"/>
        <v/>
      </c>
      <c r="C397" s="230" t="str">
        <f t="shared" si="153"/>
        <v/>
      </c>
      <c r="D397" s="230" t="str">
        <f t="shared" si="156"/>
        <v/>
      </c>
      <c r="E397" s="230" t="str">
        <f t="shared" si="157"/>
        <v/>
      </c>
      <c r="F397" s="220" t="str">
        <f t="shared" si="158"/>
        <v/>
      </c>
      <c r="G397" s="227" t="str">
        <f t="shared" si="154"/>
        <v/>
      </c>
    </row>
    <row r="398" spans="1:7" x14ac:dyDescent="0.2">
      <c r="A398" s="230" t="str">
        <f t="shared" si="155"/>
        <v/>
      </c>
      <c r="B398" s="230" t="str">
        <f t="shared" si="152"/>
        <v/>
      </c>
      <c r="C398" s="230" t="str">
        <f t="shared" si="153"/>
        <v/>
      </c>
      <c r="D398" s="230" t="str">
        <f t="shared" si="156"/>
        <v/>
      </c>
      <c r="E398" s="230" t="str">
        <f t="shared" si="157"/>
        <v/>
      </c>
      <c r="F398" s="220" t="str">
        <f t="shared" si="158"/>
        <v/>
      </c>
      <c r="G398" s="227" t="str">
        <f t="shared" si="154"/>
        <v/>
      </c>
    </row>
    <row r="399" spans="1:7" x14ac:dyDescent="0.2">
      <c r="A399" s="230" t="str">
        <f t="shared" si="155"/>
        <v/>
      </c>
      <c r="B399" s="230" t="str">
        <f t="shared" si="152"/>
        <v/>
      </c>
      <c r="C399" s="230" t="str">
        <f t="shared" si="153"/>
        <v/>
      </c>
      <c r="D399" s="230" t="str">
        <f t="shared" si="156"/>
        <v/>
      </c>
      <c r="E399" s="230" t="str">
        <f t="shared" si="157"/>
        <v/>
      </c>
      <c r="F399" s="220" t="str">
        <f t="shared" si="158"/>
        <v/>
      </c>
      <c r="G399" s="227" t="str">
        <f t="shared" si="154"/>
        <v/>
      </c>
    </row>
    <row r="400" spans="1:7" x14ac:dyDescent="0.2">
      <c r="A400" s="230" t="str">
        <f t="shared" si="155"/>
        <v/>
      </c>
      <c r="B400" s="230" t="str">
        <f t="shared" si="152"/>
        <v/>
      </c>
      <c r="C400" s="230" t="str">
        <f t="shared" si="153"/>
        <v/>
      </c>
      <c r="D400" s="230" t="str">
        <f t="shared" si="156"/>
        <v/>
      </c>
      <c r="E400" s="230" t="str">
        <f t="shared" si="157"/>
        <v/>
      </c>
      <c r="F400" s="220" t="str">
        <f t="shared" si="158"/>
        <v/>
      </c>
      <c r="G400" s="227" t="str">
        <f t="shared" si="154"/>
        <v/>
      </c>
    </row>
    <row r="401" spans="1:7" x14ac:dyDescent="0.2">
      <c r="A401" s="230" t="str">
        <f t="shared" si="155"/>
        <v/>
      </c>
      <c r="B401" s="230" t="str">
        <f t="shared" si="152"/>
        <v/>
      </c>
      <c r="C401" s="230" t="str">
        <f t="shared" si="153"/>
        <v/>
      </c>
      <c r="D401" s="230" t="str">
        <f t="shared" si="156"/>
        <v/>
      </c>
      <c r="E401" s="230" t="str">
        <f t="shared" si="157"/>
        <v/>
      </c>
      <c r="F401" s="220" t="str">
        <f t="shared" si="158"/>
        <v/>
      </c>
      <c r="G401" s="227" t="str">
        <f t="shared" si="154"/>
        <v/>
      </c>
    </row>
    <row r="402" spans="1:7" x14ac:dyDescent="0.2">
      <c r="A402" s="230" t="str">
        <f t="shared" si="155"/>
        <v/>
      </c>
      <c r="B402" s="230" t="str">
        <f t="shared" si="152"/>
        <v/>
      </c>
      <c r="C402" s="230" t="str">
        <f t="shared" si="153"/>
        <v/>
      </c>
      <c r="D402" s="230" t="str">
        <f t="shared" si="156"/>
        <v/>
      </c>
      <c r="E402" s="230" t="str">
        <f t="shared" si="157"/>
        <v/>
      </c>
      <c r="F402" s="220" t="str">
        <f t="shared" si="158"/>
        <v/>
      </c>
      <c r="G402" s="227" t="str">
        <f t="shared" si="154"/>
        <v/>
      </c>
    </row>
    <row r="403" spans="1:7" x14ac:dyDescent="0.2">
      <c r="A403" s="230" t="str">
        <f t="shared" si="155"/>
        <v/>
      </c>
      <c r="B403" s="230" t="str">
        <f t="shared" si="152"/>
        <v/>
      </c>
      <c r="C403" s="230" t="str">
        <f t="shared" si="153"/>
        <v/>
      </c>
      <c r="D403" s="230" t="str">
        <f t="shared" si="156"/>
        <v/>
      </c>
      <c r="E403" s="230" t="str">
        <f t="shared" si="157"/>
        <v/>
      </c>
      <c r="F403" s="220" t="str">
        <f t="shared" si="158"/>
        <v/>
      </c>
      <c r="G403" s="227" t="str">
        <f t="shared" si="154"/>
        <v/>
      </c>
    </row>
    <row r="404" spans="1:7" x14ac:dyDescent="0.2">
      <c r="A404" s="230" t="str">
        <f t="shared" si="155"/>
        <v/>
      </c>
      <c r="B404" s="230" t="str">
        <f t="shared" si="152"/>
        <v/>
      </c>
      <c r="C404" s="230" t="str">
        <f t="shared" si="153"/>
        <v/>
      </c>
      <c r="D404" s="230" t="str">
        <f t="shared" si="156"/>
        <v/>
      </c>
      <c r="E404" s="230" t="str">
        <f t="shared" si="157"/>
        <v/>
      </c>
      <c r="F404" s="220" t="str">
        <f t="shared" si="158"/>
        <v/>
      </c>
      <c r="G404" s="227" t="str">
        <f t="shared" si="154"/>
        <v/>
      </c>
    </row>
    <row r="405" spans="1:7" x14ac:dyDescent="0.2">
      <c r="A405" s="230" t="str">
        <f t="shared" si="155"/>
        <v/>
      </c>
      <c r="B405" s="230" t="str">
        <f t="shared" si="152"/>
        <v/>
      </c>
      <c r="C405" s="230" t="str">
        <f t="shared" si="153"/>
        <v/>
      </c>
      <c r="D405" s="230" t="str">
        <f t="shared" si="156"/>
        <v/>
      </c>
      <c r="E405" s="230" t="str">
        <f t="shared" si="157"/>
        <v/>
      </c>
      <c r="F405" s="220" t="str">
        <f t="shared" si="158"/>
        <v/>
      </c>
      <c r="G405" s="227" t="str">
        <f t="shared" si="154"/>
        <v/>
      </c>
    </row>
    <row r="406" spans="1:7" x14ac:dyDescent="0.2">
      <c r="A406" s="230" t="str">
        <f t="shared" si="155"/>
        <v/>
      </c>
      <c r="B406" s="230" t="str">
        <f t="shared" si="152"/>
        <v/>
      </c>
      <c r="C406" s="230" t="str">
        <f t="shared" si="153"/>
        <v/>
      </c>
      <c r="D406" s="230" t="str">
        <f t="shared" si="156"/>
        <v/>
      </c>
      <c r="E406" s="230" t="str">
        <f t="shared" si="157"/>
        <v/>
      </c>
      <c r="F406" s="220" t="str">
        <f t="shared" si="158"/>
        <v/>
      </c>
      <c r="G406" s="227" t="str">
        <f t="shared" si="154"/>
        <v/>
      </c>
    </row>
    <row r="407" spans="1:7" x14ac:dyDescent="0.2">
      <c r="A407" s="230" t="str">
        <f t="shared" si="155"/>
        <v/>
      </c>
      <c r="B407" s="230" t="str">
        <f t="shared" si="152"/>
        <v/>
      </c>
      <c r="C407" s="230" t="str">
        <f t="shared" si="153"/>
        <v/>
      </c>
      <c r="D407" s="230" t="str">
        <f t="shared" si="156"/>
        <v/>
      </c>
      <c r="E407" s="230" t="str">
        <f t="shared" si="157"/>
        <v/>
      </c>
      <c r="F407" s="220" t="str">
        <f t="shared" si="158"/>
        <v/>
      </c>
      <c r="G407" s="227" t="str">
        <f t="shared" si="154"/>
        <v/>
      </c>
    </row>
    <row r="408" spans="1:7" x14ac:dyDescent="0.2">
      <c r="A408" s="230" t="str">
        <f t="shared" si="155"/>
        <v/>
      </c>
      <c r="B408" s="230" t="str">
        <f t="shared" si="152"/>
        <v/>
      </c>
      <c r="C408" s="230" t="str">
        <f t="shared" si="153"/>
        <v/>
      </c>
      <c r="D408" s="230" t="str">
        <f t="shared" si="156"/>
        <v/>
      </c>
      <c r="E408" s="230" t="str">
        <f t="shared" si="157"/>
        <v/>
      </c>
      <c r="F408" s="220" t="str">
        <f t="shared" si="158"/>
        <v/>
      </c>
      <c r="G408" s="227" t="str">
        <f t="shared" si="154"/>
        <v/>
      </c>
    </row>
    <row r="409" spans="1:7" x14ac:dyDescent="0.2">
      <c r="A409" s="230" t="str">
        <f t="shared" si="155"/>
        <v/>
      </c>
      <c r="B409" s="230" t="str">
        <f t="shared" si="152"/>
        <v/>
      </c>
      <c r="C409" s="230" t="str">
        <f t="shared" si="153"/>
        <v/>
      </c>
      <c r="D409" s="230" t="str">
        <f t="shared" si="156"/>
        <v/>
      </c>
      <c r="E409" s="230" t="str">
        <f t="shared" si="157"/>
        <v/>
      </c>
      <c r="F409" s="220" t="str">
        <f t="shared" si="158"/>
        <v/>
      </c>
      <c r="G409" s="227" t="str">
        <f t="shared" si="154"/>
        <v/>
      </c>
    </row>
    <row r="410" spans="1:7" x14ac:dyDescent="0.2">
      <c r="A410" s="230" t="str">
        <f t="shared" si="155"/>
        <v/>
      </c>
      <c r="B410" s="230" t="str">
        <f t="shared" si="152"/>
        <v/>
      </c>
      <c r="C410" s="230" t="str">
        <f t="shared" si="153"/>
        <v/>
      </c>
      <c r="D410" s="230" t="str">
        <f t="shared" si="156"/>
        <v/>
      </c>
      <c r="E410" s="230" t="str">
        <f t="shared" si="157"/>
        <v/>
      </c>
      <c r="F410" s="220" t="str">
        <f t="shared" si="158"/>
        <v/>
      </c>
      <c r="G410" s="227" t="str">
        <f t="shared" si="154"/>
        <v/>
      </c>
    </row>
    <row r="411" spans="1:7" x14ac:dyDescent="0.2">
      <c r="A411" s="230" t="str">
        <f t="shared" si="155"/>
        <v/>
      </c>
      <c r="B411" s="230" t="str">
        <f t="shared" si="152"/>
        <v/>
      </c>
      <c r="C411" s="230" t="str">
        <f t="shared" si="153"/>
        <v/>
      </c>
      <c r="D411" s="230" t="str">
        <f t="shared" si="156"/>
        <v/>
      </c>
      <c r="E411" s="230" t="str">
        <f t="shared" si="157"/>
        <v/>
      </c>
      <c r="F411" s="220" t="str">
        <f t="shared" si="158"/>
        <v/>
      </c>
      <c r="G411" s="227" t="str">
        <f t="shared" si="154"/>
        <v/>
      </c>
    </row>
    <row r="412" spans="1:7" x14ac:dyDescent="0.2">
      <c r="A412" s="230" t="str">
        <f t="shared" si="155"/>
        <v/>
      </c>
      <c r="B412" s="230" t="str">
        <f t="shared" si="152"/>
        <v/>
      </c>
      <c r="C412" s="230" t="str">
        <f t="shared" si="153"/>
        <v/>
      </c>
      <c r="D412" s="230" t="str">
        <f t="shared" si="156"/>
        <v/>
      </c>
      <c r="E412" s="230" t="str">
        <f t="shared" si="157"/>
        <v/>
      </c>
      <c r="F412" s="220" t="str">
        <f t="shared" si="158"/>
        <v/>
      </c>
      <c r="G412" s="227" t="str">
        <f t="shared" si="154"/>
        <v/>
      </c>
    </row>
    <row r="413" spans="1:7" x14ac:dyDescent="0.2">
      <c r="A413" s="230" t="str">
        <f t="shared" si="155"/>
        <v/>
      </c>
      <c r="B413" s="230" t="str">
        <f t="shared" si="152"/>
        <v/>
      </c>
      <c r="C413" s="230" t="str">
        <f t="shared" si="153"/>
        <v/>
      </c>
      <c r="D413" s="230" t="str">
        <f t="shared" si="156"/>
        <v/>
      </c>
      <c r="E413" s="230" t="str">
        <f t="shared" si="157"/>
        <v/>
      </c>
      <c r="F413" s="220" t="str">
        <f t="shared" si="158"/>
        <v/>
      </c>
      <c r="G413" s="227" t="str">
        <f t="shared" si="154"/>
        <v/>
      </c>
    </row>
    <row r="414" spans="1:7" x14ac:dyDescent="0.2">
      <c r="A414" s="230" t="str">
        <f t="shared" si="155"/>
        <v/>
      </c>
      <c r="B414" s="230" t="str">
        <f t="shared" si="152"/>
        <v/>
      </c>
      <c r="C414" s="230" t="str">
        <f t="shared" si="153"/>
        <v/>
      </c>
      <c r="D414" s="230" t="str">
        <f t="shared" si="156"/>
        <v/>
      </c>
      <c r="E414" s="230" t="str">
        <f t="shared" si="157"/>
        <v/>
      </c>
      <c r="F414" s="220" t="str">
        <f t="shared" si="158"/>
        <v/>
      </c>
      <c r="G414" s="227" t="str">
        <f t="shared" si="154"/>
        <v/>
      </c>
    </row>
    <row r="415" spans="1:7" x14ac:dyDescent="0.2">
      <c r="A415" s="230" t="str">
        <f t="shared" si="155"/>
        <v/>
      </c>
      <c r="B415" s="230" t="str">
        <f t="shared" si="152"/>
        <v/>
      </c>
      <c r="C415" s="230" t="str">
        <f t="shared" si="153"/>
        <v/>
      </c>
      <c r="D415" s="230" t="str">
        <f t="shared" si="156"/>
        <v/>
      </c>
      <c r="E415" s="230" t="str">
        <f t="shared" si="157"/>
        <v/>
      </c>
      <c r="F415" s="220" t="str">
        <f t="shared" si="158"/>
        <v/>
      </c>
      <c r="G415" s="227" t="str">
        <f t="shared" si="154"/>
        <v/>
      </c>
    </row>
    <row r="416" spans="1:7" x14ac:dyDescent="0.2">
      <c r="A416" s="230" t="str">
        <f t="shared" si="155"/>
        <v/>
      </c>
      <c r="B416" s="230" t="str">
        <f t="shared" si="152"/>
        <v/>
      </c>
      <c r="C416" s="230" t="str">
        <f t="shared" si="153"/>
        <v/>
      </c>
      <c r="D416" s="230" t="str">
        <f t="shared" si="156"/>
        <v/>
      </c>
      <c r="E416" s="230" t="str">
        <f t="shared" si="157"/>
        <v/>
      </c>
      <c r="F416" s="220" t="str">
        <f t="shared" si="158"/>
        <v/>
      </c>
      <c r="G416" s="227" t="str">
        <f t="shared" si="154"/>
        <v/>
      </c>
    </row>
    <row r="417" spans="1:7" x14ac:dyDescent="0.2">
      <c r="A417" s="230" t="str">
        <f t="shared" si="155"/>
        <v/>
      </c>
      <c r="B417" s="230" t="str">
        <f t="shared" si="152"/>
        <v/>
      </c>
      <c r="C417" s="230" t="str">
        <f t="shared" si="153"/>
        <v/>
      </c>
      <c r="D417" s="230" t="str">
        <f t="shared" si="156"/>
        <v/>
      </c>
      <c r="E417" s="230" t="str">
        <f t="shared" si="157"/>
        <v/>
      </c>
      <c r="F417" s="220" t="str">
        <f t="shared" si="158"/>
        <v/>
      </c>
      <c r="G417" s="227" t="str">
        <f t="shared" si="154"/>
        <v/>
      </c>
    </row>
    <row r="418" spans="1:7" x14ac:dyDescent="0.2">
      <c r="A418" s="230" t="str">
        <f t="shared" si="155"/>
        <v/>
      </c>
      <c r="B418" s="230" t="str">
        <f t="shared" si="152"/>
        <v/>
      </c>
      <c r="C418" s="230" t="str">
        <f t="shared" si="153"/>
        <v/>
      </c>
      <c r="D418" s="230" t="str">
        <f t="shared" si="156"/>
        <v/>
      </c>
      <c r="E418" s="230" t="str">
        <f t="shared" si="157"/>
        <v/>
      </c>
      <c r="F418" s="220" t="str">
        <f t="shared" si="158"/>
        <v/>
      </c>
      <c r="G418" s="227" t="str">
        <f t="shared" si="154"/>
        <v/>
      </c>
    </row>
    <row r="419" spans="1:7" x14ac:dyDescent="0.2">
      <c r="A419" s="230" t="str">
        <f t="shared" si="155"/>
        <v/>
      </c>
      <c r="B419" s="230" t="str">
        <f t="shared" si="152"/>
        <v/>
      </c>
      <c r="C419" s="230" t="str">
        <f t="shared" si="153"/>
        <v/>
      </c>
      <c r="D419" s="230" t="str">
        <f t="shared" si="156"/>
        <v/>
      </c>
      <c r="E419" s="230" t="str">
        <f t="shared" si="157"/>
        <v/>
      </c>
      <c r="F419" s="220" t="str">
        <f t="shared" si="158"/>
        <v/>
      </c>
      <c r="G419" s="227" t="str">
        <f t="shared" si="154"/>
        <v/>
      </c>
    </row>
    <row r="420" spans="1:7" x14ac:dyDescent="0.2">
      <c r="A420" s="230" t="str">
        <f t="shared" si="155"/>
        <v/>
      </c>
      <c r="B420" s="230" t="str">
        <f t="shared" si="152"/>
        <v/>
      </c>
      <c r="C420" s="230" t="str">
        <f t="shared" si="153"/>
        <v/>
      </c>
      <c r="D420" s="230" t="str">
        <f t="shared" si="156"/>
        <v/>
      </c>
      <c r="E420" s="230" t="str">
        <f t="shared" si="157"/>
        <v/>
      </c>
      <c r="F420" s="220" t="str">
        <f t="shared" si="158"/>
        <v/>
      </c>
      <c r="G420" s="227" t="str">
        <f t="shared" si="154"/>
        <v/>
      </c>
    </row>
    <row r="421" spans="1:7" x14ac:dyDescent="0.2">
      <c r="A421" s="230" t="str">
        <f t="shared" si="155"/>
        <v/>
      </c>
      <c r="B421" s="230" t="str">
        <f t="shared" si="152"/>
        <v/>
      </c>
      <c r="C421" s="230" t="str">
        <f t="shared" si="153"/>
        <v/>
      </c>
      <c r="D421" s="230" t="str">
        <f t="shared" si="156"/>
        <v/>
      </c>
      <c r="E421" s="230" t="str">
        <f t="shared" si="157"/>
        <v/>
      </c>
      <c r="F421" s="220" t="str">
        <f t="shared" si="158"/>
        <v/>
      </c>
      <c r="G421" s="227" t="str">
        <f t="shared" si="154"/>
        <v/>
      </c>
    </row>
    <row r="422" spans="1:7" x14ac:dyDescent="0.2">
      <c r="A422" s="230" t="str">
        <f t="shared" si="155"/>
        <v/>
      </c>
      <c r="B422" s="230" t="str">
        <f t="shared" si="152"/>
        <v/>
      </c>
      <c r="C422" s="230" t="str">
        <f t="shared" si="153"/>
        <v/>
      </c>
      <c r="D422" s="230" t="str">
        <f t="shared" si="156"/>
        <v/>
      </c>
      <c r="E422" s="230" t="str">
        <f t="shared" si="157"/>
        <v/>
      </c>
      <c r="F422" s="220" t="str">
        <f t="shared" si="158"/>
        <v/>
      </c>
      <c r="G422" s="227" t="str">
        <f t="shared" si="154"/>
        <v/>
      </c>
    </row>
    <row r="423" spans="1:7" x14ac:dyDescent="0.2">
      <c r="A423" s="230" t="str">
        <f t="shared" si="155"/>
        <v/>
      </c>
      <c r="B423" s="230" t="str">
        <f t="shared" si="152"/>
        <v/>
      </c>
      <c r="C423" s="230" t="str">
        <f t="shared" si="153"/>
        <v/>
      </c>
      <c r="D423" s="230" t="str">
        <f t="shared" si="156"/>
        <v/>
      </c>
      <c r="E423" s="230" t="str">
        <f t="shared" si="157"/>
        <v/>
      </c>
      <c r="F423" s="220" t="str">
        <f t="shared" si="158"/>
        <v/>
      </c>
      <c r="G423" s="227" t="str">
        <f t="shared" si="154"/>
        <v/>
      </c>
    </row>
    <row r="424" spans="1:7" x14ac:dyDescent="0.2">
      <c r="A424" s="230" t="str">
        <f t="shared" si="155"/>
        <v/>
      </c>
      <c r="B424" s="230" t="str">
        <f t="shared" si="152"/>
        <v/>
      </c>
      <c r="C424" s="230" t="str">
        <f t="shared" si="153"/>
        <v/>
      </c>
      <c r="D424" s="230" t="str">
        <f t="shared" si="156"/>
        <v/>
      </c>
      <c r="E424" s="230" t="str">
        <f t="shared" si="157"/>
        <v/>
      </c>
      <c r="F424" s="220" t="str">
        <f t="shared" si="158"/>
        <v/>
      </c>
      <c r="G424" s="227" t="str">
        <f t="shared" si="154"/>
        <v/>
      </c>
    </row>
    <row r="425" spans="1:7" x14ac:dyDescent="0.2">
      <c r="A425" s="230" t="str">
        <f t="shared" si="155"/>
        <v/>
      </c>
      <c r="B425" s="230" t="str">
        <f t="shared" si="152"/>
        <v/>
      </c>
      <c r="C425" s="230" t="str">
        <f t="shared" si="153"/>
        <v/>
      </c>
      <c r="D425" s="230" t="str">
        <f t="shared" si="156"/>
        <v/>
      </c>
      <c r="E425" s="230" t="str">
        <f t="shared" si="157"/>
        <v/>
      </c>
      <c r="F425" s="220" t="str">
        <f t="shared" si="158"/>
        <v/>
      </c>
      <c r="G425" s="227" t="str">
        <f t="shared" si="154"/>
        <v/>
      </c>
    </row>
    <row r="426" spans="1:7" x14ac:dyDescent="0.2">
      <c r="A426" s="230" t="str">
        <f t="shared" si="155"/>
        <v/>
      </c>
      <c r="B426" s="230" t="str">
        <f t="shared" si="152"/>
        <v/>
      </c>
      <c r="C426" s="230" t="str">
        <f t="shared" si="153"/>
        <v/>
      </c>
      <c r="D426" s="230" t="str">
        <f t="shared" si="156"/>
        <v/>
      </c>
      <c r="E426" s="230" t="str">
        <f t="shared" si="157"/>
        <v/>
      </c>
      <c r="F426" s="220" t="str">
        <f t="shared" si="158"/>
        <v/>
      </c>
      <c r="G426" s="227" t="str">
        <f t="shared" si="154"/>
        <v/>
      </c>
    </row>
    <row r="427" spans="1:7" x14ac:dyDescent="0.2">
      <c r="A427" s="230" t="str">
        <f t="shared" si="155"/>
        <v/>
      </c>
      <c r="B427" s="230" t="str">
        <f t="shared" si="152"/>
        <v/>
      </c>
      <c r="C427" s="230" t="str">
        <f t="shared" si="153"/>
        <v/>
      </c>
      <c r="D427" s="230" t="str">
        <f t="shared" si="156"/>
        <v/>
      </c>
      <c r="E427" s="230" t="str">
        <f t="shared" si="157"/>
        <v/>
      </c>
      <c r="F427" s="220" t="str">
        <f t="shared" si="158"/>
        <v/>
      </c>
      <c r="G427" s="227" t="str">
        <f t="shared" si="154"/>
        <v/>
      </c>
    </row>
    <row r="428" spans="1:7" x14ac:dyDescent="0.2">
      <c r="A428" s="230" t="str">
        <f t="shared" si="155"/>
        <v/>
      </c>
      <c r="B428" s="230" t="str">
        <f t="shared" si="152"/>
        <v/>
      </c>
      <c r="C428" s="230" t="str">
        <f t="shared" si="153"/>
        <v/>
      </c>
      <c r="D428" s="230" t="str">
        <f t="shared" si="156"/>
        <v/>
      </c>
      <c r="E428" s="230" t="str">
        <f t="shared" si="157"/>
        <v/>
      </c>
      <c r="F428" s="220" t="str">
        <f t="shared" si="158"/>
        <v/>
      </c>
      <c r="G428" s="227" t="str">
        <f t="shared" si="154"/>
        <v/>
      </c>
    </row>
    <row r="429" spans="1:7" x14ac:dyDescent="0.2">
      <c r="A429" s="230" t="str">
        <f t="shared" si="155"/>
        <v/>
      </c>
      <c r="B429" s="230" t="str">
        <f t="shared" si="152"/>
        <v/>
      </c>
      <c r="C429" s="230" t="str">
        <f t="shared" si="153"/>
        <v/>
      </c>
      <c r="D429" s="230" t="str">
        <f t="shared" si="156"/>
        <v/>
      </c>
      <c r="E429" s="230" t="str">
        <f t="shared" si="157"/>
        <v/>
      </c>
      <c r="F429" s="220" t="str">
        <f t="shared" si="158"/>
        <v/>
      </c>
      <c r="G429" s="227" t="str">
        <f t="shared" si="154"/>
        <v/>
      </c>
    </row>
    <row r="430" spans="1:7" x14ac:dyDescent="0.2">
      <c r="A430" s="230" t="str">
        <f t="shared" si="155"/>
        <v/>
      </c>
      <c r="B430" s="230" t="str">
        <f t="shared" si="152"/>
        <v/>
      </c>
      <c r="C430" s="230" t="str">
        <f t="shared" si="153"/>
        <v/>
      </c>
      <c r="D430" s="230" t="str">
        <f t="shared" si="156"/>
        <v/>
      </c>
      <c r="E430" s="230" t="str">
        <f t="shared" si="157"/>
        <v/>
      </c>
      <c r="F430" s="220" t="str">
        <f t="shared" si="158"/>
        <v/>
      </c>
      <c r="G430" s="227" t="str">
        <f t="shared" si="154"/>
        <v/>
      </c>
    </row>
    <row r="431" spans="1:7" x14ac:dyDescent="0.2">
      <c r="A431" s="230" t="str">
        <f t="shared" si="155"/>
        <v/>
      </c>
      <c r="B431" s="230" t="str">
        <f t="shared" si="152"/>
        <v/>
      </c>
      <c r="C431" s="230" t="str">
        <f t="shared" si="153"/>
        <v/>
      </c>
      <c r="D431" s="230" t="str">
        <f t="shared" si="156"/>
        <v/>
      </c>
      <c r="E431" s="230" t="str">
        <f t="shared" si="157"/>
        <v/>
      </c>
      <c r="F431" s="220" t="str">
        <f t="shared" si="158"/>
        <v/>
      </c>
      <c r="G431" s="227" t="str">
        <f t="shared" si="154"/>
        <v/>
      </c>
    </row>
    <row r="432" spans="1:7" x14ac:dyDescent="0.2">
      <c r="A432" s="230" t="str">
        <f t="shared" si="155"/>
        <v/>
      </c>
      <c r="B432" s="230" t="str">
        <f t="shared" si="152"/>
        <v/>
      </c>
      <c r="C432" s="230" t="str">
        <f t="shared" si="153"/>
        <v/>
      </c>
      <c r="D432" s="230" t="str">
        <f t="shared" si="156"/>
        <v/>
      </c>
      <c r="E432" s="230" t="str">
        <f t="shared" si="157"/>
        <v/>
      </c>
      <c r="F432" s="220" t="str">
        <f t="shared" si="158"/>
        <v/>
      </c>
      <c r="G432" s="227" t="str">
        <f t="shared" si="154"/>
        <v/>
      </c>
    </row>
    <row r="433" spans="1:7" x14ac:dyDescent="0.2">
      <c r="A433" s="230" t="str">
        <f t="shared" si="155"/>
        <v/>
      </c>
      <c r="B433" s="230" t="str">
        <f t="shared" si="152"/>
        <v/>
      </c>
      <c r="C433" s="230" t="str">
        <f t="shared" si="153"/>
        <v/>
      </c>
      <c r="D433" s="230" t="str">
        <f t="shared" si="156"/>
        <v/>
      </c>
      <c r="E433" s="230" t="str">
        <f t="shared" si="157"/>
        <v/>
      </c>
      <c r="F433" s="220" t="str">
        <f t="shared" si="158"/>
        <v/>
      </c>
      <c r="G433" s="227" t="str">
        <f t="shared" si="154"/>
        <v/>
      </c>
    </row>
    <row r="434" spans="1:7" x14ac:dyDescent="0.2">
      <c r="A434" s="230" t="str">
        <f t="shared" si="155"/>
        <v/>
      </c>
      <c r="B434" s="230" t="str">
        <f t="shared" si="152"/>
        <v/>
      </c>
      <c r="C434" s="230" t="str">
        <f t="shared" si="153"/>
        <v/>
      </c>
      <c r="D434" s="230" t="str">
        <f t="shared" si="156"/>
        <v/>
      </c>
      <c r="E434" s="230" t="str">
        <f t="shared" si="157"/>
        <v/>
      </c>
      <c r="F434" s="220" t="str">
        <f t="shared" si="158"/>
        <v/>
      </c>
      <c r="G434" s="227" t="str">
        <f t="shared" si="154"/>
        <v/>
      </c>
    </row>
    <row r="435" spans="1:7" x14ac:dyDescent="0.2">
      <c r="A435" s="230" t="str">
        <f t="shared" si="155"/>
        <v/>
      </c>
      <c r="B435" s="230" t="str">
        <f t="shared" si="152"/>
        <v/>
      </c>
      <c r="C435" s="230" t="str">
        <f t="shared" si="153"/>
        <v/>
      </c>
      <c r="D435" s="230" t="str">
        <f t="shared" si="156"/>
        <v/>
      </c>
      <c r="E435" s="230" t="str">
        <f t="shared" si="157"/>
        <v/>
      </c>
      <c r="F435" s="220" t="str">
        <f t="shared" si="158"/>
        <v/>
      </c>
      <c r="G435" s="227" t="str">
        <f t="shared" si="154"/>
        <v/>
      </c>
    </row>
    <row r="436" spans="1:7" x14ac:dyDescent="0.2">
      <c r="A436" s="230" t="str">
        <f t="shared" si="155"/>
        <v/>
      </c>
      <c r="B436" s="230" t="str">
        <f t="shared" si="152"/>
        <v/>
      </c>
      <c r="C436" s="230" t="str">
        <f t="shared" si="153"/>
        <v/>
      </c>
      <c r="D436" s="230" t="str">
        <f t="shared" si="156"/>
        <v/>
      </c>
      <c r="E436" s="230" t="str">
        <f t="shared" si="157"/>
        <v/>
      </c>
      <c r="F436" s="220" t="str">
        <f t="shared" si="158"/>
        <v/>
      </c>
      <c r="G436" s="227" t="str">
        <f t="shared" si="154"/>
        <v/>
      </c>
    </row>
    <row r="437" spans="1:7" x14ac:dyDescent="0.2">
      <c r="A437" s="230" t="str">
        <f t="shared" si="155"/>
        <v/>
      </c>
      <c r="B437" s="230" t="str">
        <f t="shared" si="152"/>
        <v/>
      </c>
      <c r="C437" s="230" t="str">
        <f t="shared" si="153"/>
        <v/>
      </c>
      <c r="D437" s="230" t="str">
        <f t="shared" si="156"/>
        <v/>
      </c>
      <c r="E437" s="230" t="str">
        <f t="shared" si="157"/>
        <v/>
      </c>
      <c r="F437" s="220" t="str">
        <f t="shared" si="158"/>
        <v/>
      </c>
      <c r="G437" s="227" t="str">
        <f t="shared" si="154"/>
        <v/>
      </c>
    </row>
    <row r="438" spans="1:7" x14ac:dyDescent="0.2">
      <c r="A438" s="230" t="str">
        <f t="shared" si="155"/>
        <v/>
      </c>
      <c r="B438" s="230" t="str">
        <f t="shared" si="152"/>
        <v/>
      </c>
      <c r="C438" s="230" t="str">
        <f t="shared" si="153"/>
        <v/>
      </c>
      <c r="D438" s="230" t="str">
        <f t="shared" si="156"/>
        <v/>
      </c>
      <c r="E438" s="230" t="str">
        <f t="shared" si="157"/>
        <v/>
      </c>
      <c r="F438" s="220" t="str">
        <f t="shared" si="158"/>
        <v/>
      </c>
      <c r="G438" s="227" t="str">
        <f t="shared" si="154"/>
        <v/>
      </c>
    </row>
    <row r="439" spans="1:7" x14ac:dyDescent="0.2">
      <c r="A439" s="230" t="str">
        <f t="shared" si="155"/>
        <v/>
      </c>
      <c r="B439" s="230" t="str">
        <f t="shared" ref="B439:B502" si="159">IF(ISNA(IF(A439&lt;&gt;"",VLOOKUP(A439,$B$32:$N$307,2,FALSE),"")),"",IF(A439&lt;&gt;"",VLOOKUP(A439,$B$32:$N$307,2,FALSE),""))</f>
        <v/>
      </c>
      <c r="C439" s="230" t="str">
        <f t="shared" ref="C439:C502" si="160">IF(D439="","",IF(OR(D439="DESCANSA",E439="DESCANSA"),0,1))</f>
        <v/>
      </c>
      <c r="D439" s="230" t="str">
        <f t="shared" si="156"/>
        <v/>
      </c>
      <c r="E439" s="230" t="str">
        <f t="shared" si="157"/>
        <v/>
      </c>
      <c r="F439" s="220" t="str">
        <f t="shared" si="158"/>
        <v/>
      </c>
      <c r="G439" s="227" t="str">
        <f t="shared" ref="G439:G502" si="161">IF(A439="","",1)</f>
        <v/>
      </c>
    </row>
    <row r="440" spans="1:7" x14ac:dyDescent="0.2">
      <c r="A440" s="230" t="str">
        <f t="shared" ref="A440:A503" si="162">IF(A439&gt;(MAX($B$32:$B$307)-1),"",A439+1)</f>
        <v/>
      </c>
      <c r="B440" s="230" t="str">
        <f t="shared" si="159"/>
        <v/>
      </c>
      <c r="C440" s="230" t="str">
        <f t="shared" si="160"/>
        <v/>
      </c>
      <c r="D440" s="230" t="str">
        <f t="shared" ref="D440:D503" si="163">IF(ISNA(IF(A440&lt;&gt;"",VLOOKUP(A440,$B$32:$N$307,3,FALSE),"")),"",IF(A440&lt;&gt;"",VLOOKUP(A440,$B$32:$N$307,3,FALSE),""))</f>
        <v/>
      </c>
      <c r="E440" s="230" t="str">
        <f t="shared" ref="E440:E503" si="164">IF(ISNA(IF(A440&lt;&gt;"",VLOOKUP(A440,$B$32:$N$307,4,FALSE),"")),"",IF(A440&lt;&gt;"",VLOOKUP(A440,$B$32:$N$307,4,FALSE),""))</f>
        <v/>
      </c>
      <c r="F440" s="220" t="str">
        <f t="shared" ref="F440:F503" si="165">IF(C440=1,MAX(F438:F439)+1,"")</f>
        <v/>
      </c>
      <c r="G440" s="227" t="str">
        <f t="shared" si="161"/>
        <v/>
      </c>
    </row>
    <row r="441" spans="1:7" x14ac:dyDescent="0.2">
      <c r="A441" s="230" t="str">
        <f t="shared" si="162"/>
        <v/>
      </c>
      <c r="B441" s="230" t="str">
        <f t="shared" si="159"/>
        <v/>
      </c>
      <c r="C441" s="230" t="str">
        <f t="shared" si="160"/>
        <v/>
      </c>
      <c r="D441" s="230" t="str">
        <f t="shared" si="163"/>
        <v/>
      </c>
      <c r="E441" s="230" t="str">
        <f t="shared" si="164"/>
        <v/>
      </c>
      <c r="F441" s="220" t="str">
        <f t="shared" si="165"/>
        <v/>
      </c>
      <c r="G441" s="227" t="str">
        <f t="shared" si="161"/>
        <v/>
      </c>
    </row>
    <row r="442" spans="1:7" x14ac:dyDescent="0.2">
      <c r="A442" s="230" t="str">
        <f t="shared" si="162"/>
        <v/>
      </c>
      <c r="B442" s="230" t="str">
        <f t="shared" si="159"/>
        <v/>
      </c>
      <c r="C442" s="230" t="str">
        <f t="shared" si="160"/>
        <v/>
      </c>
      <c r="D442" s="230" t="str">
        <f t="shared" si="163"/>
        <v/>
      </c>
      <c r="E442" s="230" t="str">
        <f t="shared" si="164"/>
        <v/>
      </c>
      <c r="F442" s="220" t="str">
        <f t="shared" si="165"/>
        <v/>
      </c>
      <c r="G442" s="227" t="str">
        <f t="shared" si="161"/>
        <v/>
      </c>
    </row>
    <row r="443" spans="1:7" x14ac:dyDescent="0.2">
      <c r="A443" s="230" t="str">
        <f t="shared" si="162"/>
        <v/>
      </c>
      <c r="B443" s="230" t="str">
        <f t="shared" si="159"/>
        <v/>
      </c>
      <c r="C443" s="230" t="str">
        <f t="shared" si="160"/>
        <v/>
      </c>
      <c r="D443" s="230" t="str">
        <f t="shared" si="163"/>
        <v/>
      </c>
      <c r="E443" s="230" t="str">
        <f t="shared" si="164"/>
        <v/>
      </c>
      <c r="F443" s="220" t="str">
        <f t="shared" si="165"/>
        <v/>
      </c>
      <c r="G443" s="227" t="str">
        <f t="shared" si="161"/>
        <v/>
      </c>
    </row>
    <row r="444" spans="1:7" x14ac:dyDescent="0.2">
      <c r="A444" s="230" t="str">
        <f t="shared" si="162"/>
        <v/>
      </c>
      <c r="B444" s="230" t="str">
        <f t="shared" si="159"/>
        <v/>
      </c>
      <c r="C444" s="230" t="str">
        <f t="shared" si="160"/>
        <v/>
      </c>
      <c r="D444" s="230" t="str">
        <f t="shared" si="163"/>
        <v/>
      </c>
      <c r="E444" s="230" t="str">
        <f t="shared" si="164"/>
        <v/>
      </c>
      <c r="F444" s="220" t="str">
        <f t="shared" si="165"/>
        <v/>
      </c>
      <c r="G444" s="227" t="str">
        <f t="shared" si="161"/>
        <v/>
      </c>
    </row>
    <row r="445" spans="1:7" x14ac:dyDescent="0.2">
      <c r="A445" s="230" t="str">
        <f t="shared" si="162"/>
        <v/>
      </c>
      <c r="B445" s="230" t="str">
        <f t="shared" si="159"/>
        <v/>
      </c>
      <c r="C445" s="230" t="str">
        <f t="shared" si="160"/>
        <v/>
      </c>
      <c r="D445" s="230" t="str">
        <f t="shared" si="163"/>
        <v/>
      </c>
      <c r="E445" s="230" t="str">
        <f t="shared" si="164"/>
        <v/>
      </c>
      <c r="F445" s="220" t="str">
        <f t="shared" si="165"/>
        <v/>
      </c>
      <c r="G445" s="227" t="str">
        <f t="shared" si="161"/>
        <v/>
      </c>
    </row>
    <row r="446" spans="1:7" x14ac:dyDescent="0.2">
      <c r="A446" s="230" t="str">
        <f t="shared" si="162"/>
        <v/>
      </c>
      <c r="B446" s="230" t="str">
        <f t="shared" si="159"/>
        <v/>
      </c>
      <c r="C446" s="230" t="str">
        <f t="shared" si="160"/>
        <v/>
      </c>
      <c r="D446" s="230" t="str">
        <f t="shared" si="163"/>
        <v/>
      </c>
      <c r="E446" s="230" t="str">
        <f t="shared" si="164"/>
        <v/>
      </c>
      <c r="F446" s="220" t="str">
        <f t="shared" si="165"/>
        <v/>
      </c>
      <c r="G446" s="227" t="str">
        <f t="shared" si="161"/>
        <v/>
      </c>
    </row>
    <row r="447" spans="1:7" x14ac:dyDescent="0.2">
      <c r="A447" s="230" t="str">
        <f t="shared" si="162"/>
        <v/>
      </c>
      <c r="B447" s="230" t="str">
        <f t="shared" si="159"/>
        <v/>
      </c>
      <c r="C447" s="230" t="str">
        <f t="shared" si="160"/>
        <v/>
      </c>
      <c r="D447" s="230" t="str">
        <f t="shared" si="163"/>
        <v/>
      </c>
      <c r="E447" s="230" t="str">
        <f t="shared" si="164"/>
        <v/>
      </c>
      <c r="F447" s="220" t="str">
        <f t="shared" si="165"/>
        <v/>
      </c>
      <c r="G447" s="227" t="str">
        <f t="shared" si="161"/>
        <v/>
      </c>
    </row>
    <row r="448" spans="1:7" x14ac:dyDescent="0.2">
      <c r="A448" s="230" t="str">
        <f t="shared" si="162"/>
        <v/>
      </c>
      <c r="B448" s="230" t="str">
        <f t="shared" si="159"/>
        <v/>
      </c>
      <c r="C448" s="230" t="str">
        <f t="shared" si="160"/>
        <v/>
      </c>
      <c r="D448" s="230" t="str">
        <f t="shared" si="163"/>
        <v/>
      </c>
      <c r="E448" s="230" t="str">
        <f t="shared" si="164"/>
        <v/>
      </c>
      <c r="F448" s="220" t="str">
        <f t="shared" si="165"/>
        <v/>
      </c>
      <c r="G448" s="227" t="str">
        <f t="shared" si="161"/>
        <v/>
      </c>
    </row>
    <row r="449" spans="1:7" x14ac:dyDescent="0.2">
      <c r="A449" s="230" t="str">
        <f t="shared" si="162"/>
        <v/>
      </c>
      <c r="B449" s="230" t="str">
        <f t="shared" si="159"/>
        <v/>
      </c>
      <c r="C449" s="230" t="str">
        <f t="shared" si="160"/>
        <v/>
      </c>
      <c r="D449" s="230" t="str">
        <f t="shared" si="163"/>
        <v/>
      </c>
      <c r="E449" s="230" t="str">
        <f t="shared" si="164"/>
        <v/>
      </c>
      <c r="F449" s="220" t="str">
        <f t="shared" si="165"/>
        <v/>
      </c>
      <c r="G449" s="227" t="str">
        <f t="shared" si="161"/>
        <v/>
      </c>
    </row>
    <row r="450" spans="1:7" x14ac:dyDescent="0.2">
      <c r="A450" s="230" t="str">
        <f t="shared" si="162"/>
        <v/>
      </c>
      <c r="B450" s="230" t="str">
        <f t="shared" si="159"/>
        <v/>
      </c>
      <c r="C450" s="230" t="str">
        <f t="shared" si="160"/>
        <v/>
      </c>
      <c r="D450" s="230" t="str">
        <f t="shared" si="163"/>
        <v/>
      </c>
      <c r="E450" s="230" t="str">
        <f t="shared" si="164"/>
        <v/>
      </c>
      <c r="F450" s="220" t="str">
        <f t="shared" si="165"/>
        <v/>
      </c>
      <c r="G450" s="227" t="str">
        <f t="shared" si="161"/>
        <v/>
      </c>
    </row>
    <row r="451" spans="1:7" x14ac:dyDescent="0.2">
      <c r="A451" s="230" t="str">
        <f t="shared" si="162"/>
        <v/>
      </c>
      <c r="B451" s="230" t="str">
        <f t="shared" si="159"/>
        <v/>
      </c>
      <c r="C451" s="230" t="str">
        <f t="shared" si="160"/>
        <v/>
      </c>
      <c r="D451" s="230" t="str">
        <f t="shared" si="163"/>
        <v/>
      </c>
      <c r="E451" s="230" t="str">
        <f t="shared" si="164"/>
        <v/>
      </c>
      <c r="F451" s="220" t="str">
        <f t="shared" si="165"/>
        <v/>
      </c>
      <c r="G451" s="227" t="str">
        <f t="shared" si="161"/>
        <v/>
      </c>
    </row>
    <row r="452" spans="1:7" x14ac:dyDescent="0.2">
      <c r="A452" s="230" t="str">
        <f t="shared" si="162"/>
        <v/>
      </c>
      <c r="B452" s="230" t="str">
        <f t="shared" si="159"/>
        <v/>
      </c>
      <c r="C452" s="230" t="str">
        <f t="shared" si="160"/>
        <v/>
      </c>
      <c r="D452" s="230" t="str">
        <f t="shared" si="163"/>
        <v/>
      </c>
      <c r="E452" s="230" t="str">
        <f t="shared" si="164"/>
        <v/>
      </c>
      <c r="F452" s="220" t="str">
        <f t="shared" si="165"/>
        <v/>
      </c>
      <c r="G452" s="227" t="str">
        <f t="shared" si="161"/>
        <v/>
      </c>
    </row>
    <row r="453" spans="1:7" x14ac:dyDescent="0.2">
      <c r="A453" s="230" t="str">
        <f t="shared" si="162"/>
        <v/>
      </c>
      <c r="B453" s="230" t="str">
        <f t="shared" si="159"/>
        <v/>
      </c>
      <c r="C453" s="230" t="str">
        <f t="shared" si="160"/>
        <v/>
      </c>
      <c r="D453" s="230" t="str">
        <f t="shared" si="163"/>
        <v/>
      </c>
      <c r="E453" s="230" t="str">
        <f t="shared" si="164"/>
        <v/>
      </c>
      <c r="F453" s="220" t="str">
        <f t="shared" si="165"/>
        <v/>
      </c>
      <c r="G453" s="227" t="str">
        <f t="shared" si="161"/>
        <v/>
      </c>
    </row>
    <row r="454" spans="1:7" x14ac:dyDescent="0.2">
      <c r="A454" s="230" t="str">
        <f t="shared" si="162"/>
        <v/>
      </c>
      <c r="B454" s="230" t="str">
        <f t="shared" si="159"/>
        <v/>
      </c>
      <c r="C454" s="230" t="str">
        <f t="shared" si="160"/>
        <v/>
      </c>
      <c r="D454" s="230" t="str">
        <f t="shared" si="163"/>
        <v/>
      </c>
      <c r="E454" s="230" t="str">
        <f t="shared" si="164"/>
        <v/>
      </c>
      <c r="F454" s="220" t="str">
        <f t="shared" si="165"/>
        <v/>
      </c>
      <c r="G454" s="227" t="str">
        <f t="shared" si="161"/>
        <v/>
      </c>
    </row>
    <row r="455" spans="1:7" x14ac:dyDescent="0.2">
      <c r="A455" s="230" t="str">
        <f t="shared" si="162"/>
        <v/>
      </c>
      <c r="B455" s="230" t="str">
        <f t="shared" si="159"/>
        <v/>
      </c>
      <c r="C455" s="230" t="str">
        <f t="shared" si="160"/>
        <v/>
      </c>
      <c r="D455" s="230" t="str">
        <f t="shared" si="163"/>
        <v/>
      </c>
      <c r="E455" s="230" t="str">
        <f t="shared" si="164"/>
        <v/>
      </c>
      <c r="F455" s="220" t="str">
        <f t="shared" si="165"/>
        <v/>
      </c>
      <c r="G455" s="227" t="str">
        <f t="shared" si="161"/>
        <v/>
      </c>
    </row>
    <row r="456" spans="1:7" x14ac:dyDescent="0.2">
      <c r="A456" s="230" t="str">
        <f t="shared" si="162"/>
        <v/>
      </c>
      <c r="B456" s="230" t="str">
        <f t="shared" si="159"/>
        <v/>
      </c>
      <c r="C456" s="230" t="str">
        <f t="shared" si="160"/>
        <v/>
      </c>
      <c r="D456" s="230" t="str">
        <f t="shared" si="163"/>
        <v/>
      </c>
      <c r="E456" s="230" t="str">
        <f t="shared" si="164"/>
        <v/>
      </c>
      <c r="F456" s="220" t="str">
        <f t="shared" si="165"/>
        <v/>
      </c>
      <c r="G456" s="227" t="str">
        <f t="shared" si="161"/>
        <v/>
      </c>
    </row>
    <row r="457" spans="1:7" x14ac:dyDescent="0.2">
      <c r="A457" s="230" t="str">
        <f t="shared" si="162"/>
        <v/>
      </c>
      <c r="B457" s="230" t="str">
        <f t="shared" si="159"/>
        <v/>
      </c>
      <c r="C457" s="230" t="str">
        <f t="shared" si="160"/>
        <v/>
      </c>
      <c r="D457" s="230" t="str">
        <f t="shared" si="163"/>
        <v/>
      </c>
      <c r="E457" s="230" t="str">
        <f t="shared" si="164"/>
        <v/>
      </c>
      <c r="F457" s="220" t="str">
        <f t="shared" si="165"/>
        <v/>
      </c>
      <c r="G457" s="227" t="str">
        <f t="shared" si="161"/>
        <v/>
      </c>
    </row>
    <row r="458" spans="1:7" x14ac:dyDescent="0.2">
      <c r="A458" s="230" t="str">
        <f t="shared" si="162"/>
        <v/>
      </c>
      <c r="B458" s="230" t="str">
        <f t="shared" si="159"/>
        <v/>
      </c>
      <c r="C458" s="230" t="str">
        <f t="shared" si="160"/>
        <v/>
      </c>
      <c r="D458" s="230" t="str">
        <f t="shared" si="163"/>
        <v/>
      </c>
      <c r="E458" s="230" t="str">
        <f t="shared" si="164"/>
        <v/>
      </c>
      <c r="F458" s="220" t="str">
        <f t="shared" si="165"/>
        <v/>
      </c>
      <c r="G458" s="227" t="str">
        <f t="shared" si="161"/>
        <v/>
      </c>
    </row>
    <row r="459" spans="1:7" x14ac:dyDescent="0.2">
      <c r="A459" s="230" t="str">
        <f t="shared" si="162"/>
        <v/>
      </c>
      <c r="B459" s="230" t="str">
        <f t="shared" si="159"/>
        <v/>
      </c>
      <c r="C459" s="230" t="str">
        <f t="shared" si="160"/>
        <v/>
      </c>
      <c r="D459" s="230" t="str">
        <f t="shared" si="163"/>
        <v/>
      </c>
      <c r="E459" s="230" t="str">
        <f t="shared" si="164"/>
        <v/>
      </c>
      <c r="F459" s="220" t="str">
        <f t="shared" si="165"/>
        <v/>
      </c>
      <c r="G459" s="227" t="str">
        <f t="shared" si="161"/>
        <v/>
      </c>
    </row>
    <row r="460" spans="1:7" x14ac:dyDescent="0.2">
      <c r="A460" s="230" t="str">
        <f t="shared" si="162"/>
        <v/>
      </c>
      <c r="B460" s="230" t="str">
        <f t="shared" si="159"/>
        <v/>
      </c>
      <c r="C460" s="230" t="str">
        <f t="shared" si="160"/>
        <v/>
      </c>
      <c r="D460" s="230" t="str">
        <f t="shared" si="163"/>
        <v/>
      </c>
      <c r="E460" s="230" t="str">
        <f t="shared" si="164"/>
        <v/>
      </c>
      <c r="F460" s="220" t="str">
        <f t="shared" si="165"/>
        <v/>
      </c>
      <c r="G460" s="227" t="str">
        <f t="shared" si="161"/>
        <v/>
      </c>
    </row>
    <row r="461" spans="1:7" x14ac:dyDescent="0.2">
      <c r="A461" s="230" t="str">
        <f t="shared" si="162"/>
        <v/>
      </c>
      <c r="B461" s="230" t="str">
        <f t="shared" si="159"/>
        <v/>
      </c>
      <c r="C461" s="230" t="str">
        <f t="shared" si="160"/>
        <v/>
      </c>
      <c r="D461" s="230" t="str">
        <f t="shared" si="163"/>
        <v/>
      </c>
      <c r="E461" s="230" t="str">
        <f t="shared" si="164"/>
        <v/>
      </c>
      <c r="F461" s="220" t="str">
        <f t="shared" si="165"/>
        <v/>
      </c>
      <c r="G461" s="227" t="str">
        <f t="shared" si="161"/>
        <v/>
      </c>
    </row>
    <row r="462" spans="1:7" x14ac:dyDescent="0.2">
      <c r="A462" s="230" t="str">
        <f t="shared" si="162"/>
        <v/>
      </c>
      <c r="B462" s="230" t="str">
        <f t="shared" si="159"/>
        <v/>
      </c>
      <c r="C462" s="230" t="str">
        <f t="shared" si="160"/>
        <v/>
      </c>
      <c r="D462" s="230" t="str">
        <f t="shared" si="163"/>
        <v/>
      </c>
      <c r="E462" s="230" t="str">
        <f t="shared" si="164"/>
        <v/>
      </c>
      <c r="F462" s="220" t="str">
        <f t="shared" si="165"/>
        <v/>
      </c>
      <c r="G462" s="227" t="str">
        <f t="shared" si="161"/>
        <v/>
      </c>
    </row>
    <row r="463" spans="1:7" x14ac:dyDescent="0.2">
      <c r="A463" s="230" t="str">
        <f t="shared" si="162"/>
        <v/>
      </c>
      <c r="B463" s="230" t="str">
        <f t="shared" si="159"/>
        <v/>
      </c>
      <c r="C463" s="230" t="str">
        <f t="shared" si="160"/>
        <v/>
      </c>
      <c r="D463" s="230" t="str">
        <f t="shared" si="163"/>
        <v/>
      </c>
      <c r="E463" s="230" t="str">
        <f t="shared" si="164"/>
        <v/>
      </c>
      <c r="F463" s="220" t="str">
        <f t="shared" si="165"/>
        <v/>
      </c>
      <c r="G463" s="227" t="str">
        <f t="shared" si="161"/>
        <v/>
      </c>
    </row>
    <row r="464" spans="1:7" x14ac:dyDescent="0.2">
      <c r="A464" s="230" t="str">
        <f t="shared" si="162"/>
        <v/>
      </c>
      <c r="B464" s="230" t="str">
        <f t="shared" si="159"/>
        <v/>
      </c>
      <c r="C464" s="230" t="str">
        <f t="shared" si="160"/>
        <v/>
      </c>
      <c r="D464" s="230" t="str">
        <f t="shared" si="163"/>
        <v/>
      </c>
      <c r="E464" s="230" t="str">
        <f t="shared" si="164"/>
        <v/>
      </c>
      <c r="F464" s="220" t="str">
        <f t="shared" si="165"/>
        <v/>
      </c>
      <c r="G464" s="227" t="str">
        <f t="shared" si="161"/>
        <v/>
      </c>
    </row>
    <row r="465" spans="1:7" x14ac:dyDescent="0.2">
      <c r="A465" s="230" t="str">
        <f t="shared" si="162"/>
        <v/>
      </c>
      <c r="B465" s="230" t="str">
        <f t="shared" si="159"/>
        <v/>
      </c>
      <c r="C465" s="230" t="str">
        <f t="shared" si="160"/>
        <v/>
      </c>
      <c r="D465" s="230" t="str">
        <f t="shared" si="163"/>
        <v/>
      </c>
      <c r="E465" s="230" t="str">
        <f t="shared" si="164"/>
        <v/>
      </c>
      <c r="F465" s="220" t="str">
        <f t="shared" si="165"/>
        <v/>
      </c>
      <c r="G465" s="227" t="str">
        <f t="shared" si="161"/>
        <v/>
      </c>
    </row>
    <row r="466" spans="1:7" x14ac:dyDescent="0.2">
      <c r="A466" s="230" t="str">
        <f t="shared" si="162"/>
        <v/>
      </c>
      <c r="B466" s="230" t="str">
        <f t="shared" si="159"/>
        <v/>
      </c>
      <c r="C466" s="230" t="str">
        <f t="shared" si="160"/>
        <v/>
      </c>
      <c r="D466" s="230" t="str">
        <f t="shared" si="163"/>
        <v/>
      </c>
      <c r="E466" s="230" t="str">
        <f t="shared" si="164"/>
        <v/>
      </c>
      <c r="F466" s="220" t="str">
        <f t="shared" si="165"/>
        <v/>
      </c>
      <c r="G466" s="227" t="str">
        <f t="shared" si="161"/>
        <v/>
      </c>
    </row>
    <row r="467" spans="1:7" x14ac:dyDescent="0.2">
      <c r="A467" s="230" t="str">
        <f t="shared" si="162"/>
        <v/>
      </c>
      <c r="B467" s="230" t="str">
        <f t="shared" si="159"/>
        <v/>
      </c>
      <c r="C467" s="230" t="str">
        <f t="shared" si="160"/>
        <v/>
      </c>
      <c r="D467" s="230" t="str">
        <f t="shared" si="163"/>
        <v/>
      </c>
      <c r="E467" s="230" t="str">
        <f t="shared" si="164"/>
        <v/>
      </c>
      <c r="F467" s="220" t="str">
        <f t="shared" si="165"/>
        <v/>
      </c>
      <c r="G467" s="227" t="str">
        <f t="shared" si="161"/>
        <v/>
      </c>
    </row>
    <row r="468" spans="1:7" x14ac:dyDescent="0.2">
      <c r="A468" s="230" t="str">
        <f t="shared" si="162"/>
        <v/>
      </c>
      <c r="B468" s="230" t="str">
        <f t="shared" si="159"/>
        <v/>
      </c>
      <c r="C468" s="230" t="str">
        <f t="shared" si="160"/>
        <v/>
      </c>
      <c r="D468" s="230" t="str">
        <f t="shared" si="163"/>
        <v/>
      </c>
      <c r="E468" s="230" t="str">
        <f t="shared" si="164"/>
        <v/>
      </c>
      <c r="F468" s="220" t="str">
        <f t="shared" si="165"/>
        <v/>
      </c>
      <c r="G468" s="227" t="str">
        <f t="shared" si="161"/>
        <v/>
      </c>
    </row>
    <row r="469" spans="1:7" x14ac:dyDescent="0.2">
      <c r="A469" s="230" t="str">
        <f t="shared" si="162"/>
        <v/>
      </c>
      <c r="B469" s="230" t="str">
        <f t="shared" si="159"/>
        <v/>
      </c>
      <c r="C469" s="230" t="str">
        <f t="shared" si="160"/>
        <v/>
      </c>
      <c r="D469" s="230" t="str">
        <f t="shared" si="163"/>
        <v/>
      </c>
      <c r="E469" s="230" t="str">
        <f t="shared" si="164"/>
        <v/>
      </c>
      <c r="F469" s="220" t="str">
        <f t="shared" si="165"/>
        <v/>
      </c>
      <c r="G469" s="227" t="str">
        <f t="shared" si="161"/>
        <v/>
      </c>
    </row>
    <row r="470" spans="1:7" x14ac:dyDescent="0.2">
      <c r="A470" s="230" t="str">
        <f t="shared" si="162"/>
        <v/>
      </c>
      <c r="B470" s="230" t="str">
        <f t="shared" si="159"/>
        <v/>
      </c>
      <c r="C470" s="230" t="str">
        <f t="shared" si="160"/>
        <v/>
      </c>
      <c r="D470" s="230" t="str">
        <f t="shared" si="163"/>
        <v/>
      </c>
      <c r="E470" s="230" t="str">
        <f t="shared" si="164"/>
        <v/>
      </c>
      <c r="F470" s="220" t="str">
        <f t="shared" si="165"/>
        <v/>
      </c>
      <c r="G470" s="227" t="str">
        <f t="shared" si="161"/>
        <v/>
      </c>
    </row>
    <row r="471" spans="1:7" x14ac:dyDescent="0.2">
      <c r="A471" s="230" t="str">
        <f t="shared" si="162"/>
        <v/>
      </c>
      <c r="B471" s="230" t="str">
        <f t="shared" si="159"/>
        <v/>
      </c>
      <c r="C471" s="230" t="str">
        <f t="shared" si="160"/>
        <v/>
      </c>
      <c r="D471" s="230" t="str">
        <f t="shared" si="163"/>
        <v/>
      </c>
      <c r="E471" s="230" t="str">
        <f t="shared" si="164"/>
        <v/>
      </c>
      <c r="F471" s="220" t="str">
        <f t="shared" si="165"/>
        <v/>
      </c>
      <c r="G471" s="227" t="str">
        <f t="shared" si="161"/>
        <v/>
      </c>
    </row>
    <row r="472" spans="1:7" x14ac:dyDescent="0.2">
      <c r="A472" s="230" t="str">
        <f t="shared" si="162"/>
        <v/>
      </c>
      <c r="B472" s="230" t="str">
        <f t="shared" si="159"/>
        <v/>
      </c>
      <c r="C472" s="230" t="str">
        <f t="shared" si="160"/>
        <v/>
      </c>
      <c r="D472" s="230" t="str">
        <f t="shared" si="163"/>
        <v/>
      </c>
      <c r="E472" s="230" t="str">
        <f t="shared" si="164"/>
        <v/>
      </c>
      <c r="F472" s="220" t="str">
        <f t="shared" si="165"/>
        <v/>
      </c>
      <c r="G472" s="227" t="str">
        <f t="shared" si="161"/>
        <v/>
      </c>
    </row>
    <row r="473" spans="1:7" x14ac:dyDescent="0.2">
      <c r="A473" s="230" t="str">
        <f t="shared" si="162"/>
        <v/>
      </c>
      <c r="B473" s="230" t="str">
        <f t="shared" si="159"/>
        <v/>
      </c>
      <c r="C473" s="230" t="str">
        <f t="shared" si="160"/>
        <v/>
      </c>
      <c r="D473" s="230" t="str">
        <f t="shared" si="163"/>
        <v/>
      </c>
      <c r="E473" s="230" t="str">
        <f t="shared" si="164"/>
        <v/>
      </c>
      <c r="F473" s="220" t="str">
        <f t="shared" si="165"/>
        <v/>
      </c>
      <c r="G473" s="227" t="str">
        <f t="shared" si="161"/>
        <v/>
      </c>
    </row>
    <row r="474" spans="1:7" x14ac:dyDescent="0.2">
      <c r="A474" s="230" t="str">
        <f t="shared" si="162"/>
        <v/>
      </c>
      <c r="B474" s="230" t="str">
        <f t="shared" si="159"/>
        <v/>
      </c>
      <c r="C474" s="230" t="str">
        <f t="shared" si="160"/>
        <v/>
      </c>
      <c r="D474" s="230" t="str">
        <f t="shared" si="163"/>
        <v/>
      </c>
      <c r="E474" s="230" t="str">
        <f t="shared" si="164"/>
        <v/>
      </c>
      <c r="F474" s="220" t="str">
        <f t="shared" si="165"/>
        <v/>
      </c>
      <c r="G474" s="227" t="str">
        <f t="shared" si="161"/>
        <v/>
      </c>
    </row>
    <row r="475" spans="1:7" x14ac:dyDescent="0.2">
      <c r="A475" s="230" t="str">
        <f t="shared" si="162"/>
        <v/>
      </c>
      <c r="B475" s="230" t="str">
        <f t="shared" si="159"/>
        <v/>
      </c>
      <c r="C475" s="230" t="str">
        <f t="shared" si="160"/>
        <v/>
      </c>
      <c r="D475" s="230" t="str">
        <f t="shared" si="163"/>
        <v/>
      </c>
      <c r="E475" s="230" t="str">
        <f t="shared" si="164"/>
        <v/>
      </c>
      <c r="F475" s="220" t="str">
        <f t="shared" si="165"/>
        <v/>
      </c>
      <c r="G475" s="227" t="str">
        <f t="shared" si="161"/>
        <v/>
      </c>
    </row>
    <row r="476" spans="1:7" x14ac:dyDescent="0.2">
      <c r="A476" s="230" t="str">
        <f t="shared" si="162"/>
        <v/>
      </c>
      <c r="B476" s="230" t="str">
        <f t="shared" si="159"/>
        <v/>
      </c>
      <c r="C476" s="230" t="str">
        <f t="shared" si="160"/>
        <v/>
      </c>
      <c r="D476" s="230" t="str">
        <f t="shared" si="163"/>
        <v/>
      </c>
      <c r="E476" s="230" t="str">
        <f t="shared" si="164"/>
        <v/>
      </c>
      <c r="F476" s="220" t="str">
        <f t="shared" si="165"/>
        <v/>
      </c>
      <c r="G476" s="227" t="str">
        <f t="shared" si="161"/>
        <v/>
      </c>
    </row>
    <row r="477" spans="1:7" x14ac:dyDescent="0.2">
      <c r="A477" s="230" t="str">
        <f t="shared" si="162"/>
        <v/>
      </c>
      <c r="B477" s="230" t="str">
        <f t="shared" si="159"/>
        <v/>
      </c>
      <c r="C477" s="230" t="str">
        <f t="shared" si="160"/>
        <v/>
      </c>
      <c r="D477" s="230" t="str">
        <f t="shared" si="163"/>
        <v/>
      </c>
      <c r="E477" s="230" t="str">
        <f t="shared" si="164"/>
        <v/>
      </c>
      <c r="F477" s="220" t="str">
        <f t="shared" si="165"/>
        <v/>
      </c>
      <c r="G477" s="227" t="str">
        <f t="shared" si="161"/>
        <v/>
      </c>
    </row>
    <row r="478" spans="1:7" x14ac:dyDescent="0.2">
      <c r="A478" s="230" t="str">
        <f t="shared" si="162"/>
        <v/>
      </c>
      <c r="B478" s="230" t="str">
        <f t="shared" si="159"/>
        <v/>
      </c>
      <c r="C478" s="230" t="str">
        <f t="shared" si="160"/>
        <v/>
      </c>
      <c r="D478" s="230" t="str">
        <f t="shared" si="163"/>
        <v/>
      </c>
      <c r="E478" s="230" t="str">
        <f t="shared" si="164"/>
        <v/>
      </c>
      <c r="F478" s="220" t="str">
        <f t="shared" si="165"/>
        <v/>
      </c>
      <c r="G478" s="227" t="str">
        <f t="shared" si="161"/>
        <v/>
      </c>
    </row>
    <row r="479" spans="1:7" x14ac:dyDescent="0.2">
      <c r="A479" s="230" t="str">
        <f t="shared" si="162"/>
        <v/>
      </c>
      <c r="B479" s="230" t="str">
        <f t="shared" si="159"/>
        <v/>
      </c>
      <c r="C479" s="230" t="str">
        <f t="shared" si="160"/>
        <v/>
      </c>
      <c r="D479" s="230" t="str">
        <f t="shared" si="163"/>
        <v/>
      </c>
      <c r="E479" s="230" t="str">
        <f t="shared" si="164"/>
        <v/>
      </c>
      <c r="F479" s="220" t="str">
        <f t="shared" si="165"/>
        <v/>
      </c>
      <c r="G479" s="227" t="str">
        <f t="shared" si="161"/>
        <v/>
      </c>
    </row>
    <row r="480" spans="1:7" x14ac:dyDescent="0.2">
      <c r="A480" s="230" t="str">
        <f t="shared" si="162"/>
        <v/>
      </c>
      <c r="B480" s="230" t="str">
        <f t="shared" si="159"/>
        <v/>
      </c>
      <c r="C480" s="230" t="str">
        <f t="shared" si="160"/>
        <v/>
      </c>
      <c r="D480" s="230" t="str">
        <f t="shared" si="163"/>
        <v/>
      </c>
      <c r="E480" s="230" t="str">
        <f t="shared" si="164"/>
        <v/>
      </c>
      <c r="F480" s="220" t="str">
        <f t="shared" si="165"/>
        <v/>
      </c>
      <c r="G480" s="227" t="str">
        <f t="shared" si="161"/>
        <v/>
      </c>
    </row>
    <row r="481" spans="1:7" x14ac:dyDescent="0.2">
      <c r="A481" s="230" t="str">
        <f t="shared" si="162"/>
        <v/>
      </c>
      <c r="B481" s="230" t="str">
        <f t="shared" si="159"/>
        <v/>
      </c>
      <c r="C481" s="230" t="str">
        <f t="shared" si="160"/>
        <v/>
      </c>
      <c r="D481" s="230" t="str">
        <f t="shared" si="163"/>
        <v/>
      </c>
      <c r="E481" s="230" t="str">
        <f t="shared" si="164"/>
        <v/>
      </c>
      <c r="F481" s="220" t="str">
        <f t="shared" si="165"/>
        <v/>
      </c>
      <c r="G481" s="227" t="str">
        <f t="shared" si="161"/>
        <v/>
      </c>
    </row>
    <row r="482" spans="1:7" x14ac:dyDescent="0.2">
      <c r="A482" s="230" t="str">
        <f t="shared" si="162"/>
        <v/>
      </c>
      <c r="B482" s="230" t="str">
        <f t="shared" si="159"/>
        <v/>
      </c>
      <c r="C482" s="230" t="str">
        <f t="shared" si="160"/>
        <v/>
      </c>
      <c r="D482" s="230" t="str">
        <f t="shared" si="163"/>
        <v/>
      </c>
      <c r="E482" s="230" t="str">
        <f t="shared" si="164"/>
        <v/>
      </c>
      <c r="F482" s="220" t="str">
        <f t="shared" si="165"/>
        <v/>
      </c>
      <c r="G482" s="227" t="str">
        <f t="shared" si="161"/>
        <v/>
      </c>
    </row>
    <row r="483" spans="1:7" x14ac:dyDescent="0.2">
      <c r="A483" s="230" t="str">
        <f t="shared" si="162"/>
        <v/>
      </c>
      <c r="B483" s="230" t="str">
        <f t="shared" si="159"/>
        <v/>
      </c>
      <c r="C483" s="230" t="str">
        <f t="shared" si="160"/>
        <v/>
      </c>
      <c r="D483" s="230" t="str">
        <f t="shared" si="163"/>
        <v/>
      </c>
      <c r="E483" s="230" t="str">
        <f t="shared" si="164"/>
        <v/>
      </c>
      <c r="F483" s="220" t="str">
        <f t="shared" si="165"/>
        <v/>
      </c>
      <c r="G483" s="227" t="str">
        <f t="shared" si="161"/>
        <v/>
      </c>
    </row>
    <row r="484" spans="1:7" x14ac:dyDescent="0.2">
      <c r="A484" s="230" t="str">
        <f t="shared" si="162"/>
        <v/>
      </c>
      <c r="B484" s="230" t="str">
        <f t="shared" si="159"/>
        <v/>
      </c>
      <c r="C484" s="230" t="str">
        <f t="shared" si="160"/>
        <v/>
      </c>
      <c r="D484" s="230" t="str">
        <f t="shared" si="163"/>
        <v/>
      </c>
      <c r="E484" s="230" t="str">
        <f t="shared" si="164"/>
        <v/>
      </c>
      <c r="F484" s="220" t="str">
        <f t="shared" si="165"/>
        <v/>
      </c>
      <c r="G484" s="227" t="str">
        <f t="shared" si="161"/>
        <v/>
      </c>
    </row>
    <row r="485" spans="1:7" x14ac:dyDescent="0.2">
      <c r="A485" s="230" t="str">
        <f t="shared" si="162"/>
        <v/>
      </c>
      <c r="B485" s="230" t="str">
        <f t="shared" si="159"/>
        <v/>
      </c>
      <c r="C485" s="230" t="str">
        <f t="shared" si="160"/>
        <v/>
      </c>
      <c r="D485" s="230" t="str">
        <f t="shared" si="163"/>
        <v/>
      </c>
      <c r="E485" s="230" t="str">
        <f t="shared" si="164"/>
        <v/>
      </c>
      <c r="F485" s="220" t="str">
        <f t="shared" si="165"/>
        <v/>
      </c>
      <c r="G485" s="227" t="str">
        <f t="shared" si="161"/>
        <v/>
      </c>
    </row>
    <row r="486" spans="1:7" x14ac:dyDescent="0.2">
      <c r="A486" s="230" t="str">
        <f t="shared" si="162"/>
        <v/>
      </c>
      <c r="B486" s="230" t="str">
        <f t="shared" si="159"/>
        <v/>
      </c>
      <c r="C486" s="230" t="str">
        <f t="shared" si="160"/>
        <v/>
      </c>
      <c r="D486" s="230" t="str">
        <f t="shared" si="163"/>
        <v/>
      </c>
      <c r="E486" s="230" t="str">
        <f t="shared" si="164"/>
        <v/>
      </c>
      <c r="F486" s="220" t="str">
        <f t="shared" si="165"/>
        <v/>
      </c>
      <c r="G486" s="227" t="str">
        <f t="shared" si="161"/>
        <v/>
      </c>
    </row>
    <row r="487" spans="1:7" x14ac:dyDescent="0.2">
      <c r="A487" s="230" t="str">
        <f t="shared" si="162"/>
        <v/>
      </c>
      <c r="B487" s="230" t="str">
        <f t="shared" si="159"/>
        <v/>
      </c>
      <c r="C487" s="230" t="str">
        <f t="shared" si="160"/>
        <v/>
      </c>
      <c r="D487" s="230" t="str">
        <f t="shared" si="163"/>
        <v/>
      </c>
      <c r="E487" s="230" t="str">
        <f t="shared" si="164"/>
        <v/>
      </c>
      <c r="F487" s="220" t="str">
        <f t="shared" si="165"/>
        <v/>
      </c>
      <c r="G487" s="227" t="str">
        <f t="shared" si="161"/>
        <v/>
      </c>
    </row>
    <row r="488" spans="1:7" x14ac:dyDescent="0.2">
      <c r="A488" s="230" t="str">
        <f t="shared" si="162"/>
        <v/>
      </c>
      <c r="B488" s="230" t="str">
        <f t="shared" si="159"/>
        <v/>
      </c>
      <c r="C488" s="230" t="str">
        <f t="shared" si="160"/>
        <v/>
      </c>
      <c r="D488" s="230" t="str">
        <f t="shared" si="163"/>
        <v/>
      </c>
      <c r="E488" s="230" t="str">
        <f t="shared" si="164"/>
        <v/>
      </c>
      <c r="F488" s="220" t="str">
        <f t="shared" si="165"/>
        <v/>
      </c>
      <c r="G488" s="227" t="str">
        <f t="shared" si="161"/>
        <v/>
      </c>
    </row>
    <row r="489" spans="1:7" x14ac:dyDescent="0.2">
      <c r="A489" s="230" t="str">
        <f t="shared" si="162"/>
        <v/>
      </c>
      <c r="B489" s="230" t="str">
        <f t="shared" si="159"/>
        <v/>
      </c>
      <c r="C489" s="230" t="str">
        <f t="shared" si="160"/>
        <v/>
      </c>
      <c r="D489" s="230" t="str">
        <f t="shared" si="163"/>
        <v/>
      </c>
      <c r="E489" s="230" t="str">
        <f t="shared" si="164"/>
        <v/>
      </c>
      <c r="F489" s="220" t="str">
        <f t="shared" si="165"/>
        <v/>
      </c>
      <c r="G489" s="227" t="str">
        <f t="shared" si="161"/>
        <v/>
      </c>
    </row>
    <row r="490" spans="1:7" x14ac:dyDescent="0.2">
      <c r="A490" s="230" t="str">
        <f t="shared" si="162"/>
        <v/>
      </c>
      <c r="B490" s="230" t="str">
        <f t="shared" si="159"/>
        <v/>
      </c>
      <c r="C490" s="230" t="str">
        <f t="shared" si="160"/>
        <v/>
      </c>
      <c r="D490" s="230" t="str">
        <f t="shared" si="163"/>
        <v/>
      </c>
      <c r="E490" s="230" t="str">
        <f t="shared" si="164"/>
        <v/>
      </c>
      <c r="F490" s="220" t="str">
        <f t="shared" si="165"/>
        <v/>
      </c>
      <c r="G490" s="227" t="str">
        <f t="shared" si="161"/>
        <v/>
      </c>
    </row>
    <row r="491" spans="1:7" x14ac:dyDescent="0.2">
      <c r="A491" s="230" t="str">
        <f t="shared" si="162"/>
        <v/>
      </c>
      <c r="B491" s="230" t="str">
        <f t="shared" si="159"/>
        <v/>
      </c>
      <c r="C491" s="230" t="str">
        <f t="shared" si="160"/>
        <v/>
      </c>
      <c r="D491" s="230" t="str">
        <f t="shared" si="163"/>
        <v/>
      </c>
      <c r="E491" s="230" t="str">
        <f t="shared" si="164"/>
        <v/>
      </c>
      <c r="F491" s="220" t="str">
        <f t="shared" si="165"/>
        <v/>
      </c>
      <c r="G491" s="227" t="str">
        <f t="shared" si="161"/>
        <v/>
      </c>
    </row>
    <row r="492" spans="1:7" x14ac:dyDescent="0.2">
      <c r="A492" s="230" t="str">
        <f t="shared" si="162"/>
        <v/>
      </c>
      <c r="B492" s="230" t="str">
        <f t="shared" si="159"/>
        <v/>
      </c>
      <c r="C492" s="230" t="str">
        <f t="shared" si="160"/>
        <v/>
      </c>
      <c r="D492" s="230" t="str">
        <f t="shared" si="163"/>
        <v/>
      </c>
      <c r="E492" s="230" t="str">
        <f t="shared" si="164"/>
        <v/>
      </c>
      <c r="F492" s="220" t="str">
        <f t="shared" si="165"/>
        <v/>
      </c>
      <c r="G492" s="227" t="str">
        <f t="shared" si="161"/>
        <v/>
      </c>
    </row>
    <row r="493" spans="1:7" x14ac:dyDescent="0.2">
      <c r="A493" s="230" t="str">
        <f t="shared" si="162"/>
        <v/>
      </c>
      <c r="B493" s="230" t="str">
        <f t="shared" si="159"/>
        <v/>
      </c>
      <c r="C493" s="230" t="str">
        <f t="shared" si="160"/>
        <v/>
      </c>
      <c r="D493" s="230" t="str">
        <f t="shared" si="163"/>
        <v/>
      </c>
      <c r="E493" s="230" t="str">
        <f t="shared" si="164"/>
        <v/>
      </c>
      <c r="F493" s="220" t="str">
        <f t="shared" si="165"/>
        <v/>
      </c>
      <c r="G493" s="227" t="str">
        <f t="shared" si="161"/>
        <v/>
      </c>
    </row>
    <row r="494" spans="1:7" x14ac:dyDescent="0.2">
      <c r="A494" s="230" t="str">
        <f t="shared" si="162"/>
        <v/>
      </c>
      <c r="B494" s="230" t="str">
        <f t="shared" si="159"/>
        <v/>
      </c>
      <c r="C494" s="230" t="str">
        <f t="shared" si="160"/>
        <v/>
      </c>
      <c r="D494" s="230" t="str">
        <f t="shared" si="163"/>
        <v/>
      </c>
      <c r="E494" s="230" t="str">
        <f t="shared" si="164"/>
        <v/>
      </c>
      <c r="F494" s="220" t="str">
        <f t="shared" si="165"/>
        <v/>
      </c>
      <c r="G494" s="227" t="str">
        <f t="shared" si="161"/>
        <v/>
      </c>
    </row>
    <row r="495" spans="1:7" x14ac:dyDescent="0.2">
      <c r="A495" s="230" t="str">
        <f t="shared" si="162"/>
        <v/>
      </c>
      <c r="B495" s="230" t="str">
        <f t="shared" si="159"/>
        <v/>
      </c>
      <c r="C495" s="230" t="str">
        <f t="shared" si="160"/>
        <v/>
      </c>
      <c r="D495" s="230" t="str">
        <f t="shared" si="163"/>
        <v/>
      </c>
      <c r="E495" s="230" t="str">
        <f t="shared" si="164"/>
        <v/>
      </c>
      <c r="F495" s="220" t="str">
        <f t="shared" si="165"/>
        <v/>
      </c>
      <c r="G495" s="227" t="str">
        <f t="shared" si="161"/>
        <v/>
      </c>
    </row>
    <row r="496" spans="1:7" x14ac:dyDescent="0.2">
      <c r="A496" s="230" t="str">
        <f t="shared" si="162"/>
        <v/>
      </c>
      <c r="B496" s="230" t="str">
        <f t="shared" si="159"/>
        <v/>
      </c>
      <c r="C496" s="230" t="str">
        <f t="shared" si="160"/>
        <v/>
      </c>
      <c r="D496" s="230" t="str">
        <f t="shared" si="163"/>
        <v/>
      </c>
      <c r="E496" s="230" t="str">
        <f t="shared" si="164"/>
        <v/>
      </c>
      <c r="F496" s="220" t="str">
        <f t="shared" si="165"/>
        <v/>
      </c>
      <c r="G496" s="227" t="str">
        <f t="shared" si="161"/>
        <v/>
      </c>
    </row>
    <row r="497" spans="1:7" x14ac:dyDescent="0.2">
      <c r="A497" s="230" t="str">
        <f t="shared" si="162"/>
        <v/>
      </c>
      <c r="B497" s="230" t="str">
        <f t="shared" si="159"/>
        <v/>
      </c>
      <c r="C497" s="230" t="str">
        <f t="shared" si="160"/>
        <v/>
      </c>
      <c r="D497" s="230" t="str">
        <f t="shared" si="163"/>
        <v/>
      </c>
      <c r="E497" s="230" t="str">
        <f t="shared" si="164"/>
        <v/>
      </c>
      <c r="F497" s="220" t="str">
        <f t="shared" si="165"/>
        <v/>
      </c>
      <c r="G497" s="227" t="str">
        <f t="shared" si="161"/>
        <v/>
      </c>
    </row>
    <row r="498" spans="1:7" x14ac:dyDescent="0.2">
      <c r="A498" s="230" t="str">
        <f t="shared" si="162"/>
        <v/>
      </c>
      <c r="B498" s="230" t="str">
        <f t="shared" si="159"/>
        <v/>
      </c>
      <c r="C498" s="230" t="str">
        <f t="shared" si="160"/>
        <v/>
      </c>
      <c r="D498" s="230" t="str">
        <f t="shared" si="163"/>
        <v/>
      </c>
      <c r="E498" s="230" t="str">
        <f t="shared" si="164"/>
        <v/>
      </c>
      <c r="F498" s="220" t="str">
        <f t="shared" si="165"/>
        <v/>
      </c>
      <c r="G498" s="227" t="str">
        <f t="shared" si="161"/>
        <v/>
      </c>
    </row>
    <row r="499" spans="1:7" x14ac:dyDescent="0.2">
      <c r="A499" s="230" t="str">
        <f t="shared" si="162"/>
        <v/>
      </c>
      <c r="B499" s="230" t="str">
        <f t="shared" si="159"/>
        <v/>
      </c>
      <c r="C499" s="230" t="str">
        <f t="shared" si="160"/>
        <v/>
      </c>
      <c r="D499" s="230" t="str">
        <f t="shared" si="163"/>
        <v/>
      </c>
      <c r="E499" s="230" t="str">
        <f t="shared" si="164"/>
        <v/>
      </c>
      <c r="F499" s="220" t="str">
        <f t="shared" si="165"/>
        <v/>
      </c>
      <c r="G499" s="227" t="str">
        <f t="shared" si="161"/>
        <v/>
      </c>
    </row>
    <row r="500" spans="1:7" x14ac:dyDescent="0.2">
      <c r="A500" s="230" t="str">
        <f t="shared" si="162"/>
        <v/>
      </c>
      <c r="B500" s="230" t="str">
        <f t="shared" si="159"/>
        <v/>
      </c>
      <c r="C500" s="230" t="str">
        <f t="shared" si="160"/>
        <v/>
      </c>
      <c r="D500" s="230" t="str">
        <f t="shared" si="163"/>
        <v/>
      </c>
      <c r="E500" s="230" t="str">
        <f t="shared" si="164"/>
        <v/>
      </c>
      <c r="F500" s="220" t="str">
        <f t="shared" si="165"/>
        <v/>
      </c>
      <c r="G500" s="227" t="str">
        <f t="shared" si="161"/>
        <v/>
      </c>
    </row>
    <row r="501" spans="1:7" x14ac:dyDescent="0.2">
      <c r="A501" s="230" t="str">
        <f t="shared" si="162"/>
        <v/>
      </c>
      <c r="B501" s="230" t="str">
        <f t="shared" si="159"/>
        <v/>
      </c>
      <c r="C501" s="230" t="str">
        <f t="shared" si="160"/>
        <v/>
      </c>
      <c r="D501" s="230" t="str">
        <f t="shared" si="163"/>
        <v/>
      </c>
      <c r="E501" s="230" t="str">
        <f t="shared" si="164"/>
        <v/>
      </c>
      <c r="F501" s="220" t="str">
        <f t="shared" si="165"/>
        <v/>
      </c>
      <c r="G501" s="227" t="str">
        <f t="shared" si="161"/>
        <v/>
      </c>
    </row>
    <row r="502" spans="1:7" x14ac:dyDescent="0.2">
      <c r="A502" s="230" t="str">
        <f t="shared" si="162"/>
        <v/>
      </c>
      <c r="B502" s="230" t="str">
        <f t="shared" si="159"/>
        <v/>
      </c>
      <c r="C502" s="230" t="str">
        <f t="shared" si="160"/>
        <v/>
      </c>
      <c r="D502" s="230" t="str">
        <f t="shared" si="163"/>
        <v/>
      </c>
      <c r="E502" s="230" t="str">
        <f t="shared" si="164"/>
        <v/>
      </c>
      <c r="F502" s="220" t="str">
        <f t="shared" si="165"/>
        <v/>
      </c>
      <c r="G502" s="227" t="str">
        <f t="shared" si="161"/>
        <v/>
      </c>
    </row>
    <row r="503" spans="1:7" x14ac:dyDescent="0.2">
      <c r="A503" s="230" t="str">
        <f t="shared" si="162"/>
        <v/>
      </c>
      <c r="B503" s="230" t="str">
        <f t="shared" ref="B503:B566" si="166">IF(ISNA(IF(A503&lt;&gt;"",VLOOKUP(A503,$B$32:$N$307,2,FALSE),"")),"",IF(A503&lt;&gt;"",VLOOKUP(A503,$B$32:$N$307,2,FALSE),""))</f>
        <v/>
      </c>
      <c r="C503" s="230" t="str">
        <f t="shared" ref="C503:C566" si="167">IF(D503="","",IF(OR(D503="DESCANSA",E503="DESCANSA"),0,1))</f>
        <v/>
      </c>
      <c r="D503" s="230" t="str">
        <f t="shared" si="163"/>
        <v/>
      </c>
      <c r="E503" s="230" t="str">
        <f t="shared" si="164"/>
        <v/>
      </c>
      <c r="F503" s="220" t="str">
        <f t="shared" si="165"/>
        <v/>
      </c>
      <c r="G503" s="227" t="str">
        <f t="shared" ref="G503:G566" si="168">IF(A503="","",1)</f>
        <v/>
      </c>
    </row>
    <row r="504" spans="1:7" x14ac:dyDescent="0.2">
      <c r="A504" s="230" t="str">
        <f t="shared" ref="A504:A567" si="169">IF(A503&gt;(MAX($B$32:$B$307)-1),"",A503+1)</f>
        <v/>
      </c>
      <c r="B504" s="230" t="str">
        <f t="shared" si="166"/>
        <v/>
      </c>
      <c r="C504" s="230" t="str">
        <f t="shared" si="167"/>
        <v/>
      </c>
      <c r="D504" s="230" t="str">
        <f t="shared" ref="D504:D567" si="170">IF(ISNA(IF(A504&lt;&gt;"",VLOOKUP(A504,$B$32:$N$307,3,FALSE),"")),"",IF(A504&lt;&gt;"",VLOOKUP(A504,$B$32:$N$307,3,FALSE),""))</f>
        <v/>
      </c>
      <c r="E504" s="230" t="str">
        <f t="shared" ref="E504:E567" si="171">IF(ISNA(IF(A504&lt;&gt;"",VLOOKUP(A504,$B$32:$N$307,4,FALSE),"")),"",IF(A504&lt;&gt;"",VLOOKUP(A504,$B$32:$N$307,4,FALSE),""))</f>
        <v/>
      </c>
      <c r="F504" s="220" t="str">
        <f t="shared" ref="F504:F567" si="172">IF(C504=1,MAX(F502:F503)+1,"")</f>
        <v/>
      </c>
      <c r="G504" s="227" t="str">
        <f t="shared" si="168"/>
        <v/>
      </c>
    </row>
    <row r="505" spans="1:7" x14ac:dyDescent="0.2">
      <c r="A505" s="230" t="str">
        <f t="shared" si="169"/>
        <v/>
      </c>
      <c r="B505" s="230" t="str">
        <f t="shared" si="166"/>
        <v/>
      </c>
      <c r="C505" s="230" t="str">
        <f t="shared" si="167"/>
        <v/>
      </c>
      <c r="D505" s="230" t="str">
        <f t="shared" si="170"/>
        <v/>
      </c>
      <c r="E505" s="230" t="str">
        <f t="shared" si="171"/>
        <v/>
      </c>
      <c r="F505" s="220" t="str">
        <f t="shared" si="172"/>
        <v/>
      </c>
      <c r="G505" s="227" t="str">
        <f t="shared" si="168"/>
        <v/>
      </c>
    </row>
    <row r="506" spans="1:7" x14ac:dyDescent="0.2">
      <c r="A506" s="230" t="str">
        <f t="shared" si="169"/>
        <v/>
      </c>
      <c r="B506" s="230" t="str">
        <f t="shared" si="166"/>
        <v/>
      </c>
      <c r="C506" s="230" t="str">
        <f t="shared" si="167"/>
        <v/>
      </c>
      <c r="D506" s="230" t="str">
        <f t="shared" si="170"/>
        <v/>
      </c>
      <c r="E506" s="230" t="str">
        <f t="shared" si="171"/>
        <v/>
      </c>
      <c r="F506" s="220" t="str">
        <f t="shared" si="172"/>
        <v/>
      </c>
      <c r="G506" s="227" t="str">
        <f t="shared" si="168"/>
        <v/>
      </c>
    </row>
    <row r="507" spans="1:7" x14ac:dyDescent="0.2">
      <c r="A507" s="230" t="str">
        <f t="shared" si="169"/>
        <v/>
      </c>
      <c r="B507" s="230" t="str">
        <f t="shared" si="166"/>
        <v/>
      </c>
      <c r="C507" s="230" t="str">
        <f t="shared" si="167"/>
        <v/>
      </c>
      <c r="D507" s="230" t="str">
        <f t="shared" si="170"/>
        <v/>
      </c>
      <c r="E507" s="230" t="str">
        <f t="shared" si="171"/>
        <v/>
      </c>
      <c r="F507" s="220" t="str">
        <f t="shared" si="172"/>
        <v/>
      </c>
      <c r="G507" s="227" t="str">
        <f t="shared" si="168"/>
        <v/>
      </c>
    </row>
    <row r="508" spans="1:7" x14ac:dyDescent="0.2">
      <c r="A508" s="230" t="str">
        <f t="shared" si="169"/>
        <v/>
      </c>
      <c r="B508" s="230" t="str">
        <f t="shared" si="166"/>
        <v/>
      </c>
      <c r="C508" s="230" t="str">
        <f t="shared" si="167"/>
        <v/>
      </c>
      <c r="D508" s="230" t="str">
        <f t="shared" si="170"/>
        <v/>
      </c>
      <c r="E508" s="230" t="str">
        <f t="shared" si="171"/>
        <v/>
      </c>
      <c r="F508" s="220" t="str">
        <f t="shared" si="172"/>
        <v/>
      </c>
      <c r="G508" s="227" t="str">
        <f t="shared" si="168"/>
        <v/>
      </c>
    </row>
    <row r="509" spans="1:7" x14ac:dyDescent="0.2">
      <c r="A509" s="230" t="str">
        <f t="shared" si="169"/>
        <v/>
      </c>
      <c r="B509" s="230" t="str">
        <f t="shared" si="166"/>
        <v/>
      </c>
      <c r="C509" s="230" t="str">
        <f t="shared" si="167"/>
        <v/>
      </c>
      <c r="D509" s="230" t="str">
        <f t="shared" si="170"/>
        <v/>
      </c>
      <c r="E509" s="230" t="str">
        <f t="shared" si="171"/>
        <v/>
      </c>
      <c r="F509" s="220" t="str">
        <f t="shared" si="172"/>
        <v/>
      </c>
      <c r="G509" s="227" t="str">
        <f t="shared" si="168"/>
        <v/>
      </c>
    </row>
    <row r="510" spans="1:7" x14ac:dyDescent="0.2">
      <c r="A510" s="230" t="str">
        <f t="shared" si="169"/>
        <v/>
      </c>
      <c r="B510" s="230" t="str">
        <f t="shared" si="166"/>
        <v/>
      </c>
      <c r="C510" s="230" t="str">
        <f t="shared" si="167"/>
        <v/>
      </c>
      <c r="D510" s="230" t="str">
        <f t="shared" si="170"/>
        <v/>
      </c>
      <c r="E510" s="230" t="str">
        <f t="shared" si="171"/>
        <v/>
      </c>
      <c r="F510" s="220" t="str">
        <f t="shared" si="172"/>
        <v/>
      </c>
      <c r="G510" s="227" t="str">
        <f t="shared" si="168"/>
        <v/>
      </c>
    </row>
    <row r="511" spans="1:7" x14ac:dyDescent="0.2">
      <c r="A511" s="230" t="str">
        <f t="shared" si="169"/>
        <v/>
      </c>
      <c r="B511" s="230" t="str">
        <f t="shared" si="166"/>
        <v/>
      </c>
      <c r="C511" s="230" t="str">
        <f t="shared" si="167"/>
        <v/>
      </c>
      <c r="D511" s="230" t="str">
        <f t="shared" si="170"/>
        <v/>
      </c>
      <c r="E511" s="230" t="str">
        <f t="shared" si="171"/>
        <v/>
      </c>
      <c r="F511" s="220" t="str">
        <f t="shared" si="172"/>
        <v/>
      </c>
      <c r="G511" s="227" t="str">
        <f t="shared" si="168"/>
        <v/>
      </c>
    </row>
    <row r="512" spans="1:7" x14ac:dyDescent="0.2">
      <c r="A512" s="230" t="str">
        <f t="shared" si="169"/>
        <v/>
      </c>
      <c r="B512" s="230" t="str">
        <f t="shared" si="166"/>
        <v/>
      </c>
      <c r="C512" s="230" t="str">
        <f t="shared" si="167"/>
        <v/>
      </c>
      <c r="D512" s="230" t="str">
        <f t="shared" si="170"/>
        <v/>
      </c>
      <c r="E512" s="230" t="str">
        <f t="shared" si="171"/>
        <v/>
      </c>
      <c r="F512" s="220" t="str">
        <f t="shared" si="172"/>
        <v/>
      </c>
      <c r="G512" s="227" t="str">
        <f t="shared" si="168"/>
        <v/>
      </c>
    </row>
    <row r="513" spans="1:7" x14ac:dyDescent="0.2">
      <c r="A513" s="230" t="str">
        <f t="shared" si="169"/>
        <v/>
      </c>
      <c r="B513" s="230" t="str">
        <f t="shared" si="166"/>
        <v/>
      </c>
      <c r="C513" s="230" t="str">
        <f t="shared" si="167"/>
        <v/>
      </c>
      <c r="D513" s="230" t="str">
        <f t="shared" si="170"/>
        <v/>
      </c>
      <c r="E513" s="230" t="str">
        <f t="shared" si="171"/>
        <v/>
      </c>
      <c r="F513" s="220" t="str">
        <f t="shared" si="172"/>
        <v/>
      </c>
      <c r="G513" s="227" t="str">
        <f t="shared" si="168"/>
        <v/>
      </c>
    </row>
    <row r="514" spans="1:7" x14ac:dyDescent="0.2">
      <c r="A514" s="230" t="str">
        <f t="shared" si="169"/>
        <v/>
      </c>
      <c r="B514" s="230" t="str">
        <f t="shared" si="166"/>
        <v/>
      </c>
      <c r="C514" s="230" t="str">
        <f t="shared" si="167"/>
        <v/>
      </c>
      <c r="D514" s="230" t="str">
        <f t="shared" si="170"/>
        <v/>
      </c>
      <c r="E514" s="230" t="str">
        <f t="shared" si="171"/>
        <v/>
      </c>
      <c r="F514" s="220" t="str">
        <f t="shared" si="172"/>
        <v/>
      </c>
      <c r="G514" s="227" t="str">
        <f t="shared" si="168"/>
        <v/>
      </c>
    </row>
    <row r="515" spans="1:7" x14ac:dyDescent="0.2">
      <c r="A515" s="230" t="str">
        <f t="shared" si="169"/>
        <v/>
      </c>
      <c r="B515" s="230" t="str">
        <f t="shared" si="166"/>
        <v/>
      </c>
      <c r="C515" s="230" t="str">
        <f t="shared" si="167"/>
        <v/>
      </c>
      <c r="D515" s="230" t="str">
        <f t="shared" si="170"/>
        <v/>
      </c>
      <c r="E515" s="230" t="str">
        <f t="shared" si="171"/>
        <v/>
      </c>
      <c r="F515" s="220" t="str">
        <f t="shared" si="172"/>
        <v/>
      </c>
      <c r="G515" s="227" t="str">
        <f t="shared" si="168"/>
        <v/>
      </c>
    </row>
    <row r="516" spans="1:7" x14ac:dyDescent="0.2">
      <c r="A516" s="230" t="str">
        <f t="shared" si="169"/>
        <v/>
      </c>
      <c r="B516" s="230" t="str">
        <f t="shared" si="166"/>
        <v/>
      </c>
      <c r="C516" s="230" t="str">
        <f t="shared" si="167"/>
        <v/>
      </c>
      <c r="D516" s="230" t="str">
        <f t="shared" si="170"/>
        <v/>
      </c>
      <c r="E516" s="230" t="str">
        <f t="shared" si="171"/>
        <v/>
      </c>
      <c r="F516" s="220" t="str">
        <f t="shared" si="172"/>
        <v/>
      </c>
      <c r="G516" s="227" t="str">
        <f t="shared" si="168"/>
        <v/>
      </c>
    </row>
    <row r="517" spans="1:7" x14ac:dyDescent="0.2">
      <c r="A517" s="230" t="str">
        <f t="shared" si="169"/>
        <v/>
      </c>
      <c r="B517" s="230" t="str">
        <f t="shared" si="166"/>
        <v/>
      </c>
      <c r="C517" s="230" t="str">
        <f t="shared" si="167"/>
        <v/>
      </c>
      <c r="D517" s="230" t="str">
        <f t="shared" si="170"/>
        <v/>
      </c>
      <c r="E517" s="230" t="str">
        <f t="shared" si="171"/>
        <v/>
      </c>
      <c r="F517" s="220" t="str">
        <f t="shared" si="172"/>
        <v/>
      </c>
      <c r="G517" s="227" t="str">
        <f t="shared" si="168"/>
        <v/>
      </c>
    </row>
    <row r="518" spans="1:7" x14ac:dyDescent="0.2">
      <c r="A518" s="230" t="str">
        <f t="shared" si="169"/>
        <v/>
      </c>
      <c r="B518" s="230" t="str">
        <f t="shared" si="166"/>
        <v/>
      </c>
      <c r="C518" s="230" t="str">
        <f t="shared" si="167"/>
        <v/>
      </c>
      <c r="D518" s="230" t="str">
        <f t="shared" si="170"/>
        <v/>
      </c>
      <c r="E518" s="230" t="str">
        <f t="shared" si="171"/>
        <v/>
      </c>
      <c r="F518" s="220" t="str">
        <f t="shared" si="172"/>
        <v/>
      </c>
      <c r="G518" s="227" t="str">
        <f t="shared" si="168"/>
        <v/>
      </c>
    </row>
    <row r="519" spans="1:7" x14ac:dyDescent="0.2">
      <c r="A519" s="230" t="str">
        <f t="shared" si="169"/>
        <v/>
      </c>
      <c r="B519" s="230" t="str">
        <f t="shared" si="166"/>
        <v/>
      </c>
      <c r="C519" s="230" t="str">
        <f t="shared" si="167"/>
        <v/>
      </c>
      <c r="D519" s="230" t="str">
        <f t="shared" si="170"/>
        <v/>
      </c>
      <c r="E519" s="230" t="str">
        <f t="shared" si="171"/>
        <v/>
      </c>
      <c r="F519" s="220" t="str">
        <f t="shared" si="172"/>
        <v/>
      </c>
      <c r="G519" s="227" t="str">
        <f t="shared" si="168"/>
        <v/>
      </c>
    </row>
    <row r="520" spans="1:7" x14ac:dyDescent="0.2">
      <c r="A520" s="230" t="str">
        <f t="shared" si="169"/>
        <v/>
      </c>
      <c r="B520" s="230" t="str">
        <f t="shared" si="166"/>
        <v/>
      </c>
      <c r="C520" s="230" t="str">
        <f t="shared" si="167"/>
        <v/>
      </c>
      <c r="D520" s="230" t="str">
        <f t="shared" si="170"/>
        <v/>
      </c>
      <c r="E520" s="230" t="str">
        <f t="shared" si="171"/>
        <v/>
      </c>
      <c r="F520" s="220" t="str">
        <f t="shared" si="172"/>
        <v/>
      </c>
      <c r="G520" s="227" t="str">
        <f t="shared" si="168"/>
        <v/>
      </c>
    </row>
    <row r="521" spans="1:7" x14ac:dyDescent="0.2">
      <c r="A521" s="230" t="str">
        <f t="shared" si="169"/>
        <v/>
      </c>
      <c r="B521" s="230" t="str">
        <f t="shared" si="166"/>
        <v/>
      </c>
      <c r="C521" s="230" t="str">
        <f t="shared" si="167"/>
        <v/>
      </c>
      <c r="D521" s="230" t="str">
        <f t="shared" si="170"/>
        <v/>
      </c>
      <c r="E521" s="230" t="str">
        <f t="shared" si="171"/>
        <v/>
      </c>
      <c r="F521" s="220" t="str">
        <f t="shared" si="172"/>
        <v/>
      </c>
      <c r="G521" s="227" t="str">
        <f t="shared" si="168"/>
        <v/>
      </c>
    </row>
    <row r="522" spans="1:7" x14ac:dyDescent="0.2">
      <c r="A522" s="230" t="str">
        <f t="shared" si="169"/>
        <v/>
      </c>
      <c r="B522" s="230" t="str">
        <f t="shared" si="166"/>
        <v/>
      </c>
      <c r="C522" s="230" t="str">
        <f t="shared" si="167"/>
        <v/>
      </c>
      <c r="D522" s="230" t="str">
        <f t="shared" si="170"/>
        <v/>
      </c>
      <c r="E522" s="230" t="str">
        <f t="shared" si="171"/>
        <v/>
      </c>
      <c r="F522" s="220" t="str">
        <f t="shared" si="172"/>
        <v/>
      </c>
      <c r="G522" s="227" t="str">
        <f t="shared" si="168"/>
        <v/>
      </c>
    </row>
    <row r="523" spans="1:7" x14ac:dyDescent="0.2">
      <c r="A523" s="230" t="str">
        <f t="shared" si="169"/>
        <v/>
      </c>
      <c r="B523" s="230" t="str">
        <f t="shared" si="166"/>
        <v/>
      </c>
      <c r="C523" s="230" t="str">
        <f t="shared" si="167"/>
        <v/>
      </c>
      <c r="D523" s="230" t="str">
        <f t="shared" si="170"/>
        <v/>
      </c>
      <c r="E523" s="230" t="str">
        <f t="shared" si="171"/>
        <v/>
      </c>
      <c r="F523" s="220" t="str">
        <f t="shared" si="172"/>
        <v/>
      </c>
      <c r="G523" s="227" t="str">
        <f t="shared" si="168"/>
        <v/>
      </c>
    </row>
    <row r="524" spans="1:7" x14ac:dyDescent="0.2">
      <c r="A524" s="230" t="str">
        <f t="shared" si="169"/>
        <v/>
      </c>
      <c r="B524" s="230" t="str">
        <f t="shared" si="166"/>
        <v/>
      </c>
      <c r="C524" s="230" t="str">
        <f t="shared" si="167"/>
        <v/>
      </c>
      <c r="D524" s="230" t="str">
        <f t="shared" si="170"/>
        <v/>
      </c>
      <c r="E524" s="230" t="str">
        <f t="shared" si="171"/>
        <v/>
      </c>
      <c r="F524" s="220" t="str">
        <f t="shared" si="172"/>
        <v/>
      </c>
      <c r="G524" s="227" t="str">
        <f t="shared" si="168"/>
        <v/>
      </c>
    </row>
    <row r="525" spans="1:7" x14ac:dyDescent="0.2">
      <c r="A525" s="230" t="str">
        <f t="shared" si="169"/>
        <v/>
      </c>
      <c r="B525" s="230" t="str">
        <f t="shared" si="166"/>
        <v/>
      </c>
      <c r="C525" s="230" t="str">
        <f t="shared" si="167"/>
        <v/>
      </c>
      <c r="D525" s="230" t="str">
        <f t="shared" si="170"/>
        <v/>
      </c>
      <c r="E525" s="230" t="str">
        <f t="shared" si="171"/>
        <v/>
      </c>
      <c r="F525" s="220" t="str">
        <f t="shared" si="172"/>
        <v/>
      </c>
      <c r="G525" s="227" t="str">
        <f t="shared" si="168"/>
        <v/>
      </c>
    </row>
    <row r="526" spans="1:7" x14ac:dyDescent="0.2">
      <c r="A526" s="230" t="str">
        <f t="shared" si="169"/>
        <v/>
      </c>
      <c r="B526" s="230" t="str">
        <f t="shared" si="166"/>
        <v/>
      </c>
      <c r="C526" s="230" t="str">
        <f t="shared" si="167"/>
        <v/>
      </c>
      <c r="D526" s="230" t="str">
        <f t="shared" si="170"/>
        <v/>
      </c>
      <c r="E526" s="230" t="str">
        <f t="shared" si="171"/>
        <v/>
      </c>
      <c r="F526" s="220" t="str">
        <f t="shared" si="172"/>
        <v/>
      </c>
      <c r="G526" s="227" t="str">
        <f t="shared" si="168"/>
        <v/>
      </c>
    </row>
    <row r="527" spans="1:7" x14ac:dyDescent="0.2">
      <c r="A527" s="230" t="str">
        <f t="shared" si="169"/>
        <v/>
      </c>
      <c r="B527" s="230" t="str">
        <f t="shared" si="166"/>
        <v/>
      </c>
      <c r="C527" s="230" t="str">
        <f t="shared" si="167"/>
        <v/>
      </c>
      <c r="D527" s="230" t="str">
        <f t="shared" si="170"/>
        <v/>
      </c>
      <c r="E527" s="230" t="str">
        <f t="shared" si="171"/>
        <v/>
      </c>
      <c r="F527" s="220" t="str">
        <f t="shared" si="172"/>
        <v/>
      </c>
      <c r="G527" s="227" t="str">
        <f t="shared" si="168"/>
        <v/>
      </c>
    </row>
    <row r="528" spans="1:7" x14ac:dyDescent="0.2">
      <c r="A528" s="230" t="str">
        <f t="shared" si="169"/>
        <v/>
      </c>
      <c r="B528" s="230" t="str">
        <f t="shared" si="166"/>
        <v/>
      </c>
      <c r="C528" s="230" t="str">
        <f t="shared" si="167"/>
        <v/>
      </c>
      <c r="D528" s="230" t="str">
        <f t="shared" si="170"/>
        <v/>
      </c>
      <c r="E528" s="230" t="str">
        <f t="shared" si="171"/>
        <v/>
      </c>
      <c r="F528" s="220" t="str">
        <f t="shared" si="172"/>
        <v/>
      </c>
      <c r="G528" s="227" t="str">
        <f t="shared" si="168"/>
        <v/>
      </c>
    </row>
    <row r="529" spans="1:7" x14ac:dyDescent="0.2">
      <c r="A529" s="230" t="str">
        <f t="shared" si="169"/>
        <v/>
      </c>
      <c r="B529" s="230" t="str">
        <f t="shared" si="166"/>
        <v/>
      </c>
      <c r="C529" s="230" t="str">
        <f t="shared" si="167"/>
        <v/>
      </c>
      <c r="D529" s="230" t="str">
        <f t="shared" si="170"/>
        <v/>
      </c>
      <c r="E529" s="230" t="str">
        <f t="shared" si="171"/>
        <v/>
      </c>
      <c r="F529" s="220" t="str">
        <f t="shared" si="172"/>
        <v/>
      </c>
      <c r="G529" s="227" t="str">
        <f t="shared" si="168"/>
        <v/>
      </c>
    </row>
    <row r="530" spans="1:7" x14ac:dyDescent="0.2">
      <c r="A530" s="230" t="str">
        <f t="shared" si="169"/>
        <v/>
      </c>
      <c r="B530" s="230" t="str">
        <f t="shared" si="166"/>
        <v/>
      </c>
      <c r="C530" s="230" t="str">
        <f t="shared" si="167"/>
        <v/>
      </c>
      <c r="D530" s="230" t="str">
        <f t="shared" si="170"/>
        <v/>
      </c>
      <c r="E530" s="230" t="str">
        <f t="shared" si="171"/>
        <v/>
      </c>
      <c r="F530" s="220" t="str">
        <f t="shared" si="172"/>
        <v/>
      </c>
      <c r="G530" s="227" t="str">
        <f t="shared" si="168"/>
        <v/>
      </c>
    </row>
    <row r="531" spans="1:7" x14ac:dyDescent="0.2">
      <c r="A531" s="230" t="str">
        <f t="shared" si="169"/>
        <v/>
      </c>
      <c r="B531" s="230" t="str">
        <f t="shared" si="166"/>
        <v/>
      </c>
      <c r="C531" s="230" t="str">
        <f t="shared" si="167"/>
        <v/>
      </c>
      <c r="D531" s="230" t="str">
        <f t="shared" si="170"/>
        <v/>
      </c>
      <c r="E531" s="230" t="str">
        <f t="shared" si="171"/>
        <v/>
      </c>
      <c r="F531" s="220" t="str">
        <f t="shared" si="172"/>
        <v/>
      </c>
      <c r="G531" s="227" t="str">
        <f t="shared" si="168"/>
        <v/>
      </c>
    </row>
    <row r="532" spans="1:7" x14ac:dyDescent="0.2">
      <c r="A532" s="230" t="str">
        <f t="shared" si="169"/>
        <v/>
      </c>
      <c r="B532" s="230" t="str">
        <f t="shared" si="166"/>
        <v/>
      </c>
      <c r="C532" s="230" t="str">
        <f t="shared" si="167"/>
        <v/>
      </c>
      <c r="D532" s="230" t="str">
        <f t="shared" si="170"/>
        <v/>
      </c>
      <c r="E532" s="230" t="str">
        <f t="shared" si="171"/>
        <v/>
      </c>
      <c r="F532" s="220" t="str">
        <f t="shared" si="172"/>
        <v/>
      </c>
      <c r="G532" s="227" t="str">
        <f t="shared" si="168"/>
        <v/>
      </c>
    </row>
    <row r="533" spans="1:7" x14ac:dyDescent="0.2">
      <c r="A533" s="230" t="str">
        <f t="shared" si="169"/>
        <v/>
      </c>
      <c r="B533" s="230" t="str">
        <f t="shared" si="166"/>
        <v/>
      </c>
      <c r="C533" s="230" t="str">
        <f t="shared" si="167"/>
        <v/>
      </c>
      <c r="D533" s="230" t="str">
        <f t="shared" si="170"/>
        <v/>
      </c>
      <c r="E533" s="230" t="str">
        <f t="shared" si="171"/>
        <v/>
      </c>
      <c r="F533" s="220" t="str">
        <f t="shared" si="172"/>
        <v/>
      </c>
      <c r="G533" s="227" t="str">
        <f t="shared" si="168"/>
        <v/>
      </c>
    </row>
    <row r="534" spans="1:7" x14ac:dyDescent="0.2">
      <c r="A534" s="230" t="str">
        <f t="shared" si="169"/>
        <v/>
      </c>
      <c r="B534" s="230" t="str">
        <f t="shared" si="166"/>
        <v/>
      </c>
      <c r="C534" s="230" t="str">
        <f t="shared" si="167"/>
        <v/>
      </c>
      <c r="D534" s="230" t="str">
        <f t="shared" si="170"/>
        <v/>
      </c>
      <c r="E534" s="230" t="str">
        <f t="shared" si="171"/>
        <v/>
      </c>
      <c r="F534" s="220" t="str">
        <f t="shared" si="172"/>
        <v/>
      </c>
      <c r="G534" s="227" t="str">
        <f t="shared" si="168"/>
        <v/>
      </c>
    </row>
    <row r="535" spans="1:7" x14ac:dyDescent="0.2">
      <c r="A535" s="230" t="str">
        <f t="shared" si="169"/>
        <v/>
      </c>
      <c r="B535" s="230" t="str">
        <f t="shared" si="166"/>
        <v/>
      </c>
      <c r="C535" s="230" t="str">
        <f t="shared" si="167"/>
        <v/>
      </c>
      <c r="D535" s="230" t="str">
        <f t="shared" si="170"/>
        <v/>
      </c>
      <c r="E535" s="230" t="str">
        <f t="shared" si="171"/>
        <v/>
      </c>
      <c r="F535" s="220" t="str">
        <f t="shared" si="172"/>
        <v/>
      </c>
      <c r="G535" s="227" t="str">
        <f t="shared" si="168"/>
        <v/>
      </c>
    </row>
    <row r="536" spans="1:7" x14ac:dyDescent="0.2">
      <c r="A536" s="230" t="str">
        <f t="shared" si="169"/>
        <v/>
      </c>
      <c r="B536" s="230" t="str">
        <f t="shared" si="166"/>
        <v/>
      </c>
      <c r="C536" s="230" t="str">
        <f t="shared" si="167"/>
        <v/>
      </c>
      <c r="D536" s="230" t="str">
        <f t="shared" si="170"/>
        <v/>
      </c>
      <c r="E536" s="230" t="str">
        <f t="shared" si="171"/>
        <v/>
      </c>
      <c r="F536" s="220" t="str">
        <f t="shared" si="172"/>
        <v/>
      </c>
      <c r="G536" s="227" t="str">
        <f t="shared" si="168"/>
        <v/>
      </c>
    </row>
    <row r="537" spans="1:7" x14ac:dyDescent="0.2">
      <c r="A537" s="230" t="str">
        <f t="shared" si="169"/>
        <v/>
      </c>
      <c r="B537" s="230" t="str">
        <f t="shared" si="166"/>
        <v/>
      </c>
      <c r="C537" s="230" t="str">
        <f t="shared" si="167"/>
        <v/>
      </c>
      <c r="D537" s="230" t="str">
        <f t="shared" si="170"/>
        <v/>
      </c>
      <c r="E537" s="230" t="str">
        <f t="shared" si="171"/>
        <v/>
      </c>
      <c r="F537" s="220" t="str">
        <f t="shared" si="172"/>
        <v/>
      </c>
      <c r="G537" s="227" t="str">
        <f t="shared" si="168"/>
        <v/>
      </c>
    </row>
    <row r="538" spans="1:7" x14ac:dyDescent="0.2">
      <c r="A538" s="230" t="str">
        <f t="shared" si="169"/>
        <v/>
      </c>
      <c r="B538" s="230" t="str">
        <f t="shared" si="166"/>
        <v/>
      </c>
      <c r="C538" s="230" t="str">
        <f t="shared" si="167"/>
        <v/>
      </c>
      <c r="D538" s="230" t="str">
        <f t="shared" si="170"/>
        <v/>
      </c>
      <c r="E538" s="230" t="str">
        <f t="shared" si="171"/>
        <v/>
      </c>
      <c r="F538" s="220" t="str">
        <f t="shared" si="172"/>
        <v/>
      </c>
      <c r="G538" s="227" t="str">
        <f t="shared" si="168"/>
        <v/>
      </c>
    </row>
    <row r="539" spans="1:7" x14ac:dyDescent="0.2">
      <c r="A539" s="230" t="str">
        <f t="shared" si="169"/>
        <v/>
      </c>
      <c r="B539" s="230" t="str">
        <f t="shared" si="166"/>
        <v/>
      </c>
      <c r="C539" s="230" t="str">
        <f t="shared" si="167"/>
        <v/>
      </c>
      <c r="D539" s="230" t="str">
        <f t="shared" si="170"/>
        <v/>
      </c>
      <c r="E539" s="230" t="str">
        <f t="shared" si="171"/>
        <v/>
      </c>
      <c r="F539" s="220" t="str">
        <f t="shared" si="172"/>
        <v/>
      </c>
      <c r="G539" s="227" t="str">
        <f t="shared" si="168"/>
        <v/>
      </c>
    </row>
    <row r="540" spans="1:7" x14ac:dyDescent="0.2">
      <c r="A540" s="230" t="str">
        <f t="shared" si="169"/>
        <v/>
      </c>
      <c r="B540" s="230" t="str">
        <f t="shared" si="166"/>
        <v/>
      </c>
      <c r="C540" s="230" t="str">
        <f t="shared" si="167"/>
        <v/>
      </c>
      <c r="D540" s="230" t="str">
        <f t="shared" si="170"/>
        <v/>
      </c>
      <c r="E540" s="230" t="str">
        <f t="shared" si="171"/>
        <v/>
      </c>
      <c r="F540" s="220" t="str">
        <f t="shared" si="172"/>
        <v/>
      </c>
      <c r="G540" s="227" t="str">
        <f t="shared" si="168"/>
        <v/>
      </c>
    </row>
    <row r="541" spans="1:7" x14ac:dyDescent="0.2">
      <c r="A541" s="230" t="str">
        <f t="shared" si="169"/>
        <v/>
      </c>
      <c r="B541" s="230" t="str">
        <f t="shared" si="166"/>
        <v/>
      </c>
      <c r="C541" s="230" t="str">
        <f t="shared" si="167"/>
        <v/>
      </c>
      <c r="D541" s="230" t="str">
        <f t="shared" si="170"/>
        <v/>
      </c>
      <c r="E541" s="230" t="str">
        <f t="shared" si="171"/>
        <v/>
      </c>
      <c r="F541" s="220" t="str">
        <f t="shared" si="172"/>
        <v/>
      </c>
      <c r="G541" s="227" t="str">
        <f t="shared" si="168"/>
        <v/>
      </c>
    </row>
    <row r="542" spans="1:7" x14ac:dyDescent="0.2">
      <c r="A542" s="230" t="str">
        <f t="shared" si="169"/>
        <v/>
      </c>
      <c r="B542" s="230" t="str">
        <f t="shared" si="166"/>
        <v/>
      </c>
      <c r="C542" s="230" t="str">
        <f t="shared" si="167"/>
        <v/>
      </c>
      <c r="D542" s="230" t="str">
        <f t="shared" si="170"/>
        <v/>
      </c>
      <c r="E542" s="230" t="str">
        <f t="shared" si="171"/>
        <v/>
      </c>
      <c r="F542" s="220" t="str">
        <f t="shared" si="172"/>
        <v/>
      </c>
      <c r="G542" s="227" t="str">
        <f t="shared" si="168"/>
        <v/>
      </c>
    </row>
    <row r="543" spans="1:7" x14ac:dyDescent="0.2">
      <c r="A543" s="230" t="str">
        <f t="shared" si="169"/>
        <v/>
      </c>
      <c r="B543" s="230" t="str">
        <f t="shared" si="166"/>
        <v/>
      </c>
      <c r="C543" s="230" t="str">
        <f t="shared" si="167"/>
        <v/>
      </c>
      <c r="D543" s="230" t="str">
        <f t="shared" si="170"/>
        <v/>
      </c>
      <c r="E543" s="230" t="str">
        <f t="shared" si="171"/>
        <v/>
      </c>
      <c r="F543" s="220" t="str">
        <f t="shared" si="172"/>
        <v/>
      </c>
      <c r="G543" s="227" t="str">
        <f t="shared" si="168"/>
        <v/>
      </c>
    </row>
    <row r="544" spans="1:7" x14ac:dyDescent="0.2">
      <c r="A544" s="230" t="str">
        <f t="shared" si="169"/>
        <v/>
      </c>
      <c r="B544" s="230" t="str">
        <f t="shared" si="166"/>
        <v/>
      </c>
      <c r="C544" s="230" t="str">
        <f t="shared" si="167"/>
        <v/>
      </c>
      <c r="D544" s="230" t="str">
        <f t="shared" si="170"/>
        <v/>
      </c>
      <c r="E544" s="230" t="str">
        <f t="shared" si="171"/>
        <v/>
      </c>
      <c r="F544" s="220" t="str">
        <f t="shared" si="172"/>
        <v/>
      </c>
      <c r="G544" s="227" t="str">
        <f t="shared" si="168"/>
        <v/>
      </c>
    </row>
    <row r="545" spans="1:7" x14ac:dyDescent="0.2">
      <c r="A545" s="230" t="str">
        <f t="shared" si="169"/>
        <v/>
      </c>
      <c r="B545" s="230" t="str">
        <f t="shared" si="166"/>
        <v/>
      </c>
      <c r="C545" s="230" t="str">
        <f t="shared" si="167"/>
        <v/>
      </c>
      <c r="D545" s="230" t="str">
        <f t="shared" si="170"/>
        <v/>
      </c>
      <c r="E545" s="230" t="str">
        <f t="shared" si="171"/>
        <v/>
      </c>
      <c r="F545" s="220" t="str">
        <f t="shared" si="172"/>
        <v/>
      </c>
      <c r="G545" s="227" t="str">
        <f t="shared" si="168"/>
        <v/>
      </c>
    </row>
    <row r="546" spans="1:7" x14ac:dyDescent="0.2">
      <c r="A546" s="230" t="str">
        <f t="shared" si="169"/>
        <v/>
      </c>
      <c r="B546" s="230" t="str">
        <f t="shared" si="166"/>
        <v/>
      </c>
      <c r="C546" s="230" t="str">
        <f t="shared" si="167"/>
        <v/>
      </c>
      <c r="D546" s="230" t="str">
        <f t="shared" si="170"/>
        <v/>
      </c>
      <c r="E546" s="230" t="str">
        <f t="shared" si="171"/>
        <v/>
      </c>
      <c r="F546" s="220" t="str">
        <f t="shared" si="172"/>
        <v/>
      </c>
      <c r="G546" s="227" t="str">
        <f t="shared" si="168"/>
        <v/>
      </c>
    </row>
    <row r="547" spans="1:7" x14ac:dyDescent="0.2">
      <c r="A547" s="230" t="str">
        <f t="shared" si="169"/>
        <v/>
      </c>
      <c r="B547" s="230" t="str">
        <f t="shared" si="166"/>
        <v/>
      </c>
      <c r="C547" s="230" t="str">
        <f t="shared" si="167"/>
        <v/>
      </c>
      <c r="D547" s="230" t="str">
        <f t="shared" si="170"/>
        <v/>
      </c>
      <c r="E547" s="230" t="str">
        <f t="shared" si="171"/>
        <v/>
      </c>
      <c r="F547" s="220" t="str">
        <f t="shared" si="172"/>
        <v/>
      </c>
      <c r="G547" s="227" t="str">
        <f t="shared" si="168"/>
        <v/>
      </c>
    </row>
    <row r="548" spans="1:7" x14ac:dyDescent="0.2">
      <c r="A548" s="230" t="str">
        <f t="shared" si="169"/>
        <v/>
      </c>
      <c r="B548" s="230" t="str">
        <f t="shared" si="166"/>
        <v/>
      </c>
      <c r="C548" s="230" t="str">
        <f t="shared" si="167"/>
        <v/>
      </c>
      <c r="D548" s="230" t="str">
        <f t="shared" si="170"/>
        <v/>
      </c>
      <c r="E548" s="230" t="str">
        <f t="shared" si="171"/>
        <v/>
      </c>
      <c r="F548" s="220" t="str">
        <f t="shared" si="172"/>
        <v/>
      </c>
      <c r="G548" s="227" t="str">
        <f t="shared" si="168"/>
        <v/>
      </c>
    </row>
    <row r="549" spans="1:7" x14ac:dyDescent="0.2">
      <c r="A549" s="230" t="str">
        <f t="shared" si="169"/>
        <v/>
      </c>
      <c r="B549" s="230" t="str">
        <f t="shared" si="166"/>
        <v/>
      </c>
      <c r="C549" s="230" t="str">
        <f t="shared" si="167"/>
        <v/>
      </c>
      <c r="D549" s="230" t="str">
        <f t="shared" si="170"/>
        <v/>
      </c>
      <c r="E549" s="230" t="str">
        <f t="shared" si="171"/>
        <v/>
      </c>
      <c r="F549" s="220" t="str">
        <f t="shared" si="172"/>
        <v/>
      </c>
      <c r="G549" s="227" t="str">
        <f t="shared" si="168"/>
        <v/>
      </c>
    </row>
    <row r="550" spans="1:7" x14ac:dyDescent="0.2">
      <c r="A550" s="230" t="str">
        <f t="shared" si="169"/>
        <v/>
      </c>
      <c r="B550" s="230" t="str">
        <f t="shared" si="166"/>
        <v/>
      </c>
      <c r="C550" s="230" t="str">
        <f t="shared" si="167"/>
        <v/>
      </c>
      <c r="D550" s="230" t="str">
        <f t="shared" si="170"/>
        <v/>
      </c>
      <c r="E550" s="230" t="str">
        <f t="shared" si="171"/>
        <v/>
      </c>
      <c r="F550" s="220" t="str">
        <f t="shared" si="172"/>
        <v/>
      </c>
      <c r="G550" s="227" t="str">
        <f t="shared" si="168"/>
        <v/>
      </c>
    </row>
    <row r="551" spans="1:7" x14ac:dyDescent="0.2">
      <c r="A551" s="230" t="str">
        <f t="shared" si="169"/>
        <v/>
      </c>
      <c r="B551" s="230" t="str">
        <f t="shared" si="166"/>
        <v/>
      </c>
      <c r="C551" s="230" t="str">
        <f t="shared" si="167"/>
        <v/>
      </c>
      <c r="D551" s="230" t="str">
        <f t="shared" si="170"/>
        <v/>
      </c>
      <c r="E551" s="230" t="str">
        <f t="shared" si="171"/>
        <v/>
      </c>
      <c r="F551" s="220" t="str">
        <f t="shared" si="172"/>
        <v/>
      </c>
      <c r="G551" s="227" t="str">
        <f t="shared" si="168"/>
        <v/>
      </c>
    </row>
    <row r="552" spans="1:7" x14ac:dyDescent="0.2">
      <c r="A552" s="230" t="str">
        <f t="shared" si="169"/>
        <v/>
      </c>
      <c r="B552" s="230" t="str">
        <f t="shared" si="166"/>
        <v/>
      </c>
      <c r="C552" s="230" t="str">
        <f t="shared" si="167"/>
        <v/>
      </c>
      <c r="D552" s="230" t="str">
        <f t="shared" si="170"/>
        <v/>
      </c>
      <c r="E552" s="230" t="str">
        <f t="shared" si="171"/>
        <v/>
      </c>
      <c r="F552" s="220" t="str">
        <f t="shared" si="172"/>
        <v/>
      </c>
      <c r="G552" s="227" t="str">
        <f t="shared" si="168"/>
        <v/>
      </c>
    </row>
    <row r="553" spans="1:7" x14ac:dyDescent="0.2">
      <c r="A553" s="230" t="str">
        <f t="shared" si="169"/>
        <v/>
      </c>
      <c r="B553" s="230" t="str">
        <f t="shared" si="166"/>
        <v/>
      </c>
      <c r="C553" s="230" t="str">
        <f t="shared" si="167"/>
        <v/>
      </c>
      <c r="D553" s="230" t="str">
        <f t="shared" si="170"/>
        <v/>
      </c>
      <c r="E553" s="230" t="str">
        <f t="shared" si="171"/>
        <v/>
      </c>
      <c r="F553" s="220" t="str">
        <f t="shared" si="172"/>
        <v/>
      </c>
      <c r="G553" s="227" t="str">
        <f t="shared" si="168"/>
        <v/>
      </c>
    </row>
    <row r="554" spans="1:7" x14ac:dyDescent="0.2">
      <c r="A554" s="230" t="str">
        <f t="shared" si="169"/>
        <v/>
      </c>
      <c r="B554" s="230" t="str">
        <f t="shared" si="166"/>
        <v/>
      </c>
      <c r="C554" s="230" t="str">
        <f t="shared" si="167"/>
        <v/>
      </c>
      <c r="D554" s="230" t="str">
        <f t="shared" si="170"/>
        <v/>
      </c>
      <c r="E554" s="230" t="str">
        <f t="shared" si="171"/>
        <v/>
      </c>
      <c r="F554" s="220" t="str">
        <f t="shared" si="172"/>
        <v/>
      </c>
      <c r="G554" s="227" t="str">
        <f t="shared" si="168"/>
        <v/>
      </c>
    </row>
    <row r="555" spans="1:7" x14ac:dyDescent="0.2">
      <c r="A555" s="230" t="str">
        <f t="shared" si="169"/>
        <v/>
      </c>
      <c r="B555" s="230" t="str">
        <f t="shared" si="166"/>
        <v/>
      </c>
      <c r="C555" s="230" t="str">
        <f t="shared" si="167"/>
        <v/>
      </c>
      <c r="D555" s="230" t="str">
        <f t="shared" si="170"/>
        <v/>
      </c>
      <c r="E555" s="230" t="str">
        <f t="shared" si="171"/>
        <v/>
      </c>
      <c r="F555" s="220" t="str">
        <f t="shared" si="172"/>
        <v/>
      </c>
      <c r="G555" s="227" t="str">
        <f t="shared" si="168"/>
        <v/>
      </c>
    </row>
    <row r="556" spans="1:7" x14ac:dyDescent="0.2">
      <c r="A556" s="230" t="str">
        <f t="shared" si="169"/>
        <v/>
      </c>
      <c r="B556" s="230" t="str">
        <f t="shared" si="166"/>
        <v/>
      </c>
      <c r="C556" s="230" t="str">
        <f t="shared" si="167"/>
        <v/>
      </c>
      <c r="D556" s="230" t="str">
        <f t="shared" si="170"/>
        <v/>
      </c>
      <c r="E556" s="230" t="str">
        <f t="shared" si="171"/>
        <v/>
      </c>
      <c r="F556" s="220" t="str">
        <f t="shared" si="172"/>
        <v/>
      </c>
      <c r="G556" s="227" t="str">
        <f t="shared" si="168"/>
        <v/>
      </c>
    </row>
    <row r="557" spans="1:7" x14ac:dyDescent="0.2">
      <c r="A557" s="230" t="str">
        <f t="shared" si="169"/>
        <v/>
      </c>
      <c r="B557" s="230" t="str">
        <f t="shared" si="166"/>
        <v/>
      </c>
      <c r="C557" s="230" t="str">
        <f t="shared" si="167"/>
        <v/>
      </c>
      <c r="D557" s="230" t="str">
        <f t="shared" si="170"/>
        <v/>
      </c>
      <c r="E557" s="230" t="str">
        <f t="shared" si="171"/>
        <v/>
      </c>
      <c r="F557" s="220" t="str">
        <f t="shared" si="172"/>
        <v/>
      </c>
      <c r="G557" s="227" t="str">
        <f t="shared" si="168"/>
        <v/>
      </c>
    </row>
    <row r="558" spans="1:7" x14ac:dyDescent="0.2">
      <c r="A558" s="230" t="str">
        <f t="shared" si="169"/>
        <v/>
      </c>
      <c r="B558" s="230" t="str">
        <f t="shared" si="166"/>
        <v/>
      </c>
      <c r="C558" s="230" t="str">
        <f t="shared" si="167"/>
        <v/>
      </c>
      <c r="D558" s="230" t="str">
        <f t="shared" si="170"/>
        <v/>
      </c>
      <c r="E558" s="230" t="str">
        <f t="shared" si="171"/>
        <v/>
      </c>
      <c r="F558" s="220" t="str">
        <f t="shared" si="172"/>
        <v/>
      </c>
      <c r="G558" s="227" t="str">
        <f t="shared" si="168"/>
        <v/>
      </c>
    </row>
    <row r="559" spans="1:7" x14ac:dyDescent="0.2">
      <c r="A559" s="230" t="str">
        <f t="shared" si="169"/>
        <v/>
      </c>
      <c r="B559" s="230" t="str">
        <f t="shared" si="166"/>
        <v/>
      </c>
      <c r="C559" s="230" t="str">
        <f t="shared" si="167"/>
        <v/>
      </c>
      <c r="D559" s="230" t="str">
        <f t="shared" si="170"/>
        <v/>
      </c>
      <c r="E559" s="230" t="str">
        <f t="shared" si="171"/>
        <v/>
      </c>
      <c r="F559" s="220" t="str">
        <f t="shared" si="172"/>
        <v/>
      </c>
      <c r="G559" s="227" t="str">
        <f t="shared" si="168"/>
        <v/>
      </c>
    </row>
    <row r="560" spans="1:7" x14ac:dyDescent="0.2">
      <c r="A560" s="230" t="str">
        <f t="shared" si="169"/>
        <v/>
      </c>
      <c r="B560" s="230" t="str">
        <f t="shared" si="166"/>
        <v/>
      </c>
      <c r="C560" s="230" t="str">
        <f t="shared" si="167"/>
        <v/>
      </c>
      <c r="D560" s="230" t="str">
        <f t="shared" si="170"/>
        <v/>
      </c>
      <c r="E560" s="230" t="str">
        <f t="shared" si="171"/>
        <v/>
      </c>
      <c r="F560" s="220" t="str">
        <f t="shared" si="172"/>
        <v/>
      </c>
      <c r="G560" s="227" t="str">
        <f t="shared" si="168"/>
        <v/>
      </c>
    </row>
    <row r="561" spans="1:7" x14ac:dyDescent="0.2">
      <c r="A561" s="230" t="str">
        <f t="shared" si="169"/>
        <v/>
      </c>
      <c r="B561" s="230" t="str">
        <f t="shared" si="166"/>
        <v/>
      </c>
      <c r="C561" s="230" t="str">
        <f t="shared" si="167"/>
        <v/>
      </c>
      <c r="D561" s="230" t="str">
        <f t="shared" si="170"/>
        <v/>
      </c>
      <c r="E561" s="230" t="str">
        <f t="shared" si="171"/>
        <v/>
      </c>
      <c r="F561" s="220" t="str">
        <f t="shared" si="172"/>
        <v/>
      </c>
      <c r="G561" s="227" t="str">
        <f t="shared" si="168"/>
        <v/>
      </c>
    </row>
    <row r="562" spans="1:7" x14ac:dyDescent="0.2">
      <c r="A562" s="230" t="str">
        <f t="shared" si="169"/>
        <v/>
      </c>
      <c r="B562" s="230" t="str">
        <f t="shared" si="166"/>
        <v/>
      </c>
      <c r="C562" s="230" t="str">
        <f t="shared" si="167"/>
        <v/>
      </c>
      <c r="D562" s="230" t="str">
        <f t="shared" si="170"/>
        <v/>
      </c>
      <c r="E562" s="230" t="str">
        <f t="shared" si="171"/>
        <v/>
      </c>
      <c r="F562" s="220" t="str">
        <f t="shared" si="172"/>
        <v/>
      </c>
      <c r="G562" s="227" t="str">
        <f t="shared" si="168"/>
        <v/>
      </c>
    </row>
    <row r="563" spans="1:7" x14ac:dyDescent="0.2">
      <c r="A563" s="230" t="str">
        <f t="shared" si="169"/>
        <v/>
      </c>
      <c r="B563" s="230" t="str">
        <f t="shared" si="166"/>
        <v/>
      </c>
      <c r="C563" s="230" t="str">
        <f t="shared" si="167"/>
        <v/>
      </c>
      <c r="D563" s="230" t="str">
        <f t="shared" si="170"/>
        <v/>
      </c>
      <c r="E563" s="230" t="str">
        <f t="shared" si="171"/>
        <v/>
      </c>
      <c r="F563" s="220" t="str">
        <f t="shared" si="172"/>
        <v/>
      </c>
      <c r="G563" s="227" t="str">
        <f t="shared" si="168"/>
        <v/>
      </c>
    </row>
    <row r="564" spans="1:7" x14ac:dyDescent="0.2">
      <c r="A564" s="230" t="str">
        <f t="shared" si="169"/>
        <v/>
      </c>
      <c r="B564" s="230" t="str">
        <f t="shared" si="166"/>
        <v/>
      </c>
      <c r="C564" s="230" t="str">
        <f t="shared" si="167"/>
        <v/>
      </c>
      <c r="D564" s="230" t="str">
        <f t="shared" si="170"/>
        <v/>
      </c>
      <c r="E564" s="230" t="str">
        <f t="shared" si="171"/>
        <v/>
      </c>
      <c r="F564" s="220" t="str">
        <f t="shared" si="172"/>
        <v/>
      </c>
      <c r="G564" s="227" t="str">
        <f t="shared" si="168"/>
        <v/>
      </c>
    </row>
    <row r="565" spans="1:7" x14ac:dyDescent="0.2">
      <c r="A565" s="230" t="str">
        <f t="shared" si="169"/>
        <v/>
      </c>
      <c r="B565" s="230" t="str">
        <f t="shared" si="166"/>
        <v/>
      </c>
      <c r="C565" s="230" t="str">
        <f t="shared" si="167"/>
        <v/>
      </c>
      <c r="D565" s="230" t="str">
        <f t="shared" si="170"/>
        <v/>
      </c>
      <c r="E565" s="230" t="str">
        <f t="shared" si="171"/>
        <v/>
      </c>
      <c r="F565" s="220" t="str">
        <f t="shared" si="172"/>
        <v/>
      </c>
      <c r="G565" s="227" t="str">
        <f t="shared" si="168"/>
        <v/>
      </c>
    </row>
    <row r="566" spans="1:7" x14ac:dyDescent="0.2">
      <c r="A566" s="230" t="str">
        <f t="shared" si="169"/>
        <v/>
      </c>
      <c r="B566" s="230" t="str">
        <f t="shared" si="166"/>
        <v/>
      </c>
      <c r="C566" s="230" t="str">
        <f t="shared" si="167"/>
        <v/>
      </c>
      <c r="D566" s="230" t="str">
        <f t="shared" si="170"/>
        <v/>
      </c>
      <c r="E566" s="230" t="str">
        <f t="shared" si="171"/>
        <v/>
      </c>
      <c r="F566" s="220" t="str">
        <f t="shared" si="172"/>
        <v/>
      </c>
      <c r="G566" s="227" t="str">
        <f t="shared" si="168"/>
        <v/>
      </c>
    </row>
    <row r="567" spans="1:7" x14ac:dyDescent="0.2">
      <c r="A567" s="230" t="str">
        <f t="shared" si="169"/>
        <v/>
      </c>
      <c r="B567" s="230" t="str">
        <f t="shared" ref="B567:B586" si="173">IF(ISNA(IF(A567&lt;&gt;"",VLOOKUP(A567,$B$32:$N$307,2,FALSE),"")),"",IF(A567&lt;&gt;"",VLOOKUP(A567,$B$32:$N$307,2,FALSE),""))</f>
        <v/>
      </c>
      <c r="C567" s="230" t="str">
        <f t="shared" ref="C567:C586" si="174">IF(D567="","",IF(OR(D567="DESCANSA",E567="DESCANSA"),0,1))</f>
        <v/>
      </c>
      <c r="D567" s="230" t="str">
        <f t="shared" si="170"/>
        <v/>
      </c>
      <c r="E567" s="230" t="str">
        <f t="shared" si="171"/>
        <v/>
      </c>
      <c r="F567" s="220" t="str">
        <f t="shared" si="172"/>
        <v/>
      </c>
      <c r="G567" s="227" t="str">
        <f t="shared" ref="G567:G586" si="175">IF(A567="","",1)</f>
        <v/>
      </c>
    </row>
    <row r="568" spans="1:7" x14ac:dyDescent="0.2">
      <c r="A568" s="230" t="str">
        <f t="shared" ref="A568:A586" si="176">IF(A567&gt;(MAX($B$32:$B$307)-1),"",A567+1)</f>
        <v/>
      </c>
      <c r="B568" s="230" t="str">
        <f t="shared" si="173"/>
        <v/>
      </c>
      <c r="C568" s="230" t="str">
        <f t="shared" si="174"/>
        <v/>
      </c>
      <c r="D568" s="230" t="str">
        <f t="shared" ref="D568:D586" si="177">IF(ISNA(IF(A568&lt;&gt;"",VLOOKUP(A568,$B$32:$N$307,3,FALSE),"")),"",IF(A568&lt;&gt;"",VLOOKUP(A568,$B$32:$N$307,3,FALSE),""))</f>
        <v/>
      </c>
      <c r="E568" s="230" t="str">
        <f t="shared" ref="E568:E586" si="178">IF(ISNA(IF(A568&lt;&gt;"",VLOOKUP(A568,$B$32:$N$307,4,FALSE),"")),"",IF(A568&lt;&gt;"",VLOOKUP(A568,$B$32:$N$307,4,FALSE),""))</f>
        <v/>
      </c>
      <c r="F568" s="220" t="str">
        <f t="shared" ref="F568:F586" si="179">IF(C568=1,MAX(F566:F567)+1,"")</f>
        <v/>
      </c>
      <c r="G568" s="227" t="str">
        <f t="shared" si="175"/>
        <v/>
      </c>
    </row>
    <row r="569" spans="1:7" x14ac:dyDescent="0.2">
      <c r="A569" s="230" t="str">
        <f t="shared" si="176"/>
        <v/>
      </c>
      <c r="B569" s="230" t="str">
        <f t="shared" si="173"/>
        <v/>
      </c>
      <c r="C569" s="230" t="str">
        <f t="shared" si="174"/>
        <v/>
      </c>
      <c r="D569" s="230" t="str">
        <f t="shared" si="177"/>
        <v/>
      </c>
      <c r="E569" s="230" t="str">
        <f t="shared" si="178"/>
        <v/>
      </c>
      <c r="F569" s="220" t="str">
        <f t="shared" si="179"/>
        <v/>
      </c>
      <c r="G569" s="227" t="str">
        <f t="shared" si="175"/>
        <v/>
      </c>
    </row>
    <row r="570" spans="1:7" x14ac:dyDescent="0.2">
      <c r="A570" s="230" t="str">
        <f t="shared" si="176"/>
        <v/>
      </c>
      <c r="B570" s="230" t="str">
        <f t="shared" si="173"/>
        <v/>
      </c>
      <c r="C570" s="230" t="str">
        <f t="shared" si="174"/>
        <v/>
      </c>
      <c r="D570" s="230" t="str">
        <f t="shared" si="177"/>
        <v/>
      </c>
      <c r="E570" s="230" t="str">
        <f t="shared" si="178"/>
        <v/>
      </c>
      <c r="F570" s="220" t="str">
        <f t="shared" si="179"/>
        <v/>
      </c>
      <c r="G570" s="227" t="str">
        <f t="shared" si="175"/>
        <v/>
      </c>
    </row>
    <row r="571" spans="1:7" x14ac:dyDescent="0.2">
      <c r="A571" s="230" t="str">
        <f t="shared" si="176"/>
        <v/>
      </c>
      <c r="B571" s="230" t="str">
        <f t="shared" si="173"/>
        <v/>
      </c>
      <c r="C571" s="230" t="str">
        <f t="shared" si="174"/>
        <v/>
      </c>
      <c r="D571" s="230" t="str">
        <f t="shared" si="177"/>
        <v/>
      </c>
      <c r="E571" s="230" t="str">
        <f t="shared" si="178"/>
        <v/>
      </c>
      <c r="F571" s="220" t="str">
        <f t="shared" si="179"/>
        <v/>
      </c>
      <c r="G571" s="227" t="str">
        <f t="shared" si="175"/>
        <v/>
      </c>
    </row>
    <row r="572" spans="1:7" x14ac:dyDescent="0.2">
      <c r="A572" s="230" t="str">
        <f t="shared" si="176"/>
        <v/>
      </c>
      <c r="B572" s="230" t="str">
        <f t="shared" si="173"/>
        <v/>
      </c>
      <c r="C572" s="230" t="str">
        <f t="shared" si="174"/>
        <v/>
      </c>
      <c r="D572" s="230" t="str">
        <f t="shared" si="177"/>
        <v/>
      </c>
      <c r="E572" s="230" t="str">
        <f t="shared" si="178"/>
        <v/>
      </c>
      <c r="F572" s="220" t="str">
        <f t="shared" si="179"/>
        <v/>
      </c>
      <c r="G572" s="227" t="str">
        <f t="shared" si="175"/>
        <v/>
      </c>
    </row>
    <row r="573" spans="1:7" x14ac:dyDescent="0.2">
      <c r="A573" s="230" t="str">
        <f t="shared" si="176"/>
        <v/>
      </c>
      <c r="B573" s="230" t="str">
        <f t="shared" si="173"/>
        <v/>
      </c>
      <c r="C573" s="230" t="str">
        <f t="shared" si="174"/>
        <v/>
      </c>
      <c r="D573" s="230" t="str">
        <f t="shared" si="177"/>
        <v/>
      </c>
      <c r="E573" s="230" t="str">
        <f t="shared" si="178"/>
        <v/>
      </c>
      <c r="F573" s="220" t="str">
        <f t="shared" si="179"/>
        <v/>
      </c>
      <c r="G573" s="227" t="str">
        <f t="shared" si="175"/>
        <v/>
      </c>
    </row>
    <row r="574" spans="1:7" x14ac:dyDescent="0.2">
      <c r="A574" s="230" t="str">
        <f t="shared" si="176"/>
        <v/>
      </c>
      <c r="B574" s="230" t="str">
        <f t="shared" si="173"/>
        <v/>
      </c>
      <c r="C574" s="230" t="str">
        <f t="shared" si="174"/>
        <v/>
      </c>
      <c r="D574" s="230" t="str">
        <f t="shared" si="177"/>
        <v/>
      </c>
      <c r="E574" s="230" t="str">
        <f t="shared" si="178"/>
        <v/>
      </c>
      <c r="F574" s="220" t="str">
        <f t="shared" si="179"/>
        <v/>
      </c>
      <c r="G574" s="227" t="str">
        <f t="shared" si="175"/>
        <v/>
      </c>
    </row>
    <row r="575" spans="1:7" x14ac:dyDescent="0.2">
      <c r="A575" s="230" t="str">
        <f t="shared" si="176"/>
        <v/>
      </c>
      <c r="B575" s="230" t="str">
        <f t="shared" si="173"/>
        <v/>
      </c>
      <c r="C575" s="230" t="str">
        <f t="shared" si="174"/>
        <v/>
      </c>
      <c r="D575" s="230" t="str">
        <f t="shared" si="177"/>
        <v/>
      </c>
      <c r="E575" s="230" t="str">
        <f t="shared" si="178"/>
        <v/>
      </c>
      <c r="F575" s="220" t="str">
        <f t="shared" si="179"/>
        <v/>
      </c>
      <c r="G575" s="227" t="str">
        <f t="shared" si="175"/>
        <v/>
      </c>
    </row>
    <row r="576" spans="1:7" x14ac:dyDescent="0.2">
      <c r="A576" s="230" t="str">
        <f t="shared" si="176"/>
        <v/>
      </c>
      <c r="B576" s="230" t="str">
        <f t="shared" si="173"/>
        <v/>
      </c>
      <c r="C576" s="230" t="str">
        <f t="shared" si="174"/>
        <v/>
      </c>
      <c r="D576" s="230" t="str">
        <f t="shared" si="177"/>
        <v/>
      </c>
      <c r="E576" s="230" t="str">
        <f t="shared" si="178"/>
        <v/>
      </c>
      <c r="F576" s="220" t="str">
        <f t="shared" si="179"/>
        <v/>
      </c>
      <c r="G576" s="227" t="str">
        <f t="shared" si="175"/>
        <v/>
      </c>
    </row>
    <row r="577" spans="1:7" x14ac:dyDescent="0.2">
      <c r="A577" s="230" t="str">
        <f t="shared" si="176"/>
        <v/>
      </c>
      <c r="B577" s="230" t="str">
        <f t="shared" si="173"/>
        <v/>
      </c>
      <c r="C577" s="230" t="str">
        <f t="shared" si="174"/>
        <v/>
      </c>
      <c r="D577" s="230" t="str">
        <f t="shared" si="177"/>
        <v/>
      </c>
      <c r="E577" s="230" t="str">
        <f t="shared" si="178"/>
        <v/>
      </c>
      <c r="F577" s="220" t="str">
        <f t="shared" si="179"/>
        <v/>
      </c>
      <c r="G577" s="227" t="str">
        <f t="shared" si="175"/>
        <v/>
      </c>
    </row>
    <row r="578" spans="1:7" x14ac:dyDescent="0.2">
      <c r="A578" s="230" t="str">
        <f t="shared" si="176"/>
        <v/>
      </c>
      <c r="B578" s="230" t="str">
        <f t="shared" si="173"/>
        <v/>
      </c>
      <c r="C578" s="230" t="str">
        <f t="shared" si="174"/>
        <v/>
      </c>
      <c r="D578" s="230" t="str">
        <f t="shared" si="177"/>
        <v/>
      </c>
      <c r="E578" s="230" t="str">
        <f t="shared" si="178"/>
        <v/>
      </c>
      <c r="F578" s="220" t="str">
        <f t="shared" si="179"/>
        <v/>
      </c>
      <c r="G578" s="227" t="str">
        <f t="shared" si="175"/>
        <v/>
      </c>
    </row>
    <row r="579" spans="1:7" x14ac:dyDescent="0.2">
      <c r="A579" s="230" t="str">
        <f t="shared" si="176"/>
        <v/>
      </c>
      <c r="B579" s="230" t="str">
        <f t="shared" si="173"/>
        <v/>
      </c>
      <c r="C579" s="230" t="str">
        <f t="shared" si="174"/>
        <v/>
      </c>
      <c r="D579" s="230" t="str">
        <f t="shared" si="177"/>
        <v/>
      </c>
      <c r="E579" s="230" t="str">
        <f t="shared" si="178"/>
        <v/>
      </c>
      <c r="F579" s="220" t="str">
        <f t="shared" si="179"/>
        <v/>
      </c>
      <c r="G579" s="227" t="str">
        <f t="shared" si="175"/>
        <v/>
      </c>
    </row>
    <row r="580" spans="1:7" x14ac:dyDescent="0.2">
      <c r="A580" s="230" t="str">
        <f t="shared" si="176"/>
        <v/>
      </c>
      <c r="B580" s="230" t="str">
        <f t="shared" si="173"/>
        <v/>
      </c>
      <c r="C580" s="230" t="str">
        <f t="shared" si="174"/>
        <v/>
      </c>
      <c r="D580" s="230" t="str">
        <f t="shared" si="177"/>
        <v/>
      </c>
      <c r="E580" s="230" t="str">
        <f t="shared" si="178"/>
        <v/>
      </c>
      <c r="F580" s="220" t="str">
        <f t="shared" si="179"/>
        <v/>
      </c>
      <c r="G580" s="227" t="str">
        <f t="shared" si="175"/>
        <v/>
      </c>
    </row>
    <row r="581" spans="1:7" x14ac:dyDescent="0.2">
      <c r="A581" s="230" t="str">
        <f t="shared" si="176"/>
        <v/>
      </c>
      <c r="B581" s="230" t="str">
        <f t="shared" si="173"/>
        <v/>
      </c>
      <c r="C581" s="230" t="str">
        <f t="shared" si="174"/>
        <v/>
      </c>
      <c r="D581" s="230" t="str">
        <f t="shared" si="177"/>
        <v/>
      </c>
      <c r="E581" s="230" t="str">
        <f t="shared" si="178"/>
        <v/>
      </c>
      <c r="F581" s="220" t="str">
        <f t="shared" si="179"/>
        <v/>
      </c>
      <c r="G581" s="227" t="str">
        <f t="shared" si="175"/>
        <v/>
      </c>
    </row>
    <row r="582" spans="1:7" x14ac:dyDescent="0.2">
      <c r="A582" s="230" t="str">
        <f t="shared" si="176"/>
        <v/>
      </c>
      <c r="B582" s="230" t="str">
        <f t="shared" si="173"/>
        <v/>
      </c>
      <c r="C582" s="230" t="str">
        <f t="shared" si="174"/>
        <v/>
      </c>
      <c r="D582" s="230" t="str">
        <f t="shared" si="177"/>
        <v/>
      </c>
      <c r="E582" s="230" t="str">
        <f t="shared" si="178"/>
        <v/>
      </c>
      <c r="F582" s="220" t="str">
        <f t="shared" si="179"/>
        <v/>
      </c>
      <c r="G582" s="227" t="str">
        <f t="shared" si="175"/>
        <v/>
      </c>
    </row>
    <row r="583" spans="1:7" x14ac:dyDescent="0.2">
      <c r="A583" s="230" t="str">
        <f t="shared" si="176"/>
        <v/>
      </c>
      <c r="B583" s="230" t="str">
        <f t="shared" si="173"/>
        <v/>
      </c>
      <c r="C583" s="230" t="str">
        <f t="shared" si="174"/>
        <v/>
      </c>
      <c r="D583" s="230" t="str">
        <f t="shared" si="177"/>
        <v/>
      </c>
      <c r="E583" s="230" t="str">
        <f t="shared" si="178"/>
        <v/>
      </c>
      <c r="F583" s="220" t="str">
        <f t="shared" si="179"/>
        <v/>
      </c>
      <c r="G583" s="227" t="str">
        <f t="shared" si="175"/>
        <v/>
      </c>
    </row>
    <row r="584" spans="1:7" x14ac:dyDescent="0.2">
      <c r="A584" s="230" t="str">
        <f t="shared" si="176"/>
        <v/>
      </c>
      <c r="B584" s="230" t="str">
        <f t="shared" si="173"/>
        <v/>
      </c>
      <c r="C584" s="230" t="str">
        <f t="shared" si="174"/>
        <v/>
      </c>
      <c r="D584" s="230" t="str">
        <f t="shared" si="177"/>
        <v/>
      </c>
      <c r="E584" s="230" t="str">
        <f t="shared" si="178"/>
        <v/>
      </c>
      <c r="F584" s="220" t="str">
        <f t="shared" si="179"/>
        <v/>
      </c>
      <c r="G584" s="227" t="str">
        <f t="shared" si="175"/>
        <v/>
      </c>
    </row>
    <row r="585" spans="1:7" x14ac:dyDescent="0.2">
      <c r="A585" s="230" t="str">
        <f t="shared" si="176"/>
        <v/>
      </c>
      <c r="B585" s="230" t="str">
        <f t="shared" si="173"/>
        <v/>
      </c>
      <c r="C585" s="230" t="str">
        <f t="shared" si="174"/>
        <v/>
      </c>
      <c r="D585" s="230" t="str">
        <f t="shared" si="177"/>
        <v/>
      </c>
      <c r="E585" s="230" t="str">
        <f t="shared" si="178"/>
        <v/>
      </c>
      <c r="F585" s="220" t="str">
        <f t="shared" si="179"/>
        <v/>
      </c>
      <c r="G585" s="227" t="str">
        <f t="shared" si="175"/>
        <v/>
      </c>
    </row>
    <row r="586" spans="1:7" x14ac:dyDescent="0.2">
      <c r="A586" s="230" t="str">
        <f t="shared" si="176"/>
        <v/>
      </c>
      <c r="B586" s="230" t="str">
        <f t="shared" si="173"/>
        <v/>
      </c>
      <c r="C586" s="230" t="str">
        <f t="shared" si="174"/>
        <v/>
      </c>
      <c r="D586" s="230" t="str">
        <f t="shared" si="177"/>
        <v/>
      </c>
      <c r="E586" s="230" t="str">
        <f t="shared" si="178"/>
        <v/>
      </c>
      <c r="F586" s="220" t="str">
        <f t="shared" si="179"/>
        <v/>
      </c>
      <c r="G586" s="227" t="str">
        <f t="shared" si="175"/>
        <v/>
      </c>
    </row>
    <row r="587" spans="1:7" x14ac:dyDescent="0.2">
      <c r="A587" s="235">
        <f>IF(A1=1,"",MAX(A311:A586)+1)</f>
        <v>29</v>
      </c>
      <c r="B587" s="228" t="s">
        <v>86</v>
      </c>
      <c r="C587" s="228" t="s">
        <v>85</v>
      </c>
      <c r="D587" s="229" t="s">
        <v>85</v>
      </c>
      <c r="E587" s="228" t="s">
        <v>85</v>
      </c>
      <c r="F587" s="228" t="s">
        <v>85</v>
      </c>
      <c r="G587" s="227">
        <f t="shared" ref="G587:G650" si="180">IF(A587="","",2)</f>
        <v>2</v>
      </c>
    </row>
    <row r="588" spans="1:7" x14ac:dyDescent="0.2">
      <c r="A588" s="230">
        <f t="shared" ref="A588:A651" si="181">IF(D588="","",A587+1)</f>
        <v>30</v>
      </c>
      <c r="B588" s="231">
        <f t="shared" ref="B588:B651" si="182">IF(A588="","",B311+$C$1)</f>
        <v>8</v>
      </c>
      <c r="C588" s="230">
        <f t="shared" ref="C588:C651" si="183">IF(D588="","",IF(OR(D588="DESCANSA",E588="DESCANSA"),0,1))</f>
        <v>1</v>
      </c>
      <c r="D588" s="229" t="str">
        <f t="shared" ref="D588:D651" si="184">E311</f>
        <v>CIVIL Y MERCANTIL</v>
      </c>
      <c r="E588" s="228" t="str">
        <f t="shared" ref="E588:E651" si="185">D311</f>
        <v>COCODRILOS</v>
      </c>
      <c r="F588" s="235">
        <f>IF(A1=1,"",(MAX(F311:F586)+1))</f>
        <v>22</v>
      </c>
      <c r="G588" s="227">
        <f t="shared" si="180"/>
        <v>2</v>
      </c>
    </row>
    <row r="589" spans="1:7" x14ac:dyDescent="0.2">
      <c r="A589" s="234">
        <f t="shared" si="181"/>
        <v>31</v>
      </c>
      <c r="B589" s="231">
        <f t="shared" si="182"/>
        <v>8</v>
      </c>
      <c r="C589" s="230">
        <f t="shared" si="183"/>
        <v>1</v>
      </c>
      <c r="D589" s="233" t="str">
        <f t="shared" si="184"/>
        <v>MVP</v>
      </c>
      <c r="E589" s="232" t="str">
        <f t="shared" si="185"/>
        <v>RECICLADOS</v>
      </c>
      <c r="F589" s="220">
        <f t="shared" ref="F589:F652" si="186">IF(C589=1,MAX(F587:F588)+1,"")</f>
        <v>23</v>
      </c>
      <c r="G589" s="227">
        <f t="shared" si="180"/>
        <v>2</v>
      </c>
    </row>
    <row r="590" spans="1:7" x14ac:dyDescent="0.2">
      <c r="A590" s="230">
        <f t="shared" si="181"/>
        <v>32</v>
      </c>
      <c r="B590" s="231">
        <f t="shared" si="182"/>
        <v>8</v>
      </c>
      <c r="C590" s="230">
        <f t="shared" si="183"/>
        <v>1</v>
      </c>
      <c r="D590" s="229" t="str">
        <f t="shared" si="184"/>
        <v>DDTI</v>
      </c>
      <c r="E590" s="228" t="str">
        <f t="shared" si="185"/>
        <v>SANTA ANA</v>
      </c>
      <c r="F590" s="220">
        <f t="shared" si="186"/>
        <v>24</v>
      </c>
      <c r="G590" s="227">
        <f t="shared" si="180"/>
        <v>2</v>
      </c>
    </row>
    <row r="591" spans="1:7" x14ac:dyDescent="0.2">
      <c r="A591" s="230">
        <f t="shared" si="181"/>
        <v>33</v>
      </c>
      <c r="B591" s="231">
        <f t="shared" si="182"/>
        <v>8</v>
      </c>
      <c r="C591" s="230">
        <f t="shared" si="183"/>
        <v>0</v>
      </c>
      <c r="D591" s="229" t="str">
        <f t="shared" si="184"/>
        <v>TALENTO HUMANO</v>
      </c>
      <c r="E591" s="228" t="str">
        <f t="shared" si="185"/>
        <v>DESCANSA</v>
      </c>
      <c r="F591" s="220" t="str">
        <f t="shared" si="186"/>
        <v/>
      </c>
      <c r="G591" s="227">
        <f t="shared" si="180"/>
        <v>2</v>
      </c>
    </row>
    <row r="592" spans="1:7" x14ac:dyDescent="0.2">
      <c r="A592" s="230">
        <f t="shared" si="181"/>
        <v>34</v>
      </c>
      <c r="B592" s="231">
        <f t="shared" si="182"/>
        <v>9</v>
      </c>
      <c r="C592" s="230">
        <f t="shared" si="183"/>
        <v>1</v>
      </c>
      <c r="D592" s="229" t="str">
        <f t="shared" si="184"/>
        <v>SANTA ANA</v>
      </c>
      <c r="E592" s="228" t="str">
        <f t="shared" si="185"/>
        <v>TALENTO HUMANO</v>
      </c>
      <c r="F592" s="220">
        <f t="shared" si="186"/>
        <v>25</v>
      </c>
      <c r="G592" s="227">
        <f t="shared" si="180"/>
        <v>2</v>
      </c>
    </row>
    <row r="593" spans="1:7" x14ac:dyDescent="0.2">
      <c r="A593" s="230">
        <f t="shared" si="181"/>
        <v>35</v>
      </c>
      <c r="B593" s="231">
        <f t="shared" si="182"/>
        <v>9</v>
      </c>
      <c r="C593" s="230">
        <f t="shared" si="183"/>
        <v>1</v>
      </c>
      <c r="D593" s="229" t="str">
        <f t="shared" si="184"/>
        <v>RECICLADOS</v>
      </c>
      <c r="E593" s="228" t="str">
        <f t="shared" si="185"/>
        <v>DDTI</v>
      </c>
      <c r="F593" s="220">
        <f t="shared" si="186"/>
        <v>26</v>
      </c>
      <c r="G593" s="227">
        <f t="shared" si="180"/>
        <v>2</v>
      </c>
    </row>
    <row r="594" spans="1:7" x14ac:dyDescent="0.2">
      <c r="A594" s="230">
        <f t="shared" si="181"/>
        <v>36</v>
      </c>
      <c r="B594" s="231">
        <f t="shared" si="182"/>
        <v>9</v>
      </c>
      <c r="C594" s="230">
        <f t="shared" si="183"/>
        <v>1</v>
      </c>
      <c r="D594" s="229" t="str">
        <f t="shared" si="184"/>
        <v>CIVIL Y MERCANTIL</v>
      </c>
      <c r="E594" s="228" t="str">
        <f t="shared" si="185"/>
        <v>MVP</v>
      </c>
      <c r="F594" s="220">
        <f t="shared" si="186"/>
        <v>27</v>
      </c>
      <c r="G594" s="227">
        <f t="shared" si="180"/>
        <v>2</v>
      </c>
    </row>
    <row r="595" spans="1:7" x14ac:dyDescent="0.2">
      <c r="A595" s="230">
        <f t="shared" si="181"/>
        <v>37</v>
      </c>
      <c r="B595" s="231">
        <f t="shared" si="182"/>
        <v>9</v>
      </c>
      <c r="C595" s="230">
        <f t="shared" si="183"/>
        <v>0</v>
      </c>
      <c r="D595" s="229" t="str">
        <f t="shared" si="184"/>
        <v>COCODRILOS</v>
      </c>
      <c r="E595" s="228" t="str">
        <f t="shared" si="185"/>
        <v>DESCANSA</v>
      </c>
      <c r="F595" s="220" t="str">
        <f t="shared" si="186"/>
        <v/>
      </c>
      <c r="G595" s="227">
        <f t="shared" si="180"/>
        <v>2</v>
      </c>
    </row>
    <row r="596" spans="1:7" x14ac:dyDescent="0.2">
      <c r="A596" s="230">
        <f t="shared" si="181"/>
        <v>38</v>
      </c>
      <c r="B596" s="231">
        <f t="shared" si="182"/>
        <v>10</v>
      </c>
      <c r="C596" s="230">
        <f t="shared" si="183"/>
        <v>1</v>
      </c>
      <c r="D596" s="229" t="str">
        <f t="shared" si="184"/>
        <v>MVP</v>
      </c>
      <c r="E596" s="228" t="str">
        <f t="shared" si="185"/>
        <v>COCODRILOS</v>
      </c>
      <c r="F596" s="220">
        <f t="shared" si="186"/>
        <v>28</v>
      </c>
      <c r="G596" s="227">
        <f t="shared" si="180"/>
        <v>2</v>
      </c>
    </row>
    <row r="597" spans="1:7" x14ac:dyDescent="0.2">
      <c r="A597" s="230">
        <f t="shared" si="181"/>
        <v>39</v>
      </c>
      <c r="B597" s="231">
        <f t="shared" si="182"/>
        <v>10</v>
      </c>
      <c r="C597" s="230">
        <f t="shared" si="183"/>
        <v>1</v>
      </c>
      <c r="D597" s="229" t="str">
        <f t="shared" si="184"/>
        <v>DDTI</v>
      </c>
      <c r="E597" s="228" t="str">
        <f t="shared" si="185"/>
        <v>CIVIL Y MERCANTIL</v>
      </c>
      <c r="F597" s="220">
        <f t="shared" si="186"/>
        <v>29</v>
      </c>
      <c r="G597" s="227">
        <f t="shared" si="180"/>
        <v>2</v>
      </c>
    </row>
    <row r="598" spans="1:7" x14ac:dyDescent="0.2">
      <c r="A598" s="230">
        <f t="shared" si="181"/>
        <v>40</v>
      </c>
      <c r="B598" s="231">
        <f t="shared" si="182"/>
        <v>10</v>
      </c>
      <c r="C598" s="230">
        <f t="shared" si="183"/>
        <v>1</v>
      </c>
      <c r="D598" s="229" t="str">
        <f t="shared" si="184"/>
        <v>TALENTO HUMANO</v>
      </c>
      <c r="E598" s="228" t="str">
        <f t="shared" si="185"/>
        <v>RECICLADOS</v>
      </c>
      <c r="F598" s="220">
        <f t="shared" si="186"/>
        <v>30</v>
      </c>
      <c r="G598" s="227">
        <f t="shared" si="180"/>
        <v>2</v>
      </c>
    </row>
    <row r="599" spans="1:7" x14ac:dyDescent="0.2">
      <c r="A599" s="230">
        <f t="shared" si="181"/>
        <v>41</v>
      </c>
      <c r="B599" s="231">
        <f t="shared" si="182"/>
        <v>10</v>
      </c>
      <c r="C599" s="230">
        <f t="shared" si="183"/>
        <v>0</v>
      </c>
      <c r="D599" s="229" t="str">
        <f t="shared" si="184"/>
        <v>DESCANSA</v>
      </c>
      <c r="E599" s="228" t="str">
        <f t="shared" si="185"/>
        <v>SANTA ANA</v>
      </c>
      <c r="F599" s="220" t="str">
        <f t="shared" si="186"/>
        <v/>
      </c>
      <c r="G599" s="227">
        <f t="shared" si="180"/>
        <v>2</v>
      </c>
    </row>
    <row r="600" spans="1:7" x14ac:dyDescent="0.2">
      <c r="A600" s="230">
        <f t="shared" si="181"/>
        <v>42</v>
      </c>
      <c r="B600" s="231">
        <f t="shared" si="182"/>
        <v>11</v>
      </c>
      <c r="C600" s="230">
        <f t="shared" si="183"/>
        <v>1</v>
      </c>
      <c r="D600" s="229" t="str">
        <f t="shared" si="184"/>
        <v>COCODRILOS</v>
      </c>
      <c r="E600" s="228" t="str">
        <f t="shared" si="185"/>
        <v>SANTA ANA</v>
      </c>
      <c r="F600" s="220">
        <f t="shared" si="186"/>
        <v>31</v>
      </c>
      <c r="G600" s="227">
        <f t="shared" si="180"/>
        <v>2</v>
      </c>
    </row>
    <row r="601" spans="1:7" x14ac:dyDescent="0.2">
      <c r="A601" s="230">
        <f t="shared" si="181"/>
        <v>43</v>
      </c>
      <c r="B601" s="231">
        <f t="shared" si="182"/>
        <v>11</v>
      </c>
      <c r="C601" s="230">
        <f t="shared" si="183"/>
        <v>1</v>
      </c>
      <c r="D601" s="229" t="str">
        <f t="shared" si="184"/>
        <v>CIVIL Y MERCANTIL</v>
      </c>
      <c r="E601" s="228" t="str">
        <f t="shared" si="185"/>
        <v>TALENTO HUMANO</v>
      </c>
      <c r="F601" s="220">
        <f t="shared" si="186"/>
        <v>32</v>
      </c>
      <c r="G601" s="227">
        <f t="shared" si="180"/>
        <v>2</v>
      </c>
    </row>
    <row r="602" spans="1:7" x14ac:dyDescent="0.2">
      <c r="A602" s="230">
        <f t="shared" si="181"/>
        <v>44</v>
      </c>
      <c r="B602" s="231">
        <f t="shared" si="182"/>
        <v>11</v>
      </c>
      <c r="C602" s="230">
        <f t="shared" si="183"/>
        <v>1</v>
      </c>
      <c r="D602" s="229" t="str">
        <f t="shared" si="184"/>
        <v>MVP</v>
      </c>
      <c r="E602" s="228" t="str">
        <f t="shared" si="185"/>
        <v>DDTI</v>
      </c>
      <c r="F602" s="220">
        <f t="shared" si="186"/>
        <v>33</v>
      </c>
      <c r="G602" s="227">
        <f t="shared" si="180"/>
        <v>2</v>
      </c>
    </row>
    <row r="603" spans="1:7" x14ac:dyDescent="0.2">
      <c r="A603" s="230">
        <f t="shared" si="181"/>
        <v>45</v>
      </c>
      <c r="B603" s="231">
        <f t="shared" si="182"/>
        <v>11</v>
      </c>
      <c r="C603" s="230">
        <f t="shared" si="183"/>
        <v>0</v>
      </c>
      <c r="D603" s="229" t="str">
        <f t="shared" si="184"/>
        <v>RECICLADOS</v>
      </c>
      <c r="E603" s="228" t="str">
        <f t="shared" si="185"/>
        <v>DESCANSA</v>
      </c>
      <c r="F603" s="220" t="str">
        <f t="shared" si="186"/>
        <v/>
      </c>
      <c r="G603" s="227">
        <f t="shared" si="180"/>
        <v>2</v>
      </c>
    </row>
    <row r="604" spans="1:7" x14ac:dyDescent="0.2">
      <c r="A604" s="230">
        <f t="shared" si="181"/>
        <v>46</v>
      </c>
      <c r="B604" s="231">
        <f t="shared" si="182"/>
        <v>12</v>
      </c>
      <c r="C604" s="230">
        <f t="shared" si="183"/>
        <v>1</v>
      </c>
      <c r="D604" s="229" t="str">
        <f t="shared" si="184"/>
        <v>DDTI</v>
      </c>
      <c r="E604" s="228" t="str">
        <f t="shared" si="185"/>
        <v>COCODRILOS</v>
      </c>
      <c r="F604" s="220">
        <f t="shared" si="186"/>
        <v>34</v>
      </c>
      <c r="G604" s="227">
        <f t="shared" si="180"/>
        <v>2</v>
      </c>
    </row>
    <row r="605" spans="1:7" x14ac:dyDescent="0.2">
      <c r="A605" s="230">
        <f t="shared" si="181"/>
        <v>47</v>
      </c>
      <c r="B605" s="231">
        <f t="shared" si="182"/>
        <v>12</v>
      </c>
      <c r="C605" s="230">
        <f t="shared" si="183"/>
        <v>1</v>
      </c>
      <c r="D605" s="229" t="str">
        <f t="shared" si="184"/>
        <v>TALENTO HUMANO</v>
      </c>
      <c r="E605" s="228" t="str">
        <f t="shared" si="185"/>
        <v>MVP</v>
      </c>
      <c r="F605" s="220">
        <f t="shared" si="186"/>
        <v>35</v>
      </c>
      <c r="G605" s="227">
        <f t="shared" si="180"/>
        <v>2</v>
      </c>
    </row>
    <row r="606" spans="1:7" x14ac:dyDescent="0.2">
      <c r="A606" s="230">
        <f t="shared" si="181"/>
        <v>48</v>
      </c>
      <c r="B606" s="231">
        <f t="shared" si="182"/>
        <v>12</v>
      </c>
      <c r="C606" s="230">
        <f t="shared" si="183"/>
        <v>1</v>
      </c>
      <c r="D606" s="229" t="str">
        <f t="shared" si="184"/>
        <v>SANTA ANA</v>
      </c>
      <c r="E606" s="228" t="str">
        <f t="shared" si="185"/>
        <v>RECICLADOS</v>
      </c>
      <c r="F606" s="220">
        <f t="shared" si="186"/>
        <v>36</v>
      </c>
      <c r="G606" s="227">
        <f t="shared" si="180"/>
        <v>2</v>
      </c>
    </row>
    <row r="607" spans="1:7" x14ac:dyDescent="0.2">
      <c r="A607" s="230">
        <f t="shared" si="181"/>
        <v>49</v>
      </c>
      <c r="B607" s="231">
        <f t="shared" si="182"/>
        <v>12</v>
      </c>
      <c r="C607" s="230">
        <f t="shared" si="183"/>
        <v>0</v>
      </c>
      <c r="D607" s="229" t="str">
        <f t="shared" si="184"/>
        <v>DESCANSA</v>
      </c>
      <c r="E607" s="228" t="str">
        <f t="shared" si="185"/>
        <v>CIVIL Y MERCANTIL</v>
      </c>
      <c r="F607" s="220" t="str">
        <f t="shared" si="186"/>
        <v/>
      </c>
      <c r="G607" s="227">
        <f t="shared" si="180"/>
        <v>2</v>
      </c>
    </row>
    <row r="608" spans="1:7" x14ac:dyDescent="0.2">
      <c r="A608" s="230">
        <f t="shared" si="181"/>
        <v>50</v>
      </c>
      <c r="B608" s="231">
        <f t="shared" si="182"/>
        <v>13</v>
      </c>
      <c r="C608" s="230">
        <f t="shared" si="183"/>
        <v>1</v>
      </c>
      <c r="D608" s="229" t="str">
        <f t="shared" si="184"/>
        <v>COCODRILOS</v>
      </c>
      <c r="E608" s="228" t="str">
        <f t="shared" si="185"/>
        <v>RECICLADOS</v>
      </c>
      <c r="F608" s="220">
        <f t="shared" si="186"/>
        <v>37</v>
      </c>
      <c r="G608" s="227">
        <f t="shared" si="180"/>
        <v>2</v>
      </c>
    </row>
    <row r="609" spans="1:7" x14ac:dyDescent="0.2">
      <c r="A609" s="230">
        <f t="shared" si="181"/>
        <v>51</v>
      </c>
      <c r="B609" s="231">
        <f t="shared" si="182"/>
        <v>13</v>
      </c>
      <c r="C609" s="230">
        <f t="shared" si="183"/>
        <v>1</v>
      </c>
      <c r="D609" s="229" t="str">
        <f t="shared" si="184"/>
        <v>CIVIL Y MERCANTIL</v>
      </c>
      <c r="E609" s="228" t="str">
        <f t="shared" si="185"/>
        <v>SANTA ANA</v>
      </c>
      <c r="F609" s="220">
        <f t="shared" si="186"/>
        <v>38</v>
      </c>
      <c r="G609" s="227">
        <f t="shared" si="180"/>
        <v>2</v>
      </c>
    </row>
    <row r="610" spans="1:7" x14ac:dyDescent="0.2">
      <c r="A610" s="230">
        <f t="shared" si="181"/>
        <v>52</v>
      </c>
      <c r="B610" s="231">
        <f t="shared" si="182"/>
        <v>13</v>
      </c>
      <c r="C610" s="230">
        <f t="shared" si="183"/>
        <v>1</v>
      </c>
      <c r="D610" s="229" t="str">
        <f t="shared" si="184"/>
        <v>DDTI</v>
      </c>
      <c r="E610" s="228" t="str">
        <f t="shared" si="185"/>
        <v>TALENTO HUMANO</v>
      </c>
      <c r="F610" s="220">
        <f t="shared" si="186"/>
        <v>39</v>
      </c>
      <c r="G610" s="227">
        <f t="shared" si="180"/>
        <v>2</v>
      </c>
    </row>
    <row r="611" spans="1:7" x14ac:dyDescent="0.2">
      <c r="A611" s="230">
        <f t="shared" si="181"/>
        <v>53</v>
      </c>
      <c r="B611" s="231">
        <f t="shared" si="182"/>
        <v>13</v>
      </c>
      <c r="C611" s="230">
        <f t="shared" si="183"/>
        <v>0</v>
      </c>
      <c r="D611" s="229" t="str">
        <f t="shared" si="184"/>
        <v>MVP</v>
      </c>
      <c r="E611" s="228" t="str">
        <f t="shared" si="185"/>
        <v>DESCANSA</v>
      </c>
      <c r="F611" s="220" t="str">
        <f t="shared" si="186"/>
        <v/>
      </c>
      <c r="G611" s="227">
        <f t="shared" si="180"/>
        <v>2</v>
      </c>
    </row>
    <row r="612" spans="1:7" x14ac:dyDescent="0.2">
      <c r="A612" s="230">
        <f t="shared" si="181"/>
        <v>54</v>
      </c>
      <c r="B612" s="231">
        <f t="shared" si="182"/>
        <v>14</v>
      </c>
      <c r="C612" s="230">
        <f t="shared" si="183"/>
        <v>1</v>
      </c>
      <c r="D612" s="229" t="str">
        <f t="shared" si="184"/>
        <v>TALENTO HUMANO</v>
      </c>
      <c r="E612" s="228" t="str">
        <f t="shared" si="185"/>
        <v>COCODRILOS</v>
      </c>
      <c r="F612" s="220">
        <f t="shared" si="186"/>
        <v>40</v>
      </c>
      <c r="G612" s="227">
        <f t="shared" si="180"/>
        <v>2</v>
      </c>
    </row>
    <row r="613" spans="1:7" x14ac:dyDescent="0.2">
      <c r="A613" s="230">
        <f t="shared" si="181"/>
        <v>55</v>
      </c>
      <c r="B613" s="231">
        <f t="shared" si="182"/>
        <v>14</v>
      </c>
      <c r="C613" s="230">
        <f t="shared" si="183"/>
        <v>1</v>
      </c>
      <c r="D613" s="229" t="str">
        <f t="shared" si="184"/>
        <v>SANTA ANA</v>
      </c>
      <c r="E613" s="228" t="str">
        <f t="shared" si="185"/>
        <v>MVP</v>
      </c>
      <c r="F613" s="220">
        <f t="shared" si="186"/>
        <v>41</v>
      </c>
      <c r="G613" s="227">
        <f t="shared" si="180"/>
        <v>2</v>
      </c>
    </row>
    <row r="614" spans="1:7" x14ac:dyDescent="0.2">
      <c r="A614" s="230">
        <f t="shared" si="181"/>
        <v>56</v>
      </c>
      <c r="B614" s="231">
        <f t="shared" si="182"/>
        <v>14</v>
      </c>
      <c r="C614" s="230">
        <f t="shared" si="183"/>
        <v>1</v>
      </c>
      <c r="D614" s="229" t="str">
        <f t="shared" si="184"/>
        <v>RECICLADOS</v>
      </c>
      <c r="E614" s="228" t="str">
        <f t="shared" si="185"/>
        <v>CIVIL Y MERCANTIL</v>
      </c>
      <c r="F614" s="220">
        <f t="shared" si="186"/>
        <v>42</v>
      </c>
      <c r="G614" s="227">
        <f t="shared" si="180"/>
        <v>2</v>
      </c>
    </row>
    <row r="615" spans="1:7" x14ac:dyDescent="0.2">
      <c r="A615" s="230">
        <f t="shared" si="181"/>
        <v>57</v>
      </c>
      <c r="B615" s="231">
        <f t="shared" si="182"/>
        <v>14</v>
      </c>
      <c r="C615" s="230">
        <f t="shared" si="183"/>
        <v>0</v>
      </c>
      <c r="D615" s="229" t="str">
        <f t="shared" si="184"/>
        <v>DESCANSA</v>
      </c>
      <c r="E615" s="228" t="str">
        <f t="shared" si="185"/>
        <v>DDTI</v>
      </c>
      <c r="F615" s="220" t="str">
        <f t="shared" si="186"/>
        <v/>
      </c>
      <c r="G615" s="227">
        <f t="shared" si="180"/>
        <v>2</v>
      </c>
    </row>
    <row r="616" spans="1:7" x14ac:dyDescent="0.2">
      <c r="A616" s="230" t="str">
        <f t="shared" si="181"/>
        <v/>
      </c>
      <c r="B616" s="231" t="str">
        <f t="shared" si="182"/>
        <v/>
      </c>
      <c r="C616" s="230" t="str">
        <f t="shared" si="183"/>
        <v/>
      </c>
      <c r="D616" s="229" t="str">
        <f t="shared" si="184"/>
        <v/>
      </c>
      <c r="E616" s="228" t="str">
        <f t="shared" si="185"/>
        <v/>
      </c>
      <c r="F616" s="220" t="str">
        <f t="shared" si="186"/>
        <v/>
      </c>
      <c r="G616" s="227" t="str">
        <f t="shared" si="180"/>
        <v/>
      </c>
    </row>
    <row r="617" spans="1:7" x14ac:dyDescent="0.2">
      <c r="A617" s="230" t="str">
        <f t="shared" si="181"/>
        <v/>
      </c>
      <c r="B617" s="231" t="str">
        <f t="shared" si="182"/>
        <v/>
      </c>
      <c r="C617" s="230" t="str">
        <f t="shared" si="183"/>
        <v/>
      </c>
      <c r="D617" s="229" t="str">
        <f t="shared" si="184"/>
        <v/>
      </c>
      <c r="E617" s="228" t="str">
        <f t="shared" si="185"/>
        <v/>
      </c>
      <c r="F617" s="220" t="str">
        <f t="shared" si="186"/>
        <v/>
      </c>
      <c r="G617" s="227" t="str">
        <f t="shared" si="180"/>
        <v/>
      </c>
    </row>
    <row r="618" spans="1:7" x14ac:dyDescent="0.2">
      <c r="A618" s="230" t="str">
        <f t="shared" si="181"/>
        <v/>
      </c>
      <c r="B618" s="231" t="str">
        <f t="shared" si="182"/>
        <v/>
      </c>
      <c r="C618" s="230" t="str">
        <f t="shared" si="183"/>
        <v/>
      </c>
      <c r="D618" s="229" t="str">
        <f t="shared" si="184"/>
        <v/>
      </c>
      <c r="E618" s="228" t="str">
        <f t="shared" si="185"/>
        <v/>
      </c>
      <c r="F618" s="220" t="str">
        <f t="shared" si="186"/>
        <v/>
      </c>
      <c r="G618" s="227" t="str">
        <f t="shared" si="180"/>
        <v/>
      </c>
    </row>
    <row r="619" spans="1:7" x14ac:dyDescent="0.2">
      <c r="A619" s="230" t="str">
        <f t="shared" si="181"/>
        <v/>
      </c>
      <c r="B619" s="231" t="str">
        <f t="shared" si="182"/>
        <v/>
      </c>
      <c r="C619" s="230" t="str">
        <f t="shared" si="183"/>
        <v/>
      </c>
      <c r="D619" s="229" t="str">
        <f t="shared" si="184"/>
        <v/>
      </c>
      <c r="E619" s="228" t="str">
        <f t="shared" si="185"/>
        <v/>
      </c>
      <c r="F619" s="220" t="str">
        <f t="shared" si="186"/>
        <v/>
      </c>
      <c r="G619" s="227" t="str">
        <f t="shared" si="180"/>
        <v/>
      </c>
    </row>
    <row r="620" spans="1:7" x14ac:dyDescent="0.2">
      <c r="A620" s="230" t="str">
        <f t="shared" si="181"/>
        <v/>
      </c>
      <c r="B620" s="231" t="str">
        <f t="shared" si="182"/>
        <v/>
      </c>
      <c r="C620" s="230" t="str">
        <f t="shared" si="183"/>
        <v/>
      </c>
      <c r="D620" s="229" t="str">
        <f t="shared" si="184"/>
        <v/>
      </c>
      <c r="E620" s="228" t="str">
        <f t="shared" si="185"/>
        <v/>
      </c>
      <c r="F620" s="220" t="str">
        <f t="shared" si="186"/>
        <v/>
      </c>
      <c r="G620" s="227" t="str">
        <f t="shared" si="180"/>
        <v/>
      </c>
    </row>
    <row r="621" spans="1:7" x14ac:dyDescent="0.2">
      <c r="A621" s="230" t="str">
        <f t="shared" si="181"/>
        <v/>
      </c>
      <c r="B621" s="231" t="str">
        <f t="shared" si="182"/>
        <v/>
      </c>
      <c r="C621" s="230" t="str">
        <f t="shared" si="183"/>
        <v/>
      </c>
      <c r="D621" s="229" t="str">
        <f t="shared" si="184"/>
        <v/>
      </c>
      <c r="E621" s="228" t="str">
        <f t="shared" si="185"/>
        <v/>
      </c>
      <c r="F621" s="220" t="str">
        <f t="shared" si="186"/>
        <v/>
      </c>
      <c r="G621" s="227" t="str">
        <f t="shared" si="180"/>
        <v/>
      </c>
    </row>
    <row r="622" spans="1:7" x14ac:dyDescent="0.2">
      <c r="A622" s="230" t="str">
        <f t="shared" si="181"/>
        <v/>
      </c>
      <c r="B622" s="231" t="str">
        <f t="shared" si="182"/>
        <v/>
      </c>
      <c r="C622" s="230" t="str">
        <f t="shared" si="183"/>
        <v/>
      </c>
      <c r="D622" s="229" t="str">
        <f t="shared" si="184"/>
        <v/>
      </c>
      <c r="E622" s="228" t="str">
        <f t="shared" si="185"/>
        <v/>
      </c>
      <c r="F622" s="220" t="str">
        <f t="shared" si="186"/>
        <v/>
      </c>
      <c r="G622" s="227" t="str">
        <f t="shared" si="180"/>
        <v/>
      </c>
    </row>
    <row r="623" spans="1:7" x14ac:dyDescent="0.2">
      <c r="A623" s="230" t="str">
        <f t="shared" si="181"/>
        <v/>
      </c>
      <c r="B623" s="231" t="str">
        <f t="shared" si="182"/>
        <v/>
      </c>
      <c r="C623" s="230" t="str">
        <f t="shared" si="183"/>
        <v/>
      </c>
      <c r="D623" s="229" t="str">
        <f t="shared" si="184"/>
        <v/>
      </c>
      <c r="E623" s="228" t="str">
        <f t="shared" si="185"/>
        <v/>
      </c>
      <c r="F623" s="220" t="str">
        <f t="shared" si="186"/>
        <v/>
      </c>
      <c r="G623" s="227" t="str">
        <f t="shared" si="180"/>
        <v/>
      </c>
    </row>
    <row r="624" spans="1:7" x14ac:dyDescent="0.2">
      <c r="A624" s="230" t="str">
        <f t="shared" si="181"/>
        <v/>
      </c>
      <c r="B624" s="231" t="str">
        <f t="shared" si="182"/>
        <v/>
      </c>
      <c r="C624" s="230" t="str">
        <f t="shared" si="183"/>
        <v/>
      </c>
      <c r="D624" s="229" t="str">
        <f t="shared" si="184"/>
        <v/>
      </c>
      <c r="E624" s="228" t="str">
        <f t="shared" si="185"/>
        <v/>
      </c>
      <c r="F624" s="220" t="str">
        <f t="shared" si="186"/>
        <v/>
      </c>
      <c r="G624" s="227" t="str">
        <f t="shared" si="180"/>
        <v/>
      </c>
    </row>
    <row r="625" spans="1:7" x14ac:dyDescent="0.2">
      <c r="A625" s="230" t="str">
        <f t="shared" si="181"/>
        <v/>
      </c>
      <c r="B625" s="231" t="str">
        <f t="shared" si="182"/>
        <v/>
      </c>
      <c r="C625" s="230" t="str">
        <f t="shared" si="183"/>
        <v/>
      </c>
      <c r="D625" s="229" t="str">
        <f t="shared" si="184"/>
        <v/>
      </c>
      <c r="E625" s="228" t="str">
        <f t="shared" si="185"/>
        <v/>
      </c>
      <c r="F625" s="220" t="str">
        <f t="shared" si="186"/>
        <v/>
      </c>
      <c r="G625" s="227" t="str">
        <f t="shared" si="180"/>
        <v/>
      </c>
    </row>
    <row r="626" spans="1:7" x14ac:dyDescent="0.2">
      <c r="A626" s="230" t="str">
        <f t="shared" si="181"/>
        <v/>
      </c>
      <c r="B626" s="231" t="str">
        <f t="shared" si="182"/>
        <v/>
      </c>
      <c r="C626" s="230" t="str">
        <f t="shared" si="183"/>
        <v/>
      </c>
      <c r="D626" s="229" t="str">
        <f t="shared" si="184"/>
        <v/>
      </c>
      <c r="E626" s="228" t="str">
        <f t="shared" si="185"/>
        <v/>
      </c>
      <c r="F626" s="220" t="str">
        <f t="shared" si="186"/>
        <v/>
      </c>
      <c r="G626" s="227" t="str">
        <f t="shared" si="180"/>
        <v/>
      </c>
    </row>
    <row r="627" spans="1:7" x14ac:dyDescent="0.2">
      <c r="A627" s="230" t="str">
        <f t="shared" si="181"/>
        <v/>
      </c>
      <c r="B627" s="231" t="str">
        <f t="shared" si="182"/>
        <v/>
      </c>
      <c r="C627" s="230" t="str">
        <f t="shared" si="183"/>
        <v/>
      </c>
      <c r="D627" s="229" t="str">
        <f t="shared" si="184"/>
        <v/>
      </c>
      <c r="E627" s="228" t="str">
        <f t="shared" si="185"/>
        <v/>
      </c>
      <c r="F627" s="220" t="str">
        <f t="shared" si="186"/>
        <v/>
      </c>
      <c r="G627" s="227" t="str">
        <f t="shared" si="180"/>
        <v/>
      </c>
    </row>
    <row r="628" spans="1:7" x14ac:dyDescent="0.2">
      <c r="A628" s="230" t="str">
        <f t="shared" si="181"/>
        <v/>
      </c>
      <c r="B628" s="231" t="str">
        <f t="shared" si="182"/>
        <v/>
      </c>
      <c r="C628" s="230" t="str">
        <f t="shared" si="183"/>
        <v/>
      </c>
      <c r="D628" s="229" t="str">
        <f t="shared" si="184"/>
        <v/>
      </c>
      <c r="E628" s="228" t="str">
        <f t="shared" si="185"/>
        <v/>
      </c>
      <c r="F628" s="220" t="str">
        <f t="shared" si="186"/>
        <v/>
      </c>
      <c r="G628" s="227" t="str">
        <f t="shared" si="180"/>
        <v/>
      </c>
    </row>
    <row r="629" spans="1:7" x14ac:dyDescent="0.2">
      <c r="A629" s="230" t="str">
        <f t="shared" si="181"/>
        <v/>
      </c>
      <c r="B629" s="231" t="str">
        <f t="shared" si="182"/>
        <v/>
      </c>
      <c r="C629" s="230" t="str">
        <f t="shared" si="183"/>
        <v/>
      </c>
      <c r="D629" s="229" t="str">
        <f t="shared" si="184"/>
        <v/>
      </c>
      <c r="E629" s="228" t="str">
        <f t="shared" si="185"/>
        <v/>
      </c>
      <c r="F629" s="220" t="str">
        <f t="shared" si="186"/>
        <v/>
      </c>
      <c r="G629" s="227" t="str">
        <f t="shared" si="180"/>
        <v/>
      </c>
    </row>
    <row r="630" spans="1:7" x14ac:dyDescent="0.2">
      <c r="A630" s="230" t="str">
        <f t="shared" si="181"/>
        <v/>
      </c>
      <c r="B630" s="231" t="str">
        <f t="shared" si="182"/>
        <v/>
      </c>
      <c r="C630" s="230" t="str">
        <f t="shared" si="183"/>
        <v/>
      </c>
      <c r="D630" s="229" t="str">
        <f t="shared" si="184"/>
        <v/>
      </c>
      <c r="E630" s="228" t="str">
        <f t="shared" si="185"/>
        <v/>
      </c>
      <c r="F630" s="220" t="str">
        <f t="shared" si="186"/>
        <v/>
      </c>
      <c r="G630" s="227" t="str">
        <f t="shared" si="180"/>
        <v/>
      </c>
    </row>
    <row r="631" spans="1:7" x14ac:dyDescent="0.2">
      <c r="A631" s="230" t="str">
        <f t="shared" si="181"/>
        <v/>
      </c>
      <c r="B631" s="231" t="str">
        <f t="shared" si="182"/>
        <v/>
      </c>
      <c r="C631" s="230" t="str">
        <f t="shared" si="183"/>
        <v/>
      </c>
      <c r="D631" s="229" t="str">
        <f t="shared" si="184"/>
        <v/>
      </c>
      <c r="E631" s="228" t="str">
        <f t="shared" si="185"/>
        <v/>
      </c>
      <c r="F631" s="220" t="str">
        <f t="shared" si="186"/>
        <v/>
      </c>
      <c r="G631" s="227" t="str">
        <f t="shared" si="180"/>
        <v/>
      </c>
    </row>
    <row r="632" spans="1:7" x14ac:dyDescent="0.2">
      <c r="A632" s="230" t="str">
        <f t="shared" si="181"/>
        <v/>
      </c>
      <c r="B632" s="231" t="str">
        <f t="shared" si="182"/>
        <v/>
      </c>
      <c r="C632" s="230" t="str">
        <f t="shared" si="183"/>
        <v/>
      </c>
      <c r="D632" s="229" t="str">
        <f t="shared" si="184"/>
        <v/>
      </c>
      <c r="E632" s="228" t="str">
        <f t="shared" si="185"/>
        <v/>
      </c>
      <c r="F632" s="220" t="str">
        <f t="shared" si="186"/>
        <v/>
      </c>
      <c r="G632" s="227" t="str">
        <f t="shared" si="180"/>
        <v/>
      </c>
    </row>
    <row r="633" spans="1:7" x14ac:dyDescent="0.2">
      <c r="A633" s="230" t="str">
        <f t="shared" si="181"/>
        <v/>
      </c>
      <c r="B633" s="231" t="str">
        <f t="shared" si="182"/>
        <v/>
      </c>
      <c r="C633" s="230" t="str">
        <f t="shared" si="183"/>
        <v/>
      </c>
      <c r="D633" s="229" t="str">
        <f t="shared" si="184"/>
        <v/>
      </c>
      <c r="E633" s="228" t="str">
        <f t="shared" si="185"/>
        <v/>
      </c>
      <c r="F633" s="220" t="str">
        <f t="shared" si="186"/>
        <v/>
      </c>
      <c r="G633" s="227" t="str">
        <f t="shared" si="180"/>
        <v/>
      </c>
    </row>
    <row r="634" spans="1:7" x14ac:dyDescent="0.2">
      <c r="A634" s="230" t="str">
        <f t="shared" si="181"/>
        <v/>
      </c>
      <c r="B634" s="231" t="str">
        <f t="shared" si="182"/>
        <v/>
      </c>
      <c r="C634" s="230" t="str">
        <f t="shared" si="183"/>
        <v/>
      </c>
      <c r="D634" s="229" t="str">
        <f t="shared" si="184"/>
        <v/>
      </c>
      <c r="E634" s="228" t="str">
        <f t="shared" si="185"/>
        <v/>
      </c>
      <c r="F634" s="220" t="str">
        <f t="shared" si="186"/>
        <v/>
      </c>
      <c r="G634" s="227" t="str">
        <f t="shared" si="180"/>
        <v/>
      </c>
    </row>
    <row r="635" spans="1:7" x14ac:dyDescent="0.2">
      <c r="A635" s="230" t="str">
        <f t="shared" si="181"/>
        <v/>
      </c>
      <c r="B635" s="231" t="str">
        <f t="shared" si="182"/>
        <v/>
      </c>
      <c r="C635" s="230" t="str">
        <f t="shared" si="183"/>
        <v/>
      </c>
      <c r="D635" s="229" t="str">
        <f t="shared" si="184"/>
        <v/>
      </c>
      <c r="E635" s="228" t="str">
        <f t="shared" si="185"/>
        <v/>
      </c>
      <c r="F635" s="220" t="str">
        <f t="shared" si="186"/>
        <v/>
      </c>
      <c r="G635" s="227" t="str">
        <f t="shared" si="180"/>
        <v/>
      </c>
    </row>
    <row r="636" spans="1:7" x14ac:dyDescent="0.2">
      <c r="A636" s="230" t="str">
        <f t="shared" si="181"/>
        <v/>
      </c>
      <c r="B636" s="231" t="str">
        <f t="shared" si="182"/>
        <v/>
      </c>
      <c r="C636" s="230" t="str">
        <f t="shared" si="183"/>
        <v/>
      </c>
      <c r="D636" s="229" t="str">
        <f t="shared" si="184"/>
        <v/>
      </c>
      <c r="E636" s="228" t="str">
        <f t="shared" si="185"/>
        <v/>
      </c>
      <c r="F636" s="220" t="str">
        <f t="shared" si="186"/>
        <v/>
      </c>
      <c r="G636" s="227" t="str">
        <f t="shared" si="180"/>
        <v/>
      </c>
    </row>
    <row r="637" spans="1:7" x14ac:dyDescent="0.2">
      <c r="A637" s="230" t="str">
        <f t="shared" si="181"/>
        <v/>
      </c>
      <c r="B637" s="231" t="str">
        <f t="shared" si="182"/>
        <v/>
      </c>
      <c r="C637" s="230" t="str">
        <f t="shared" si="183"/>
        <v/>
      </c>
      <c r="D637" s="229" t="str">
        <f t="shared" si="184"/>
        <v/>
      </c>
      <c r="E637" s="228" t="str">
        <f t="shared" si="185"/>
        <v/>
      </c>
      <c r="F637" s="220" t="str">
        <f t="shared" si="186"/>
        <v/>
      </c>
      <c r="G637" s="227" t="str">
        <f t="shared" si="180"/>
        <v/>
      </c>
    </row>
    <row r="638" spans="1:7" x14ac:dyDescent="0.2">
      <c r="A638" s="230" t="str">
        <f t="shared" si="181"/>
        <v/>
      </c>
      <c r="B638" s="231" t="str">
        <f t="shared" si="182"/>
        <v/>
      </c>
      <c r="C638" s="230" t="str">
        <f t="shared" si="183"/>
        <v/>
      </c>
      <c r="D638" s="229" t="str">
        <f t="shared" si="184"/>
        <v/>
      </c>
      <c r="E638" s="228" t="str">
        <f t="shared" si="185"/>
        <v/>
      </c>
      <c r="F638" s="220" t="str">
        <f t="shared" si="186"/>
        <v/>
      </c>
      <c r="G638" s="227" t="str">
        <f t="shared" si="180"/>
        <v/>
      </c>
    </row>
    <row r="639" spans="1:7" x14ac:dyDescent="0.2">
      <c r="A639" s="230" t="str">
        <f t="shared" si="181"/>
        <v/>
      </c>
      <c r="B639" s="231" t="str">
        <f t="shared" si="182"/>
        <v/>
      </c>
      <c r="C639" s="230" t="str">
        <f t="shared" si="183"/>
        <v/>
      </c>
      <c r="D639" s="229" t="str">
        <f t="shared" si="184"/>
        <v/>
      </c>
      <c r="E639" s="228" t="str">
        <f t="shared" si="185"/>
        <v/>
      </c>
      <c r="F639" s="220" t="str">
        <f t="shared" si="186"/>
        <v/>
      </c>
      <c r="G639" s="227" t="str">
        <f t="shared" si="180"/>
        <v/>
      </c>
    </row>
    <row r="640" spans="1:7" x14ac:dyDescent="0.2">
      <c r="A640" s="230" t="str">
        <f t="shared" si="181"/>
        <v/>
      </c>
      <c r="B640" s="231" t="str">
        <f t="shared" si="182"/>
        <v/>
      </c>
      <c r="C640" s="230" t="str">
        <f t="shared" si="183"/>
        <v/>
      </c>
      <c r="D640" s="229" t="str">
        <f t="shared" si="184"/>
        <v/>
      </c>
      <c r="E640" s="228" t="str">
        <f t="shared" si="185"/>
        <v/>
      </c>
      <c r="F640" s="220" t="str">
        <f t="shared" si="186"/>
        <v/>
      </c>
      <c r="G640" s="227" t="str">
        <f t="shared" si="180"/>
        <v/>
      </c>
    </row>
    <row r="641" spans="1:7" x14ac:dyDescent="0.2">
      <c r="A641" s="230" t="str">
        <f t="shared" si="181"/>
        <v/>
      </c>
      <c r="B641" s="231" t="str">
        <f t="shared" si="182"/>
        <v/>
      </c>
      <c r="C641" s="230" t="str">
        <f t="shared" si="183"/>
        <v/>
      </c>
      <c r="D641" s="229" t="str">
        <f t="shared" si="184"/>
        <v/>
      </c>
      <c r="E641" s="228" t="str">
        <f t="shared" si="185"/>
        <v/>
      </c>
      <c r="F641" s="220" t="str">
        <f t="shared" si="186"/>
        <v/>
      </c>
      <c r="G641" s="227" t="str">
        <f t="shared" si="180"/>
        <v/>
      </c>
    </row>
    <row r="642" spans="1:7" x14ac:dyDescent="0.2">
      <c r="A642" s="230" t="str">
        <f t="shared" si="181"/>
        <v/>
      </c>
      <c r="B642" s="231" t="str">
        <f t="shared" si="182"/>
        <v/>
      </c>
      <c r="C642" s="230" t="str">
        <f t="shared" si="183"/>
        <v/>
      </c>
      <c r="D642" s="229" t="str">
        <f t="shared" si="184"/>
        <v/>
      </c>
      <c r="E642" s="228" t="str">
        <f t="shared" si="185"/>
        <v/>
      </c>
      <c r="F642" s="220" t="str">
        <f t="shared" si="186"/>
        <v/>
      </c>
      <c r="G642" s="227" t="str">
        <f t="shared" si="180"/>
        <v/>
      </c>
    </row>
    <row r="643" spans="1:7" x14ac:dyDescent="0.2">
      <c r="A643" s="230" t="str">
        <f t="shared" si="181"/>
        <v/>
      </c>
      <c r="B643" s="231" t="str">
        <f t="shared" si="182"/>
        <v/>
      </c>
      <c r="C643" s="230" t="str">
        <f t="shared" si="183"/>
        <v/>
      </c>
      <c r="D643" s="229" t="str">
        <f t="shared" si="184"/>
        <v/>
      </c>
      <c r="E643" s="228" t="str">
        <f t="shared" si="185"/>
        <v/>
      </c>
      <c r="F643" s="220" t="str">
        <f t="shared" si="186"/>
        <v/>
      </c>
      <c r="G643" s="227" t="str">
        <f t="shared" si="180"/>
        <v/>
      </c>
    </row>
    <row r="644" spans="1:7" x14ac:dyDescent="0.2">
      <c r="A644" s="230" t="str">
        <f t="shared" si="181"/>
        <v/>
      </c>
      <c r="B644" s="231" t="str">
        <f t="shared" si="182"/>
        <v/>
      </c>
      <c r="C644" s="230" t="str">
        <f t="shared" si="183"/>
        <v/>
      </c>
      <c r="D644" s="229" t="str">
        <f t="shared" si="184"/>
        <v/>
      </c>
      <c r="E644" s="228" t="str">
        <f t="shared" si="185"/>
        <v/>
      </c>
      <c r="F644" s="220" t="str">
        <f t="shared" si="186"/>
        <v/>
      </c>
      <c r="G644" s="227" t="str">
        <f t="shared" si="180"/>
        <v/>
      </c>
    </row>
    <row r="645" spans="1:7" x14ac:dyDescent="0.2">
      <c r="A645" s="230" t="str">
        <f t="shared" si="181"/>
        <v/>
      </c>
      <c r="B645" s="231" t="str">
        <f t="shared" si="182"/>
        <v/>
      </c>
      <c r="C645" s="230" t="str">
        <f t="shared" si="183"/>
        <v/>
      </c>
      <c r="D645" s="229" t="str">
        <f t="shared" si="184"/>
        <v/>
      </c>
      <c r="E645" s="228" t="str">
        <f t="shared" si="185"/>
        <v/>
      </c>
      <c r="F645" s="220" t="str">
        <f t="shared" si="186"/>
        <v/>
      </c>
      <c r="G645" s="227" t="str">
        <f t="shared" si="180"/>
        <v/>
      </c>
    </row>
    <row r="646" spans="1:7" x14ac:dyDescent="0.2">
      <c r="A646" s="230" t="str">
        <f t="shared" si="181"/>
        <v/>
      </c>
      <c r="B646" s="231" t="str">
        <f t="shared" si="182"/>
        <v/>
      </c>
      <c r="C646" s="230" t="str">
        <f t="shared" si="183"/>
        <v/>
      </c>
      <c r="D646" s="229" t="str">
        <f t="shared" si="184"/>
        <v/>
      </c>
      <c r="E646" s="228" t="str">
        <f t="shared" si="185"/>
        <v/>
      </c>
      <c r="F646" s="220" t="str">
        <f t="shared" si="186"/>
        <v/>
      </c>
      <c r="G646" s="227" t="str">
        <f t="shared" si="180"/>
        <v/>
      </c>
    </row>
    <row r="647" spans="1:7" x14ac:dyDescent="0.2">
      <c r="A647" s="230" t="str">
        <f t="shared" si="181"/>
        <v/>
      </c>
      <c r="B647" s="231" t="str">
        <f t="shared" si="182"/>
        <v/>
      </c>
      <c r="C647" s="230" t="str">
        <f t="shared" si="183"/>
        <v/>
      </c>
      <c r="D647" s="229" t="str">
        <f t="shared" si="184"/>
        <v/>
      </c>
      <c r="E647" s="228" t="str">
        <f t="shared" si="185"/>
        <v/>
      </c>
      <c r="F647" s="220" t="str">
        <f t="shared" si="186"/>
        <v/>
      </c>
      <c r="G647" s="227" t="str">
        <f t="shared" si="180"/>
        <v/>
      </c>
    </row>
    <row r="648" spans="1:7" x14ac:dyDescent="0.2">
      <c r="A648" s="230" t="str">
        <f t="shared" si="181"/>
        <v/>
      </c>
      <c r="B648" s="231" t="str">
        <f t="shared" si="182"/>
        <v/>
      </c>
      <c r="C648" s="230" t="str">
        <f t="shared" si="183"/>
        <v/>
      </c>
      <c r="D648" s="229" t="str">
        <f t="shared" si="184"/>
        <v/>
      </c>
      <c r="E648" s="228" t="str">
        <f t="shared" si="185"/>
        <v/>
      </c>
      <c r="F648" s="220" t="str">
        <f t="shared" si="186"/>
        <v/>
      </c>
      <c r="G648" s="227" t="str">
        <f t="shared" si="180"/>
        <v/>
      </c>
    </row>
    <row r="649" spans="1:7" x14ac:dyDescent="0.2">
      <c r="A649" s="230" t="str">
        <f t="shared" si="181"/>
        <v/>
      </c>
      <c r="B649" s="231" t="str">
        <f t="shared" si="182"/>
        <v/>
      </c>
      <c r="C649" s="230" t="str">
        <f t="shared" si="183"/>
        <v/>
      </c>
      <c r="D649" s="229" t="str">
        <f t="shared" si="184"/>
        <v/>
      </c>
      <c r="E649" s="228" t="str">
        <f t="shared" si="185"/>
        <v/>
      </c>
      <c r="F649" s="220" t="str">
        <f t="shared" si="186"/>
        <v/>
      </c>
      <c r="G649" s="227" t="str">
        <f t="shared" si="180"/>
        <v/>
      </c>
    </row>
    <row r="650" spans="1:7" x14ac:dyDescent="0.2">
      <c r="A650" s="230" t="str">
        <f t="shared" si="181"/>
        <v/>
      </c>
      <c r="B650" s="231" t="str">
        <f t="shared" si="182"/>
        <v/>
      </c>
      <c r="C650" s="230" t="str">
        <f t="shared" si="183"/>
        <v/>
      </c>
      <c r="D650" s="229" t="str">
        <f t="shared" si="184"/>
        <v/>
      </c>
      <c r="E650" s="228" t="str">
        <f t="shared" si="185"/>
        <v/>
      </c>
      <c r="F650" s="220" t="str">
        <f t="shared" si="186"/>
        <v/>
      </c>
      <c r="G650" s="227" t="str">
        <f t="shared" si="180"/>
        <v/>
      </c>
    </row>
    <row r="651" spans="1:7" x14ac:dyDescent="0.2">
      <c r="A651" s="230" t="str">
        <f t="shared" si="181"/>
        <v/>
      </c>
      <c r="B651" s="231" t="str">
        <f t="shared" si="182"/>
        <v/>
      </c>
      <c r="C651" s="230" t="str">
        <f t="shared" si="183"/>
        <v/>
      </c>
      <c r="D651" s="229" t="str">
        <f t="shared" si="184"/>
        <v/>
      </c>
      <c r="E651" s="228" t="str">
        <f t="shared" si="185"/>
        <v/>
      </c>
      <c r="F651" s="220" t="str">
        <f t="shared" si="186"/>
        <v/>
      </c>
      <c r="G651" s="227" t="str">
        <f t="shared" ref="G651:G714" si="187">IF(A651="","",2)</f>
        <v/>
      </c>
    </row>
    <row r="652" spans="1:7" x14ac:dyDescent="0.2">
      <c r="A652" s="230" t="str">
        <f t="shared" ref="A652:A715" si="188">IF(D652="","",A651+1)</f>
        <v/>
      </c>
      <c r="B652" s="231" t="str">
        <f t="shared" ref="B652:B715" si="189">IF(A652="","",B375+$C$1)</f>
        <v/>
      </c>
      <c r="C652" s="230" t="str">
        <f t="shared" ref="C652:C715" si="190">IF(D652="","",IF(OR(D652="DESCANSA",E652="DESCANSA"),0,1))</f>
        <v/>
      </c>
      <c r="D652" s="229" t="str">
        <f t="shared" ref="D652:D715" si="191">E375</f>
        <v/>
      </c>
      <c r="E652" s="228" t="str">
        <f t="shared" ref="E652:E715" si="192">D375</f>
        <v/>
      </c>
      <c r="F652" s="220" t="str">
        <f t="shared" si="186"/>
        <v/>
      </c>
      <c r="G652" s="227" t="str">
        <f t="shared" si="187"/>
        <v/>
      </c>
    </row>
    <row r="653" spans="1:7" x14ac:dyDescent="0.2">
      <c r="A653" s="230" t="str">
        <f t="shared" si="188"/>
        <v/>
      </c>
      <c r="B653" s="231" t="str">
        <f t="shared" si="189"/>
        <v/>
      </c>
      <c r="C653" s="230" t="str">
        <f t="shared" si="190"/>
        <v/>
      </c>
      <c r="D653" s="229" t="str">
        <f t="shared" si="191"/>
        <v/>
      </c>
      <c r="E653" s="228" t="str">
        <f t="shared" si="192"/>
        <v/>
      </c>
      <c r="F653" s="220" t="str">
        <f t="shared" ref="F653:F716" si="193">IF(C653=1,MAX(F651:F652)+1,"")</f>
        <v/>
      </c>
      <c r="G653" s="227" t="str">
        <f t="shared" si="187"/>
        <v/>
      </c>
    </row>
    <row r="654" spans="1:7" x14ac:dyDescent="0.2">
      <c r="A654" s="230" t="str">
        <f t="shared" si="188"/>
        <v/>
      </c>
      <c r="B654" s="231" t="str">
        <f t="shared" si="189"/>
        <v/>
      </c>
      <c r="C654" s="230" t="str">
        <f t="shared" si="190"/>
        <v/>
      </c>
      <c r="D654" s="229" t="str">
        <f t="shared" si="191"/>
        <v/>
      </c>
      <c r="E654" s="228" t="str">
        <f t="shared" si="192"/>
        <v/>
      </c>
      <c r="F654" s="220" t="str">
        <f t="shared" si="193"/>
        <v/>
      </c>
      <c r="G654" s="227" t="str">
        <f t="shared" si="187"/>
        <v/>
      </c>
    </row>
    <row r="655" spans="1:7" x14ac:dyDescent="0.2">
      <c r="A655" s="230" t="str">
        <f t="shared" si="188"/>
        <v/>
      </c>
      <c r="B655" s="231" t="str">
        <f t="shared" si="189"/>
        <v/>
      </c>
      <c r="C655" s="230" t="str">
        <f t="shared" si="190"/>
        <v/>
      </c>
      <c r="D655" s="229" t="str">
        <f t="shared" si="191"/>
        <v/>
      </c>
      <c r="E655" s="228" t="str">
        <f t="shared" si="192"/>
        <v/>
      </c>
      <c r="F655" s="220" t="str">
        <f t="shared" si="193"/>
        <v/>
      </c>
      <c r="G655" s="227" t="str">
        <f t="shared" si="187"/>
        <v/>
      </c>
    </row>
    <row r="656" spans="1:7" x14ac:dyDescent="0.2">
      <c r="A656" s="230" t="str">
        <f t="shared" si="188"/>
        <v/>
      </c>
      <c r="B656" s="231" t="str">
        <f t="shared" si="189"/>
        <v/>
      </c>
      <c r="C656" s="230" t="str">
        <f t="shared" si="190"/>
        <v/>
      </c>
      <c r="D656" s="229" t="str">
        <f t="shared" si="191"/>
        <v/>
      </c>
      <c r="E656" s="228" t="str">
        <f t="shared" si="192"/>
        <v/>
      </c>
      <c r="F656" s="220" t="str">
        <f t="shared" si="193"/>
        <v/>
      </c>
      <c r="G656" s="227" t="str">
        <f t="shared" si="187"/>
        <v/>
      </c>
    </row>
    <row r="657" spans="1:7" x14ac:dyDescent="0.2">
      <c r="A657" s="230" t="str">
        <f t="shared" si="188"/>
        <v/>
      </c>
      <c r="B657" s="231" t="str">
        <f t="shared" si="189"/>
        <v/>
      </c>
      <c r="C657" s="230" t="str">
        <f t="shared" si="190"/>
        <v/>
      </c>
      <c r="D657" s="229" t="str">
        <f t="shared" si="191"/>
        <v/>
      </c>
      <c r="E657" s="228" t="str">
        <f t="shared" si="192"/>
        <v/>
      </c>
      <c r="F657" s="220" t="str">
        <f t="shared" si="193"/>
        <v/>
      </c>
      <c r="G657" s="227" t="str">
        <f t="shared" si="187"/>
        <v/>
      </c>
    </row>
    <row r="658" spans="1:7" x14ac:dyDescent="0.2">
      <c r="A658" s="230" t="str">
        <f t="shared" si="188"/>
        <v/>
      </c>
      <c r="B658" s="231" t="str">
        <f t="shared" si="189"/>
        <v/>
      </c>
      <c r="C658" s="230" t="str">
        <f t="shared" si="190"/>
        <v/>
      </c>
      <c r="D658" s="229" t="str">
        <f t="shared" si="191"/>
        <v/>
      </c>
      <c r="E658" s="228" t="str">
        <f t="shared" si="192"/>
        <v/>
      </c>
      <c r="F658" s="220" t="str">
        <f t="shared" si="193"/>
        <v/>
      </c>
      <c r="G658" s="227" t="str">
        <f t="shared" si="187"/>
        <v/>
      </c>
    </row>
    <row r="659" spans="1:7" x14ac:dyDescent="0.2">
      <c r="A659" s="230" t="str">
        <f t="shared" si="188"/>
        <v/>
      </c>
      <c r="B659" s="231" t="str">
        <f t="shared" si="189"/>
        <v/>
      </c>
      <c r="C659" s="230" t="str">
        <f t="shared" si="190"/>
        <v/>
      </c>
      <c r="D659" s="229" t="str">
        <f t="shared" si="191"/>
        <v/>
      </c>
      <c r="E659" s="228" t="str">
        <f t="shared" si="192"/>
        <v/>
      </c>
      <c r="F659" s="220" t="str">
        <f t="shared" si="193"/>
        <v/>
      </c>
      <c r="G659" s="227" t="str">
        <f t="shared" si="187"/>
        <v/>
      </c>
    </row>
    <row r="660" spans="1:7" x14ac:dyDescent="0.2">
      <c r="A660" s="230" t="str">
        <f t="shared" si="188"/>
        <v/>
      </c>
      <c r="B660" s="231" t="str">
        <f t="shared" si="189"/>
        <v/>
      </c>
      <c r="C660" s="230" t="str">
        <f t="shared" si="190"/>
        <v/>
      </c>
      <c r="D660" s="229" t="str">
        <f t="shared" si="191"/>
        <v/>
      </c>
      <c r="E660" s="228" t="str">
        <f t="shared" si="192"/>
        <v/>
      </c>
      <c r="F660" s="220" t="str">
        <f t="shared" si="193"/>
        <v/>
      </c>
      <c r="G660" s="227" t="str">
        <f t="shared" si="187"/>
        <v/>
      </c>
    </row>
    <row r="661" spans="1:7" x14ac:dyDescent="0.2">
      <c r="A661" s="230" t="str">
        <f t="shared" si="188"/>
        <v/>
      </c>
      <c r="B661" s="231" t="str">
        <f t="shared" si="189"/>
        <v/>
      </c>
      <c r="C661" s="230" t="str">
        <f t="shared" si="190"/>
        <v/>
      </c>
      <c r="D661" s="229" t="str">
        <f t="shared" si="191"/>
        <v/>
      </c>
      <c r="E661" s="228" t="str">
        <f t="shared" si="192"/>
        <v/>
      </c>
      <c r="F661" s="220" t="str">
        <f t="shared" si="193"/>
        <v/>
      </c>
      <c r="G661" s="227" t="str">
        <f t="shared" si="187"/>
        <v/>
      </c>
    </row>
    <row r="662" spans="1:7" x14ac:dyDescent="0.2">
      <c r="A662" s="230" t="str">
        <f t="shared" si="188"/>
        <v/>
      </c>
      <c r="B662" s="231" t="str">
        <f t="shared" si="189"/>
        <v/>
      </c>
      <c r="C662" s="230" t="str">
        <f t="shared" si="190"/>
        <v/>
      </c>
      <c r="D662" s="229" t="str">
        <f t="shared" si="191"/>
        <v/>
      </c>
      <c r="E662" s="228" t="str">
        <f t="shared" si="192"/>
        <v/>
      </c>
      <c r="F662" s="220" t="str">
        <f t="shared" si="193"/>
        <v/>
      </c>
      <c r="G662" s="227" t="str">
        <f t="shared" si="187"/>
        <v/>
      </c>
    </row>
    <row r="663" spans="1:7" x14ac:dyDescent="0.2">
      <c r="A663" s="230" t="str">
        <f t="shared" si="188"/>
        <v/>
      </c>
      <c r="B663" s="231" t="str">
        <f t="shared" si="189"/>
        <v/>
      </c>
      <c r="C663" s="230" t="str">
        <f t="shared" si="190"/>
        <v/>
      </c>
      <c r="D663" s="229" t="str">
        <f t="shared" si="191"/>
        <v/>
      </c>
      <c r="E663" s="228" t="str">
        <f t="shared" si="192"/>
        <v/>
      </c>
      <c r="F663" s="220" t="str">
        <f t="shared" si="193"/>
        <v/>
      </c>
      <c r="G663" s="227" t="str">
        <f t="shared" si="187"/>
        <v/>
      </c>
    </row>
    <row r="664" spans="1:7" x14ac:dyDescent="0.2">
      <c r="A664" s="230" t="str">
        <f t="shared" si="188"/>
        <v/>
      </c>
      <c r="B664" s="231" t="str">
        <f t="shared" si="189"/>
        <v/>
      </c>
      <c r="C664" s="230" t="str">
        <f t="shared" si="190"/>
        <v/>
      </c>
      <c r="D664" s="229" t="str">
        <f t="shared" si="191"/>
        <v/>
      </c>
      <c r="E664" s="228" t="str">
        <f t="shared" si="192"/>
        <v/>
      </c>
      <c r="F664" s="220" t="str">
        <f t="shared" si="193"/>
        <v/>
      </c>
      <c r="G664" s="227" t="str">
        <f t="shared" si="187"/>
        <v/>
      </c>
    </row>
    <row r="665" spans="1:7" x14ac:dyDescent="0.2">
      <c r="A665" s="230" t="str">
        <f t="shared" si="188"/>
        <v/>
      </c>
      <c r="B665" s="231" t="str">
        <f t="shared" si="189"/>
        <v/>
      </c>
      <c r="C665" s="230" t="str">
        <f t="shared" si="190"/>
        <v/>
      </c>
      <c r="D665" s="229" t="str">
        <f t="shared" si="191"/>
        <v/>
      </c>
      <c r="E665" s="228" t="str">
        <f t="shared" si="192"/>
        <v/>
      </c>
      <c r="F665" s="220" t="str">
        <f t="shared" si="193"/>
        <v/>
      </c>
      <c r="G665" s="227" t="str">
        <f t="shared" si="187"/>
        <v/>
      </c>
    </row>
    <row r="666" spans="1:7" x14ac:dyDescent="0.2">
      <c r="A666" s="230" t="str">
        <f t="shared" si="188"/>
        <v/>
      </c>
      <c r="B666" s="231" t="str">
        <f t="shared" si="189"/>
        <v/>
      </c>
      <c r="C666" s="230" t="str">
        <f t="shared" si="190"/>
        <v/>
      </c>
      <c r="D666" s="229" t="str">
        <f t="shared" si="191"/>
        <v/>
      </c>
      <c r="E666" s="228" t="str">
        <f t="shared" si="192"/>
        <v/>
      </c>
      <c r="F666" s="220" t="str">
        <f t="shared" si="193"/>
        <v/>
      </c>
      <c r="G666" s="227" t="str">
        <f t="shared" si="187"/>
        <v/>
      </c>
    </row>
    <row r="667" spans="1:7" x14ac:dyDescent="0.2">
      <c r="A667" s="230" t="str">
        <f t="shared" si="188"/>
        <v/>
      </c>
      <c r="B667" s="231" t="str">
        <f t="shared" si="189"/>
        <v/>
      </c>
      <c r="C667" s="230" t="str">
        <f t="shared" si="190"/>
        <v/>
      </c>
      <c r="D667" s="229" t="str">
        <f t="shared" si="191"/>
        <v/>
      </c>
      <c r="E667" s="228" t="str">
        <f t="shared" si="192"/>
        <v/>
      </c>
      <c r="F667" s="220" t="str">
        <f t="shared" si="193"/>
        <v/>
      </c>
      <c r="G667" s="227" t="str">
        <f t="shared" si="187"/>
        <v/>
      </c>
    </row>
    <row r="668" spans="1:7" x14ac:dyDescent="0.2">
      <c r="A668" s="230" t="str">
        <f t="shared" si="188"/>
        <v/>
      </c>
      <c r="B668" s="231" t="str">
        <f t="shared" si="189"/>
        <v/>
      </c>
      <c r="C668" s="230" t="str">
        <f t="shared" si="190"/>
        <v/>
      </c>
      <c r="D668" s="229" t="str">
        <f t="shared" si="191"/>
        <v/>
      </c>
      <c r="E668" s="228" t="str">
        <f t="shared" si="192"/>
        <v/>
      </c>
      <c r="F668" s="220" t="str">
        <f t="shared" si="193"/>
        <v/>
      </c>
      <c r="G668" s="227" t="str">
        <f t="shared" si="187"/>
        <v/>
      </c>
    </row>
    <row r="669" spans="1:7" x14ac:dyDescent="0.2">
      <c r="A669" s="230" t="str">
        <f t="shared" si="188"/>
        <v/>
      </c>
      <c r="B669" s="231" t="str">
        <f t="shared" si="189"/>
        <v/>
      </c>
      <c r="C669" s="230" t="str">
        <f t="shared" si="190"/>
        <v/>
      </c>
      <c r="D669" s="229" t="str">
        <f t="shared" si="191"/>
        <v/>
      </c>
      <c r="E669" s="228" t="str">
        <f t="shared" si="192"/>
        <v/>
      </c>
      <c r="F669" s="220" t="str">
        <f t="shared" si="193"/>
        <v/>
      </c>
      <c r="G669" s="227" t="str">
        <f t="shared" si="187"/>
        <v/>
      </c>
    </row>
    <row r="670" spans="1:7" x14ac:dyDescent="0.2">
      <c r="A670" s="230" t="str">
        <f t="shared" si="188"/>
        <v/>
      </c>
      <c r="B670" s="231" t="str">
        <f t="shared" si="189"/>
        <v/>
      </c>
      <c r="C670" s="230" t="str">
        <f t="shared" si="190"/>
        <v/>
      </c>
      <c r="D670" s="229" t="str">
        <f t="shared" si="191"/>
        <v/>
      </c>
      <c r="E670" s="228" t="str">
        <f t="shared" si="192"/>
        <v/>
      </c>
      <c r="F670" s="220" t="str">
        <f t="shared" si="193"/>
        <v/>
      </c>
      <c r="G670" s="227" t="str">
        <f t="shared" si="187"/>
        <v/>
      </c>
    </row>
    <row r="671" spans="1:7" x14ac:dyDescent="0.2">
      <c r="A671" s="230" t="str">
        <f t="shared" si="188"/>
        <v/>
      </c>
      <c r="B671" s="231" t="str">
        <f t="shared" si="189"/>
        <v/>
      </c>
      <c r="C671" s="230" t="str">
        <f t="shared" si="190"/>
        <v/>
      </c>
      <c r="D671" s="229" t="str">
        <f t="shared" si="191"/>
        <v/>
      </c>
      <c r="E671" s="228" t="str">
        <f t="shared" si="192"/>
        <v/>
      </c>
      <c r="F671" s="220" t="str">
        <f t="shared" si="193"/>
        <v/>
      </c>
      <c r="G671" s="227" t="str">
        <f t="shared" si="187"/>
        <v/>
      </c>
    </row>
    <row r="672" spans="1:7" x14ac:dyDescent="0.2">
      <c r="A672" s="230" t="str">
        <f t="shared" si="188"/>
        <v/>
      </c>
      <c r="B672" s="231" t="str">
        <f t="shared" si="189"/>
        <v/>
      </c>
      <c r="C672" s="230" t="str">
        <f t="shared" si="190"/>
        <v/>
      </c>
      <c r="D672" s="229" t="str">
        <f t="shared" si="191"/>
        <v/>
      </c>
      <c r="E672" s="228" t="str">
        <f t="shared" si="192"/>
        <v/>
      </c>
      <c r="F672" s="220" t="str">
        <f t="shared" si="193"/>
        <v/>
      </c>
      <c r="G672" s="227" t="str">
        <f t="shared" si="187"/>
        <v/>
      </c>
    </row>
    <row r="673" spans="1:7" x14ac:dyDescent="0.2">
      <c r="A673" s="230" t="str">
        <f t="shared" si="188"/>
        <v/>
      </c>
      <c r="B673" s="231" t="str">
        <f t="shared" si="189"/>
        <v/>
      </c>
      <c r="C673" s="230" t="str">
        <f t="shared" si="190"/>
        <v/>
      </c>
      <c r="D673" s="229" t="str">
        <f t="shared" si="191"/>
        <v/>
      </c>
      <c r="E673" s="228" t="str">
        <f t="shared" si="192"/>
        <v/>
      </c>
      <c r="F673" s="220" t="str">
        <f t="shared" si="193"/>
        <v/>
      </c>
      <c r="G673" s="227" t="str">
        <f t="shared" si="187"/>
        <v/>
      </c>
    </row>
    <row r="674" spans="1:7" x14ac:dyDescent="0.2">
      <c r="A674" s="230" t="str">
        <f t="shared" si="188"/>
        <v/>
      </c>
      <c r="B674" s="231" t="str">
        <f t="shared" si="189"/>
        <v/>
      </c>
      <c r="C674" s="230" t="str">
        <f t="shared" si="190"/>
        <v/>
      </c>
      <c r="D674" s="229" t="str">
        <f t="shared" si="191"/>
        <v/>
      </c>
      <c r="E674" s="228" t="str">
        <f t="shared" si="192"/>
        <v/>
      </c>
      <c r="F674" s="220" t="str">
        <f t="shared" si="193"/>
        <v/>
      </c>
      <c r="G674" s="227" t="str">
        <f t="shared" si="187"/>
        <v/>
      </c>
    </row>
    <row r="675" spans="1:7" x14ac:dyDescent="0.2">
      <c r="A675" s="230" t="str">
        <f t="shared" si="188"/>
        <v/>
      </c>
      <c r="B675" s="231" t="str">
        <f t="shared" si="189"/>
        <v/>
      </c>
      <c r="C675" s="230" t="str">
        <f t="shared" si="190"/>
        <v/>
      </c>
      <c r="D675" s="229" t="str">
        <f t="shared" si="191"/>
        <v/>
      </c>
      <c r="E675" s="228" t="str">
        <f t="shared" si="192"/>
        <v/>
      </c>
      <c r="F675" s="220" t="str">
        <f t="shared" si="193"/>
        <v/>
      </c>
      <c r="G675" s="227" t="str">
        <f t="shared" si="187"/>
        <v/>
      </c>
    </row>
    <row r="676" spans="1:7" x14ac:dyDescent="0.2">
      <c r="A676" s="230" t="str">
        <f t="shared" si="188"/>
        <v/>
      </c>
      <c r="B676" s="231" t="str">
        <f t="shared" si="189"/>
        <v/>
      </c>
      <c r="C676" s="230" t="str">
        <f t="shared" si="190"/>
        <v/>
      </c>
      <c r="D676" s="229" t="str">
        <f t="shared" si="191"/>
        <v/>
      </c>
      <c r="E676" s="228" t="str">
        <f t="shared" si="192"/>
        <v/>
      </c>
      <c r="F676" s="220" t="str">
        <f t="shared" si="193"/>
        <v/>
      </c>
      <c r="G676" s="227" t="str">
        <f t="shared" si="187"/>
        <v/>
      </c>
    </row>
    <row r="677" spans="1:7" x14ac:dyDescent="0.2">
      <c r="A677" s="230" t="str">
        <f t="shared" si="188"/>
        <v/>
      </c>
      <c r="B677" s="231" t="str">
        <f t="shared" si="189"/>
        <v/>
      </c>
      <c r="C677" s="230" t="str">
        <f t="shared" si="190"/>
        <v/>
      </c>
      <c r="D677" s="229" t="str">
        <f t="shared" si="191"/>
        <v/>
      </c>
      <c r="E677" s="228" t="str">
        <f t="shared" si="192"/>
        <v/>
      </c>
      <c r="F677" s="220" t="str">
        <f t="shared" si="193"/>
        <v/>
      </c>
      <c r="G677" s="227" t="str">
        <f t="shared" si="187"/>
        <v/>
      </c>
    </row>
    <row r="678" spans="1:7" x14ac:dyDescent="0.2">
      <c r="A678" s="230" t="str">
        <f t="shared" si="188"/>
        <v/>
      </c>
      <c r="B678" s="231" t="str">
        <f t="shared" si="189"/>
        <v/>
      </c>
      <c r="C678" s="230" t="str">
        <f t="shared" si="190"/>
        <v/>
      </c>
      <c r="D678" s="229" t="str">
        <f t="shared" si="191"/>
        <v/>
      </c>
      <c r="E678" s="228" t="str">
        <f t="shared" si="192"/>
        <v/>
      </c>
      <c r="F678" s="220" t="str">
        <f t="shared" si="193"/>
        <v/>
      </c>
      <c r="G678" s="227" t="str">
        <f t="shared" si="187"/>
        <v/>
      </c>
    </row>
    <row r="679" spans="1:7" x14ac:dyDescent="0.2">
      <c r="A679" s="230" t="str">
        <f t="shared" si="188"/>
        <v/>
      </c>
      <c r="B679" s="231" t="str">
        <f t="shared" si="189"/>
        <v/>
      </c>
      <c r="C679" s="230" t="str">
        <f t="shared" si="190"/>
        <v/>
      </c>
      <c r="D679" s="229" t="str">
        <f t="shared" si="191"/>
        <v/>
      </c>
      <c r="E679" s="228" t="str">
        <f t="shared" si="192"/>
        <v/>
      </c>
      <c r="F679" s="220" t="str">
        <f t="shared" si="193"/>
        <v/>
      </c>
      <c r="G679" s="227" t="str">
        <f t="shared" si="187"/>
        <v/>
      </c>
    </row>
    <row r="680" spans="1:7" x14ac:dyDescent="0.2">
      <c r="A680" s="230" t="str">
        <f t="shared" si="188"/>
        <v/>
      </c>
      <c r="B680" s="231" t="str">
        <f t="shared" si="189"/>
        <v/>
      </c>
      <c r="C680" s="230" t="str">
        <f t="shared" si="190"/>
        <v/>
      </c>
      <c r="D680" s="229" t="str">
        <f t="shared" si="191"/>
        <v/>
      </c>
      <c r="E680" s="228" t="str">
        <f t="shared" si="192"/>
        <v/>
      </c>
      <c r="F680" s="220" t="str">
        <f t="shared" si="193"/>
        <v/>
      </c>
      <c r="G680" s="227" t="str">
        <f t="shared" si="187"/>
        <v/>
      </c>
    </row>
    <row r="681" spans="1:7" x14ac:dyDescent="0.2">
      <c r="A681" s="230" t="str">
        <f t="shared" si="188"/>
        <v/>
      </c>
      <c r="B681" s="231" t="str">
        <f t="shared" si="189"/>
        <v/>
      </c>
      <c r="C681" s="230" t="str">
        <f t="shared" si="190"/>
        <v/>
      </c>
      <c r="D681" s="229" t="str">
        <f t="shared" si="191"/>
        <v/>
      </c>
      <c r="E681" s="228" t="str">
        <f t="shared" si="192"/>
        <v/>
      </c>
      <c r="F681" s="220" t="str">
        <f t="shared" si="193"/>
        <v/>
      </c>
      <c r="G681" s="227" t="str">
        <f t="shared" si="187"/>
        <v/>
      </c>
    </row>
    <row r="682" spans="1:7" x14ac:dyDescent="0.2">
      <c r="A682" s="230" t="str">
        <f t="shared" si="188"/>
        <v/>
      </c>
      <c r="B682" s="231" t="str">
        <f t="shared" si="189"/>
        <v/>
      </c>
      <c r="C682" s="230" t="str">
        <f t="shared" si="190"/>
        <v/>
      </c>
      <c r="D682" s="229" t="str">
        <f t="shared" si="191"/>
        <v/>
      </c>
      <c r="E682" s="228" t="str">
        <f t="shared" si="192"/>
        <v/>
      </c>
      <c r="F682" s="220" t="str">
        <f t="shared" si="193"/>
        <v/>
      </c>
      <c r="G682" s="227" t="str">
        <f t="shared" si="187"/>
        <v/>
      </c>
    </row>
    <row r="683" spans="1:7" x14ac:dyDescent="0.2">
      <c r="A683" s="230" t="str">
        <f t="shared" si="188"/>
        <v/>
      </c>
      <c r="B683" s="231" t="str">
        <f t="shared" si="189"/>
        <v/>
      </c>
      <c r="C683" s="230" t="str">
        <f t="shared" si="190"/>
        <v/>
      </c>
      <c r="D683" s="229" t="str">
        <f t="shared" si="191"/>
        <v/>
      </c>
      <c r="E683" s="228" t="str">
        <f t="shared" si="192"/>
        <v/>
      </c>
      <c r="F683" s="220" t="str">
        <f t="shared" si="193"/>
        <v/>
      </c>
      <c r="G683" s="227" t="str">
        <f t="shared" si="187"/>
        <v/>
      </c>
    </row>
    <row r="684" spans="1:7" x14ac:dyDescent="0.2">
      <c r="A684" s="230" t="str">
        <f t="shared" si="188"/>
        <v/>
      </c>
      <c r="B684" s="231" t="str">
        <f t="shared" si="189"/>
        <v/>
      </c>
      <c r="C684" s="230" t="str">
        <f t="shared" si="190"/>
        <v/>
      </c>
      <c r="D684" s="229" t="str">
        <f t="shared" si="191"/>
        <v/>
      </c>
      <c r="E684" s="228" t="str">
        <f t="shared" si="192"/>
        <v/>
      </c>
      <c r="F684" s="220" t="str">
        <f t="shared" si="193"/>
        <v/>
      </c>
      <c r="G684" s="227" t="str">
        <f t="shared" si="187"/>
        <v/>
      </c>
    </row>
    <row r="685" spans="1:7" x14ac:dyDescent="0.2">
      <c r="A685" s="230" t="str">
        <f t="shared" si="188"/>
        <v/>
      </c>
      <c r="B685" s="231" t="str">
        <f t="shared" si="189"/>
        <v/>
      </c>
      <c r="C685" s="230" t="str">
        <f t="shared" si="190"/>
        <v/>
      </c>
      <c r="D685" s="229" t="str">
        <f t="shared" si="191"/>
        <v/>
      </c>
      <c r="E685" s="228" t="str">
        <f t="shared" si="192"/>
        <v/>
      </c>
      <c r="F685" s="220" t="str">
        <f t="shared" si="193"/>
        <v/>
      </c>
      <c r="G685" s="227" t="str">
        <f t="shared" si="187"/>
        <v/>
      </c>
    </row>
    <row r="686" spans="1:7" x14ac:dyDescent="0.2">
      <c r="A686" s="230" t="str">
        <f t="shared" si="188"/>
        <v/>
      </c>
      <c r="B686" s="231" t="str">
        <f t="shared" si="189"/>
        <v/>
      </c>
      <c r="C686" s="230" t="str">
        <f t="shared" si="190"/>
        <v/>
      </c>
      <c r="D686" s="229" t="str">
        <f t="shared" si="191"/>
        <v/>
      </c>
      <c r="E686" s="228" t="str">
        <f t="shared" si="192"/>
        <v/>
      </c>
      <c r="F686" s="220" t="str">
        <f t="shared" si="193"/>
        <v/>
      </c>
      <c r="G686" s="227" t="str">
        <f t="shared" si="187"/>
        <v/>
      </c>
    </row>
    <row r="687" spans="1:7" x14ac:dyDescent="0.2">
      <c r="A687" s="230" t="str">
        <f t="shared" si="188"/>
        <v/>
      </c>
      <c r="B687" s="231" t="str">
        <f t="shared" si="189"/>
        <v/>
      </c>
      <c r="C687" s="230" t="str">
        <f t="shared" si="190"/>
        <v/>
      </c>
      <c r="D687" s="229" t="str">
        <f t="shared" si="191"/>
        <v/>
      </c>
      <c r="E687" s="228" t="str">
        <f t="shared" si="192"/>
        <v/>
      </c>
      <c r="F687" s="220" t="str">
        <f t="shared" si="193"/>
        <v/>
      </c>
      <c r="G687" s="227" t="str">
        <f t="shared" si="187"/>
        <v/>
      </c>
    </row>
    <row r="688" spans="1:7" x14ac:dyDescent="0.2">
      <c r="A688" s="230" t="str">
        <f t="shared" si="188"/>
        <v/>
      </c>
      <c r="B688" s="231" t="str">
        <f t="shared" si="189"/>
        <v/>
      </c>
      <c r="C688" s="230" t="str">
        <f t="shared" si="190"/>
        <v/>
      </c>
      <c r="D688" s="229" t="str">
        <f t="shared" si="191"/>
        <v/>
      </c>
      <c r="E688" s="228" t="str">
        <f t="shared" si="192"/>
        <v/>
      </c>
      <c r="F688" s="220" t="str">
        <f t="shared" si="193"/>
        <v/>
      </c>
      <c r="G688" s="227" t="str">
        <f t="shared" si="187"/>
        <v/>
      </c>
    </row>
    <row r="689" spans="1:7" x14ac:dyDescent="0.2">
      <c r="A689" s="230" t="str">
        <f t="shared" si="188"/>
        <v/>
      </c>
      <c r="B689" s="231" t="str">
        <f t="shared" si="189"/>
        <v/>
      </c>
      <c r="C689" s="230" t="str">
        <f t="shared" si="190"/>
        <v/>
      </c>
      <c r="D689" s="229" t="str">
        <f t="shared" si="191"/>
        <v/>
      </c>
      <c r="E689" s="228" t="str">
        <f t="shared" si="192"/>
        <v/>
      </c>
      <c r="F689" s="220" t="str">
        <f t="shared" si="193"/>
        <v/>
      </c>
      <c r="G689" s="227" t="str">
        <f t="shared" si="187"/>
        <v/>
      </c>
    </row>
    <row r="690" spans="1:7" x14ac:dyDescent="0.2">
      <c r="A690" s="230" t="str">
        <f t="shared" si="188"/>
        <v/>
      </c>
      <c r="B690" s="231" t="str">
        <f t="shared" si="189"/>
        <v/>
      </c>
      <c r="C690" s="230" t="str">
        <f t="shared" si="190"/>
        <v/>
      </c>
      <c r="D690" s="229" t="str">
        <f t="shared" si="191"/>
        <v/>
      </c>
      <c r="E690" s="228" t="str">
        <f t="shared" si="192"/>
        <v/>
      </c>
      <c r="F690" s="220" t="str">
        <f t="shared" si="193"/>
        <v/>
      </c>
      <c r="G690" s="227" t="str">
        <f t="shared" si="187"/>
        <v/>
      </c>
    </row>
    <row r="691" spans="1:7" x14ac:dyDescent="0.2">
      <c r="A691" s="230" t="str">
        <f t="shared" si="188"/>
        <v/>
      </c>
      <c r="B691" s="231" t="str">
        <f t="shared" si="189"/>
        <v/>
      </c>
      <c r="C691" s="230" t="str">
        <f t="shared" si="190"/>
        <v/>
      </c>
      <c r="D691" s="229" t="str">
        <f t="shared" si="191"/>
        <v/>
      </c>
      <c r="E691" s="228" t="str">
        <f t="shared" si="192"/>
        <v/>
      </c>
      <c r="F691" s="220" t="str">
        <f t="shared" si="193"/>
        <v/>
      </c>
      <c r="G691" s="227" t="str">
        <f t="shared" si="187"/>
        <v/>
      </c>
    </row>
    <row r="692" spans="1:7" x14ac:dyDescent="0.2">
      <c r="A692" s="230" t="str">
        <f t="shared" si="188"/>
        <v/>
      </c>
      <c r="B692" s="231" t="str">
        <f t="shared" si="189"/>
        <v/>
      </c>
      <c r="C692" s="230" t="str">
        <f t="shared" si="190"/>
        <v/>
      </c>
      <c r="D692" s="229" t="str">
        <f t="shared" si="191"/>
        <v/>
      </c>
      <c r="E692" s="228" t="str">
        <f t="shared" si="192"/>
        <v/>
      </c>
      <c r="F692" s="220" t="str">
        <f t="shared" si="193"/>
        <v/>
      </c>
      <c r="G692" s="227" t="str">
        <f t="shared" si="187"/>
        <v/>
      </c>
    </row>
    <row r="693" spans="1:7" x14ac:dyDescent="0.2">
      <c r="A693" s="230" t="str">
        <f t="shared" si="188"/>
        <v/>
      </c>
      <c r="B693" s="231" t="str">
        <f t="shared" si="189"/>
        <v/>
      </c>
      <c r="C693" s="230" t="str">
        <f t="shared" si="190"/>
        <v/>
      </c>
      <c r="D693" s="229" t="str">
        <f t="shared" si="191"/>
        <v/>
      </c>
      <c r="E693" s="228" t="str">
        <f t="shared" si="192"/>
        <v/>
      </c>
      <c r="F693" s="220" t="str">
        <f t="shared" si="193"/>
        <v/>
      </c>
      <c r="G693" s="227" t="str">
        <f t="shared" si="187"/>
        <v/>
      </c>
    </row>
    <row r="694" spans="1:7" x14ac:dyDescent="0.2">
      <c r="A694" s="230" t="str">
        <f t="shared" si="188"/>
        <v/>
      </c>
      <c r="B694" s="231" t="str">
        <f t="shared" si="189"/>
        <v/>
      </c>
      <c r="C694" s="230" t="str">
        <f t="shared" si="190"/>
        <v/>
      </c>
      <c r="D694" s="229" t="str">
        <f t="shared" si="191"/>
        <v/>
      </c>
      <c r="E694" s="228" t="str">
        <f t="shared" si="192"/>
        <v/>
      </c>
      <c r="F694" s="220" t="str">
        <f t="shared" si="193"/>
        <v/>
      </c>
      <c r="G694" s="227" t="str">
        <f t="shared" si="187"/>
        <v/>
      </c>
    </row>
    <row r="695" spans="1:7" x14ac:dyDescent="0.2">
      <c r="A695" s="230" t="str">
        <f t="shared" si="188"/>
        <v/>
      </c>
      <c r="B695" s="231" t="str">
        <f t="shared" si="189"/>
        <v/>
      </c>
      <c r="C695" s="230" t="str">
        <f t="shared" si="190"/>
        <v/>
      </c>
      <c r="D695" s="229" t="str">
        <f t="shared" si="191"/>
        <v/>
      </c>
      <c r="E695" s="228" t="str">
        <f t="shared" si="192"/>
        <v/>
      </c>
      <c r="F695" s="220" t="str">
        <f t="shared" si="193"/>
        <v/>
      </c>
      <c r="G695" s="227" t="str">
        <f t="shared" si="187"/>
        <v/>
      </c>
    </row>
    <row r="696" spans="1:7" x14ac:dyDescent="0.2">
      <c r="A696" s="230" t="str">
        <f t="shared" si="188"/>
        <v/>
      </c>
      <c r="B696" s="231" t="str">
        <f t="shared" si="189"/>
        <v/>
      </c>
      <c r="C696" s="230" t="str">
        <f t="shared" si="190"/>
        <v/>
      </c>
      <c r="D696" s="229" t="str">
        <f t="shared" si="191"/>
        <v/>
      </c>
      <c r="E696" s="228" t="str">
        <f t="shared" si="192"/>
        <v/>
      </c>
      <c r="F696" s="220" t="str">
        <f t="shared" si="193"/>
        <v/>
      </c>
      <c r="G696" s="227" t="str">
        <f t="shared" si="187"/>
        <v/>
      </c>
    </row>
    <row r="697" spans="1:7" x14ac:dyDescent="0.2">
      <c r="A697" s="230" t="str">
        <f t="shared" si="188"/>
        <v/>
      </c>
      <c r="B697" s="231" t="str">
        <f t="shared" si="189"/>
        <v/>
      </c>
      <c r="C697" s="230" t="str">
        <f t="shared" si="190"/>
        <v/>
      </c>
      <c r="D697" s="229" t="str">
        <f t="shared" si="191"/>
        <v/>
      </c>
      <c r="E697" s="228" t="str">
        <f t="shared" si="192"/>
        <v/>
      </c>
      <c r="F697" s="220" t="str">
        <f t="shared" si="193"/>
        <v/>
      </c>
      <c r="G697" s="227" t="str">
        <f t="shared" si="187"/>
        <v/>
      </c>
    </row>
    <row r="698" spans="1:7" x14ac:dyDescent="0.2">
      <c r="A698" s="230" t="str">
        <f t="shared" si="188"/>
        <v/>
      </c>
      <c r="B698" s="231" t="str">
        <f t="shared" si="189"/>
        <v/>
      </c>
      <c r="C698" s="230" t="str">
        <f t="shared" si="190"/>
        <v/>
      </c>
      <c r="D698" s="229" t="str">
        <f t="shared" si="191"/>
        <v/>
      </c>
      <c r="E698" s="228" t="str">
        <f t="shared" si="192"/>
        <v/>
      </c>
      <c r="F698" s="220" t="str">
        <f t="shared" si="193"/>
        <v/>
      </c>
      <c r="G698" s="227" t="str">
        <f t="shared" si="187"/>
        <v/>
      </c>
    </row>
    <row r="699" spans="1:7" x14ac:dyDescent="0.2">
      <c r="A699" s="230" t="str">
        <f t="shared" si="188"/>
        <v/>
      </c>
      <c r="B699" s="231" t="str">
        <f t="shared" si="189"/>
        <v/>
      </c>
      <c r="C699" s="230" t="str">
        <f t="shared" si="190"/>
        <v/>
      </c>
      <c r="D699" s="229" t="str">
        <f t="shared" si="191"/>
        <v/>
      </c>
      <c r="E699" s="228" t="str">
        <f t="shared" si="192"/>
        <v/>
      </c>
      <c r="F699" s="220" t="str">
        <f t="shared" si="193"/>
        <v/>
      </c>
      <c r="G699" s="227" t="str">
        <f t="shared" si="187"/>
        <v/>
      </c>
    </row>
    <row r="700" spans="1:7" x14ac:dyDescent="0.2">
      <c r="A700" s="230" t="str">
        <f t="shared" si="188"/>
        <v/>
      </c>
      <c r="B700" s="231" t="str">
        <f t="shared" si="189"/>
        <v/>
      </c>
      <c r="C700" s="230" t="str">
        <f t="shared" si="190"/>
        <v/>
      </c>
      <c r="D700" s="229" t="str">
        <f t="shared" si="191"/>
        <v/>
      </c>
      <c r="E700" s="228" t="str">
        <f t="shared" si="192"/>
        <v/>
      </c>
      <c r="F700" s="220" t="str">
        <f t="shared" si="193"/>
        <v/>
      </c>
      <c r="G700" s="227" t="str">
        <f t="shared" si="187"/>
        <v/>
      </c>
    </row>
    <row r="701" spans="1:7" x14ac:dyDescent="0.2">
      <c r="A701" s="230" t="str">
        <f t="shared" si="188"/>
        <v/>
      </c>
      <c r="B701" s="231" t="str">
        <f t="shared" si="189"/>
        <v/>
      </c>
      <c r="C701" s="230" t="str">
        <f t="shared" si="190"/>
        <v/>
      </c>
      <c r="D701" s="229" t="str">
        <f t="shared" si="191"/>
        <v/>
      </c>
      <c r="E701" s="228" t="str">
        <f t="shared" si="192"/>
        <v/>
      </c>
      <c r="F701" s="220" t="str">
        <f t="shared" si="193"/>
        <v/>
      </c>
      <c r="G701" s="227" t="str">
        <f t="shared" si="187"/>
        <v/>
      </c>
    </row>
    <row r="702" spans="1:7" x14ac:dyDescent="0.2">
      <c r="A702" s="230" t="str">
        <f t="shared" si="188"/>
        <v/>
      </c>
      <c r="B702" s="231" t="str">
        <f t="shared" si="189"/>
        <v/>
      </c>
      <c r="C702" s="230" t="str">
        <f t="shared" si="190"/>
        <v/>
      </c>
      <c r="D702" s="229" t="str">
        <f t="shared" si="191"/>
        <v/>
      </c>
      <c r="E702" s="228" t="str">
        <f t="shared" si="192"/>
        <v/>
      </c>
      <c r="F702" s="220" t="str">
        <f t="shared" si="193"/>
        <v/>
      </c>
      <c r="G702" s="227" t="str">
        <f t="shared" si="187"/>
        <v/>
      </c>
    </row>
    <row r="703" spans="1:7" x14ac:dyDescent="0.2">
      <c r="A703" s="230" t="str">
        <f t="shared" si="188"/>
        <v/>
      </c>
      <c r="B703" s="231" t="str">
        <f t="shared" si="189"/>
        <v/>
      </c>
      <c r="C703" s="230" t="str">
        <f t="shared" si="190"/>
        <v/>
      </c>
      <c r="D703" s="229" t="str">
        <f t="shared" si="191"/>
        <v/>
      </c>
      <c r="E703" s="228" t="str">
        <f t="shared" si="192"/>
        <v/>
      </c>
      <c r="F703" s="220" t="str">
        <f t="shared" si="193"/>
        <v/>
      </c>
      <c r="G703" s="227" t="str">
        <f t="shared" si="187"/>
        <v/>
      </c>
    </row>
    <row r="704" spans="1:7" x14ac:dyDescent="0.2">
      <c r="A704" s="230" t="str">
        <f t="shared" si="188"/>
        <v/>
      </c>
      <c r="B704" s="231" t="str">
        <f t="shared" si="189"/>
        <v/>
      </c>
      <c r="C704" s="230" t="str">
        <f t="shared" si="190"/>
        <v/>
      </c>
      <c r="D704" s="229" t="str">
        <f t="shared" si="191"/>
        <v/>
      </c>
      <c r="E704" s="228" t="str">
        <f t="shared" si="192"/>
        <v/>
      </c>
      <c r="F704" s="220" t="str">
        <f t="shared" si="193"/>
        <v/>
      </c>
      <c r="G704" s="227" t="str">
        <f t="shared" si="187"/>
        <v/>
      </c>
    </row>
    <row r="705" spans="1:7" x14ac:dyDescent="0.2">
      <c r="A705" s="230" t="str">
        <f t="shared" si="188"/>
        <v/>
      </c>
      <c r="B705" s="231" t="str">
        <f t="shared" si="189"/>
        <v/>
      </c>
      <c r="C705" s="230" t="str">
        <f t="shared" si="190"/>
        <v/>
      </c>
      <c r="D705" s="229" t="str">
        <f t="shared" si="191"/>
        <v/>
      </c>
      <c r="E705" s="228" t="str">
        <f t="shared" si="192"/>
        <v/>
      </c>
      <c r="F705" s="220" t="str">
        <f t="shared" si="193"/>
        <v/>
      </c>
      <c r="G705" s="227" t="str">
        <f t="shared" si="187"/>
        <v/>
      </c>
    </row>
    <row r="706" spans="1:7" x14ac:dyDescent="0.2">
      <c r="A706" s="230" t="str">
        <f t="shared" si="188"/>
        <v/>
      </c>
      <c r="B706" s="231" t="str">
        <f t="shared" si="189"/>
        <v/>
      </c>
      <c r="C706" s="230" t="str">
        <f t="shared" si="190"/>
        <v/>
      </c>
      <c r="D706" s="229" t="str">
        <f t="shared" si="191"/>
        <v/>
      </c>
      <c r="E706" s="228" t="str">
        <f t="shared" si="192"/>
        <v/>
      </c>
      <c r="F706" s="220" t="str">
        <f t="shared" si="193"/>
        <v/>
      </c>
      <c r="G706" s="227" t="str">
        <f t="shared" si="187"/>
        <v/>
      </c>
    </row>
    <row r="707" spans="1:7" x14ac:dyDescent="0.2">
      <c r="A707" s="230" t="str">
        <f t="shared" si="188"/>
        <v/>
      </c>
      <c r="B707" s="231" t="str">
        <f t="shared" si="189"/>
        <v/>
      </c>
      <c r="C707" s="230" t="str">
        <f t="shared" si="190"/>
        <v/>
      </c>
      <c r="D707" s="229" t="str">
        <f t="shared" si="191"/>
        <v/>
      </c>
      <c r="E707" s="228" t="str">
        <f t="shared" si="192"/>
        <v/>
      </c>
      <c r="F707" s="220" t="str">
        <f t="shared" si="193"/>
        <v/>
      </c>
      <c r="G707" s="227" t="str">
        <f t="shared" si="187"/>
        <v/>
      </c>
    </row>
    <row r="708" spans="1:7" x14ac:dyDescent="0.2">
      <c r="A708" s="230" t="str">
        <f t="shared" si="188"/>
        <v/>
      </c>
      <c r="B708" s="231" t="str">
        <f t="shared" si="189"/>
        <v/>
      </c>
      <c r="C708" s="230" t="str">
        <f t="shared" si="190"/>
        <v/>
      </c>
      <c r="D708" s="229" t="str">
        <f t="shared" si="191"/>
        <v/>
      </c>
      <c r="E708" s="228" t="str">
        <f t="shared" si="192"/>
        <v/>
      </c>
      <c r="F708" s="220" t="str">
        <f t="shared" si="193"/>
        <v/>
      </c>
      <c r="G708" s="227" t="str">
        <f t="shared" si="187"/>
        <v/>
      </c>
    </row>
    <row r="709" spans="1:7" x14ac:dyDescent="0.2">
      <c r="A709" s="230" t="str">
        <f t="shared" si="188"/>
        <v/>
      </c>
      <c r="B709" s="231" t="str">
        <f t="shared" si="189"/>
        <v/>
      </c>
      <c r="C709" s="230" t="str">
        <f t="shared" si="190"/>
        <v/>
      </c>
      <c r="D709" s="229" t="str">
        <f t="shared" si="191"/>
        <v/>
      </c>
      <c r="E709" s="228" t="str">
        <f t="shared" si="192"/>
        <v/>
      </c>
      <c r="F709" s="220" t="str">
        <f t="shared" si="193"/>
        <v/>
      </c>
      <c r="G709" s="227" t="str">
        <f t="shared" si="187"/>
        <v/>
      </c>
    </row>
    <row r="710" spans="1:7" x14ac:dyDescent="0.2">
      <c r="A710" s="230" t="str">
        <f t="shared" si="188"/>
        <v/>
      </c>
      <c r="B710" s="231" t="str">
        <f t="shared" si="189"/>
        <v/>
      </c>
      <c r="C710" s="230" t="str">
        <f t="shared" si="190"/>
        <v/>
      </c>
      <c r="D710" s="229" t="str">
        <f t="shared" si="191"/>
        <v/>
      </c>
      <c r="E710" s="228" t="str">
        <f t="shared" si="192"/>
        <v/>
      </c>
      <c r="F710" s="220" t="str">
        <f t="shared" si="193"/>
        <v/>
      </c>
      <c r="G710" s="227" t="str">
        <f t="shared" si="187"/>
        <v/>
      </c>
    </row>
    <row r="711" spans="1:7" x14ac:dyDescent="0.2">
      <c r="A711" s="230" t="str">
        <f t="shared" si="188"/>
        <v/>
      </c>
      <c r="B711" s="231" t="str">
        <f t="shared" si="189"/>
        <v/>
      </c>
      <c r="C711" s="230" t="str">
        <f t="shared" si="190"/>
        <v/>
      </c>
      <c r="D711" s="229" t="str">
        <f t="shared" si="191"/>
        <v/>
      </c>
      <c r="E711" s="228" t="str">
        <f t="shared" si="192"/>
        <v/>
      </c>
      <c r="F711" s="220" t="str">
        <f t="shared" si="193"/>
        <v/>
      </c>
      <c r="G711" s="227" t="str">
        <f t="shared" si="187"/>
        <v/>
      </c>
    </row>
    <row r="712" spans="1:7" x14ac:dyDescent="0.2">
      <c r="A712" s="230" t="str">
        <f t="shared" si="188"/>
        <v/>
      </c>
      <c r="B712" s="231" t="str">
        <f t="shared" si="189"/>
        <v/>
      </c>
      <c r="C712" s="230" t="str">
        <f t="shared" si="190"/>
        <v/>
      </c>
      <c r="D712" s="229" t="str">
        <f t="shared" si="191"/>
        <v/>
      </c>
      <c r="E712" s="228" t="str">
        <f t="shared" si="192"/>
        <v/>
      </c>
      <c r="F712" s="220" t="str">
        <f t="shared" si="193"/>
        <v/>
      </c>
      <c r="G712" s="227" t="str">
        <f t="shared" si="187"/>
        <v/>
      </c>
    </row>
    <row r="713" spans="1:7" x14ac:dyDescent="0.2">
      <c r="A713" s="230" t="str">
        <f t="shared" si="188"/>
        <v/>
      </c>
      <c r="B713" s="231" t="str">
        <f t="shared" si="189"/>
        <v/>
      </c>
      <c r="C713" s="230" t="str">
        <f t="shared" si="190"/>
        <v/>
      </c>
      <c r="D713" s="229" t="str">
        <f t="shared" si="191"/>
        <v/>
      </c>
      <c r="E713" s="228" t="str">
        <f t="shared" si="192"/>
        <v/>
      </c>
      <c r="F713" s="220" t="str">
        <f t="shared" si="193"/>
        <v/>
      </c>
      <c r="G713" s="227" t="str">
        <f t="shared" si="187"/>
        <v/>
      </c>
    </row>
    <row r="714" spans="1:7" x14ac:dyDescent="0.2">
      <c r="A714" s="230" t="str">
        <f t="shared" si="188"/>
        <v/>
      </c>
      <c r="B714" s="231" t="str">
        <f t="shared" si="189"/>
        <v/>
      </c>
      <c r="C714" s="230" t="str">
        <f t="shared" si="190"/>
        <v/>
      </c>
      <c r="D714" s="229" t="str">
        <f t="shared" si="191"/>
        <v/>
      </c>
      <c r="E714" s="228" t="str">
        <f t="shared" si="192"/>
        <v/>
      </c>
      <c r="F714" s="220" t="str">
        <f t="shared" si="193"/>
        <v/>
      </c>
      <c r="G714" s="227" t="str">
        <f t="shared" si="187"/>
        <v/>
      </c>
    </row>
    <row r="715" spans="1:7" x14ac:dyDescent="0.2">
      <c r="A715" s="230" t="str">
        <f t="shared" si="188"/>
        <v/>
      </c>
      <c r="B715" s="231" t="str">
        <f t="shared" si="189"/>
        <v/>
      </c>
      <c r="C715" s="230" t="str">
        <f t="shared" si="190"/>
        <v/>
      </c>
      <c r="D715" s="229" t="str">
        <f t="shared" si="191"/>
        <v/>
      </c>
      <c r="E715" s="228" t="str">
        <f t="shared" si="192"/>
        <v/>
      </c>
      <c r="F715" s="220" t="str">
        <f t="shared" si="193"/>
        <v/>
      </c>
      <c r="G715" s="227" t="str">
        <f t="shared" ref="G715:G778" si="194">IF(A715="","",2)</f>
        <v/>
      </c>
    </row>
    <row r="716" spans="1:7" x14ac:dyDescent="0.2">
      <c r="A716" s="230" t="str">
        <f t="shared" ref="A716:A779" si="195">IF(D716="","",A715+1)</f>
        <v/>
      </c>
      <c r="B716" s="231" t="str">
        <f t="shared" ref="B716:B779" si="196">IF(A716="","",B439+$C$1)</f>
        <v/>
      </c>
      <c r="C716" s="230" t="str">
        <f t="shared" ref="C716:C779" si="197">IF(D716="","",IF(OR(D716="DESCANSA",E716="DESCANSA"),0,1))</f>
        <v/>
      </c>
      <c r="D716" s="229" t="str">
        <f t="shared" ref="D716:D779" si="198">E439</f>
        <v/>
      </c>
      <c r="E716" s="228" t="str">
        <f t="shared" ref="E716:E779" si="199">D439</f>
        <v/>
      </c>
      <c r="F716" s="220" t="str">
        <f t="shared" si="193"/>
        <v/>
      </c>
      <c r="G716" s="227" t="str">
        <f t="shared" si="194"/>
        <v/>
      </c>
    </row>
    <row r="717" spans="1:7" x14ac:dyDescent="0.2">
      <c r="A717" s="230" t="str">
        <f t="shared" si="195"/>
        <v/>
      </c>
      <c r="B717" s="231" t="str">
        <f t="shared" si="196"/>
        <v/>
      </c>
      <c r="C717" s="230" t="str">
        <f t="shared" si="197"/>
        <v/>
      </c>
      <c r="D717" s="229" t="str">
        <f t="shared" si="198"/>
        <v/>
      </c>
      <c r="E717" s="228" t="str">
        <f t="shared" si="199"/>
        <v/>
      </c>
      <c r="F717" s="220" t="str">
        <f t="shared" ref="F717:F780" si="200">IF(C717=1,MAX(F715:F716)+1,"")</f>
        <v/>
      </c>
      <c r="G717" s="227" t="str">
        <f t="shared" si="194"/>
        <v/>
      </c>
    </row>
    <row r="718" spans="1:7" x14ac:dyDescent="0.2">
      <c r="A718" s="230" t="str">
        <f t="shared" si="195"/>
        <v/>
      </c>
      <c r="B718" s="231" t="str">
        <f t="shared" si="196"/>
        <v/>
      </c>
      <c r="C718" s="230" t="str">
        <f t="shared" si="197"/>
        <v/>
      </c>
      <c r="D718" s="229" t="str">
        <f t="shared" si="198"/>
        <v/>
      </c>
      <c r="E718" s="228" t="str">
        <f t="shared" si="199"/>
        <v/>
      </c>
      <c r="F718" s="220" t="str">
        <f t="shared" si="200"/>
        <v/>
      </c>
      <c r="G718" s="227" t="str">
        <f t="shared" si="194"/>
        <v/>
      </c>
    </row>
    <row r="719" spans="1:7" x14ac:dyDescent="0.2">
      <c r="A719" s="230" t="str">
        <f t="shared" si="195"/>
        <v/>
      </c>
      <c r="B719" s="231" t="str">
        <f t="shared" si="196"/>
        <v/>
      </c>
      <c r="C719" s="230" t="str">
        <f t="shared" si="197"/>
        <v/>
      </c>
      <c r="D719" s="229" t="str">
        <f t="shared" si="198"/>
        <v/>
      </c>
      <c r="E719" s="228" t="str">
        <f t="shared" si="199"/>
        <v/>
      </c>
      <c r="F719" s="220" t="str">
        <f t="shared" si="200"/>
        <v/>
      </c>
      <c r="G719" s="227" t="str">
        <f t="shared" si="194"/>
        <v/>
      </c>
    </row>
    <row r="720" spans="1:7" x14ac:dyDescent="0.2">
      <c r="A720" s="230" t="str">
        <f t="shared" si="195"/>
        <v/>
      </c>
      <c r="B720" s="231" t="str">
        <f t="shared" si="196"/>
        <v/>
      </c>
      <c r="C720" s="230" t="str">
        <f t="shared" si="197"/>
        <v/>
      </c>
      <c r="D720" s="229" t="str">
        <f t="shared" si="198"/>
        <v/>
      </c>
      <c r="E720" s="228" t="str">
        <f t="shared" si="199"/>
        <v/>
      </c>
      <c r="F720" s="220" t="str">
        <f t="shared" si="200"/>
        <v/>
      </c>
      <c r="G720" s="227" t="str">
        <f t="shared" si="194"/>
        <v/>
      </c>
    </row>
    <row r="721" spans="1:7" x14ac:dyDescent="0.2">
      <c r="A721" s="230" t="str">
        <f t="shared" si="195"/>
        <v/>
      </c>
      <c r="B721" s="231" t="str">
        <f t="shared" si="196"/>
        <v/>
      </c>
      <c r="C721" s="230" t="str">
        <f t="shared" si="197"/>
        <v/>
      </c>
      <c r="D721" s="229" t="str">
        <f t="shared" si="198"/>
        <v/>
      </c>
      <c r="E721" s="228" t="str">
        <f t="shared" si="199"/>
        <v/>
      </c>
      <c r="F721" s="220" t="str">
        <f t="shared" si="200"/>
        <v/>
      </c>
      <c r="G721" s="227" t="str">
        <f t="shared" si="194"/>
        <v/>
      </c>
    </row>
    <row r="722" spans="1:7" x14ac:dyDescent="0.2">
      <c r="A722" s="230" t="str">
        <f t="shared" si="195"/>
        <v/>
      </c>
      <c r="B722" s="231" t="str">
        <f t="shared" si="196"/>
        <v/>
      </c>
      <c r="C722" s="230" t="str">
        <f t="shared" si="197"/>
        <v/>
      </c>
      <c r="D722" s="229" t="str">
        <f t="shared" si="198"/>
        <v/>
      </c>
      <c r="E722" s="228" t="str">
        <f t="shared" si="199"/>
        <v/>
      </c>
      <c r="F722" s="220" t="str">
        <f t="shared" si="200"/>
        <v/>
      </c>
      <c r="G722" s="227" t="str">
        <f t="shared" si="194"/>
        <v/>
      </c>
    </row>
    <row r="723" spans="1:7" x14ac:dyDescent="0.2">
      <c r="A723" s="230" t="str">
        <f t="shared" si="195"/>
        <v/>
      </c>
      <c r="B723" s="231" t="str">
        <f t="shared" si="196"/>
        <v/>
      </c>
      <c r="C723" s="230" t="str">
        <f t="shared" si="197"/>
        <v/>
      </c>
      <c r="D723" s="229" t="str">
        <f t="shared" si="198"/>
        <v/>
      </c>
      <c r="E723" s="228" t="str">
        <f t="shared" si="199"/>
        <v/>
      </c>
      <c r="F723" s="220" t="str">
        <f t="shared" si="200"/>
        <v/>
      </c>
      <c r="G723" s="227" t="str">
        <f t="shared" si="194"/>
        <v/>
      </c>
    </row>
    <row r="724" spans="1:7" x14ac:dyDescent="0.2">
      <c r="A724" s="230" t="str">
        <f t="shared" si="195"/>
        <v/>
      </c>
      <c r="B724" s="231" t="str">
        <f t="shared" si="196"/>
        <v/>
      </c>
      <c r="C724" s="230" t="str">
        <f t="shared" si="197"/>
        <v/>
      </c>
      <c r="D724" s="229" t="str">
        <f t="shared" si="198"/>
        <v/>
      </c>
      <c r="E724" s="228" t="str">
        <f t="shared" si="199"/>
        <v/>
      </c>
      <c r="F724" s="220" t="str">
        <f t="shared" si="200"/>
        <v/>
      </c>
      <c r="G724" s="227" t="str">
        <f t="shared" si="194"/>
        <v/>
      </c>
    </row>
    <row r="725" spans="1:7" x14ac:dyDescent="0.2">
      <c r="A725" s="230" t="str">
        <f t="shared" si="195"/>
        <v/>
      </c>
      <c r="B725" s="231" t="str">
        <f t="shared" si="196"/>
        <v/>
      </c>
      <c r="C725" s="230" t="str">
        <f t="shared" si="197"/>
        <v/>
      </c>
      <c r="D725" s="229" t="str">
        <f t="shared" si="198"/>
        <v/>
      </c>
      <c r="E725" s="228" t="str">
        <f t="shared" si="199"/>
        <v/>
      </c>
      <c r="F725" s="220" t="str">
        <f t="shared" si="200"/>
        <v/>
      </c>
      <c r="G725" s="227" t="str">
        <f t="shared" si="194"/>
        <v/>
      </c>
    </row>
    <row r="726" spans="1:7" x14ac:dyDescent="0.2">
      <c r="A726" s="230" t="str">
        <f t="shared" si="195"/>
        <v/>
      </c>
      <c r="B726" s="231" t="str">
        <f t="shared" si="196"/>
        <v/>
      </c>
      <c r="C726" s="230" t="str">
        <f t="shared" si="197"/>
        <v/>
      </c>
      <c r="D726" s="229" t="str">
        <f t="shared" si="198"/>
        <v/>
      </c>
      <c r="E726" s="228" t="str">
        <f t="shared" si="199"/>
        <v/>
      </c>
      <c r="F726" s="220" t="str">
        <f t="shared" si="200"/>
        <v/>
      </c>
      <c r="G726" s="227" t="str">
        <f t="shared" si="194"/>
        <v/>
      </c>
    </row>
    <row r="727" spans="1:7" x14ac:dyDescent="0.2">
      <c r="A727" s="230" t="str">
        <f t="shared" si="195"/>
        <v/>
      </c>
      <c r="B727" s="231" t="str">
        <f t="shared" si="196"/>
        <v/>
      </c>
      <c r="C727" s="230" t="str">
        <f t="shared" si="197"/>
        <v/>
      </c>
      <c r="D727" s="229" t="str">
        <f t="shared" si="198"/>
        <v/>
      </c>
      <c r="E727" s="228" t="str">
        <f t="shared" si="199"/>
        <v/>
      </c>
      <c r="F727" s="220" t="str">
        <f t="shared" si="200"/>
        <v/>
      </c>
      <c r="G727" s="227" t="str">
        <f t="shared" si="194"/>
        <v/>
      </c>
    </row>
    <row r="728" spans="1:7" x14ac:dyDescent="0.2">
      <c r="A728" s="230" t="str">
        <f t="shared" si="195"/>
        <v/>
      </c>
      <c r="B728" s="231" t="str">
        <f t="shared" si="196"/>
        <v/>
      </c>
      <c r="C728" s="230" t="str">
        <f t="shared" si="197"/>
        <v/>
      </c>
      <c r="D728" s="229" t="str">
        <f t="shared" si="198"/>
        <v/>
      </c>
      <c r="E728" s="228" t="str">
        <f t="shared" si="199"/>
        <v/>
      </c>
      <c r="F728" s="220" t="str">
        <f t="shared" si="200"/>
        <v/>
      </c>
      <c r="G728" s="227" t="str">
        <f t="shared" si="194"/>
        <v/>
      </c>
    </row>
    <row r="729" spans="1:7" x14ac:dyDescent="0.2">
      <c r="A729" s="230" t="str">
        <f t="shared" si="195"/>
        <v/>
      </c>
      <c r="B729" s="231" t="str">
        <f t="shared" si="196"/>
        <v/>
      </c>
      <c r="C729" s="230" t="str">
        <f t="shared" si="197"/>
        <v/>
      </c>
      <c r="D729" s="229" t="str">
        <f t="shared" si="198"/>
        <v/>
      </c>
      <c r="E729" s="228" t="str">
        <f t="shared" si="199"/>
        <v/>
      </c>
      <c r="F729" s="220" t="str">
        <f t="shared" si="200"/>
        <v/>
      </c>
      <c r="G729" s="227" t="str">
        <f t="shared" si="194"/>
        <v/>
      </c>
    </row>
    <row r="730" spans="1:7" x14ac:dyDescent="0.2">
      <c r="A730" s="230" t="str">
        <f t="shared" si="195"/>
        <v/>
      </c>
      <c r="B730" s="231" t="str">
        <f t="shared" si="196"/>
        <v/>
      </c>
      <c r="C730" s="230" t="str">
        <f t="shared" si="197"/>
        <v/>
      </c>
      <c r="D730" s="229" t="str">
        <f t="shared" si="198"/>
        <v/>
      </c>
      <c r="E730" s="228" t="str">
        <f t="shared" si="199"/>
        <v/>
      </c>
      <c r="F730" s="220" t="str">
        <f t="shared" si="200"/>
        <v/>
      </c>
      <c r="G730" s="227" t="str">
        <f t="shared" si="194"/>
        <v/>
      </c>
    </row>
    <row r="731" spans="1:7" x14ac:dyDescent="0.2">
      <c r="A731" s="230" t="str">
        <f t="shared" si="195"/>
        <v/>
      </c>
      <c r="B731" s="231" t="str">
        <f t="shared" si="196"/>
        <v/>
      </c>
      <c r="C731" s="230" t="str">
        <f t="shared" si="197"/>
        <v/>
      </c>
      <c r="D731" s="229" t="str">
        <f t="shared" si="198"/>
        <v/>
      </c>
      <c r="E731" s="228" t="str">
        <f t="shared" si="199"/>
        <v/>
      </c>
      <c r="F731" s="220" t="str">
        <f t="shared" si="200"/>
        <v/>
      </c>
      <c r="G731" s="227" t="str">
        <f t="shared" si="194"/>
        <v/>
      </c>
    </row>
    <row r="732" spans="1:7" x14ac:dyDescent="0.2">
      <c r="A732" s="230" t="str">
        <f t="shared" si="195"/>
        <v/>
      </c>
      <c r="B732" s="231" t="str">
        <f t="shared" si="196"/>
        <v/>
      </c>
      <c r="C732" s="230" t="str">
        <f t="shared" si="197"/>
        <v/>
      </c>
      <c r="D732" s="229" t="str">
        <f t="shared" si="198"/>
        <v/>
      </c>
      <c r="E732" s="228" t="str">
        <f t="shared" si="199"/>
        <v/>
      </c>
      <c r="F732" s="220" t="str">
        <f t="shared" si="200"/>
        <v/>
      </c>
      <c r="G732" s="227" t="str">
        <f t="shared" si="194"/>
        <v/>
      </c>
    </row>
    <row r="733" spans="1:7" x14ac:dyDescent="0.2">
      <c r="A733" s="230" t="str">
        <f t="shared" si="195"/>
        <v/>
      </c>
      <c r="B733" s="231" t="str">
        <f t="shared" si="196"/>
        <v/>
      </c>
      <c r="C733" s="230" t="str">
        <f t="shared" si="197"/>
        <v/>
      </c>
      <c r="D733" s="229" t="str">
        <f t="shared" si="198"/>
        <v/>
      </c>
      <c r="E733" s="228" t="str">
        <f t="shared" si="199"/>
        <v/>
      </c>
      <c r="F733" s="220" t="str">
        <f t="shared" si="200"/>
        <v/>
      </c>
      <c r="G733" s="227" t="str">
        <f t="shared" si="194"/>
        <v/>
      </c>
    </row>
    <row r="734" spans="1:7" x14ac:dyDescent="0.2">
      <c r="A734" s="230" t="str">
        <f t="shared" si="195"/>
        <v/>
      </c>
      <c r="B734" s="231" t="str">
        <f t="shared" si="196"/>
        <v/>
      </c>
      <c r="C734" s="230" t="str">
        <f t="shared" si="197"/>
        <v/>
      </c>
      <c r="D734" s="229" t="str">
        <f t="shared" si="198"/>
        <v/>
      </c>
      <c r="E734" s="228" t="str">
        <f t="shared" si="199"/>
        <v/>
      </c>
      <c r="F734" s="220" t="str">
        <f t="shared" si="200"/>
        <v/>
      </c>
      <c r="G734" s="227" t="str">
        <f t="shared" si="194"/>
        <v/>
      </c>
    </row>
    <row r="735" spans="1:7" x14ac:dyDescent="0.2">
      <c r="A735" s="230" t="str">
        <f t="shared" si="195"/>
        <v/>
      </c>
      <c r="B735" s="231" t="str">
        <f t="shared" si="196"/>
        <v/>
      </c>
      <c r="C735" s="230" t="str">
        <f t="shared" si="197"/>
        <v/>
      </c>
      <c r="D735" s="229" t="str">
        <f t="shared" si="198"/>
        <v/>
      </c>
      <c r="E735" s="228" t="str">
        <f t="shared" si="199"/>
        <v/>
      </c>
      <c r="F735" s="220" t="str">
        <f t="shared" si="200"/>
        <v/>
      </c>
      <c r="G735" s="227" t="str">
        <f t="shared" si="194"/>
        <v/>
      </c>
    </row>
    <row r="736" spans="1:7" x14ac:dyDescent="0.2">
      <c r="A736" s="230" t="str">
        <f t="shared" si="195"/>
        <v/>
      </c>
      <c r="B736" s="231" t="str">
        <f t="shared" si="196"/>
        <v/>
      </c>
      <c r="C736" s="230" t="str">
        <f t="shared" si="197"/>
        <v/>
      </c>
      <c r="D736" s="229" t="str">
        <f t="shared" si="198"/>
        <v/>
      </c>
      <c r="E736" s="228" t="str">
        <f t="shared" si="199"/>
        <v/>
      </c>
      <c r="F736" s="220" t="str">
        <f t="shared" si="200"/>
        <v/>
      </c>
      <c r="G736" s="227" t="str">
        <f t="shared" si="194"/>
        <v/>
      </c>
    </row>
    <row r="737" spans="1:7" x14ac:dyDescent="0.2">
      <c r="A737" s="230" t="str">
        <f t="shared" si="195"/>
        <v/>
      </c>
      <c r="B737" s="231" t="str">
        <f t="shared" si="196"/>
        <v/>
      </c>
      <c r="C737" s="230" t="str">
        <f t="shared" si="197"/>
        <v/>
      </c>
      <c r="D737" s="229" t="str">
        <f t="shared" si="198"/>
        <v/>
      </c>
      <c r="E737" s="228" t="str">
        <f t="shared" si="199"/>
        <v/>
      </c>
      <c r="F737" s="220" t="str">
        <f t="shared" si="200"/>
        <v/>
      </c>
      <c r="G737" s="227" t="str">
        <f t="shared" si="194"/>
        <v/>
      </c>
    </row>
    <row r="738" spans="1:7" x14ac:dyDescent="0.2">
      <c r="A738" s="230" t="str">
        <f t="shared" si="195"/>
        <v/>
      </c>
      <c r="B738" s="231" t="str">
        <f t="shared" si="196"/>
        <v/>
      </c>
      <c r="C738" s="230" t="str">
        <f t="shared" si="197"/>
        <v/>
      </c>
      <c r="D738" s="229" t="str">
        <f t="shared" si="198"/>
        <v/>
      </c>
      <c r="E738" s="228" t="str">
        <f t="shared" si="199"/>
        <v/>
      </c>
      <c r="F738" s="220" t="str">
        <f t="shared" si="200"/>
        <v/>
      </c>
      <c r="G738" s="227" t="str">
        <f t="shared" si="194"/>
        <v/>
      </c>
    </row>
    <row r="739" spans="1:7" x14ac:dyDescent="0.2">
      <c r="A739" s="230" t="str">
        <f t="shared" si="195"/>
        <v/>
      </c>
      <c r="B739" s="231" t="str">
        <f t="shared" si="196"/>
        <v/>
      </c>
      <c r="C739" s="230" t="str">
        <f t="shared" si="197"/>
        <v/>
      </c>
      <c r="D739" s="229" t="str">
        <f t="shared" si="198"/>
        <v/>
      </c>
      <c r="E739" s="228" t="str">
        <f t="shared" si="199"/>
        <v/>
      </c>
      <c r="F739" s="220" t="str">
        <f t="shared" si="200"/>
        <v/>
      </c>
      <c r="G739" s="227" t="str">
        <f t="shared" si="194"/>
        <v/>
      </c>
    </row>
    <row r="740" spans="1:7" x14ac:dyDescent="0.2">
      <c r="A740" s="230" t="str">
        <f t="shared" si="195"/>
        <v/>
      </c>
      <c r="B740" s="231" t="str">
        <f t="shared" si="196"/>
        <v/>
      </c>
      <c r="C740" s="230" t="str">
        <f t="shared" si="197"/>
        <v/>
      </c>
      <c r="D740" s="229" t="str">
        <f t="shared" si="198"/>
        <v/>
      </c>
      <c r="E740" s="228" t="str">
        <f t="shared" si="199"/>
        <v/>
      </c>
      <c r="F740" s="220" t="str">
        <f t="shared" si="200"/>
        <v/>
      </c>
      <c r="G740" s="227" t="str">
        <f t="shared" si="194"/>
        <v/>
      </c>
    </row>
    <row r="741" spans="1:7" x14ac:dyDescent="0.2">
      <c r="A741" s="230" t="str">
        <f t="shared" si="195"/>
        <v/>
      </c>
      <c r="B741" s="231" t="str">
        <f t="shared" si="196"/>
        <v/>
      </c>
      <c r="C741" s="230" t="str">
        <f t="shared" si="197"/>
        <v/>
      </c>
      <c r="D741" s="229" t="str">
        <f t="shared" si="198"/>
        <v/>
      </c>
      <c r="E741" s="228" t="str">
        <f t="shared" si="199"/>
        <v/>
      </c>
      <c r="F741" s="220" t="str">
        <f t="shared" si="200"/>
        <v/>
      </c>
      <c r="G741" s="227" t="str">
        <f t="shared" si="194"/>
        <v/>
      </c>
    </row>
    <row r="742" spans="1:7" x14ac:dyDescent="0.2">
      <c r="A742" s="230" t="str">
        <f t="shared" si="195"/>
        <v/>
      </c>
      <c r="B742" s="231" t="str">
        <f t="shared" si="196"/>
        <v/>
      </c>
      <c r="C742" s="230" t="str">
        <f t="shared" si="197"/>
        <v/>
      </c>
      <c r="D742" s="229" t="str">
        <f t="shared" si="198"/>
        <v/>
      </c>
      <c r="E742" s="228" t="str">
        <f t="shared" si="199"/>
        <v/>
      </c>
      <c r="F742" s="220" t="str">
        <f t="shared" si="200"/>
        <v/>
      </c>
      <c r="G742" s="227" t="str">
        <f t="shared" si="194"/>
        <v/>
      </c>
    </row>
    <row r="743" spans="1:7" x14ac:dyDescent="0.2">
      <c r="A743" s="230" t="str">
        <f t="shared" si="195"/>
        <v/>
      </c>
      <c r="B743" s="231" t="str">
        <f t="shared" si="196"/>
        <v/>
      </c>
      <c r="C743" s="230" t="str">
        <f t="shared" si="197"/>
        <v/>
      </c>
      <c r="D743" s="229" t="str">
        <f t="shared" si="198"/>
        <v/>
      </c>
      <c r="E743" s="228" t="str">
        <f t="shared" si="199"/>
        <v/>
      </c>
      <c r="F743" s="220" t="str">
        <f t="shared" si="200"/>
        <v/>
      </c>
      <c r="G743" s="227" t="str">
        <f t="shared" si="194"/>
        <v/>
      </c>
    </row>
    <row r="744" spans="1:7" x14ac:dyDescent="0.2">
      <c r="A744" s="230" t="str">
        <f t="shared" si="195"/>
        <v/>
      </c>
      <c r="B744" s="231" t="str">
        <f t="shared" si="196"/>
        <v/>
      </c>
      <c r="C744" s="230" t="str">
        <f t="shared" si="197"/>
        <v/>
      </c>
      <c r="D744" s="229" t="str">
        <f t="shared" si="198"/>
        <v/>
      </c>
      <c r="E744" s="228" t="str">
        <f t="shared" si="199"/>
        <v/>
      </c>
      <c r="F744" s="220" t="str">
        <f t="shared" si="200"/>
        <v/>
      </c>
      <c r="G744" s="227" t="str">
        <f t="shared" si="194"/>
        <v/>
      </c>
    </row>
    <row r="745" spans="1:7" x14ac:dyDescent="0.2">
      <c r="A745" s="230" t="str">
        <f t="shared" si="195"/>
        <v/>
      </c>
      <c r="B745" s="231" t="str">
        <f t="shared" si="196"/>
        <v/>
      </c>
      <c r="C745" s="230" t="str">
        <f t="shared" si="197"/>
        <v/>
      </c>
      <c r="D745" s="229" t="str">
        <f t="shared" si="198"/>
        <v/>
      </c>
      <c r="E745" s="228" t="str">
        <f t="shared" si="199"/>
        <v/>
      </c>
      <c r="F745" s="220" t="str">
        <f t="shared" si="200"/>
        <v/>
      </c>
      <c r="G745" s="227" t="str">
        <f t="shared" si="194"/>
        <v/>
      </c>
    </row>
    <row r="746" spans="1:7" x14ac:dyDescent="0.2">
      <c r="A746" s="230" t="str">
        <f t="shared" si="195"/>
        <v/>
      </c>
      <c r="B746" s="231" t="str">
        <f t="shared" si="196"/>
        <v/>
      </c>
      <c r="C746" s="230" t="str">
        <f t="shared" si="197"/>
        <v/>
      </c>
      <c r="D746" s="229" t="str">
        <f t="shared" si="198"/>
        <v/>
      </c>
      <c r="E746" s="228" t="str">
        <f t="shared" si="199"/>
        <v/>
      </c>
      <c r="F746" s="220" t="str">
        <f t="shared" si="200"/>
        <v/>
      </c>
      <c r="G746" s="227" t="str">
        <f t="shared" si="194"/>
        <v/>
      </c>
    </row>
    <row r="747" spans="1:7" x14ac:dyDescent="0.2">
      <c r="A747" s="230" t="str">
        <f t="shared" si="195"/>
        <v/>
      </c>
      <c r="B747" s="231" t="str">
        <f t="shared" si="196"/>
        <v/>
      </c>
      <c r="C747" s="230" t="str">
        <f t="shared" si="197"/>
        <v/>
      </c>
      <c r="D747" s="229" t="str">
        <f t="shared" si="198"/>
        <v/>
      </c>
      <c r="E747" s="228" t="str">
        <f t="shared" si="199"/>
        <v/>
      </c>
      <c r="F747" s="220" t="str">
        <f t="shared" si="200"/>
        <v/>
      </c>
      <c r="G747" s="227" t="str">
        <f t="shared" si="194"/>
        <v/>
      </c>
    </row>
    <row r="748" spans="1:7" x14ac:dyDescent="0.2">
      <c r="A748" s="230" t="str">
        <f t="shared" si="195"/>
        <v/>
      </c>
      <c r="B748" s="231" t="str">
        <f t="shared" si="196"/>
        <v/>
      </c>
      <c r="C748" s="230" t="str">
        <f t="shared" si="197"/>
        <v/>
      </c>
      <c r="D748" s="229" t="str">
        <f t="shared" si="198"/>
        <v/>
      </c>
      <c r="E748" s="228" t="str">
        <f t="shared" si="199"/>
        <v/>
      </c>
      <c r="F748" s="220" t="str">
        <f t="shared" si="200"/>
        <v/>
      </c>
      <c r="G748" s="227" t="str">
        <f t="shared" si="194"/>
        <v/>
      </c>
    </row>
    <row r="749" spans="1:7" x14ac:dyDescent="0.2">
      <c r="A749" s="230" t="str">
        <f t="shared" si="195"/>
        <v/>
      </c>
      <c r="B749" s="231" t="str">
        <f t="shared" si="196"/>
        <v/>
      </c>
      <c r="C749" s="230" t="str">
        <f t="shared" si="197"/>
        <v/>
      </c>
      <c r="D749" s="229" t="str">
        <f t="shared" si="198"/>
        <v/>
      </c>
      <c r="E749" s="228" t="str">
        <f t="shared" si="199"/>
        <v/>
      </c>
      <c r="F749" s="220" t="str">
        <f t="shared" si="200"/>
        <v/>
      </c>
      <c r="G749" s="227" t="str">
        <f t="shared" si="194"/>
        <v/>
      </c>
    </row>
    <row r="750" spans="1:7" x14ac:dyDescent="0.2">
      <c r="A750" s="230" t="str">
        <f t="shared" si="195"/>
        <v/>
      </c>
      <c r="B750" s="231" t="str">
        <f t="shared" si="196"/>
        <v/>
      </c>
      <c r="C750" s="230" t="str">
        <f t="shared" si="197"/>
        <v/>
      </c>
      <c r="D750" s="229" t="str">
        <f t="shared" si="198"/>
        <v/>
      </c>
      <c r="E750" s="228" t="str">
        <f t="shared" si="199"/>
        <v/>
      </c>
      <c r="F750" s="220" t="str">
        <f t="shared" si="200"/>
        <v/>
      </c>
      <c r="G750" s="227" t="str">
        <f t="shared" si="194"/>
        <v/>
      </c>
    </row>
    <row r="751" spans="1:7" x14ac:dyDescent="0.2">
      <c r="A751" s="230" t="str">
        <f t="shared" si="195"/>
        <v/>
      </c>
      <c r="B751" s="231" t="str">
        <f t="shared" si="196"/>
        <v/>
      </c>
      <c r="C751" s="230" t="str">
        <f t="shared" si="197"/>
        <v/>
      </c>
      <c r="D751" s="229" t="str">
        <f t="shared" si="198"/>
        <v/>
      </c>
      <c r="E751" s="228" t="str">
        <f t="shared" si="199"/>
        <v/>
      </c>
      <c r="F751" s="220" t="str">
        <f t="shared" si="200"/>
        <v/>
      </c>
      <c r="G751" s="227" t="str">
        <f t="shared" si="194"/>
        <v/>
      </c>
    </row>
    <row r="752" spans="1:7" x14ac:dyDescent="0.2">
      <c r="A752" s="230" t="str">
        <f t="shared" si="195"/>
        <v/>
      </c>
      <c r="B752" s="231" t="str">
        <f t="shared" si="196"/>
        <v/>
      </c>
      <c r="C752" s="230" t="str">
        <f t="shared" si="197"/>
        <v/>
      </c>
      <c r="D752" s="229" t="str">
        <f t="shared" si="198"/>
        <v/>
      </c>
      <c r="E752" s="228" t="str">
        <f t="shared" si="199"/>
        <v/>
      </c>
      <c r="F752" s="220" t="str">
        <f t="shared" si="200"/>
        <v/>
      </c>
      <c r="G752" s="227" t="str">
        <f t="shared" si="194"/>
        <v/>
      </c>
    </row>
    <row r="753" spans="1:7" x14ac:dyDescent="0.2">
      <c r="A753" s="230" t="str">
        <f t="shared" si="195"/>
        <v/>
      </c>
      <c r="B753" s="231" t="str">
        <f t="shared" si="196"/>
        <v/>
      </c>
      <c r="C753" s="230" t="str">
        <f t="shared" si="197"/>
        <v/>
      </c>
      <c r="D753" s="229" t="str">
        <f t="shared" si="198"/>
        <v/>
      </c>
      <c r="E753" s="228" t="str">
        <f t="shared" si="199"/>
        <v/>
      </c>
      <c r="F753" s="220" t="str">
        <f t="shared" si="200"/>
        <v/>
      </c>
      <c r="G753" s="227" t="str">
        <f t="shared" si="194"/>
        <v/>
      </c>
    </row>
    <row r="754" spans="1:7" x14ac:dyDescent="0.2">
      <c r="A754" s="230" t="str">
        <f t="shared" si="195"/>
        <v/>
      </c>
      <c r="B754" s="231" t="str">
        <f t="shared" si="196"/>
        <v/>
      </c>
      <c r="C754" s="230" t="str">
        <f t="shared" si="197"/>
        <v/>
      </c>
      <c r="D754" s="229" t="str">
        <f t="shared" si="198"/>
        <v/>
      </c>
      <c r="E754" s="228" t="str">
        <f t="shared" si="199"/>
        <v/>
      </c>
      <c r="F754" s="220" t="str">
        <f t="shared" si="200"/>
        <v/>
      </c>
      <c r="G754" s="227" t="str">
        <f t="shared" si="194"/>
        <v/>
      </c>
    </row>
    <row r="755" spans="1:7" x14ac:dyDescent="0.2">
      <c r="A755" s="230" t="str">
        <f t="shared" si="195"/>
        <v/>
      </c>
      <c r="B755" s="231" t="str">
        <f t="shared" si="196"/>
        <v/>
      </c>
      <c r="C755" s="230" t="str">
        <f t="shared" si="197"/>
        <v/>
      </c>
      <c r="D755" s="229" t="str">
        <f t="shared" si="198"/>
        <v/>
      </c>
      <c r="E755" s="228" t="str">
        <f t="shared" si="199"/>
        <v/>
      </c>
      <c r="F755" s="220" t="str">
        <f t="shared" si="200"/>
        <v/>
      </c>
      <c r="G755" s="227" t="str">
        <f t="shared" si="194"/>
        <v/>
      </c>
    </row>
    <row r="756" spans="1:7" x14ac:dyDescent="0.2">
      <c r="A756" s="230" t="str">
        <f t="shared" si="195"/>
        <v/>
      </c>
      <c r="B756" s="231" t="str">
        <f t="shared" si="196"/>
        <v/>
      </c>
      <c r="C756" s="230" t="str">
        <f t="shared" si="197"/>
        <v/>
      </c>
      <c r="D756" s="229" t="str">
        <f t="shared" si="198"/>
        <v/>
      </c>
      <c r="E756" s="228" t="str">
        <f t="shared" si="199"/>
        <v/>
      </c>
      <c r="F756" s="220" t="str">
        <f t="shared" si="200"/>
        <v/>
      </c>
      <c r="G756" s="227" t="str">
        <f t="shared" si="194"/>
        <v/>
      </c>
    </row>
    <row r="757" spans="1:7" x14ac:dyDescent="0.2">
      <c r="A757" s="230" t="str">
        <f t="shared" si="195"/>
        <v/>
      </c>
      <c r="B757" s="231" t="str">
        <f t="shared" si="196"/>
        <v/>
      </c>
      <c r="C757" s="230" t="str">
        <f t="shared" si="197"/>
        <v/>
      </c>
      <c r="D757" s="229" t="str">
        <f t="shared" si="198"/>
        <v/>
      </c>
      <c r="E757" s="228" t="str">
        <f t="shared" si="199"/>
        <v/>
      </c>
      <c r="F757" s="220" t="str">
        <f t="shared" si="200"/>
        <v/>
      </c>
      <c r="G757" s="227" t="str">
        <f t="shared" si="194"/>
        <v/>
      </c>
    </row>
    <row r="758" spans="1:7" x14ac:dyDescent="0.2">
      <c r="A758" s="230" t="str">
        <f t="shared" si="195"/>
        <v/>
      </c>
      <c r="B758" s="231" t="str">
        <f t="shared" si="196"/>
        <v/>
      </c>
      <c r="C758" s="230" t="str">
        <f t="shared" si="197"/>
        <v/>
      </c>
      <c r="D758" s="229" t="str">
        <f t="shared" si="198"/>
        <v/>
      </c>
      <c r="E758" s="228" t="str">
        <f t="shared" si="199"/>
        <v/>
      </c>
      <c r="F758" s="220" t="str">
        <f t="shared" si="200"/>
        <v/>
      </c>
      <c r="G758" s="227" t="str">
        <f t="shared" si="194"/>
        <v/>
      </c>
    </row>
    <row r="759" spans="1:7" x14ac:dyDescent="0.2">
      <c r="A759" s="230" t="str">
        <f t="shared" si="195"/>
        <v/>
      </c>
      <c r="B759" s="231" t="str">
        <f t="shared" si="196"/>
        <v/>
      </c>
      <c r="C759" s="230" t="str">
        <f t="shared" si="197"/>
        <v/>
      </c>
      <c r="D759" s="229" t="str">
        <f t="shared" si="198"/>
        <v/>
      </c>
      <c r="E759" s="228" t="str">
        <f t="shared" si="199"/>
        <v/>
      </c>
      <c r="F759" s="220" t="str">
        <f t="shared" si="200"/>
        <v/>
      </c>
      <c r="G759" s="227" t="str">
        <f t="shared" si="194"/>
        <v/>
      </c>
    </row>
    <row r="760" spans="1:7" x14ac:dyDescent="0.2">
      <c r="A760" s="230" t="str">
        <f t="shared" si="195"/>
        <v/>
      </c>
      <c r="B760" s="231" t="str">
        <f t="shared" si="196"/>
        <v/>
      </c>
      <c r="C760" s="230" t="str">
        <f t="shared" si="197"/>
        <v/>
      </c>
      <c r="D760" s="229" t="str">
        <f t="shared" si="198"/>
        <v/>
      </c>
      <c r="E760" s="228" t="str">
        <f t="shared" si="199"/>
        <v/>
      </c>
      <c r="F760" s="220" t="str">
        <f t="shared" si="200"/>
        <v/>
      </c>
      <c r="G760" s="227" t="str">
        <f t="shared" si="194"/>
        <v/>
      </c>
    </row>
    <row r="761" spans="1:7" x14ac:dyDescent="0.2">
      <c r="A761" s="230" t="str">
        <f t="shared" si="195"/>
        <v/>
      </c>
      <c r="B761" s="231" t="str">
        <f t="shared" si="196"/>
        <v/>
      </c>
      <c r="C761" s="230" t="str">
        <f t="shared" si="197"/>
        <v/>
      </c>
      <c r="D761" s="229" t="str">
        <f t="shared" si="198"/>
        <v/>
      </c>
      <c r="E761" s="228" t="str">
        <f t="shared" si="199"/>
        <v/>
      </c>
      <c r="F761" s="220" t="str">
        <f t="shared" si="200"/>
        <v/>
      </c>
      <c r="G761" s="227" t="str">
        <f t="shared" si="194"/>
        <v/>
      </c>
    </row>
    <row r="762" spans="1:7" x14ac:dyDescent="0.2">
      <c r="A762" s="230" t="str">
        <f t="shared" si="195"/>
        <v/>
      </c>
      <c r="B762" s="231" t="str">
        <f t="shared" si="196"/>
        <v/>
      </c>
      <c r="C762" s="230" t="str">
        <f t="shared" si="197"/>
        <v/>
      </c>
      <c r="D762" s="229" t="str">
        <f t="shared" si="198"/>
        <v/>
      </c>
      <c r="E762" s="228" t="str">
        <f t="shared" si="199"/>
        <v/>
      </c>
      <c r="F762" s="220" t="str">
        <f t="shared" si="200"/>
        <v/>
      </c>
      <c r="G762" s="227" t="str">
        <f t="shared" si="194"/>
        <v/>
      </c>
    </row>
    <row r="763" spans="1:7" x14ac:dyDescent="0.2">
      <c r="A763" s="230" t="str">
        <f t="shared" si="195"/>
        <v/>
      </c>
      <c r="B763" s="231" t="str">
        <f t="shared" si="196"/>
        <v/>
      </c>
      <c r="C763" s="230" t="str">
        <f t="shared" si="197"/>
        <v/>
      </c>
      <c r="D763" s="229" t="str">
        <f t="shared" si="198"/>
        <v/>
      </c>
      <c r="E763" s="228" t="str">
        <f t="shared" si="199"/>
        <v/>
      </c>
      <c r="F763" s="220" t="str">
        <f t="shared" si="200"/>
        <v/>
      </c>
      <c r="G763" s="227" t="str">
        <f t="shared" si="194"/>
        <v/>
      </c>
    </row>
    <row r="764" spans="1:7" x14ac:dyDescent="0.2">
      <c r="A764" s="230" t="str">
        <f t="shared" si="195"/>
        <v/>
      </c>
      <c r="B764" s="231" t="str">
        <f t="shared" si="196"/>
        <v/>
      </c>
      <c r="C764" s="230" t="str">
        <f t="shared" si="197"/>
        <v/>
      </c>
      <c r="D764" s="229" t="str">
        <f t="shared" si="198"/>
        <v/>
      </c>
      <c r="E764" s="228" t="str">
        <f t="shared" si="199"/>
        <v/>
      </c>
      <c r="F764" s="220" t="str">
        <f t="shared" si="200"/>
        <v/>
      </c>
      <c r="G764" s="227" t="str">
        <f t="shared" si="194"/>
        <v/>
      </c>
    </row>
    <row r="765" spans="1:7" x14ac:dyDescent="0.2">
      <c r="A765" s="230" t="str">
        <f t="shared" si="195"/>
        <v/>
      </c>
      <c r="B765" s="231" t="str">
        <f t="shared" si="196"/>
        <v/>
      </c>
      <c r="C765" s="230" t="str">
        <f t="shared" si="197"/>
        <v/>
      </c>
      <c r="D765" s="229" t="str">
        <f t="shared" si="198"/>
        <v/>
      </c>
      <c r="E765" s="228" t="str">
        <f t="shared" si="199"/>
        <v/>
      </c>
      <c r="F765" s="220" t="str">
        <f t="shared" si="200"/>
        <v/>
      </c>
      <c r="G765" s="227" t="str">
        <f t="shared" si="194"/>
        <v/>
      </c>
    </row>
    <row r="766" spans="1:7" x14ac:dyDescent="0.2">
      <c r="A766" s="230" t="str">
        <f t="shared" si="195"/>
        <v/>
      </c>
      <c r="B766" s="231" t="str">
        <f t="shared" si="196"/>
        <v/>
      </c>
      <c r="C766" s="230" t="str">
        <f t="shared" si="197"/>
        <v/>
      </c>
      <c r="D766" s="229" t="str">
        <f t="shared" si="198"/>
        <v/>
      </c>
      <c r="E766" s="228" t="str">
        <f t="shared" si="199"/>
        <v/>
      </c>
      <c r="F766" s="220" t="str">
        <f t="shared" si="200"/>
        <v/>
      </c>
      <c r="G766" s="227" t="str">
        <f t="shared" si="194"/>
        <v/>
      </c>
    </row>
    <row r="767" spans="1:7" x14ac:dyDescent="0.2">
      <c r="A767" s="230" t="str">
        <f t="shared" si="195"/>
        <v/>
      </c>
      <c r="B767" s="231" t="str">
        <f t="shared" si="196"/>
        <v/>
      </c>
      <c r="C767" s="230" t="str">
        <f t="shared" si="197"/>
        <v/>
      </c>
      <c r="D767" s="229" t="str">
        <f t="shared" si="198"/>
        <v/>
      </c>
      <c r="E767" s="228" t="str">
        <f t="shared" si="199"/>
        <v/>
      </c>
      <c r="F767" s="220" t="str">
        <f t="shared" si="200"/>
        <v/>
      </c>
      <c r="G767" s="227" t="str">
        <f t="shared" si="194"/>
        <v/>
      </c>
    </row>
    <row r="768" spans="1:7" x14ac:dyDescent="0.2">
      <c r="A768" s="230" t="str">
        <f t="shared" si="195"/>
        <v/>
      </c>
      <c r="B768" s="231" t="str">
        <f t="shared" si="196"/>
        <v/>
      </c>
      <c r="C768" s="230" t="str">
        <f t="shared" si="197"/>
        <v/>
      </c>
      <c r="D768" s="229" t="str">
        <f t="shared" si="198"/>
        <v/>
      </c>
      <c r="E768" s="228" t="str">
        <f t="shared" si="199"/>
        <v/>
      </c>
      <c r="F768" s="220" t="str">
        <f t="shared" si="200"/>
        <v/>
      </c>
      <c r="G768" s="227" t="str">
        <f t="shared" si="194"/>
        <v/>
      </c>
    </row>
    <row r="769" spans="1:7" x14ac:dyDescent="0.2">
      <c r="A769" s="230" t="str">
        <f t="shared" si="195"/>
        <v/>
      </c>
      <c r="B769" s="231" t="str">
        <f t="shared" si="196"/>
        <v/>
      </c>
      <c r="C769" s="230" t="str">
        <f t="shared" si="197"/>
        <v/>
      </c>
      <c r="D769" s="229" t="str">
        <f t="shared" si="198"/>
        <v/>
      </c>
      <c r="E769" s="228" t="str">
        <f t="shared" si="199"/>
        <v/>
      </c>
      <c r="F769" s="220" t="str">
        <f t="shared" si="200"/>
        <v/>
      </c>
      <c r="G769" s="227" t="str">
        <f t="shared" si="194"/>
        <v/>
      </c>
    </row>
    <row r="770" spans="1:7" x14ac:dyDescent="0.2">
      <c r="A770" s="230" t="str">
        <f t="shared" si="195"/>
        <v/>
      </c>
      <c r="B770" s="231" t="str">
        <f t="shared" si="196"/>
        <v/>
      </c>
      <c r="C770" s="230" t="str">
        <f t="shared" si="197"/>
        <v/>
      </c>
      <c r="D770" s="229" t="str">
        <f t="shared" si="198"/>
        <v/>
      </c>
      <c r="E770" s="228" t="str">
        <f t="shared" si="199"/>
        <v/>
      </c>
      <c r="F770" s="220" t="str">
        <f t="shared" si="200"/>
        <v/>
      </c>
      <c r="G770" s="227" t="str">
        <f t="shared" si="194"/>
        <v/>
      </c>
    </row>
    <row r="771" spans="1:7" x14ac:dyDescent="0.2">
      <c r="A771" s="230" t="str">
        <f t="shared" si="195"/>
        <v/>
      </c>
      <c r="B771" s="231" t="str">
        <f t="shared" si="196"/>
        <v/>
      </c>
      <c r="C771" s="230" t="str">
        <f t="shared" si="197"/>
        <v/>
      </c>
      <c r="D771" s="229" t="str">
        <f t="shared" si="198"/>
        <v/>
      </c>
      <c r="E771" s="228" t="str">
        <f t="shared" si="199"/>
        <v/>
      </c>
      <c r="F771" s="220" t="str">
        <f t="shared" si="200"/>
        <v/>
      </c>
      <c r="G771" s="227" t="str">
        <f t="shared" si="194"/>
        <v/>
      </c>
    </row>
    <row r="772" spans="1:7" x14ac:dyDescent="0.2">
      <c r="A772" s="230" t="str">
        <f t="shared" si="195"/>
        <v/>
      </c>
      <c r="B772" s="231" t="str">
        <f t="shared" si="196"/>
        <v/>
      </c>
      <c r="C772" s="230" t="str">
        <f t="shared" si="197"/>
        <v/>
      </c>
      <c r="D772" s="229" t="str">
        <f t="shared" si="198"/>
        <v/>
      </c>
      <c r="E772" s="228" t="str">
        <f t="shared" si="199"/>
        <v/>
      </c>
      <c r="F772" s="220" t="str">
        <f t="shared" si="200"/>
        <v/>
      </c>
      <c r="G772" s="227" t="str">
        <f t="shared" si="194"/>
        <v/>
      </c>
    </row>
    <row r="773" spans="1:7" x14ac:dyDescent="0.2">
      <c r="A773" s="230" t="str">
        <f t="shared" si="195"/>
        <v/>
      </c>
      <c r="B773" s="231" t="str">
        <f t="shared" si="196"/>
        <v/>
      </c>
      <c r="C773" s="230" t="str">
        <f t="shared" si="197"/>
        <v/>
      </c>
      <c r="D773" s="229" t="str">
        <f t="shared" si="198"/>
        <v/>
      </c>
      <c r="E773" s="228" t="str">
        <f t="shared" si="199"/>
        <v/>
      </c>
      <c r="F773" s="220" t="str">
        <f t="shared" si="200"/>
        <v/>
      </c>
      <c r="G773" s="227" t="str">
        <f t="shared" si="194"/>
        <v/>
      </c>
    </row>
    <row r="774" spans="1:7" x14ac:dyDescent="0.2">
      <c r="A774" s="230" t="str">
        <f t="shared" si="195"/>
        <v/>
      </c>
      <c r="B774" s="231" t="str">
        <f t="shared" si="196"/>
        <v/>
      </c>
      <c r="C774" s="230" t="str">
        <f t="shared" si="197"/>
        <v/>
      </c>
      <c r="D774" s="229" t="str">
        <f t="shared" si="198"/>
        <v/>
      </c>
      <c r="E774" s="228" t="str">
        <f t="shared" si="199"/>
        <v/>
      </c>
      <c r="F774" s="220" t="str">
        <f t="shared" si="200"/>
        <v/>
      </c>
      <c r="G774" s="227" t="str">
        <f t="shared" si="194"/>
        <v/>
      </c>
    </row>
    <row r="775" spans="1:7" x14ac:dyDescent="0.2">
      <c r="A775" s="230" t="str">
        <f t="shared" si="195"/>
        <v/>
      </c>
      <c r="B775" s="231" t="str">
        <f t="shared" si="196"/>
        <v/>
      </c>
      <c r="C775" s="230" t="str">
        <f t="shared" si="197"/>
        <v/>
      </c>
      <c r="D775" s="229" t="str">
        <f t="shared" si="198"/>
        <v/>
      </c>
      <c r="E775" s="228" t="str">
        <f t="shared" si="199"/>
        <v/>
      </c>
      <c r="F775" s="220" t="str">
        <f t="shared" si="200"/>
        <v/>
      </c>
      <c r="G775" s="227" t="str">
        <f t="shared" si="194"/>
        <v/>
      </c>
    </row>
    <row r="776" spans="1:7" x14ac:dyDescent="0.2">
      <c r="A776" s="230" t="str">
        <f t="shared" si="195"/>
        <v/>
      </c>
      <c r="B776" s="231" t="str">
        <f t="shared" si="196"/>
        <v/>
      </c>
      <c r="C776" s="230" t="str">
        <f t="shared" si="197"/>
        <v/>
      </c>
      <c r="D776" s="229" t="str">
        <f t="shared" si="198"/>
        <v/>
      </c>
      <c r="E776" s="228" t="str">
        <f t="shared" si="199"/>
        <v/>
      </c>
      <c r="F776" s="220" t="str">
        <f t="shared" si="200"/>
        <v/>
      </c>
      <c r="G776" s="227" t="str">
        <f t="shared" si="194"/>
        <v/>
      </c>
    </row>
    <row r="777" spans="1:7" x14ac:dyDescent="0.2">
      <c r="A777" s="230" t="str">
        <f t="shared" si="195"/>
        <v/>
      </c>
      <c r="B777" s="231" t="str">
        <f t="shared" si="196"/>
        <v/>
      </c>
      <c r="C777" s="230" t="str">
        <f t="shared" si="197"/>
        <v/>
      </c>
      <c r="D777" s="229" t="str">
        <f t="shared" si="198"/>
        <v/>
      </c>
      <c r="E777" s="228" t="str">
        <f t="shared" si="199"/>
        <v/>
      </c>
      <c r="F777" s="220" t="str">
        <f t="shared" si="200"/>
        <v/>
      </c>
      <c r="G777" s="227" t="str">
        <f t="shared" si="194"/>
        <v/>
      </c>
    </row>
    <row r="778" spans="1:7" x14ac:dyDescent="0.2">
      <c r="A778" s="230" t="str">
        <f t="shared" si="195"/>
        <v/>
      </c>
      <c r="B778" s="231" t="str">
        <f t="shared" si="196"/>
        <v/>
      </c>
      <c r="C778" s="230" t="str">
        <f t="shared" si="197"/>
        <v/>
      </c>
      <c r="D778" s="229" t="str">
        <f t="shared" si="198"/>
        <v/>
      </c>
      <c r="E778" s="228" t="str">
        <f t="shared" si="199"/>
        <v/>
      </c>
      <c r="F778" s="220" t="str">
        <f t="shared" si="200"/>
        <v/>
      </c>
      <c r="G778" s="227" t="str">
        <f t="shared" si="194"/>
        <v/>
      </c>
    </row>
    <row r="779" spans="1:7" x14ac:dyDescent="0.2">
      <c r="A779" s="230" t="str">
        <f t="shared" si="195"/>
        <v/>
      </c>
      <c r="B779" s="231" t="str">
        <f t="shared" si="196"/>
        <v/>
      </c>
      <c r="C779" s="230" t="str">
        <f t="shared" si="197"/>
        <v/>
      </c>
      <c r="D779" s="229" t="str">
        <f t="shared" si="198"/>
        <v/>
      </c>
      <c r="E779" s="228" t="str">
        <f t="shared" si="199"/>
        <v/>
      </c>
      <c r="F779" s="220" t="str">
        <f t="shared" si="200"/>
        <v/>
      </c>
      <c r="G779" s="227" t="str">
        <f t="shared" ref="G779:G842" si="201">IF(A779="","",2)</f>
        <v/>
      </c>
    </row>
    <row r="780" spans="1:7" x14ac:dyDescent="0.2">
      <c r="A780" s="230" t="str">
        <f t="shared" ref="A780:A843" si="202">IF(D780="","",A779+1)</f>
        <v/>
      </c>
      <c r="B780" s="231" t="str">
        <f t="shared" ref="B780:B843" si="203">IF(A780="","",B503+$C$1)</f>
        <v/>
      </c>
      <c r="C780" s="230" t="str">
        <f t="shared" ref="C780:C843" si="204">IF(D780="","",IF(OR(D780="DESCANSA",E780="DESCANSA"),0,1))</f>
        <v/>
      </c>
      <c r="D780" s="229" t="str">
        <f t="shared" ref="D780:D843" si="205">E503</f>
        <v/>
      </c>
      <c r="E780" s="228" t="str">
        <f t="shared" ref="E780:E843" si="206">D503</f>
        <v/>
      </c>
      <c r="F780" s="220" t="str">
        <f t="shared" si="200"/>
        <v/>
      </c>
      <c r="G780" s="227" t="str">
        <f t="shared" si="201"/>
        <v/>
      </c>
    </row>
    <row r="781" spans="1:7" x14ac:dyDescent="0.2">
      <c r="A781" s="230" t="str">
        <f t="shared" si="202"/>
        <v/>
      </c>
      <c r="B781" s="231" t="str">
        <f t="shared" si="203"/>
        <v/>
      </c>
      <c r="C781" s="230" t="str">
        <f t="shared" si="204"/>
        <v/>
      </c>
      <c r="D781" s="229" t="str">
        <f t="shared" si="205"/>
        <v/>
      </c>
      <c r="E781" s="228" t="str">
        <f t="shared" si="206"/>
        <v/>
      </c>
      <c r="F781" s="220" t="str">
        <f t="shared" ref="F781:F844" si="207">IF(C781=1,MAX(F779:F780)+1,"")</f>
        <v/>
      </c>
      <c r="G781" s="227" t="str">
        <f t="shared" si="201"/>
        <v/>
      </c>
    </row>
    <row r="782" spans="1:7" x14ac:dyDescent="0.2">
      <c r="A782" s="230" t="str">
        <f t="shared" si="202"/>
        <v/>
      </c>
      <c r="B782" s="231" t="str">
        <f t="shared" si="203"/>
        <v/>
      </c>
      <c r="C782" s="230" t="str">
        <f t="shared" si="204"/>
        <v/>
      </c>
      <c r="D782" s="229" t="str">
        <f t="shared" si="205"/>
        <v/>
      </c>
      <c r="E782" s="228" t="str">
        <f t="shared" si="206"/>
        <v/>
      </c>
      <c r="F782" s="220" t="str">
        <f t="shared" si="207"/>
        <v/>
      </c>
      <c r="G782" s="227" t="str">
        <f t="shared" si="201"/>
        <v/>
      </c>
    </row>
    <row r="783" spans="1:7" x14ac:dyDescent="0.2">
      <c r="A783" s="230" t="str">
        <f t="shared" si="202"/>
        <v/>
      </c>
      <c r="B783" s="231" t="str">
        <f t="shared" si="203"/>
        <v/>
      </c>
      <c r="C783" s="230" t="str">
        <f t="shared" si="204"/>
        <v/>
      </c>
      <c r="D783" s="229" t="str">
        <f t="shared" si="205"/>
        <v/>
      </c>
      <c r="E783" s="228" t="str">
        <f t="shared" si="206"/>
        <v/>
      </c>
      <c r="F783" s="220" t="str">
        <f t="shared" si="207"/>
        <v/>
      </c>
      <c r="G783" s="227" t="str">
        <f t="shared" si="201"/>
        <v/>
      </c>
    </row>
    <row r="784" spans="1:7" x14ac:dyDescent="0.2">
      <c r="A784" s="230" t="str">
        <f t="shared" si="202"/>
        <v/>
      </c>
      <c r="B784" s="231" t="str">
        <f t="shared" si="203"/>
        <v/>
      </c>
      <c r="C784" s="230" t="str">
        <f t="shared" si="204"/>
        <v/>
      </c>
      <c r="D784" s="229" t="str">
        <f t="shared" si="205"/>
        <v/>
      </c>
      <c r="E784" s="228" t="str">
        <f t="shared" si="206"/>
        <v/>
      </c>
      <c r="F784" s="220" t="str">
        <f t="shared" si="207"/>
        <v/>
      </c>
      <c r="G784" s="227" t="str">
        <f t="shared" si="201"/>
        <v/>
      </c>
    </row>
    <row r="785" spans="1:7" x14ac:dyDescent="0.2">
      <c r="A785" s="230" t="str">
        <f t="shared" si="202"/>
        <v/>
      </c>
      <c r="B785" s="231" t="str">
        <f t="shared" si="203"/>
        <v/>
      </c>
      <c r="C785" s="230" t="str">
        <f t="shared" si="204"/>
        <v/>
      </c>
      <c r="D785" s="229" t="str">
        <f t="shared" si="205"/>
        <v/>
      </c>
      <c r="E785" s="228" t="str">
        <f t="shared" si="206"/>
        <v/>
      </c>
      <c r="F785" s="220" t="str">
        <f t="shared" si="207"/>
        <v/>
      </c>
      <c r="G785" s="227" t="str">
        <f t="shared" si="201"/>
        <v/>
      </c>
    </row>
    <row r="786" spans="1:7" x14ac:dyDescent="0.2">
      <c r="A786" s="230" t="str">
        <f t="shared" si="202"/>
        <v/>
      </c>
      <c r="B786" s="231" t="str">
        <f t="shared" si="203"/>
        <v/>
      </c>
      <c r="C786" s="230" t="str">
        <f t="shared" si="204"/>
        <v/>
      </c>
      <c r="D786" s="229" t="str">
        <f t="shared" si="205"/>
        <v/>
      </c>
      <c r="E786" s="228" t="str">
        <f t="shared" si="206"/>
        <v/>
      </c>
      <c r="F786" s="220" t="str">
        <f t="shared" si="207"/>
        <v/>
      </c>
      <c r="G786" s="227" t="str">
        <f t="shared" si="201"/>
        <v/>
      </c>
    </row>
    <row r="787" spans="1:7" x14ac:dyDescent="0.2">
      <c r="A787" s="230" t="str">
        <f t="shared" si="202"/>
        <v/>
      </c>
      <c r="B787" s="231" t="str">
        <f t="shared" si="203"/>
        <v/>
      </c>
      <c r="C787" s="230" t="str">
        <f t="shared" si="204"/>
        <v/>
      </c>
      <c r="D787" s="229" t="str">
        <f t="shared" si="205"/>
        <v/>
      </c>
      <c r="E787" s="228" t="str">
        <f t="shared" si="206"/>
        <v/>
      </c>
      <c r="F787" s="220" t="str">
        <f t="shared" si="207"/>
        <v/>
      </c>
      <c r="G787" s="227" t="str">
        <f t="shared" si="201"/>
        <v/>
      </c>
    </row>
    <row r="788" spans="1:7" x14ac:dyDescent="0.2">
      <c r="A788" s="230" t="str">
        <f t="shared" si="202"/>
        <v/>
      </c>
      <c r="B788" s="231" t="str">
        <f t="shared" si="203"/>
        <v/>
      </c>
      <c r="C788" s="230" t="str">
        <f t="shared" si="204"/>
        <v/>
      </c>
      <c r="D788" s="229" t="str">
        <f t="shared" si="205"/>
        <v/>
      </c>
      <c r="E788" s="228" t="str">
        <f t="shared" si="206"/>
        <v/>
      </c>
      <c r="F788" s="220" t="str">
        <f t="shared" si="207"/>
        <v/>
      </c>
      <c r="G788" s="227" t="str">
        <f t="shared" si="201"/>
        <v/>
      </c>
    </row>
    <row r="789" spans="1:7" x14ac:dyDescent="0.2">
      <c r="A789" s="230" t="str">
        <f t="shared" si="202"/>
        <v/>
      </c>
      <c r="B789" s="231" t="str">
        <f t="shared" si="203"/>
        <v/>
      </c>
      <c r="C789" s="230" t="str">
        <f t="shared" si="204"/>
        <v/>
      </c>
      <c r="D789" s="229" t="str">
        <f t="shared" si="205"/>
        <v/>
      </c>
      <c r="E789" s="228" t="str">
        <f t="shared" si="206"/>
        <v/>
      </c>
      <c r="F789" s="220" t="str">
        <f t="shared" si="207"/>
        <v/>
      </c>
      <c r="G789" s="227" t="str">
        <f t="shared" si="201"/>
        <v/>
      </c>
    </row>
    <row r="790" spans="1:7" x14ac:dyDescent="0.2">
      <c r="A790" s="230" t="str">
        <f t="shared" si="202"/>
        <v/>
      </c>
      <c r="B790" s="231" t="str">
        <f t="shared" si="203"/>
        <v/>
      </c>
      <c r="C790" s="230" t="str">
        <f t="shared" si="204"/>
        <v/>
      </c>
      <c r="D790" s="229" t="str">
        <f t="shared" si="205"/>
        <v/>
      </c>
      <c r="E790" s="228" t="str">
        <f t="shared" si="206"/>
        <v/>
      </c>
      <c r="F790" s="220" t="str">
        <f t="shared" si="207"/>
        <v/>
      </c>
      <c r="G790" s="227" t="str">
        <f t="shared" si="201"/>
        <v/>
      </c>
    </row>
    <row r="791" spans="1:7" x14ac:dyDescent="0.2">
      <c r="A791" s="230" t="str">
        <f t="shared" si="202"/>
        <v/>
      </c>
      <c r="B791" s="231" t="str">
        <f t="shared" si="203"/>
        <v/>
      </c>
      <c r="C791" s="230" t="str">
        <f t="shared" si="204"/>
        <v/>
      </c>
      <c r="D791" s="229" t="str">
        <f t="shared" si="205"/>
        <v/>
      </c>
      <c r="E791" s="228" t="str">
        <f t="shared" si="206"/>
        <v/>
      </c>
      <c r="F791" s="220" t="str">
        <f t="shared" si="207"/>
        <v/>
      </c>
      <c r="G791" s="227" t="str">
        <f t="shared" si="201"/>
        <v/>
      </c>
    </row>
    <row r="792" spans="1:7" x14ac:dyDescent="0.2">
      <c r="A792" s="230" t="str">
        <f t="shared" si="202"/>
        <v/>
      </c>
      <c r="B792" s="231" t="str">
        <f t="shared" si="203"/>
        <v/>
      </c>
      <c r="C792" s="230" t="str">
        <f t="shared" si="204"/>
        <v/>
      </c>
      <c r="D792" s="229" t="str">
        <f t="shared" si="205"/>
        <v/>
      </c>
      <c r="E792" s="228" t="str">
        <f t="shared" si="206"/>
        <v/>
      </c>
      <c r="F792" s="220" t="str">
        <f t="shared" si="207"/>
        <v/>
      </c>
      <c r="G792" s="227" t="str">
        <f t="shared" si="201"/>
        <v/>
      </c>
    </row>
    <row r="793" spans="1:7" x14ac:dyDescent="0.2">
      <c r="A793" s="230" t="str">
        <f t="shared" si="202"/>
        <v/>
      </c>
      <c r="B793" s="231" t="str">
        <f t="shared" si="203"/>
        <v/>
      </c>
      <c r="C793" s="230" t="str">
        <f t="shared" si="204"/>
        <v/>
      </c>
      <c r="D793" s="229" t="str">
        <f t="shared" si="205"/>
        <v/>
      </c>
      <c r="E793" s="228" t="str">
        <f t="shared" si="206"/>
        <v/>
      </c>
      <c r="F793" s="220" t="str">
        <f t="shared" si="207"/>
        <v/>
      </c>
      <c r="G793" s="227" t="str">
        <f t="shared" si="201"/>
        <v/>
      </c>
    </row>
    <row r="794" spans="1:7" x14ac:dyDescent="0.2">
      <c r="A794" s="230" t="str">
        <f t="shared" si="202"/>
        <v/>
      </c>
      <c r="B794" s="231" t="str">
        <f t="shared" si="203"/>
        <v/>
      </c>
      <c r="C794" s="230" t="str">
        <f t="shared" si="204"/>
        <v/>
      </c>
      <c r="D794" s="229" t="str">
        <f t="shared" si="205"/>
        <v/>
      </c>
      <c r="E794" s="228" t="str">
        <f t="shared" si="206"/>
        <v/>
      </c>
      <c r="F794" s="220" t="str">
        <f t="shared" si="207"/>
        <v/>
      </c>
      <c r="G794" s="227" t="str">
        <f t="shared" si="201"/>
        <v/>
      </c>
    </row>
    <row r="795" spans="1:7" x14ac:dyDescent="0.2">
      <c r="A795" s="230" t="str">
        <f t="shared" si="202"/>
        <v/>
      </c>
      <c r="B795" s="231" t="str">
        <f t="shared" si="203"/>
        <v/>
      </c>
      <c r="C795" s="230" t="str">
        <f t="shared" si="204"/>
        <v/>
      </c>
      <c r="D795" s="229" t="str">
        <f t="shared" si="205"/>
        <v/>
      </c>
      <c r="E795" s="228" t="str">
        <f t="shared" si="206"/>
        <v/>
      </c>
      <c r="F795" s="220" t="str">
        <f t="shared" si="207"/>
        <v/>
      </c>
      <c r="G795" s="227" t="str">
        <f t="shared" si="201"/>
        <v/>
      </c>
    </row>
    <row r="796" spans="1:7" x14ac:dyDescent="0.2">
      <c r="A796" s="230" t="str">
        <f t="shared" si="202"/>
        <v/>
      </c>
      <c r="B796" s="231" t="str">
        <f t="shared" si="203"/>
        <v/>
      </c>
      <c r="C796" s="230" t="str">
        <f t="shared" si="204"/>
        <v/>
      </c>
      <c r="D796" s="229" t="str">
        <f t="shared" si="205"/>
        <v/>
      </c>
      <c r="E796" s="228" t="str">
        <f t="shared" si="206"/>
        <v/>
      </c>
      <c r="F796" s="220" t="str">
        <f t="shared" si="207"/>
        <v/>
      </c>
      <c r="G796" s="227" t="str">
        <f t="shared" si="201"/>
        <v/>
      </c>
    </row>
    <row r="797" spans="1:7" x14ac:dyDescent="0.2">
      <c r="A797" s="230" t="str">
        <f t="shared" si="202"/>
        <v/>
      </c>
      <c r="B797" s="231" t="str">
        <f t="shared" si="203"/>
        <v/>
      </c>
      <c r="C797" s="230" t="str">
        <f t="shared" si="204"/>
        <v/>
      </c>
      <c r="D797" s="229" t="str">
        <f t="shared" si="205"/>
        <v/>
      </c>
      <c r="E797" s="228" t="str">
        <f t="shared" si="206"/>
        <v/>
      </c>
      <c r="F797" s="220" t="str">
        <f t="shared" si="207"/>
        <v/>
      </c>
      <c r="G797" s="227" t="str">
        <f t="shared" si="201"/>
        <v/>
      </c>
    </row>
    <row r="798" spans="1:7" x14ac:dyDescent="0.2">
      <c r="A798" s="230" t="str">
        <f t="shared" si="202"/>
        <v/>
      </c>
      <c r="B798" s="231" t="str">
        <f t="shared" si="203"/>
        <v/>
      </c>
      <c r="C798" s="230" t="str">
        <f t="shared" si="204"/>
        <v/>
      </c>
      <c r="D798" s="229" t="str">
        <f t="shared" si="205"/>
        <v/>
      </c>
      <c r="E798" s="228" t="str">
        <f t="shared" si="206"/>
        <v/>
      </c>
      <c r="F798" s="220" t="str">
        <f t="shared" si="207"/>
        <v/>
      </c>
      <c r="G798" s="227" t="str">
        <f t="shared" si="201"/>
        <v/>
      </c>
    </row>
    <row r="799" spans="1:7" x14ac:dyDescent="0.2">
      <c r="A799" s="230" t="str">
        <f t="shared" si="202"/>
        <v/>
      </c>
      <c r="B799" s="231" t="str">
        <f t="shared" si="203"/>
        <v/>
      </c>
      <c r="C799" s="230" t="str">
        <f t="shared" si="204"/>
        <v/>
      </c>
      <c r="D799" s="229" t="str">
        <f t="shared" si="205"/>
        <v/>
      </c>
      <c r="E799" s="228" t="str">
        <f t="shared" si="206"/>
        <v/>
      </c>
      <c r="F799" s="220" t="str">
        <f t="shared" si="207"/>
        <v/>
      </c>
      <c r="G799" s="227" t="str">
        <f t="shared" si="201"/>
        <v/>
      </c>
    </row>
    <row r="800" spans="1:7" x14ac:dyDescent="0.2">
      <c r="A800" s="230" t="str">
        <f t="shared" si="202"/>
        <v/>
      </c>
      <c r="B800" s="231" t="str">
        <f t="shared" si="203"/>
        <v/>
      </c>
      <c r="C800" s="230" t="str">
        <f t="shared" si="204"/>
        <v/>
      </c>
      <c r="D800" s="229" t="str">
        <f t="shared" si="205"/>
        <v/>
      </c>
      <c r="E800" s="228" t="str">
        <f t="shared" si="206"/>
        <v/>
      </c>
      <c r="F800" s="220" t="str">
        <f t="shared" si="207"/>
        <v/>
      </c>
      <c r="G800" s="227" t="str">
        <f t="shared" si="201"/>
        <v/>
      </c>
    </row>
    <row r="801" spans="1:7" x14ac:dyDescent="0.2">
      <c r="A801" s="230" t="str">
        <f t="shared" si="202"/>
        <v/>
      </c>
      <c r="B801" s="231" t="str">
        <f t="shared" si="203"/>
        <v/>
      </c>
      <c r="C801" s="230" t="str">
        <f t="shared" si="204"/>
        <v/>
      </c>
      <c r="D801" s="229" t="str">
        <f t="shared" si="205"/>
        <v/>
      </c>
      <c r="E801" s="228" t="str">
        <f t="shared" si="206"/>
        <v/>
      </c>
      <c r="F801" s="220" t="str">
        <f t="shared" si="207"/>
        <v/>
      </c>
      <c r="G801" s="227" t="str">
        <f t="shared" si="201"/>
        <v/>
      </c>
    </row>
    <row r="802" spans="1:7" x14ac:dyDescent="0.2">
      <c r="A802" s="230" t="str">
        <f t="shared" si="202"/>
        <v/>
      </c>
      <c r="B802" s="231" t="str">
        <f t="shared" si="203"/>
        <v/>
      </c>
      <c r="C802" s="230" t="str">
        <f t="shared" si="204"/>
        <v/>
      </c>
      <c r="D802" s="229" t="str">
        <f t="shared" si="205"/>
        <v/>
      </c>
      <c r="E802" s="228" t="str">
        <f t="shared" si="206"/>
        <v/>
      </c>
      <c r="F802" s="220" t="str">
        <f t="shared" si="207"/>
        <v/>
      </c>
      <c r="G802" s="227" t="str">
        <f t="shared" si="201"/>
        <v/>
      </c>
    </row>
    <row r="803" spans="1:7" x14ac:dyDescent="0.2">
      <c r="A803" s="230" t="str">
        <f t="shared" si="202"/>
        <v/>
      </c>
      <c r="B803" s="231" t="str">
        <f t="shared" si="203"/>
        <v/>
      </c>
      <c r="C803" s="230" t="str">
        <f t="shared" si="204"/>
        <v/>
      </c>
      <c r="D803" s="229" t="str">
        <f t="shared" si="205"/>
        <v/>
      </c>
      <c r="E803" s="228" t="str">
        <f t="shared" si="206"/>
        <v/>
      </c>
      <c r="F803" s="220" t="str">
        <f t="shared" si="207"/>
        <v/>
      </c>
      <c r="G803" s="227" t="str">
        <f t="shared" si="201"/>
        <v/>
      </c>
    </row>
    <row r="804" spans="1:7" x14ac:dyDescent="0.2">
      <c r="A804" s="230" t="str">
        <f t="shared" si="202"/>
        <v/>
      </c>
      <c r="B804" s="231" t="str">
        <f t="shared" si="203"/>
        <v/>
      </c>
      <c r="C804" s="230" t="str">
        <f t="shared" si="204"/>
        <v/>
      </c>
      <c r="D804" s="229" t="str">
        <f t="shared" si="205"/>
        <v/>
      </c>
      <c r="E804" s="228" t="str">
        <f t="shared" si="206"/>
        <v/>
      </c>
      <c r="F804" s="220" t="str">
        <f t="shared" si="207"/>
        <v/>
      </c>
      <c r="G804" s="227" t="str">
        <f t="shared" si="201"/>
        <v/>
      </c>
    </row>
    <row r="805" spans="1:7" x14ac:dyDescent="0.2">
      <c r="A805" s="230" t="str">
        <f t="shared" si="202"/>
        <v/>
      </c>
      <c r="B805" s="231" t="str">
        <f t="shared" si="203"/>
        <v/>
      </c>
      <c r="C805" s="230" t="str">
        <f t="shared" si="204"/>
        <v/>
      </c>
      <c r="D805" s="229" t="str">
        <f t="shared" si="205"/>
        <v/>
      </c>
      <c r="E805" s="228" t="str">
        <f t="shared" si="206"/>
        <v/>
      </c>
      <c r="F805" s="220" t="str">
        <f t="shared" si="207"/>
        <v/>
      </c>
      <c r="G805" s="227" t="str">
        <f t="shared" si="201"/>
        <v/>
      </c>
    </row>
    <row r="806" spans="1:7" x14ac:dyDescent="0.2">
      <c r="A806" s="230" t="str">
        <f t="shared" si="202"/>
        <v/>
      </c>
      <c r="B806" s="231" t="str">
        <f t="shared" si="203"/>
        <v/>
      </c>
      <c r="C806" s="230" t="str">
        <f t="shared" si="204"/>
        <v/>
      </c>
      <c r="D806" s="229" t="str">
        <f t="shared" si="205"/>
        <v/>
      </c>
      <c r="E806" s="228" t="str">
        <f t="shared" si="206"/>
        <v/>
      </c>
      <c r="F806" s="220" t="str">
        <f t="shared" si="207"/>
        <v/>
      </c>
      <c r="G806" s="227" t="str">
        <f t="shared" si="201"/>
        <v/>
      </c>
    </row>
    <row r="807" spans="1:7" x14ac:dyDescent="0.2">
      <c r="A807" s="230" t="str">
        <f t="shared" si="202"/>
        <v/>
      </c>
      <c r="B807" s="231" t="str">
        <f t="shared" si="203"/>
        <v/>
      </c>
      <c r="C807" s="230" t="str">
        <f t="shared" si="204"/>
        <v/>
      </c>
      <c r="D807" s="229" t="str">
        <f t="shared" si="205"/>
        <v/>
      </c>
      <c r="E807" s="228" t="str">
        <f t="shared" si="206"/>
        <v/>
      </c>
      <c r="F807" s="220" t="str">
        <f t="shared" si="207"/>
        <v/>
      </c>
      <c r="G807" s="227" t="str">
        <f t="shared" si="201"/>
        <v/>
      </c>
    </row>
    <row r="808" spans="1:7" x14ac:dyDescent="0.2">
      <c r="A808" s="230" t="str">
        <f t="shared" si="202"/>
        <v/>
      </c>
      <c r="B808" s="231" t="str">
        <f t="shared" si="203"/>
        <v/>
      </c>
      <c r="C808" s="230" t="str">
        <f t="shared" si="204"/>
        <v/>
      </c>
      <c r="D808" s="229" t="str">
        <f t="shared" si="205"/>
        <v/>
      </c>
      <c r="E808" s="228" t="str">
        <f t="shared" si="206"/>
        <v/>
      </c>
      <c r="F808" s="220" t="str">
        <f t="shared" si="207"/>
        <v/>
      </c>
      <c r="G808" s="227" t="str">
        <f t="shared" si="201"/>
        <v/>
      </c>
    </row>
    <row r="809" spans="1:7" x14ac:dyDescent="0.2">
      <c r="A809" s="230" t="str">
        <f t="shared" si="202"/>
        <v/>
      </c>
      <c r="B809" s="231" t="str">
        <f t="shared" si="203"/>
        <v/>
      </c>
      <c r="C809" s="230" t="str">
        <f t="shared" si="204"/>
        <v/>
      </c>
      <c r="D809" s="229" t="str">
        <f t="shared" si="205"/>
        <v/>
      </c>
      <c r="E809" s="228" t="str">
        <f t="shared" si="206"/>
        <v/>
      </c>
      <c r="F809" s="220" t="str">
        <f t="shared" si="207"/>
        <v/>
      </c>
      <c r="G809" s="227" t="str">
        <f t="shared" si="201"/>
        <v/>
      </c>
    </row>
    <row r="810" spans="1:7" x14ac:dyDescent="0.2">
      <c r="A810" s="230" t="str">
        <f t="shared" si="202"/>
        <v/>
      </c>
      <c r="B810" s="231" t="str">
        <f t="shared" si="203"/>
        <v/>
      </c>
      <c r="C810" s="230" t="str">
        <f t="shared" si="204"/>
        <v/>
      </c>
      <c r="D810" s="229" t="str">
        <f t="shared" si="205"/>
        <v/>
      </c>
      <c r="E810" s="228" t="str">
        <f t="shared" si="206"/>
        <v/>
      </c>
      <c r="F810" s="220" t="str">
        <f t="shared" si="207"/>
        <v/>
      </c>
      <c r="G810" s="227" t="str">
        <f t="shared" si="201"/>
        <v/>
      </c>
    </row>
    <row r="811" spans="1:7" x14ac:dyDescent="0.2">
      <c r="A811" s="230" t="str">
        <f t="shared" si="202"/>
        <v/>
      </c>
      <c r="B811" s="231" t="str">
        <f t="shared" si="203"/>
        <v/>
      </c>
      <c r="C811" s="230" t="str">
        <f t="shared" si="204"/>
        <v/>
      </c>
      <c r="D811" s="229" t="str">
        <f t="shared" si="205"/>
        <v/>
      </c>
      <c r="E811" s="228" t="str">
        <f t="shared" si="206"/>
        <v/>
      </c>
      <c r="F811" s="220" t="str">
        <f t="shared" si="207"/>
        <v/>
      </c>
      <c r="G811" s="227" t="str">
        <f t="shared" si="201"/>
        <v/>
      </c>
    </row>
    <row r="812" spans="1:7" x14ac:dyDescent="0.2">
      <c r="A812" s="230" t="str">
        <f t="shared" si="202"/>
        <v/>
      </c>
      <c r="B812" s="231" t="str">
        <f t="shared" si="203"/>
        <v/>
      </c>
      <c r="C812" s="230" t="str">
        <f t="shared" si="204"/>
        <v/>
      </c>
      <c r="D812" s="229" t="str">
        <f t="shared" si="205"/>
        <v/>
      </c>
      <c r="E812" s="228" t="str">
        <f t="shared" si="206"/>
        <v/>
      </c>
      <c r="F812" s="220" t="str">
        <f t="shared" si="207"/>
        <v/>
      </c>
      <c r="G812" s="227" t="str">
        <f t="shared" si="201"/>
        <v/>
      </c>
    </row>
    <row r="813" spans="1:7" x14ac:dyDescent="0.2">
      <c r="A813" s="230" t="str">
        <f t="shared" si="202"/>
        <v/>
      </c>
      <c r="B813" s="231" t="str">
        <f t="shared" si="203"/>
        <v/>
      </c>
      <c r="C813" s="230" t="str">
        <f t="shared" si="204"/>
        <v/>
      </c>
      <c r="D813" s="229" t="str">
        <f t="shared" si="205"/>
        <v/>
      </c>
      <c r="E813" s="228" t="str">
        <f t="shared" si="206"/>
        <v/>
      </c>
      <c r="F813" s="220" t="str">
        <f t="shared" si="207"/>
        <v/>
      </c>
      <c r="G813" s="227" t="str">
        <f t="shared" si="201"/>
        <v/>
      </c>
    </row>
    <row r="814" spans="1:7" x14ac:dyDescent="0.2">
      <c r="A814" s="230" t="str">
        <f t="shared" si="202"/>
        <v/>
      </c>
      <c r="B814" s="231" t="str">
        <f t="shared" si="203"/>
        <v/>
      </c>
      <c r="C814" s="230" t="str">
        <f t="shared" si="204"/>
        <v/>
      </c>
      <c r="D814" s="229" t="str">
        <f t="shared" si="205"/>
        <v/>
      </c>
      <c r="E814" s="228" t="str">
        <f t="shared" si="206"/>
        <v/>
      </c>
      <c r="F814" s="220" t="str">
        <f t="shared" si="207"/>
        <v/>
      </c>
      <c r="G814" s="227" t="str">
        <f t="shared" si="201"/>
        <v/>
      </c>
    </row>
    <row r="815" spans="1:7" x14ac:dyDescent="0.2">
      <c r="A815" s="230" t="str">
        <f t="shared" si="202"/>
        <v/>
      </c>
      <c r="B815" s="231" t="str">
        <f t="shared" si="203"/>
        <v/>
      </c>
      <c r="C815" s="230" t="str">
        <f t="shared" si="204"/>
        <v/>
      </c>
      <c r="D815" s="229" t="str">
        <f t="shared" si="205"/>
        <v/>
      </c>
      <c r="E815" s="228" t="str">
        <f t="shared" si="206"/>
        <v/>
      </c>
      <c r="F815" s="220" t="str">
        <f t="shared" si="207"/>
        <v/>
      </c>
      <c r="G815" s="227" t="str">
        <f t="shared" si="201"/>
        <v/>
      </c>
    </row>
    <row r="816" spans="1:7" x14ac:dyDescent="0.2">
      <c r="A816" s="230" t="str">
        <f t="shared" si="202"/>
        <v/>
      </c>
      <c r="B816" s="231" t="str">
        <f t="shared" si="203"/>
        <v/>
      </c>
      <c r="C816" s="230" t="str">
        <f t="shared" si="204"/>
        <v/>
      </c>
      <c r="D816" s="229" t="str">
        <f t="shared" si="205"/>
        <v/>
      </c>
      <c r="E816" s="228" t="str">
        <f t="shared" si="206"/>
        <v/>
      </c>
      <c r="F816" s="220" t="str">
        <f t="shared" si="207"/>
        <v/>
      </c>
      <c r="G816" s="227" t="str">
        <f t="shared" si="201"/>
        <v/>
      </c>
    </row>
    <row r="817" spans="1:7" x14ac:dyDescent="0.2">
      <c r="A817" s="230" t="str">
        <f t="shared" si="202"/>
        <v/>
      </c>
      <c r="B817" s="231" t="str">
        <f t="shared" si="203"/>
        <v/>
      </c>
      <c r="C817" s="230" t="str">
        <f t="shared" si="204"/>
        <v/>
      </c>
      <c r="D817" s="229" t="str">
        <f t="shared" si="205"/>
        <v/>
      </c>
      <c r="E817" s="228" t="str">
        <f t="shared" si="206"/>
        <v/>
      </c>
      <c r="F817" s="220" t="str">
        <f t="shared" si="207"/>
        <v/>
      </c>
      <c r="G817" s="227" t="str">
        <f t="shared" si="201"/>
        <v/>
      </c>
    </row>
    <row r="818" spans="1:7" x14ac:dyDescent="0.2">
      <c r="A818" s="230" t="str">
        <f t="shared" si="202"/>
        <v/>
      </c>
      <c r="B818" s="231" t="str">
        <f t="shared" si="203"/>
        <v/>
      </c>
      <c r="C818" s="230" t="str">
        <f t="shared" si="204"/>
        <v/>
      </c>
      <c r="D818" s="229" t="str">
        <f t="shared" si="205"/>
        <v/>
      </c>
      <c r="E818" s="228" t="str">
        <f t="shared" si="206"/>
        <v/>
      </c>
      <c r="F818" s="220" t="str">
        <f t="shared" si="207"/>
        <v/>
      </c>
      <c r="G818" s="227" t="str">
        <f t="shared" si="201"/>
        <v/>
      </c>
    </row>
    <row r="819" spans="1:7" x14ac:dyDescent="0.2">
      <c r="A819" s="230" t="str">
        <f t="shared" si="202"/>
        <v/>
      </c>
      <c r="B819" s="231" t="str">
        <f t="shared" si="203"/>
        <v/>
      </c>
      <c r="C819" s="230" t="str">
        <f t="shared" si="204"/>
        <v/>
      </c>
      <c r="D819" s="229" t="str">
        <f t="shared" si="205"/>
        <v/>
      </c>
      <c r="E819" s="228" t="str">
        <f t="shared" si="206"/>
        <v/>
      </c>
      <c r="F819" s="220" t="str">
        <f t="shared" si="207"/>
        <v/>
      </c>
      <c r="G819" s="227" t="str">
        <f t="shared" si="201"/>
        <v/>
      </c>
    </row>
    <row r="820" spans="1:7" x14ac:dyDescent="0.2">
      <c r="A820" s="230" t="str">
        <f t="shared" si="202"/>
        <v/>
      </c>
      <c r="B820" s="231" t="str">
        <f t="shared" si="203"/>
        <v/>
      </c>
      <c r="C820" s="230" t="str">
        <f t="shared" si="204"/>
        <v/>
      </c>
      <c r="D820" s="229" t="str">
        <f t="shared" si="205"/>
        <v/>
      </c>
      <c r="E820" s="228" t="str">
        <f t="shared" si="206"/>
        <v/>
      </c>
      <c r="F820" s="220" t="str">
        <f t="shared" si="207"/>
        <v/>
      </c>
      <c r="G820" s="227" t="str">
        <f t="shared" si="201"/>
        <v/>
      </c>
    </row>
    <row r="821" spans="1:7" x14ac:dyDescent="0.2">
      <c r="A821" s="230" t="str">
        <f t="shared" si="202"/>
        <v/>
      </c>
      <c r="B821" s="231" t="str">
        <f t="shared" si="203"/>
        <v/>
      </c>
      <c r="C821" s="230" t="str">
        <f t="shared" si="204"/>
        <v/>
      </c>
      <c r="D821" s="229" t="str">
        <f t="shared" si="205"/>
        <v/>
      </c>
      <c r="E821" s="228" t="str">
        <f t="shared" si="206"/>
        <v/>
      </c>
      <c r="F821" s="220" t="str">
        <f t="shared" si="207"/>
        <v/>
      </c>
      <c r="G821" s="227" t="str">
        <f t="shared" si="201"/>
        <v/>
      </c>
    </row>
    <row r="822" spans="1:7" x14ac:dyDescent="0.2">
      <c r="A822" s="230" t="str">
        <f t="shared" si="202"/>
        <v/>
      </c>
      <c r="B822" s="231" t="str">
        <f t="shared" si="203"/>
        <v/>
      </c>
      <c r="C822" s="230" t="str">
        <f t="shared" si="204"/>
        <v/>
      </c>
      <c r="D822" s="229" t="str">
        <f t="shared" si="205"/>
        <v/>
      </c>
      <c r="E822" s="228" t="str">
        <f t="shared" si="206"/>
        <v/>
      </c>
      <c r="F822" s="220" t="str">
        <f t="shared" si="207"/>
        <v/>
      </c>
      <c r="G822" s="227" t="str">
        <f t="shared" si="201"/>
        <v/>
      </c>
    </row>
    <row r="823" spans="1:7" x14ac:dyDescent="0.2">
      <c r="A823" s="230" t="str">
        <f t="shared" si="202"/>
        <v/>
      </c>
      <c r="B823" s="231" t="str">
        <f t="shared" si="203"/>
        <v/>
      </c>
      <c r="C823" s="230" t="str">
        <f t="shared" si="204"/>
        <v/>
      </c>
      <c r="D823" s="229" t="str">
        <f t="shared" si="205"/>
        <v/>
      </c>
      <c r="E823" s="228" t="str">
        <f t="shared" si="206"/>
        <v/>
      </c>
      <c r="F823" s="220" t="str">
        <f t="shared" si="207"/>
        <v/>
      </c>
      <c r="G823" s="227" t="str">
        <f t="shared" si="201"/>
        <v/>
      </c>
    </row>
    <row r="824" spans="1:7" x14ac:dyDescent="0.2">
      <c r="A824" s="230" t="str">
        <f t="shared" si="202"/>
        <v/>
      </c>
      <c r="B824" s="231" t="str">
        <f t="shared" si="203"/>
        <v/>
      </c>
      <c r="C824" s="230" t="str">
        <f t="shared" si="204"/>
        <v/>
      </c>
      <c r="D824" s="229" t="str">
        <f t="shared" si="205"/>
        <v/>
      </c>
      <c r="E824" s="228" t="str">
        <f t="shared" si="206"/>
        <v/>
      </c>
      <c r="F824" s="220" t="str">
        <f t="shared" si="207"/>
        <v/>
      </c>
      <c r="G824" s="227" t="str">
        <f t="shared" si="201"/>
        <v/>
      </c>
    </row>
    <row r="825" spans="1:7" x14ac:dyDescent="0.2">
      <c r="A825" s="230" t="str">
        <f t="shared" si="202"/>
        <v/>
      </c>
      <c r="B825" s="231" t="str">
        <f t="shared" si="203"/>
        <v/>
      </c>
      <c r="C825" s="230" t="str">
        <f t="shared" si="204"/>
        <v/>
      </c>
      <c r="D825" s="229" t="str">
        <f t="shared" si="205"/>
        <v/>
      </c>
      <c r="E825" s="228" t="str">
        <f t="shared" si="206"/>
        <v/>
      </c>
      <c r="F825" s="220" t="str">
        <f t="shared" si="207"/>
        <v/>
      </c>
      <c r="G825" s="227" t="str">
        <f t="shared" si="201"/>
        <v/>
      </c>
    </row>
    <row r="826" spans="1:7" x14ac:dyDescent="0.2">
      <c r="A826" s="230" t="str">
        <f t="shared" si="202"/>
        <v/>
      </c>
      <c r="B826" s="231" t="str">
        <f t="shared" si="203"/>
        <v/>
      </c>
      <c r="C826" s="230" t="str">
        <f t="shared" si="204"/>
        <v/>
      </c>
      <c r="D826" s="229" t="str">
        <f t="shared" si="205"/>
        <v/>
      </c>
      <c r="E826" s="228" t="str">
        <f t="shared" si="206"/>
        <v/>
      </c>
      <c r="F826" s="220" t="str">
        <f t="shared" si="207"/>
        <v/>
      </c>
      <c r="G826" s="227" t="str">
        <f t="shared" si="201"/>
        <v/>
      </c>
    </row>
    <row r="827" spans="1:7" x14ac:dyDescent="0.2">
      <c r="A827" s="230" t="str">
        <f t="shared" si="202"/>
        <v/>
      </c>
      <c r="B827" s="231" t="str">
        <f t="shared" si="203"/>
        <v/>
      </c>
      <c r="C827" s="230" t="str">
        <f t="shared" si="204"/>
        <v/>
      </c>
      <c r="D827" s="229" t="str">
        <f t="shared" si="205"/>
        <v/>
      </c>
      <c r="E827" s="228" t="str">
        <f t="shared" si="206"/>
        <v/>
      </c>
      <c r="F827" s="220" t="str">
        <f t="shared" si="207"/>
        <v/>
      </c>
      <c r="G827" s="227" t="str">
        <f t="shared" si="201"/>
        <v/>
      </c>
    </row>
    <row r="828" spans="1:7" x14ac:dyDescent="0.2">
      <c r="A828" s="230" t="str">
        <f t="shared" si="202"/>
        <v/>
      </c>
      <c r="B828" s="231" t="str">
        <f t="shared" si="203"/>
        <v/>
      </c>
      <c r="C828" s="230" t="str">
        <f t="shared" si="204"/>
        <v/>
      </c>
      <c r="D828" s="229" t="str">
        <f t="shared" si="205"/>
        <v/>
      </c>
      <c r="E828" s="228" t="str">
        <f t="shared" si="206"/>
        <v/>
      </c>
      <c r="F828" s="220" t="str">
        <f t="shared" si="207"/>
        <v/>
      </c>
      <c r="G828" s="227" t="str">
        <f t="shared" si="201"/>
        <v/>
      </c>
    </row>
    <row r="829" spans="1:7" x14ac:dyDescent="0.2">
      <c r="A829" s="230" t="str">
        <f t="shared" si="202"/>
        <v/>
      </c>
      <c r="B829" s="231" t="str">
        <f t="shared" si="203"/>
        <v/>
      </c>
      <c r="C829" s="230" t="str">
        <f t="shared" si="204"/>
        <v/>
      </c>
      <c r="D829" s="229" t="str">
        <f t="shared" si="205"/>
        <v/>
      </c>
      <c r="E829" s="228" t="str">
        <f t="shared" si="206"/>
        <v/>
      </c>
      <c r="F829" s="220" t="str">
        <f t="shared" si="207"/>
        <v/>
      </c>
      <c r="G829" s="227" t="str">
        <f t="shared" si="201"/>
        <v/>
      </c>
    </row>
    <row r="830" spans="1:7" x14ac:dyDescent="0.2">
      <c r="A830" s="230" t="str">
        <f t="shared" si="202"/>
        <v/>
      </c>
      <c r="B830" s="231" t="str">
        <f t="shared" si="203"/>
        <v/>
      </c>
      <c r="C830" s="230" t="str">
        <f t="shared" si="204"/>
        <v/>
      </c>
      <c r="D830" s="229" t="str">
        <f t="shared" si="205"/>
        <v/>
      </c>
      <c r="E830" s="228" t="str">
        <f t="shared" si="206"/>
        <v/>
      </c>
      <c r="F830" s="220" t="str">
        <f t="shared" si="207"/>
        <v/>
      </c>
      <c r="G830" s="227" t="str">
        <f t="shared" si="201"/>
        <v/>
      </c>
    </row>
    <row r="831" spans="1:7" x14ac:dyDescent="0.2">
      <c r="A831" s="230" t="str">
        <f t="shared" si="202"/>
        <v/>
      </c>
      <c r="B831" s="231" t="str">
        <f t="shared" si="203"/>
        <v/>
      </c>
      <c r="C831" s="230" t="str">
        <f t="shared" si="204"/>
        <v/>
      </c>
      <c r="D831" s="229" t="str">
        <f t="shared" si="205"/>
        <v/>
      </c>
      <c r="E831" s="228" t="str">
        <f t="shared" si="206"/>
        <v/>
      </c>
      <c r="F831" s="220" t="str">
        <f t="shared" si="207"/>
        <v/>
      </c>
      <c r="G831" s="227" t="str">
        <f t="shared" si="201"/>
        <v/>
      </c>
    </row>
    <row r="832" spans="1:7" x14ac:dyDescent="0.2">
      <c r="A832" s="230" t="str">
        <f t="shared" si="202"/>
        <v/>
      </c>
      <c r="B832" s="231" t="str">
        <f t="shared" si="203"/>
        <v/>
      </c>
      <c r="C832" s="230" t="str">
        <f t="shared" si="204"/>
        <v/>
      </c>
      <c r="D832" s="229" t="str">
        <f t="shared" si="205"/>
        <v/>
      </c>
      <c r="E832" s="228" t="str">
        <f t="shared" si="206"/>
        <v/>
      </c>
      <c r="F832" s="220" t="str">
        <f t="shared" si="207"/>
        <v/>
      </c>
      <c r="G832" s="227" t="str">
        <f t="shared" si="201"/>
        <v/>
      </c>
    </row>
    <row r="833" spans="1:7" x14ac:dyDescent="0.2">
      <c r="A833" s="230" t="str">
        <f t="shared" si="202"/>
        <v/>
      </c>
      <c r="B833" s="231" t="str">
        <f t="shared" si="203"/>
        <v/>
      </c>
      <c r="C833" s="230" t="str">
        <f t="shared" si="204"/>
        <v/>
      </c>
      <c r="D833" s="229" t="str">
        <f t="shared" si="205"/>
        <v/>
      </c>
      <c r="E833" s="228" t="str">
        <f t="shared" si="206"/>
        <v/>
      </c>
      <c r="F833" s="220" t="str">
        <f t="shared" si="207"/>
        <v/>
      </c>
      <c r="G833" s="227" t="str">
        <f t="shared" si="201"/>
        <v/>
      </c>
    </row>
    <row r="834" spans="1:7" x14ac:dyDescent="0.2">
      <c r="A834" s="230" t="str">
        <f t="shared" si="202"/>
        <v/>
      </c>
      <c r="B834" s="231" t="str">
        <f t="shared" si="203"/>
        <v/>
      </c>
      <c r="C834" s="230" t="str">
        <f t="shared" si="204"/>
        <v/>
      </c>
      <c r="D834" s="229" t="str">
        <f t="shared" si="205"/>
        <v/>
      </c>
      <c r="E834" s="228" t="str">
        <f t="shared" si="206"/>
        <v/>
      </c>
      <c r="F834" s="220" t="str">
        <f t="shared" si="207"/>
        <v/>
      </c>
      <c r="G834" s="227" t="str">
        <f t="shared" si="201"/>
        <v/>
      </c>
    </row>
    <row r="835" spans="1:7" x14ac:dyDescent="0.2">
      <c r="A835" s="230" t="str">
        <f t="shared" si="202"/>
        <v/>
      </c>
      <c r="B835" s="231" t="str">
        <f t="shared" si="203"/>
        <v/>
      </c>
      <c r="C835" s="230" t="str">
        <f t="shared" si="204"/>
        <v/>
      </c>
      <c r="D835" s="229" t="str">
        <f t="shared" si="205"/>
        <v/>
      </c>
      <c r="E835" s="228" t="str">
        <f t="shared" si="206"/>
        <v/>
      </c>
      <c r="F835" s="220" t="str">
        <f t="shared" si="207"/>
        <v/>
      </c>
      <c r="G835" s="227" t="str">
        <f t="shared" si="201"/>
        <v/>
      </c>
    </row>
    <row r="836" spans="1:7" x14ac:dyDescent="0.2">
      <c r="A836" s="230" t="str">
        <f t="shared" si="202"/>
        <v/>
      </c>
      <c r="B836" s="231" t="str">
        <f t="shared" si="203"/>
        <v/>
      </c>
      <c r="C836" s="230" t="str">
        <f t="shared" si="204"/>
        <v/>
      </c>
      <c r="D836" s="229" t="str">
        <f t="shared" si="205"/>
        <v/>
      </c>
      <c r="E836" s="228" t="str">
        <f t="shared" si="206"/>
        <v/>
      </c>
      <c r="F836" s="220" t="str">
        <f t="shared" si="207"/>
        <v/>
      </c>
      <c r="G836" s="227" t="str">
        <f t="shared" si="201"/>
        <v/>
      </c>
    </row>
    <row r="837" spans="1:7" x14ac:dyDescent="0.2">
      <c r="A837" s="230" t="str">
        <f t="shared" si="202"/>
        <v/>
      </c>
      <c r="B837" s="231" t="str">
        <f t="shared" si="203"/>
        <v/>
      </c>
      <c r="C837" s="230" t="str">
        <f t="shared" si="204"/>
        <v/>
      </c>
      <c r="D837" s="229" t="str">
        <f t="shared" si="205"/>
        <v/>
      </c>
      <c r="E837" s="228" t="str">
        <f t="shared" si="206"/>
        <v/>
      </c>
      <c r="F837" s="220" t="str">
        <f t="shared" si="207"/>
        <v/>
      </c>
      <c r="G837" s="227" t="str">
        <f t="shared" si="201"/>
        <v/>
      </c>
    </row>
    <row r="838" spans="1:7" x14ac:dyDescent="0.2">
      <c r="A838" s="230" t="str">
        <f t="shared" si="202"/>
        <v/>
      </c>
      <c r="B838" s="231" t="str">
        <f t="shared" si="203"/>
        <v/>
      </c>
      <c r="C838" s="230" t="str">
        <f t="shared" si="204"/>
        <v/>
      </c>
      <c r="D838" s="229" t="str">
        <f t="shared" si="205"/>
        <v/>
      </c>
      <c r="E838" s="228" t="str">
        <f t="shared" si="206"/>
        <v/>
      </c>
      <c r="F838" s="220" t="str">
        <f t="shared" si="207"/>
        <v/>
      </c>
      <c r="G838" s="227" t="str">
        <f t="shared" si="201"/>
        <v/>
      </c>
    </row>
    <row r="839" spans="1:7" x14ac:dyDescent="0.2">
      <c r="A839" s="230" t="str">
        <f t="shared" si="202"/>
        <v/>
      </c>
      <c r="B839" s="231" t="str">
        <f t="shared" si="203"/>
        <v/>
      </c>
      <c r="C839" s="230" t="str">
        <f t="shared" si="204"/>
        <v/>
      </c>
      <c r="D839" s="229" t="str">
        <f t="shared" si="205"/>
        <v/>
      </c>
      <c r="E839" s="228" t="str">
        <f t="shared" si="206"/>
        <v/>
      </c>
      <c r="F839" s="220" t="str">
        <f t="shared" si="207"/>
        <v/>
      </c>
      <c r="G839" s="227" t="str">
        <f t="shared" si="201"/>
        <v/>
      </c>
    </row>
    <row r="840" spans="1:7" x14ac:dyDescent="0.2">
      <c r="A840" s="230" t="str">
        <f t="shared" si="202"/>
        <v/>
      </c>
      <c r="B840" s="231" t="str">
        <f t="shared" si="203"/>
        <v/>
      </c>
      <c r="C840" s="230" t="str">
        <f t="shared" si="204"/>
        <v/>
      </c>
      <c r="D840" s="229" t="str">
        <f t="shared" si="205"/>
        <v/>
      </c>
      <c r="E840" s="228" t="str">
        <f t="shared" si="206"/>
        <v/>
      </c>
      <c r="F840" s="220" t="str">
        <f t="shared" si="207"/>
        <v/>
      </c>
      <c r="G840" s="227" t="str">
        <f t="shared" si="201"/>
        <v/>
      </c>
    </row>
    <row r="841" spans="1:7" x14ac:dyDescent="0.2">
      <c r="A841" s="230" t="str">
        <f t="shared" si="202"/>
        <v/>
      </c>
      <c r="B841" s="231" t="str">
        <f t="shared" si="203"/>
        <v/>
      </c>
      <c r="C841" s="230" t="str">
        <f t="shared" si="204"/>
        <v/>
      </c>
      <c r="D841" s="229" t="str">
        <f t="shared" si="205"/>
        <v/>
      </c>
      <c r="E841" s="228" t="str">
        <f t="shared" si="206"/>
        <v/>
      </c>
      <c r="F841" s="220" t="str">
        <f t="shared" si="207"/>
        <v/>
      </c>
      <c r="G841" s="227" t="str">
        <f t="shared" si="201"/>
        <v/>
      </c>
    </row>
    <row r="842" spans="1:7" x14ac:dyDescent="0.2">
      <c r="A842" s="230" t="str">
        <f t="shared" si="202"/>
        <v/>
      </c>
      <c r="B842" s="231" t="str">
        <f t="shared" si="203"/>
        <v/>
      </c>
      <c r="C842" s="230" t="str">
        <f t="shared" si="204"/>
        <v/>
      </c>
      <c r="D842" s="229" t="str">
        <f t="shared" si="205"/>
        <v/>
      </c>
      <c r="E842" s="228" t="str">
        <f t="shared" si="206"/>
        <v/>
      </c>
      <c r="F842" s="220" t="str">
        <f t="shared" si="207"/>
        <v/>
      </c>
      <c r="G842" s="227" t="str">
        <f t="shared" si="201"/>
        <v/>
      </c>
    </row>
    <row r="843" spans="1:7" x14ac:dyDescent="0.2">
      <c r="A843" s="230" t="str">
        <f t="shared" si="202"/>
        <v/>
      </c>
      <c r="B843" s="231" t="str">
        <f t="shared" si="203"/>
        <v/>
      </c>
      <c r="C843" s="230" t="str">
        <f t="shared" si="204"/>
        <v/>
      </c>
      <c r="D843" s="229" t="str">
        <f t="shared" si="205"/>
        <v/>
      </c>
      <c r="E843" s="228" t="str">
        <f t="shared" si="206"/>
        <v/>
      </c>
      <c r="F843" s="220" t="str">
        <f t="shared" si="207"/>
        <v/>
      </c>
      <c r="G843" s="227" t="str">
        <f t="shared" ref="G843:G863" si="208">IF(A843="","",2)</f>
        <v/>
      </c>
    </row>
    <row r="844" spans="1:7" x14ac:dyDescent="0.2">
      <c r="A844" s="230" t="str">
        <f t="shared" ref="A844:A863" si="209">IF(D844="","",A843+1)</f>
        <v/>
      </c>
      <c r="B844" s="231" t="str">
        <f t="shared" ref="B844:B863" si="210">IF(A844="","",B567+$C$1)</f>
        <v/>
      </c>
      <c r="C844" s="230" t="str">
        <f t="shared" ref="C844:C863" si="211">IF(D844="","",IF(OR(D844="DESCANSA",E844="DESCANSA"),0,1))</f>
        <v/>
      </c>
      <c r="D844" s="229" t="str">
        <f t="shared" ref="D844:D863" si="212">E567</f>
        <v/>
      </c>
      <c r="E844" s="228" t="str">
        <f t="shared" ref="E844:E863" si="213">D567</f>
        <v/>
      </c>
      <c r="F844" s="220" t="str">
        <f t="shared" si="207"/>
        <v/>
      </c>
      <c r="G844" s="227" t="str">
        <f t="shared" si="208"/>
        <v/>
      </c>
    </row>
    <row r="845" spans="1:7" x14ac:dyDescent="0.2">
      <c r="A845" s="230" t="str">
        <f t="shared" si="209"/>
        <v/>
      </c>
      <c r="B845" s="231" t="str">
        <f t="shared" si="210"/>
        <v/>
      </c>
      <c r="C845" s="230" t="str">
        <f t="shared" si="211"/>
        <v/>
      </c>
      <c r="D845" s="229" t="str">
        <f t="shared" si="212"/>
        <v/>
      </c>
      <c r="E845" s="228" t="str">
        <f t="shared" si="213"/>
        <v/>
      </c>
      <c r="F845" s="220" t="str">
        <f t="shared" ref="F845:F863" si="214">IF(C845=1,MAX(F843:F844)+1,"")</f>
        <v/>
      </c>
      <c r="G845" s="227" t="str">
        <f t="shared" si="208"/>
        <v/>
      </c>
    </row>
    <row r="846" spans="1:7" x14ac:dyDescent="0.2">
      <c r="A846" s="230" t="str">
        <f t="shared" si="209"/>
        <v/>
      </c>
      <c r="B846" s="231" t="str">
        <f t="shared" si="210"/>
        <v/>
      </c>
      <c r="C846" s="230" t="str">
        <f t="shared" si="211"/>
        <v/>
      </c>
      <c r="D846" s="229" t="str">
        <f t="shared" si="212"/>
        <v/>
      </c>
      <c r="E846" s="228" t="str">
        <f t="shared" si="213"/>
        <v/>
      </c>
      <c r="F846" s="220" t="str">
        <f t="shared" si="214"/>
        <v/>
      </c>
      <c r="G846" s="227" t="str">
        <f t="shared" si="208"/>
        <v/>
      </c>
    </row>
    <row r="847" spans="1:7" x14ac:dyDescent="0.2">
      <c r="A847" s="230" t="str">
        <f t="shared" si="209"/>
        <v/>
      </c>
      <c r="B847" s="231" t="str">
        <f t="shared" si="210"/>
        <v/>
      </c>
      <c r="C847" s="230" t="str">
        <f t="shared" si="211"/>
        <v/>
      </c>
      <c r="D847" s="229" t="str">
        <f t="shared" si="212"/>
        <v/>
      </c>
      <c r="E847" s="228" t="str">
        <f t="shared" si="213"/>
        <v/>
      </c>
      <c r="F847" s="220" t="str">
        <f t="shared" si="214"/>
        <v/>
      </c>
      <c r="G847" s="227" t="str">
        <f t="shared" si="208"/>
        <v/>
      </c>
    </row>
    <row r="848" spans="1:7" x14ac:dyDescent="0.2">
      <c r="A848" s="230" t="str">
        <f t="shared" si="209"/>
        <v/>
      </c>
      <c r="B848" s="231" t="str">
        <f t="shared" si="210"/>
        <v/>
      </c>
      <c r="C848" s="230" t="str">
        <f t="shared" si="211"/>
        <v/>
      </c>
      <c r="D848" s="229" t="str">
        <f t="shared" si="212"/>
        <v/>
      </c>
      <c r="E848" s="228" t="str">
        <f t="shared" si="213"/>
        <v/>
      </c>
      <c r="F848" s="220" t="str">
        <f t="shared" si="214"/>
        <v/>
      </c>
      <c r="G848" s="227" t="str">
        <f t="shared" si="208"/>
        <v/>
      </c>
    </row>
    <row r="849" spans="1:7" x14ac:dyDescent="0.2">
      <c r="A849" s="230" t="str">
        <f t="shared" si="209"/>
        <v/>
      </c>
      <c r="B849" s="231" t="str">
        <f t="shared" si="210"/>
        <v/>
      </c>
      <c r="C849" s="230" t="str">
        <f t="shared" si="211"/>
        <v/>
      </c>
      <c r="D849" s="229" t="str">
        <f t="shared" si="212"/>
        <v/>
      </c>
      <c r="E849" s="228" t="str">
        <f t="shared" si="213"/>
        <v/>
      </c>
      <c r="F849" s="220" t="str">
        <f t="shared" si="214"/>
        <v/>
      </c>
      <c r="G849" s="227" t="str">
        <f t="shared" si="208"/>
        <v/>
      </c>
    </row>
    <row r="850" spans="1:7" x14ac:dyDescent="0.2">
      <c r="A850" s="230" t="str">
        <f t="shared" si="209"/>
        <v/>
      </c>
      <c r="B850" s="231" t="str">
        <f t="shared" si="210"/>
        <v/>
      </c>
      <c r="C850" s="230" t="str">
        <f t="shared" si="211"/>
        <v/>
      </c>
      <c r="D850" s="229" t="str">
        <f t="shared" si="212"/>
        <v/>
      </c>
      <c r="E850" s="228" t="str">
        <f t="shared" si="213"/>
        <v/>
      </c>
      <c r="F850" s="220" t="str">
        <f t="shared" si="214"/>
        <v/>
      </c>
      <c r="G850" s="227" t="str">
        <f t="shared" si="208"/>
        <v/>
      </c>
    </row>
    <row r="851" spans="1:7" x14ac:dyDescent="0.2">
      <c r="A851" s="230" t="str">
        <f t="shared" si="209"/>
        <v/>
      </c>
      <c r="B851" s="231" t="str">
        <f t="shared" si="210"/>
        <v/>
      </c>
      <c r="C851" s="230" t="str">
        <f t="shared" si="211"/>
        <v/>
      </c>
      <c r="D851" s="229" t="str">
        <f t="shared" si="212"/>
        <v/>
      </c>
      <c r="E851" s="228" t="str">
        <f t="shared" si="213"/>
        <v/>
      </c>
      <c r="F851" s="220" t="str">
        <f t="shared" si="214"/>
        <v/>
      </c>
      <c r="G851" s="227" t="str">
        <f t="shared" si="208"/>
        <v/>
      </c>
    </row>
    <row r="852" spans="1:7" x14ac:dyDescent="0.2">
      <c r="A852" s="230" t="str">
        <f t="shared" si="209"/>
        <v/>
      </c>
      <c r="B852" s="231" t="str">
        <f t="shared" si="210"/>
        <v/>
      </c>
      <c r="C852" s="230" t="str">
        <f t="shared" si="211"/>
        <v/>
      </c>
      <c r="D852" s="229" t="str">
        <f t="shared" si="212"/>
        <v/>
      </c>
      <c r="E852" s="228" t="str">
        <f t="shared" si="213"/>
        <v/>
      </c>
      <c r="F852" s="220" t="str">
        <f t="shared" si="214"/>
        <v/>
      </c>
      <c r="G852" s="227" t="str">
        <f t="shared" si="208"/>
        <v/>
      </c>
    </row>
    <row r="853" spans="1:7" x14ac:dyDescent="0.2">
      <c r="A853" s="230" t="str">
        <f t="shared" si="209"/>
        <v/>
      </c>
      <c r="B853" s="231" t="str">
        <f t="shared" si="210"/>
        <v/>
      </c>
      <c r="C853" s="230" t="str">
        <f t="shared" si="211"/>
        <v/>
      </c>
      <c r="D853" s="229" t="str">
        <f t="shared" si="212"/>
        <v/>
      </c>
      <c r="E853" s="228" t="str">
        <f t="shared" si="213"/>
        <v/>
      </c>
      <c r="F853" s="220" t="str">
        <f t="shared" si="214"/>
        <v/>
      </c>
      <c r="G853" s="227" t="str">
        <f t="shared" si="208"/>
        <v/>
      </c>
    </row>
    <row r="854" spans="1:7" x14ac:dyDescent="0.2">
      <c r="A854" s="230" t="str">
        <f t="shared" si="209"/>
        <v/>
      </c>
      <c r="B854" s="231" t="str">
        <f t="shared" si="210"/>
        <v/>
      </c>
      <c r="C854" s="230" t="str">
        <f t="shared" si="211"/>
        <v/>
      </c>
      <c r="D854" s="229" t="str">
        <f t="shared" si="212"/>
        <v/>
      </c>
      <c r="E854" s="228" t="str">
        <f t="shared" si="213"/>
        <v/>
      </c>
      <c r="F854" s="220" t="str">
        <f t="shared" si="214"/>
        <v/>
      </c>
      <c r="G854" s="227" t="str">
        <f t="shared" si="208"/>
        <v/>
      </c>
    </row>
    <row r="855" spans="1:7" x14ac:dyDescent="0.2">
      <c r="A855" s="230" t="str">
        <f t="shared" si="209"/>
        <v/>
      </c>
      <c r="B855" s="231" t="str">
        <f t="shared" si="210"/>
        <v/>
      </c>
      <c r="C855" s="230" t="str">
        <f t="shared" si="211"/>
        <v/>
      </c>
      <c r="D855" s="229" t="str">
        <f t="shared" si="212"/>
        <v/>
      </c>
      <c r="E855" s="228" t="str">
        <f t="shared" si="213"/>
        <v/>
      </c>
      <c r="F855" s="220" t="str">
        <f t="shared" si="214"/>
        <v/>
      </c>
      <c r="G855" s="227" t="str">
        <f t="shared" si="208"/>
        <v/>
      </c>
    </row>
    <row r="856" spans="1:7" x14ac:dyDescent="0.2">
      <c r="A856" s="230" t="str">
        <f t="shared" si="209"/>
        <v/>
      </c>
      <c r="B856" s="231" t="str">
        <f t="shared" si="210"/>
        <v/>
      </c>
      <c r="C856" s="230" t="str">
        <f t="shared" si="211"/>
        <v/>
      </c>
      <c r="D856" s="229" t="str">
        <f t="shared" si="212"/>
        <v/>
      </c>
      <c r="E856" s="228" t="str">
        <f t="shared" si="213"/>
        <v/>
      </c>
      <c r="F856" s="220" t="str">
        <f t="shared" si="214"/>
        <v/>
      </c>
      <c r="G856" s="227" t="str">
        <f t="shared" si="208"/>
        <v/>
      </c>
    </row>
    <row r="857" spans="1:7" x14ac:dyDescent="0.2">
      <c r="A857" s="230" t="str">
        <f t="shared" si="209"/>
        <v/>
      </c>
      <c r="B857" s="231" t="str">
        <f t="shared" si="210"/>
        <v/>
      </c>
      <c r="C857" s="230" t="str">
        <f t="shared" si="211"/>
        <v/>
      </c>
      <c r="D857" s="229" t="str">
        <f t="shared" si="212"/>
        <v/>
      </c>
      <c r="E857" s="228" t="str">
        <f t="shared" si="213"/>
        <v/>
      </c>
      <c r="F857" s="220" t="str">
        <f t="shared" si="214"/>
        <v/>
      </c>
      <c r="G857" s="227" t="str">
        <f t="shared" si="208"/>
        <v/>
      </c>
    </row>
    <row r="858" spans="1:7" x14ac:dyDescent="0.2">
      <c r="A858" s="230" t="str">
        <f t="shared" si="209"/>
        <v/>
      </c>
      <c r="B858" s="231" t="str">
        <f t="shared" si="210"/>
        <v/>
      </c>
      <c r="C858" s="230" t="str">
        <f t="shared" si="211"/>
        <v/>
      </c>
      <c r="D858" s="229" t="str">
        <f t="shared" si="212"/>
        <v/>
      </c>
      <c r="E858" s="228" t="str">
        <f t="shared" si="213"/>
        <v/>
      </c>
      <c r="F858" s="220" t="str">
        <f t="shared" si="214"/>
        <v/>
      </c>
      <c r="G858" s="227" t="str">
        <f t="shared" si="208"/>
        <v/>
      </c>
    </row>
    <row r="859" spans="1:7" x14ac:dyDescent="0.2">
      <c r="A859" s="230" t="str">
        <f t="shared" si="209"/>
        <v/>
      </c>
      <c r="B859" s="231" t="str">
        <f t="shared" si="210"/>
        <v/>
      </c>
      <c r="C859" s="230" t="str">
        <f t="shared" si="211"/>
        <v/>
      </c>
      <c r="D859" s="229" t="str">
        <f t="shared" si="212"/>
        <v/>
      </c>
      <c r="E859" s="228" t="str">
        <f t="shared" si="213"/>
        <v/>
      </c>
      <c r="F859" s="220" t="str">
        <f t="shared" si="214"/>
        <v/>
      </c>
      <c r="G859" s="227" t="str">
        <f t="shared" si="208"/>
        <v/>
      </c>
    </row>
    <row r="860" spans="1:7" x14ac:dyDescent="0.2">
      <c r="A860" s="230" t="str">
        <f t="shared" si="209"/>
        <v/>
      </c>
      <c r="B860" s="231" t="str">
        <f t="shared" si="210"/>
        <v/>
      </c>
      <c r="C860" s="230" t="str">
        <f t="shared" si="211"/>
        <v/>
      </c>
      <c r="D860" s="229" t="str">
        <f t="shared" si="212"/>
        <v/>
      </c>
      <c r="E860" s="228" t="str">
        <f t="shared" si="213"/>
        <v/>
      </c>
      <c r="F860" s="220" t="str">
        <f t="shared" si="214"/>
        <v/>
      </c>
      <c r="G860" s="227" t="str">
        <f t="shared" si="208"/>
        <v/>
      </c>
    </row>
    <row r="861" spans="1:7" x14ac:dyDescent="0.2">
      <c r="A861" s="230" t="str">
        <f t="shared" si="209"/>
        <v/>
      </c>
      <c r="B861" s="231" t="str">
        <f t="shared" si="210"/>
        <v/>
      </c>
      <c r="C861" s="230" t="str">
        <f t="shared" si="211"/>
        <v/>
      </c>
      <c r="D861" s="229" t="str">
        <f t="shared" si="212"/>
        <v/>
      </c>
      <c r="E861" s="228" t="str">
        <f t="shared" si="213"/>
        <v/>
      </c>
      <c r="F861" s="220" t="str">
        <f t="shared" si="214"/>
        <v/>
      </c>
      <c r="G861" s="227" t="str">
        <f t="shared" si="208"/>
        <v/>
      </c>
    </row>
    <row r="862" spans="1:7" x14ac:dyDescent="0.2">
      <c r="A862" s="230" t="str">
        <f t="shared" si="209"/>
        <v/>
      </c>
      <c r="B862" s="231" t="str">
        <f t="shared" si="210"/>
        <v/>
      </c>
      <c r="C862" s="230" t="str">
        <f t="shared" si="211"/>
        <v/>
      </c>
      <c r="D862" s="229" t="str">
        <f t="shared" si="212"/>
        <v/>
      </c>
      <c r="E862" s="228" t="str">
        <f t="shared" si="213"/>
        <v/>
      </c>
      <c r="F862" s="220" t="str">
        <f t="shared" si="214"/>
        <v/>
      </c>
      <c r="G862" s="227" t="str">
        <f t="shared" si="208"/>
        <v/>
      </c>
    </row>
    <row r="863" spans="1:7" ht="10.8" thickBot="1" x14ac:dyDescent="0.25">
      <c r="A863" s="225" t="str">
        <f t="shared" si="209"/>
        <v/>
      </c>
      <c r="B863" s="226" t="str">
        <f t="shared" si="210"/>
        <v/>
      </c>
      <c r="C863" s="225" t="str">
        <f t="shared" si="211"/>
        <v/>
      </c>
      <c r="D863" s="224" t="str">
        <f t="shared" si="212"/>
        <v/>
      </c>
      <c r="E863" s="223" t="str">
        <f t="shared" si="213"/>
        <v/>
      </c>
      <c r="F863" s="222" t="str">
        <f t="shared" si="214"/>
        <v/>
      </c>
      <c r="G863" s="221" t="str">
        <f t="shared" si="208"/>
        <v/>
      </c>
    </row>
  </sheetData>
  <conditionalFormatting sqref="E29:T29 L30 E5:O27 O30:Y30 E28:Q28">
    <cfRule type="expression" dxfId="21" priority="4" stopIfTrue="1">
      <formula>ISNUMBER(SEARCH("libre",E5))</formula>
    </cfRule>
  </conditionalFormatting>
  <conditionalFormatting sqref="P7:Q27 P5:S6">
    <cfRule type="expression" dxfId="20" priority="3" stopIfTrue="1">
      <formula>ISNUMBER(SEARCH("libre",P5))</formula>
    </cfRule>
  </conditionalFormatting>
  <conditionalFormatting sqref="R7:R28">
    <cfRule type="expression" dxfId="19" priority="2" stopIfTrue="1">
      <formula>ISNUMBER(SEARCH("libre",R7))</formula>
    </cfRule>
  </conditionalFormatting>
  <conditionalFormatting sqref="S7:S28">
    <cfRule type="expression" dxfId="18" priority="1" stopIfTrue="1">
      <formula>ISNUMBER(SEARCH("libre",S7))</formula>
    </cfRule>
  </conditionalFormatting>
  <printOptions horizontalCentered="1" gridLines="1"/>
  <pageMargins left="0.75" right="0.75" top="0.39370078740157483" bottom="1" header="0" footer="0"/>
  <pageSetup orientation="landscape" horizontalDpi="4294967295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tabColor rgb="FF0000CC"/>
    <pageSetUpPr fitToPage="1"/>
  </sheetPr>
  <dimension ref="A1:K38"/>
  <sheetViews>
    <sheetView zoomScale="90" zoomScaleNormal="90" workbookViewId="0">
      <selection activeCell="J5" sqref="J5"/>
    </sheetView>
  </sheetViews>
  <sheetFormatPr baseColWidth="10" defaultRowHeight="16.2" x14ac:dyDescent="0.35"/>
  <cols>
    <col min="1" max="1" width="4.09765625" style="173" customWidth="1"/>
    <col min="2" max="2" width="5.19921875" style="171" customWidth="1"/>
    <col min="3" max="3" width="10.19921875" style="173" customWidth="1"/>
    <col min="4" max="4" width="8.3984375" style="172" bestFit="1" customWidth="1"/>
    <col min="5" max="5" width="22.59765625" style="171" customWidth="1"/>
    <col min="6" max="8" width="3.19921875" style="171" customWidth="1"/>
    <col min="9" max="9" width="22.59765625" style="171" customWidth="1"/>
    <col min="10" max="10" width="26.59765625" style="171" customWidth="1"/>
  </cols>
  <sheetData>
    <row r="1" spans="1:11" s="171" customFormat="1" ht="54.75" customHeight="1" x14ac:dyDescent="0.35">
      <c r="A1" s="425" t="str">
        <f>INICIO!B1</f>
        <v>NOMBRE DE JUEGOS</v>
      </c>
      <c r="B1" s="425"/>
      <c r="C1" s="425"/>
      <c r="D1" s="425"/>
      <c r="E1" s="425"/>
      <c r="F1" s="425"/>
      <c r="G1" s="425"/>
      <c r="H1" s="425"/>
      <c r="I1" s="425"/>
      <c r="J1" s="425"/>
    </row>
    <row r="2" spans="1:11" s="171" customFormat="1" ht="18" customHeight="1" x14ac:dyDescent="0.35">
      <c r="A2" s="426" t="str">
        <f>INICIO!B2</f>
        <v>DEPARTAMENTO</v>
      </c>
      <c r="B2" s="426"/>
      <c r="C2" s="426"/>
      <c r="D2" s="426"/>
      <c r="E2" s="426"/>
      <c r="F2" s="426"/>
      <c r="G2" s="426"/>
      <c r="H2" s="426"/>
      <c r="I2" s="426"/>
      <c r="J2" s="426"/>
      <c r="K2" s="190"/>
    </row>
    <row r="3" spans="1:11" s="171" customFormat="1" ht="18" customHeight="1" x14ac:dyDescent="0.35">
      <c r="A3" s="173"/>
      <c r="C3" s="173"/>
      <c r="D3" s="172"/>
      <c r="J3" s="187"/>
      <c r="K3" s="187"/>
    </row>
    <row r="4" spans="1:11" s="171" customFormat="1" ht="18" customHeight="1" x14ac:dyDescent="0.35">
      <c r="A4" s="173"/>
      <c r="B4" s="380" t="str">
        <f>IF(INICIO!B3="","",INICIO!B3)</f>
        <v>ETAPA:</v>
      </c>
      <c r="C4" s="188" t="str">
        <f>IF(INICIO!C3="","",INICIO!C3)</f>
        <v>CLASIFICACIÓN DE GRUPO</v>
      </c>
      <c r="D4" s="200"/>
      <c r="H4" s="380" t="str">
        <f>IF(INICIO!D3="","",INICIO!D3)</f>
        <v>GENERO:</v>
      </c>
      <c r="I4" s="188" t="str">
        <f>IF(INICIO!E3="","",INICIO!E3)</f>
        <v>MASCULINO</v>
      </c>
      <c r="J4" s="187"/>
      <c r="K4" s="187"/>
    </row>
    <row r="5" spans="1:11" s="171" customFormat="1" ht="18" customHeight="1" x14ac:dyDescent="0.35">
      <c r="A5" s="187"/>
      <c r="B5" s="380" t="str">
        <f>IF(INICIO!B4="","",INICIO!B4)</f>
        <v>DEPORTE:</v>
      </c>
      <c r="C5" s="188" t="str">
        <f>IF(INICIO!C4="","",INICIO!C4)</f>
        <v>BALONCESTO</v>
      </c>
      <c r="D5" s="200"/>
      <c r="H5" s="380" t="str">
        <f>IF(INICIO!D4="","",INICIO!D4)</f>
        <v>CATEGORIA:</v>
      </c>
      <c r="I5" s="188" t="str">
        <f>IF(INICIO!E4="","",INICIO!E4)</f>
        <v>GENERAL</v>
      </c>
    </row>
    <row r="6" spans="1:11" s="171" customFormat="1" ht="18" customHeight="1" x14ac:dyDescent="0.35">
      <c r="A6" s="187"/>
      <c r="B6" s="187"/>
      <c r="C6" s="187"/>
      <c r="D6" s="187"/>
      <c r="E6" s="187"/>
      <c r="F6" s="187"/>
      <c r="G6" s="187"/>
      <c r="H6" s="187"/>
      <c r="I6" s="187"/>
      <c r="J6" s="187"/>
    </row>
    <row r="7" spans="1:11" s="171" customFormat="1" ht="18" customHeight="1" x14ac:dyDescent="0.35">
      <c r="A7" s="187"/>
      <c r="B7" s="187"/>
      <c r="C7" s="187"/>
      <c r="D7" s="187"/>
      <c r="E7" s="187"/>
      <c r="F7" s="187"/>
      <c r="G7" s="187"/>
      <c r="H7" s="187"/>
      <c r="I7" s="187"/>
      <c r="J7" s="187"/>
    </row>
    <row r="8" spans="1:11" s="171" customFormat="1" ht="18" customHeight="1" x14ac:dyDescent="0.35">
      <c r="A8" s="485" t="s">
        <v>141</v>
      </c>
      <c r="B8" s="485"/>
      <c r="C8" s="485"/>
      <c r="D8" s="485"/>
      <c r="E8" s="485"/>
      <c r="F8" s="485"/>
      <c r="G8" s="485"/>
      <c r="H8" s="485"/>
      <c r="I8" s="485"/>
      <c r="J8" s="485"/>
    </row>
    <row r="9" spans="1:11" s="171" customFormat="1" ht="18" customHeight="1" x14ac:dyDescent="0.35">
      <c r="A9" s="187"/>
      <c r="B9" s="187"/>
      <c r="C9" s="187"/>
      <c r="D9" s="187"/>
      <c r="E9" s="187"/>
      <c r="F9" s="187"/>
      <c r="G9" s="187"/>
      <c r="H9" s="187"/>
      <c r="I9" s="187"/>
      <c r="J9" s="187"/>
    </row>
    <row r="10" spans="1:11" s="171" customFormat="1" ht="18" customHeight="1" x14ac:dyDescent="0.35">
      <c r="A10" s="187"/>
      <c r="B10" s="187"/>
      <c r="C10" s="187"/>
      <c r="D10" s="187"/>
      <c r="E10" s="388" t="s">
        <v>25</v>
      </c>
      <c r="F10" s="187"/>
      <c r="G10" s="187"/>
      <c r="H10" s="187"/>
      <c r="I10" s="187"/>
      <c r="J10" s="187"/>
    </row>
    <row r="11" spans="1:11" s="171" customFormat="1" ht="18" customHeight="1" x14ac:dyDescent="0.35">
      <c r="A11" s="187"/>
      <c r="B11" s="187"/>
      <c r="C11" s="187"/>
      <c r="D11" s="380">
        <v>1</v>
      </c>
      <c r="E11" s="172" t="str">
        <f>'TABLA DE POSICIONES'!C12</f>
        <v>TALENTO HUMANO</v>
      </c>
      <c r="F11" s="187"/>
      <c r="G11" s="187"/>
      <c r="H11" s="187"/>
      <c r="I11" s="187"/>
      <c r="J11" s="187"/>
    </row>
    <row r="12" spans="1:11" s="171" customFormat="1" ht="18" customHeight="1" x14ac:dyDescent="0.35">
      <c r="A12" s="187"/>
      <c r="B12" s="187"/>
      <c r="C12" s="187"/>
      <c r="D12" s="380">
        <v>2</v>
      </c>
      <c r="E12" s="172" t="str">
        <f>'TABLA DE POSICIONES'!C13</f>
        <v>MVP</v>
      </c>
      <c r="F12" s="187"/>
      <c r="G12" s="187"/>
      <c r="H12" s="187"/>
      <c r="I12" s="187"/>
      <c r="J12" s="187"/>
    </row>
    <row r="13" spans="1:11" s="171" customFormat="1" ht="18" customHeight="1" x14ac:dyDescent="0.35">
      <c r="A13" s="187"/>
      <c r="B13" s="187"/>
      <c r="C13" s="187"/>
      <c r="D13" s="380">
        <v>3</v>
      </c>
      <c r="E13" s="172" t="str">
        <f>'TABLA DE POSICIONES'!C14</f>
        <v>COCODRILOS</v>
      </c>
      <c r="F13" s="187"/>
      <c r="G13" s="187"/>
      <c r="H13" s="187"/>
      <c r="I13" s="187"/>
      <c r="J13" s="187"/>
    </row>
    <row r="14" spans="1:11" s="171" customFormat="1" ht="18" customHeight="1" x14ac:dyDescent="0.35">
      <c r="A14" s="187"/>
      <c r="B14" s="187"/>
      <c r="C14" s="187"/>
      <c r="D14" s="380">
        <v>4</v>
      </c>
      <c r="E14" s="172" t="str">
        <f>'TABLA DE POSICIONES'!C15</f>
        <v>DDTI</v>
      </c>
      <c r="F14" s="187"/>
      <c r="G14" s="187"/>
      <c r="H14" s="187"/>
      <c r="I14" s="187"/>
      <c r="J14" s="187"/>
    </row>
    <row r="15" spans="1:11" s="171" customFormat="1" ht="18" customHeight="1" x14ac:dyDescent="0.35">
      <c r="A15" s="187"/>
      <c r="B15" s="187"/>
      <c r="C15" s="187"/>
      <c r="D15" s="187"/>
      <c r="E15" s="187"/>
      <c r="F15" s="187"/>
      <c r="G15" s="187"/>
      <c r="H15" s="187"/>
      <c r="I15" s="187"/>
      <c r="J15" s="187"/>
    </row>
    <row r="16" spans="1:11" s="171" customFormat="1" ht="18" customHeight="1" x14ac:dyDescent="0.35">
      <c r="A16" s="187"/>
      <c r="B16" s="199" t="s">
        <v>42</v>
      </c>
      <c r="C16" s="199" t="s">
        <v>83</v>
      </c>
      <c r="D16" s="196" t="s">
        <v>82</v>
      </c>
      <c r="E16" s="198" t="s">
        <v>81</v>
      </c>
      <c r="F16" s="461" t="s">
        <v>80</v>
      </c>
      <c r="G16" s="461"/>
      <c r="H16" s="461"/>
      <c r="I16" s="197" t="s">
        <v>79</v>
      </c>
      <c r="J16" s="196" t="s">
        <v>78</v>
      </c>
    </row>
    <row r="17" spans="1:10" s="171" customFormat="1" ht="18" customHeight="1" x14ac:dyDescent="0.35">
      <c r="A17" s="195"/>
      <c r="B17" s="210">
        <v>1</v>
      </c>
      <c r="C17" s="381"/>
      <c r="D17" s="382"/>
      <c r="E17" s="207" t="str">
        <f>E11</f>
        <v>TALENTO HUMANO</v>
      </c>
      <c r="F17" s="384"/>
      <c r="G17" s="384" t="s">
        <v>49</v>
      </c>
      <c r="H17" s="384"/>
      <c r="I17" s="205" t="str">
        <f>E14</f>
        <v>DDTI</v>
      </c>
      <c r="J17" s="383" t="s">
        <v>78</v>
      </c>
    </row>
    <row r="18" spans="1:10" s="171" customFormat="1" ht="18" customHeight="1" x14ac:dyDescent="0.35">
      <c r="A18" s="195"/>
      <c r="B18" s="210">
        <v>2</v>
      </c>
      <c r="C18" s="381"/>
      <c r="D18" s="382"/>
      <c r="E18" s="207" t="str">
        <f>E12</f>
        <v>MVP</v>
      </c>
      <c r="F18" s="384"/>
      <c r="G18" s="384" t="s">
        <v>49</v>
      </c>
      <c r="H18" s="384"/>
      <c r="I18" s="205" t="str">
        <f>E13</f>
        <v>COCODRILOS</v>
      </c>
      <c r="J18" s="383" t="s">
        <v>78</v>
      </c>
    </row>
    <row r="19" spans="1:10" x14ac:dyDescent="0.35">
      <c r="A19" s="187"/>
    </row>
    <row r="20" spans="1:10" x14ac:dyDescent="0.35">
      <c r="A20" s="187"/>
    </row>
    <row r="21" spans="1:10" x14ac:dyDescent="0.35">
      <c r="A21" s="187"/>
    </row>
    <row r="22" spans="1:10" x14ac:dyDescent="0.35">
      <c r="A22" s="187"/>
      <c r="B22" s="199" t="s">
        <v>42</v>
      </c>
      <c r="C22" s="199" t="s">
        <v>83</v>
      </c>
      <c r="D22" s="196" t="s">
        <v>82</v>
      </c>
      <c r="E22" s="198" t="s">
        <v>81</v>
      </c>
      <c r="F22" s="461" t="s">
        <v>80</v>
      </c>
      <c r="G22" s="461"/>
      <c r="H22" s="461"/>
      <c r="I22" s="197" t="s">
        <v>79</v>
      </c>
      <c r="J22" s="196" t="s">
        <v>78</v>
      </c>
    </row>
    <row r="23" spans="1:10" x14ac:dyDescent="0.35">
      <c r="A23" s="187"/>
      <c r="B23" s="210">
        <v>3</v>
      </c>
      <c r="C23" s="381"/>
      <c r="D23" s="382"/>
      <c r="E23" s="207" t="str">
        <f>IF(OR(F17="", H17=""), "PERDEDOR JUEGO 1", IF(F17&lt;H17, E17, I17))</f>
        <v>PERDEDOR JUEGO 1</v>
      </c>
      <c r="F23" s="384"/>
      <c r="G23" s="384" t="s">
        <v>49</v>
      </c>
      <c r="H23" s="384"/>
      <c r="I23" s="205" t="str">
        <f>IF(OR(F18="", H18=""), "PERDEDOR JUEGO 2", IF(F18&lt;H18, E18, I18))</f>
        <v>PERDEDOR JUEGO 2</v>
      </c>
      <c r="J23" s="383" t="s">
        <v>78</v>
      </c>
    </row>
    <row r="24" spans="1:10" x14ac:dyDescent="0.35">
      <c r="A24" s="187"/>
      <c r="B24" s="210">
        <v>4</v>
      </c>
      <c r="C24" s="381"/>
      <c r="D24" s="382"/>
      <c r="E24" s="207" t="str">
        <f>IF(OR(F17="", H17=""), "GANADOR JUEGO 1", IF(F17&gt;H17, E17, I17))</f>
        <v>GANADOR JUEGO 1</v>
      </c>
      <c r="F24" s="384"/>
      <c r="G24" s="384" t="s">
        <v>49</v>
      </c>
      <c r="H24" s="384"/>
      <c r="I24" s="205" t="str">
        <f>IF(OR(F18="", H18=""), "GANADOR JUEGO 2", IF(F18&gt;H18, E18, I18))</f>
        <v>GANADOR JUEGO 2</v>
      </c>
      <c r="J24" s="383" t="s">
        <v>78</v>
      </c>
    </row>
    <row r="25" spans="1:10" x14ac:dyDescent="0.35">
      <c r="A25" s="187"/>
    </row>
    <row r="26" spans="1:10" x14ac:dyDescent="0.35">
      <c r="A26" s="187"/>
    </row>
    <row r="27" spans="1:10" x14ac:dyDescent="0.35">
      <c r="A27" s="187"/>
    </row>
    <row r="28" spans="1:10" x14ac:dyDescent="0.35">
      <c r="A28" s="187"/>
    </row>
    <row r="29" spans="1:10" x14ac:dyDescent="0.35">
      <c r="A29" s="187"/>
    </row>
    <row r="30" spans="1:10" x14ac:dyDescent="0.35">
      <c r="A30" s="187"/>
    </row>
    <row r="31" spans="1:10" ht="23.4" x14ac:dyDescent="0.35">
      <c r="A31" s="484" t="s">
        <v>142</v>
      </c>
      <c r="B31" s="484"/>
      <c r="C31" s="484"/>
      <c r="D31" s="484"/>
      <c r="E31" s="484"/>
      <c r="F31" s="484"/>
      <c r="G31" s="484"/>
      <c r="H31" s="484"/>
      <c r="I31" s="484"/>
      <c r="J31" s="484"/>
    </row>
    <row r="34" spans="5:8" ht="23.4" x14ac:dyDescent="0.35">
      <c r="E34" s="389" t="s">
        <v>143</v>
      </c>
      <c r="F34" s="386"/>
      <c r="G34" s="387" t="str">
        <f>IF(OR(F24="", H24=""), "Equipo Camoeón", IF(F24&gt;H24, E24, I24))</f>
        <v>Equipo Camoeón</v>
      </c>
      <c r="H34" s="386"/>
    </row>
    <row r="36" spans="5:8" ht="21" x14ac:dyDescent="0.35">
      <c r="E36" s="390" t="s">
        <v>144</v>
      </c>
      <c r="F36" s="386"/>
      <c r="G36" s="387" t="str">
        <f>IF(OR(F24="", H24=""), "Equipo Sub-Campeón", IF(F24&lt;H24, E24, I24))</f>
        <v>Equipo Sub-Campeón</v>
      </c>
      <c r="H36" s="386"/>
    </row>
    <row r="37" spans="5:8" x14ac:dyDescent="0.35">
      <c r="E37" s="385"/>
    </row>
    <row r="38" spans="5:8" ht="18" x14ac:dyDescent="0.35">
      <c r="E38" s="391" t="s">
        <v>145</v>
      </c>
      <c r="F38" s="386"/>
      <c r="G38" s="387" t="str">
        <f>IF(OR(F23="", H23=""), "Equipo Tercer Lugar", IF(F23&gt;H23, E23, I23))</f>
        <v>Equipo Tercer Lugar</v>
      </c>
      <c r="H38" s="386"/>
    </row>
  </sheetData>
  <sheetProtection formatCells="0" formatColumns="0" formatRows="0"/>
  <mergeCells count="6">
    <mergeCell ref="A31:J31"/>
    <mergeCell ref="A1:J1"/>
    <mergeCell ref="A2:J2"/>
    <mergeCell ref="F16:H16"/>
    <mergeCell ref="A8:J8"/>
    <mergeCell ref="F22:H22"/>
  </mergeCells>
  <conditionalFormatting sqref="B16:C16">
    <cfRule type="expression" dxfId="17" priority="97" stopIfTrue="1">
      <formula>$B16=""</formula>
    </cfRule>
  </conditionalFormatting>
  <conditionalFormatting sqref="B17">
    <cfRule type="expression" dxfId="16" priority="48" stopIfTrue="1">
      <formula>$B17=""</formula>
    </cfRule>
  </conditionalFormatting>
  <conditionalFormatting sqref="E17">
    <cfRule type="expression" dxfId="15" priority="47">
      <formula>$F17&gt;$H17</formula>
    </cfRule>
  </conditionalFormatting>
  <conditionalFormatting sqref="F17">
    <cfRule type="expression" dxfId="14" priority="46">
      <formula>$F17&gt;$H17</formula>
    </cfRule>
  </conditionalFormatting>
  <conditionalFormatting sqref="H17:I17">
    <cfRule type="expression" dxfId="13" priority="45">
      <formula>$F17&lt;$H17</formula>
    </cfRule>
  </conditionalFormatting>
  <conditionalFormatting sqref="B23">
    <cfRule type="expression" dxfId="12" priority="25" stopIfTrue="1">
      <formula>$B23=""</formula>
    </cfRule>
  </conditionalFormatting>
  <conditionalFormatting sqref="F23">
    <cfRule type="expression" dxfId="11" priority="8">
      <formula>$F23&gt;$H23</formula>
    </cfRule>
  </conditionalFormatting>
  <conditionalFormatting sqref="E18">
    <cfRule type="expression" dxfId="10" priority="12">
      <formula>$F18&gt;$H18</formula>
    </cfRule>
  </conditionalFormatting>
  <conditionalFormatting sqref="F18">
    <cfRule type="expression" dxfId="9" priority="11">
      <formula>$F18&gt;$H18</formula>
    </cfRule>
  </conditionalFormatting>
  <conditionalFormatting sqref="H18:I18">
    <cfRule type="expression" dxfId="8" priority="10">
      <formula>$F18&lt;$H18</formula>
    </cfRule>
  </conditionalFormatting>
  <conditionalFormatting sqref="E23">
    <cfRule type="expression" dxfId="7" priority="9">
      <formula>$F23&gt;$H23</formula>
    </cfRule>
  </conditionalFormatting>
  <conditionalFormatting sqref="H23:I23">
    <cfRule type="expression" dxfId="6" priority="7">
      <formula>$F23&lt;$H23</formula>
    </cfRule>
  </conditionalFormatting>
  <conditionalFormatting sqref="E24">
    <cfRule type="expression" dxfId="5" priority="6">
      <formula>$F24&gt;$H24</formula>
    </cfRule>
  </conditionalFormatting>
  <conditionalFormatting sqref="F24">
    <cfRule type="expression" dxfId="4" priority="5">
      <formula>$F24&gt;$H24</formula>
    </cfRule>
  </conditionalFormatting>
  <conditionalFormatting sqref="H24:I24">
    <cfRule type="expression" dxfId="3" priority="4">
      <formula>$F24&lt;$H24</formula>
    </cfRule>
  </conditionalFormatting>
  <conditionalFormatting sqref="G34">
    <cfRule type="expression" dxfId="2" priority="3">
      <formula>$F34&gt;$H34</formula>
    </cfRule>
  </conditionalFormatting>
  <conditionalFormatting sqref="G36">
    <cfRule type="expression" dxfId="1" priority="2">
      <formula>$F36&gt;$H36</formula>
    </cfRule>
  </conditionalFormatting>
  <conditionalFormatting sqref="G38">
    <cfRule type="expression" dxfId="0" priority="1">
      <formula>$F38&gt;$H38</formula>
    </cfRule>
  </conditionalFormatting>
  <dataValidations disablePrompts="1" count="2">
    <dataValidation type="list" allowBlank="1" showInputMessage="1" showErrorMessage="1" sqref="G17:G18 G23:G24" xr:uid="{00000000-0002-0000-0800-000000000000}">
      <formula1>RESUL</formula1>
    </dataValidation>
    <dataValidation type="whole" allowBlank="1" showInputMessage="1" showErrorMessage="1" sqref="F17:F18 H17:H18 F23:F24 H23:H24" xr:uid="{00000000-0002-0000-0800-000001000000}">
      <formula1>0</formula1>
      <formula2>500</formula2>
    </dataValidation>
  </dataValidations>
  <pageMargins left="0.39370078740157483" right="0.39370078740157483" top="0.74803149606299213" bottom="0.74803149606299213" header="0.31496062992125984" footer="0.31496062992125984"/>
  <pageSetup scale="79" orientation="portrait" horizontalDpi="180" verticalDpi="18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11</vt:i4>
      </vt:variant>
    </vt:vector>
  </HeadingPairs>
  <TitlesOfParts>
    <vt:vector size="17" baseType="lpstr">
      <vt:lpstr>AYUDA</vt:lpstr>
      <vt:lpstr>INICIO</vt:lpstr>
      <vt:lpstr>PROGRAMACIÓN</vt:lpstr>
      <vt:lpstr>RESULTADOS</vt:lpstr>
      <vt:lpstr>TABLA DE POSICIONES</vt:lpstr>
      <vt:lpstr>FINAL CRUZADA</vt:lpstr>
      <vt:lpstr>CALCULOS!Área_de_impresión</vt:lpstr>
      <vt:lpstr>INICIO!Área_de_impresión</vt:lpstr>
      <vt:lpstr>'P&amp;R'!Área_de_impresión</vt:lpstr>
      <vt:lpstr>PROGRAMACIÓN!Área_de_impresión</vt:lpstr>
      <vt:lpstr>RESULTADOS!Área_de_impresión</vt:lpstr>
      <vt:lpstr>'TABLA DE POSICIONES'!Área_de_impresión</vt:lpstr>
      <vt:lpstr>RESUL</vt:lpstr>
      <vt:lpstr>CALCULOS!Títulos_a_imprimir</vt:lpstr>
      <vt:lpstr>PROGRAMACIÓN!Títulos_a_imprimir</vt:lpstr>
      <vt:lpstr>RESULTADOS!Títulos_a_imprimir</vt:lpstr>
      <vt:lpstr>'TABLA DE POSICIONES'!Títulos_a_imprimir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INDES</dc:creator>
  <cp:lastModifiedBy>Jaime Pacheco Pashaca</cp:lastModifiedBy>
  <cp:lastPrinted>2017-08-18T18:58:56Z</cp:lastPrinted>
  <dcterms:created xsi:type="dcterms:W3CDTF">2001-01-30T14:42:18Z</dcterms:created>
  <dcterms:modified xsi:type="dcterms:W3CDTF">2025-08-07T20:27:21Z</dcterms:modified>
</cp:coreProperties>
</file>