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G:\Scorecard\"/>
    </mc:Choice>
  </mc:AlternateContent>
  <xr:revisionPtr revIDLastSave="0" documentId="13_ncr:1_{2A469C58-111F-43D7-837F-9E42B180379F}" xr6:coauthVersionLast="47" xr6:coauthVersionMax="47" xr10:uidLastSave="{00000000-0000-0000-0000-000000000000}"/>
  <bookViews>
    <workbookView xWindow="-27765" yWindow="630" windowWidth="27435" windowHeight="14715" xr2:uid="{FF561C2A-310A-4737-BBD3-A699CDE87651}"/>
  </bookViews>
  <sheets>
    <sheet name="DASHBOARD" sheetId="1" r:id="rId1"/>
    <sheet name="Ticket Requests" sheetId="7" r:id="rId2"/>
    <sheet name="IN-HOUSE" sheetId="5" r:id="rId3"/>
    <sheet name="WAITING FOR ASSIGN" sheetId="6" r:id="rId4"/>
    <sheet name="ALL TICKETS" sheetId="3" r:id="rId5"/>
    <sheet name="Paid Invoices" sheetId="8" r:id="rId6"/>
    <sheet name="MGR_TICKET_EXPORT" sheetId="2" r:id="rId7"/>
  </sheets>
  <definedNames>
    <definedName name="ExternalData_1" localSheetId="5" hidden="1">'Paid Invoices'!$A$1:$Q$6</definedName>
    <definedName name="ExternalData_2" localSheetId="1" hidden="1">'Ticket Requests'!$A$1:$AO$9</definedName>
    <definedName name="ExternalData_3" localSheetId="4" hidden="1">'ALL TICKETS'!$A$1:$H$145</definedName>
    <definedName name="ExternalData_4" localSheetId="2" hidden="1">'IN-HOUSE'!$A$1:$H$55</definedName>
    <definedName name="ExternalData_4" localSheetId="3" hidden="1">'WAITING FOR ASSIGN'!$A$1:$H$39</definedName>
  </definedNames>
  <calcPr calcId="18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LLTICKETS_3ed1227e-8034-421d-9778-a016ab6fe3e1" name="ALLTICKETS" connection="Query - ALLTICKETS"/>
          <x15:modelTable id="Crown-JBL Ticket Requests_8302c7fc-373e-4c88-b52c-ef09a3808ad1" name="Crown-JBL Ticket Requests" connection="Query - Crown-JBL Ticket Request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5" i="1"/>
  <c r="B12" i="1"/>
  <c r="B11" i="1"/>
  <c r="B10" i="1"/>
  <c r="B17" i="1"/>
  <c r="B16" i="1"/>
  <c r="B15" i="1"/>
  <c r="B35" i="1"/>
  <c r="B34" i="1"/>
  <c r="B33" i="1"/>
  <c r="B32" i="1"/>
  <c r="B31" i="1"/>
  <c r="B30" i="1"/>
  <c r="B29" i="1"/>
  <c r="B28" i="1"/>
  <c r="B27" i="1"/>
  <c r="B26" i="1"/>
  <c r="B25" i="1"/>
  <c r="B24" i="1"/>
  <c r="B23" i="1"/>
  <c r="B22" i="1"/>
  <c r="B21" i="1"/>
  <c r="B20" i="1"/>
  <c r="E147" i="3"/>
  <c r="E162" i="3" s="1"/>
  <c r="E161" i="3"/>
  <c r="E160" i="3"/>
  <c r="E159" i="3"/>
  <c r="E158" i="3"/>
  <c r="E157" i="3"/>
  <c r="E156" i="3"/>
  <c r="E155" i="3"/>
  <c r="E154" i="3"/>
  <c r="E153" i="3"/>
  <c r="E152" i="3"/>
  <c r="E151" i="3"/>
  <c r="E150" i="3"/>
  <c r="E149" i="3"/>
  <c r="E148" i="3"/>
  <c r="G43" i="6"/>
  <c r="G42" i="6"/>
  <c r="G41" i="6"/>
  <c r="G59" i="5"/>
  <c r="G58" i="5"/>
  <c r="G57"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9826E80-7DAD-40B4-8B95-2FBDEA6B5F89}" keepAlive="1" name="ModelConnection_ExternalData_2" description="Data Model" type="5" refreshedVersion="8" minRefreshableVersion="5" saveData="1">
    <dbPr connection="Data Model Connection" command="Crown-JBL Ticket Requests" commandType="3"/>
    <extLst>
      <ext xmlns:x15="http://schemas.microsoft.com/office/spreadsheetml/2010/11/main" uri="{DE250136-89BD-433C-8126-D09CA5730AF9}">
        <x15:connection id="" model="1"/>
      </ext>
    </extLst>
  </connection>
  <connection id="2" xr16:uid="{8E0E4E68-6442-47D3-AD4D-BF6095D643E8}" keepAlive="1" name="ModelConnection_ExternalData_3" description="Data Model" type="5" refreshedVersion="8" minRefreshableVersion="5" saveData="1">
    <dbPr connection="Data Model Connection" command="ALLTICKETS" commandType="3"/>
    <extLst>
      <ext xmlns:x15="http://schemas.microsoft.com/office/spreadsheetml/2010/11/main" uri="{DE250136-89BD-433C-8126-D09CA5730AF9}">
        <x15:connection id="" model="1"/>
      </ext>
    </extLst>
  </connection>
  <connection id="3" xr16:uid="{2736B054-BE7C-43B3-8CD4-DFD4111C2067}" name="Query - ALLTICKETS" description="Connection to the 'ALLTICKETS' query in the workbook." type="100" refreshedVersion="8" minRefreshableVersion="5">
    <extLst>
      <ext xmlns:x15="http://schemas.microsoft.com/office/spreadsheetml/2010/11/main" uri="{DE250136-89BD-433C-8126-D09CA5730AF9}">
        <x15:connection id="5734a6ee-01d4-4072-9b51-52bf80e41bf7">
          <x15:oledbPr connection="Provider=Microsoft.Mashup.OleDb.1;Data Source=$Workbook$;Location=ALLTICKETS;Extended Properties=&quot;&quot;">
            <x15:dbTables>
              <x15:dbTable name="ALLTICKETS"/>
            </x15:dbTables>
          </x15:oledbPr>
        </x15:connection>
      </ext>
    </extLst>
  </connection>
  <connection id="4" xr16:uid="{B3874A7F-4855-477E-9166-C00C3856E0C6}" name="Query - Crown-JBL Ticket Requests" description="Connection to the 'Crown-JBL Ticket Requests' query in the workbook." type="100" refreshedVersion="8" minRefreshableVersion="5">
    <extLst>
      <ext xmlns:x15="http://schemas.microsoft.com/office/spreadsheetml/2010/11/main" uri="{DE250136-89BD-433C-8126-D09CA5730AF9}">
        <x15:connection id="3b37a2ab-491f-425d-b0cf-63a078f4a3d3">
          <x15:oledbPr connection="Provider=Microsoft.Mashup.OleDb.1;Data Source=$Workbook$;Location=&quot;Crown-JBL Ticket Requests&quot;;Extended Properties=&quot;&quot;">
            <x15:dbTables>
              <x15:dbTable name="Crown-JBL Ticket Requests"/>
            </x15:dbTables>
          </x15:oledbPr>
        </x15:connection>
      </ext>
    </extLst>
  </connection>
  <connection id="5" xr16:uid="{7C380A53-288A-478E-B1FB-A93A90FDD40D}" keepAlive="1" name="Query - IN-HOUSE(1)" description="Connection to the 'IN-HOUSE' query in the workbook." type="5" refreshedVersion="8" background="1" saveData="1">
    <dbPr connection="Provider=Microsoft.Mashup.OleDb.1;Data Source=$Workbook$;Location=IN-HOUSE;Extended Properties=&quot;&quot;" command="SELECT * FROM [IN-HOUSE]"/>
  </connection>
  <connection id="6" xr16:uid="{F95BEB96-E6D4-4694-9385-B0BB18FB7F64}" keepAlive="1" name="Query - Invoices" description="Connection to the 'Invoices' query in the workbook." type="5" refreshedVersion="8" background="1" saveData="1">
    <dbPr connection="Provider=Microsoft.Mashup.OleDb.1;Data Source=$Workbook$;Location=Invoices;Extended Properties=&quot;&quot;" command="SELECT * FROM [Invoices]"/>
  </connection>
  <connection id="7" xr16:uid="{9871FEE5-B3B7-4AEC-B879-2CAA98F209CB}" keepAlive="1" name="Query - WAITING FOR ASSIGN" description="Connection to the 'WAITING FOR ASSIGN' query in the workbook." type="5" refreshedVersion="8" background="1" saveData="1">
    <dbPr connection="Provider=Microsoft.Mashup.OleDb.1;Data Source=$Workbook$;Location=&quot;WAITING FOR ASSIGN&quot;;Extended Properties=&quot;&quot;" command="SELECT * FROM [WAITING FOR ASSIGN]"/>
  </connection>
  <connection id="8" xr16:uid="{E2560FC5-9009-4C92-B305-412411740D4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<sst xmlns="http://schemas.openxmlformats.org/spreadsheetml/2006/main" count="6174" uniqueCount="765">
  <si>
    <t>TicketNo</t>
  </si>
  <si>
    <t>CustomerName</t>
  </si>
  <si>
    <t>CustomerEmail</t>
  </si>
  <si>
    <t>CustomerCountryCode</t>
  </si>
  <si>
    <t>CustomerCompany</t>
  </si>
  <si>
    <t>CustomerAddress</t>
  </si>
  <si>
    <t>CustomerMobile</t>
  </si>
  <si>
    <t>ShortInfo</t>
  </si>
  <si>
    <t>IssueType</t>
  </si>
  <si>
    <t>IssueDetail</t>
  </si>
  <si>
    <t>Model</t>
  </si>
  <si>
    <t>CreatedDate</t>
  </si>
  <si>
    <t>Status</t>
  </si>
  <si>
    <t>Technician</t>
  </si>
  <si>
    <t>Priority</t>
  </si>
  <si>
    <t>Make</t>
  </si>
  <si>
    <t>DateReceived</t>
  </si>
  <si>
    <t>DateEstimateSent</t>
  </si>
  <si>
    <t>DateEstimateApproved</t>
  </si>
  <si>
    <t>NTEAmount</t>
  </si>
  <si>
    <t>SerialNumber</t>
  </si>
  <si>
    <t>ModeofOperation</t>
  </si>
  <si>
    <t>CompensationControlledCurrentModeOnly</t>
  </si>
  <si>
    <t>PurchaseDate</t>
  </si>
  <si>
    <t>Recertification</t>
  </si>
  <si>
    <t>UpdateSoftwareFirmware</t>
  </si>
  <si>
    <t>Password</t>
  </si>
  <si>
    <t>CartonPackingMaterials</t>
  </si>
  <si>
    <t>CustomerPickup</t>
  </si>
  <si>
    <t>NumberofPallets</t>
  </si>
  <si>
    <t>NumberofCartons</t>
  </si>
  <si>
    <t>Dimensions</t>
  </si>
  <si>
    <t>Weight</t>
  </si>
  <si>
    <t>CustomerPurchaseOrder</t>
  </si>
  <si>
    <t>SpecialInstructions</t>
  </si>
  <si>
    <t>UseCustomersShippingAccount</t>
  </si>
  <si>
    <t>ShippingInstructions</t>
  </si>
  <si>
    <t>LookupForCustomerPaymentTerms</t>
  </si>
  <si>
    <t>PO</t>
  </si>
  <si>
    <t>ShipDate</t>
  </si>
  <si>
    <t>TrackingNumber</t>
  </si>
  <si>
    <t>ShippingCompany</t>
  </si>
  <si>
    <t>RepairSummary</t>
  </si>
  <si>
    <t>PreviousRepairInformation</t>
  </si>
  <si>
    <t>Zach Miller</t>
  </si>
  <si>
    <t>zmiller@e-labsinc.com</t>
  </si>
  <si>
    <t>US</t>
  </si>
  <si>
    <t>E-Labs Inc</t>
  </si>
  <si>
    <t/>
  </si>
  <si>
    <t>7224 - No Information</t>
  </si>
  <si>
    <t xml:space="preserve">Immediate Repair </t>
  </si>
  <si>
    <t>7224</t>
  </si>
  <si>
    <t>Needs Production Tests</t>
  </si>
  <si>
    <t>Michele Singleton</t>
  </si>
  <si>
    <t>Urgent</t>
  </si>
  <si>
    <t>AE Techron</t>
  </si>
  <si>
    <t>7224-0215-1080</t>
  </si>
  <si>
    <t>Controlled Voltage Mode</t>
  </si>
  <si>
    <t>No</t>
  </si>
  <si>
    <t>Replace Carton and Packing Materials</t>
  </si>
  <si>
    <t>Sree Poojitha Yerramsetti</t>
  </si>
  <si>
    <t>nsadhwani@neuro42.com</t>
  </si>
  <si>
    <t>neuro42</t>
  </si>
  <si>
    <t>2 Bryant St, Suite 210, San Francisco, CA, 94105-1641, United States</t>
  </si>
  <si>
    <t>AE Techron-7548</t>
  </si>
  <si>
    <t>AE Techron Warranty</t>
  </si>
  <si>
    <t>7548</t>
  </si>
  <si>
    <t>7548-0721-0234-D</t>
  </si>
  <si>
    <t>Carton and Packing Materials are Good</t>
  </si>
  <si>
    <t>box and pallet in holding area</t>
  </si>
  <si>
    <t>Credit Card</t>
  </si>
  <si>
    <t>Blade Evenson</t>
  </si>
  <si>
    <t>blade_evenson@selinc.com</t>
  </si>
  <si>
    <t>Schweitzer Engineering Laboratories</t>
  </si>
  <si>
    <t>2440 NE Hopkins Ct,,Pullman,Washington,99163-5616,United States</t>
  </si>
  <si>
    <t>AE Techron-8504</t>
  </si>
  <si>
    <t>8504</t>
  </si>
  <si>
    <t>Waiting for Tech Assignment</t>
  </si>
  <si>
    <t>8504-0124-0125-B</t>
  </si>
  <si>
    <t>Replace Carton</t>
  </si>
  <si>
    <t>send back on pallet with 20011</t>
  </si>
  <si>
    <t>Net 30 Days</t>
  </si>
  <si>
    <t>PO-01031105</t>
  </si>
  <si>
    <t>8504-0124-0126-B</t>
  </si>
  <si>
    <t>send back on pallet with 20010</t>
  </si>
  <si>
    <t>Michael Page</t>
  </si>
  <si>
    <t>mipage22@gmail.com</t>
  </si>
  <si>
    <t>116 Dixon Rd, Sterling, CT, USA</t>
  </si>
  <si>
    <t>DC300A</t>
  </si>
  <si>
    <t>Waiting for Incoming Product</t>
  </si>
  <si>
    <t>Normal</t>
  </si>
  <si>
    <t>T Woodbury</t>
  </si>
  <si>
    <t>timothy_woodbury@yahoo.com</t>
  </si>
  <si>
    <t>5875 Davison, , Akron, New York, 14001, United States</t>
  </si>
  <si>
    <t>D150A</t>
  </si>
  <si>
    <t>Crown/JBL</t>
  </si>
  <si>
    <t>D6968</t>
  </si>
  <si>
    <t>Chris Mentzel</t>
  </si>
  <si>
    <t>chris@creativeaudio.us</t>
  </si>
  <si>
    <t>Creative Audio</t>
  </si>
  <si>
    <t>4787 Hydraulic Road, Rockford, IL, US   61109</t>
  </si>
  <si>
    <t>I-Tech 4x3500HD</t>
  </si>
  <si>
    <t>Crown/JBL Warranty</t>
  </si>
  <si>
    <t>15500196255</t>
  </si>
  <si>
    <t>Tim Hughes</t>
  </si>
  <si>
    <t>timh@empulsetestsystems.com</t>
  </si>
  <si>
    <t>TÃœV SÃœD America, Inc.</t>
  </si>
  <si>
    <t>411 East Roosevelt Avenue, Zeeland, MI, US   49464</t>
  </si>
  <si>
    <t>8420 - No Information</t>
  </si>
  <si>
    <t>Estimate</t>
  </si>
  <si>
    <t>8420</t>
  </si>
  <si>
    <t>076244</t>
  </si>
  <si>
    <t>No Carton - Customer Dropoff</t>
  </si>
  <si>
    <t>5 amps 10171 10172 10173 10175</t>
  </si>
  <si>
    <t>Net 30</t>
  </si>
  <si>
    <t>076329</t>
  </si>
  <si>
    <t>5 amps 10171 10172 10174 10175</t>
  </si>
  <si>
    <t>076231</t>
  </si>
  <si>
    <t>5 amps 10171 10173 70174 10175</t>
  </si>
  <si>
    <t>076203</t>
  </si>
  <si>
    <t>5 amps 10171 10172 10173 10174</t>
  </si>
  <si>
    <t>076224</t>
  </si>
  <si>
    <t>5 amps 10172 10173 10174 10175</t>
  </si>
  <si>
    <t>Alfred Ray</t>
  </si>
  <si>
    <t>Alfred.Ray@honeywell.com</t>
  </si>
  <si>
    <t>Honeywell Aerospace</t>
  </si>
  <si>
    <t>15001 NE 36th Street, , Redmond, Washington, 98052, United States</t>
  </si>
  <si>
    <t>I-Tech 120000HD</t>
  </si>
  <si>
    <t>15015933799</t>
  </si>
  <si>
    <t>Shane Morris</t>
  </si>
  <si>
    <t>shane.morris@digitalharmonic.com</t>
  </si>
  <si>
    <t>PRSGuitars</t>
  </si>
  <si>
    <t>19 MICA CT, , BALTIMORE, Maryland, 21209, United States</t>
  </si>
  <si>
    <t>17665</t>
  </si>
  <si>
    <t>Replace Packing Materials</t>
  </si>
  <si>
    <t>has small box of transistors and hardware</t>
  </si>
  <si>
    <t>Anthony Hillhouse</t>
  </si>
  <si>
    <t>tony@finetonerecording.com</t>
  </si>
  <si>
    <t>6600 South 148th Street, Walton, NE, USA</t>
  </si>
  <si>
    <t>Xti4000</t>
  </si>
  <si>
    <t>XTi4002</t>
  </si>
  <si>
    <t>Scott Rombke</t>
  </si>
  <si>
    <t>8001301052</t>
  </si>
  <si>
    <t>ST10186 in RS</t>
  </si>
  <si>
    <t>XTi4000</t>
  </si>
  <si>
    <t>8001554060</t>
  </si>
  <si>
    <t>ST10187 in RS</t>
  </si>
  <si>
    <t>James Busse</t>
  </si>
  <si>
    <t>james.busse@flightsafety.com</t>
  </si>
  <si>
    <t>Flight Safety</t>
  </si>
  <si>
    <t>53051 Hutchinson Street bldg 1092, McConnell Air Force Base, KS, USA</t>
  </si>
  <si>
    <t>DCi 8x600N</t>
  </si>
  <si>
    <t>Dci 8x600N</t>
  </si>
  <si>
    <t>15015767624</t>
  </si>
  <si>
    <t>Jeff Snyder</t>
  </si>
  <si>
    <t>jeff@eventswithmojo.com</t>
  </si>
  <si>
    <t>Mojo Events, LLC</t>
  </si>
  <si>
    <t>12970 McKinley Hwy, Mishawaka, IN, US   46545</t>
  </si>
  <si>
    <t>I-tech 4x3500HD</t>
  </si>
  <si>
    <t>15000689253</t>
  </si>
  <si>
    <t>Due on Receipt</t>
  </si>
  <si>
    <t>ticket 9196 (2023)</t>
  </si>
  <si>
    <t>Raymond McGowans</t>
  </si>
  <si>
    <t>rm968@outlook.com</t>
  </si>
  <si>
    <t>First Baptist Church Piney Grove</t>
  </si>
  <si>
    <t>4699 West Oakland Park Boulevard, Lauderdale Lakes, FL, USA</t>
  </si>
  <si>
    <t>I-Tech 9000HD</t>
  </si>
  <si>
    <t>15025362916</t>
  </si>
  <si>
    <t>William Kossuth</t>
  </si>
  <si>
    <t>woofersm@aol.com</t>
  </si>
  <si>
    <t>Rock Street Music</t>
  </si>
  <si>
    <t>1201 S Main St, Old Forge, PA, USA</t>
  </si>
  <si>
    <t>JBL DP2</t>
  </si>
  <si>
    <t>JBL DP2 Amplifier</t>
  </si>
  <si>
    <t>Waiting for Parts Cost</t>
  </si>
  <si>
    <t>Jacklynn Soper</t>
  </si>
  <si>
    <t>jacklynn.soper@neweratech.com</t>
  </si>
  <si>
    <t>New Era Technology (Ft. Wayne)</t>
  </si>
  <si>
    <t>7506 Honeywell Drive, Ft. Wayne, IN, US   46825</t>
  </si>
  <si>
    <t>I-Tech 5000HD</t>
  </si>
  <si>
    <t>15000773242</t>
  </si>
  <si>
    <t>MA5000i</t>
  </si>
  <si>
    <t>15000773246</t>
  </si>
  <si>
    <t>I-tech 5000HD</t>
  </si>
  <si>
    <t>Tim Kilbride</t>
  </si>
  <si>
    <t>tim@bigboyaudio.com</t>
  </si>
  <si>
    <t>The Sound Source</t>
  </si>
  <si>
    <t>229 23rd Street, Kenner, LA, US   70062</t>
  </si>
  <si>
    <t>AJ Wieland</t>
  </si>
  <si>
    <t>customerservicesched@daktronics.com</t>
  </si>
  <si>
    <t>Daktronics, Inc.</t>
  </si>
  <si>
    <t>600 East 54th St N, Sioux Falls, SD, US   57104</t>
  </si>
  <si>
    <t>DCi 4x2400N</t>
  </si>
  <si>
    <t>Dci 4x2400N</t>
  </si>
  <si>
    <t>Estimate Review</t>
  </si>
  <si>
    <t>Elyse Cooper</t>
  </si>
  <si>
    <t>Nora Robinson</t>
  </si>
  <si>
    <t>nora@soundstagesystems.com</t>
  </si>
  <si>
    <t>Sound Stage Systems</t>
  </si>
  <si>
    <t>358 Sackett Point Rd, , North Haven, CT, 06473, United States</t>
  </si>
  <si>
    <t>DCi 2x600</t>
  </si>
  <si>
    <t>Crown Warranty</t>
  </si>
  <si>
    <t>Disabled</t>
  </si>
  <si>
    <t>XTi6002</t>
  </si>
  <si>
    <t>0</t>
  </si>
  <si>
    <t>yes</t>
  </si>
  <si>
    <t>8501627434</t>
  </si>
  <si>
    <t>15001595064</t>
  </si>
  <si>
    <t>Randy Cole</t>
  </si>
  <si>
    <t>randyrcole@gmail.com</t>
  </si>
  <si>
    <t>11866 Loudoun Pl, , Fishers, In, 46037, United States</t>
  </si>
  <si>
    <t>CTs 4200A</t>
  </si>
  <si>
    <t>8001362456</t>
  </si>
  <si>
    <t>Darian Mesneak</t>
  </si>
  <si>
    <t>darian@versa.events</t>
  </si>
  <si>
    <t>Versa Events</t>
  </si>
  <si>
    <t>12200 NE 60TH WAY, 102 B, VANCOUVER, Washington, 98682, United States</t>
  </si>
  <si>
    <t>MA9000i</t>
  </si>
  <si>
    <t>15004518893</t>
  </si>
  <si>
    <t>AE Techron Employees</t>
  </si>
  <si>
    <t>accounting@aetechron.com</t>
  </si>
  <si>
    <t>9105 - return from Emitec</t>
  </si>
  <si>
    <t>AET Warranty</t>
  </si>
  <si>
    <t>9105</t>
  </si>
  <si>
    <t>Resolved</t>
  </si>
  <si>
    <t>Edward Smith</t>
  </si>
  <si>
    <t>dafamous2020@outlook.com</t>
  </si>
  <si>
    <t>4232 Whitehall St, , Fort Worth, TX, 76119, United States</t>
  </si>
  <si>
    <t>DC300A2</t>
  </si>
  <si>
    <t>081790</t>
  </si>
  <si>
    <t>Brian McCutcheon</t>
  </si>
  <si>
    <t>brian@macprosound.net</t>
  </si>
  <si>
    <t>Mac Pro Sounds</t>
  </si>
  <si>
    <t>1038 Hwy 41, Ringgold, GA, US   30736</t>
  </si>
  <si>
    <t>MA 36x12</t>
  </si>
  <si>
    <t>MA36X12</t>
  </si>
  <si>
    <t>Ok to ship back</t>
  </si>
  <si>
    <t>352976</t>
  </si>
  <si>
    <t>25x22x9</t>
  </si>
  <si>
    <t>Matthew Shreve</t>
  </si>
  <si>
    <t>mshreve@ctsavl.com</t>
  </si>
  <si>
    <t>CTS Audio</t>
  </si>
  <si>
    <t>7108 Crossroads Blvd, Suite 308, Brentwood, TN , US   37027</t>
  </si>
  <si>
    <t>I-Tech 12000HD</t>
  </si>
  <si>
    <t>In Progress</t>
  </si>
  <si>
    <t>Ross Eaton</t>
  </si>
  <si>
    <t>ross@bladesav.com</t>
  </si>
  <si>
    <t>Blades Audio Video Inc.</t>
  </si>
  <si>
    <t>15335 Endeavor Drive Suite 104, Noblesville, IN, US   46060</t>
  </si>
  <si>
    <t>CDi2x1200</t>
  </si>
  <si>
    <t>Needs Shipping Cost</t>
  </si>
  <si>
    <t>8501983436</t>
  </si>
  <si>
    <t>23x19x7</t>
  </si>
  <si>
    <t>Waiting on customer</t>
  </si>
  <si>
    <t>Joseph Blossic</t>
  </si>
  <si>
    <t>jblossic@verizon.net</t>
  </si>
  <si>
    <t>1024 James Walter Way, Kennett Square, PA, USA</t>
  </si>
  <si>
    <t>PL2 - No Information</t>
  </si>
  <si>
    <t>PL2</t>
  </si>
  <si>
    <t>5500</t>
  </si>
  <si>
    <t>boxed with 10135,10136,10137</t>
  </si>
  <si>
    <t>boxed with 10134,10136,10137</t>
  </si>
  <si>
    <t>SL1 - No Information</t>
  </si>
  <si>
    <t>SL-1</t>
  </si>
  <si>
    <t>114C533</t>
  </si>
  <si>
    <t>boxed with 10137,10135,10134</t>
  </si>
  <si>
    <t>SL1 C Series</t>
  </si>
  <si>
    <t>6905</t>
  </si>
  <si>
    <t>25x19x15</t>
  </si>
  <si>
    <t>boxed with 10136,10134,10135</t>
  </si>
  <si>
    <t>Rob Caylor</t>
  </si>
  <si>
    <t>rob@stylusav.com</t>
  </si>
  <si>
    <t>Stylus Technologies</t>
  </si>
  <si>
    <t>961 North Main Street, Bluffton, IN, USA</t>
  </si>
  <si>
    <t>Waiting for Warranty Reim</t>
  </si>
  <si>
    <t>Courtney Hyska</t>
  </si>
  <si>
    <t>courtneyhyska@gmail.com</t>
  </si>
  <si>
    <t>393 U.S. 421, Michigan City, IN, US   46360</t>
  </si>
  <si>
    <t>JBL EON615</t>
  </si>
  <si>
    <t>AE Techron Loans</t>
  </si>
  <si>
    <t>sales@aetechron.com</t>
  </si>
  <si>
    <t>2507 Warren Street, Elkhart, IN 46516, U.S.</t>
  </si>
  <si>
    <t>3110A. 120 V (Future Electronics, Tony Moore)</t>
  </si>
  <si>
    <t>Loan</t>
  </si>
  <si>
    <t>3110A</t>
  </si>
  <si>
    <t>3110A-0524-0073-A</t>
  </si>
  <si>
    <t>Greg Schenk</t>
  </si>
  <si>
    <t>gschenk@soldierfield.net</t>
  </si>
  <si>
    <t>ASM GLOBAL</t>
  </si>
  <si>
    <t>1410 S Museum Campus Dr, Attn: Greg Schenk, Chicago, IL, US   60605</t>
  </si>
  <si>
    <t>Dci 2x2400N</t>
  </si>
  <si>
    <t>Austin Robbins</t>
  </si>
  <si>
    <t>austin.robbins@neweratech.com</t>
  </si>
  <si>
    <t>New Era Technology (Mishawaka)</t>
  </si>
  <si>
    <t>13565 McKinley Ave , Suite #4, Mishawaka, IN, US   46545</t>
  </si>
  <si>
    <t>DCi 4x600N</t>
  </si>
  <si>
    <t>Jeff Watson</t>
  </si>
  <si>
    <t>jeff@harmonsav.com</t>
  </si>
  <si>
    <t>Harmons Audio Visual</t>
  </si>
  <si>
    <t>2533 Crystal Drive, Fort Myers, FL, USA</t>
  </si>
  <si>
    <t>JBL VRX918SP/230</t>
  </si>
  <si>
    <t>V230919003206</t>
  </si>
  <si>
    <t>Theresa Clark</t>
  </si>
  <si>
    <t>taclarkmail@gmail.com</t>
  </si>
  <si>
    <t>26831 Jefferson Center Street, , Cassopolis, MI, 49031, United States</t>
  </si>
  <si>
    <t>Crown  - CTs 1200LITE</t>
  </si>
  <si>
    <t>CTs 1200LITE</t>
  </si>
  <si>
    <t>New</t>
  </si>
  <si>
    <t>I-Tech 4000HD</t>
  </si>
  <si>
    <t>payment test</t>
  </si>
  <si>
    <t>Parts Order - AE Techron</t>
  </si>
  <si>
    <t>Debbie Harris</t>
  </si>
  <si>
    <t>finance@apctech.com</t>
  </si>
  <si>
    <t>APC Technology Group Ltd</t>
  </si>
  <si>
    <t>Unit 6 Stirling Park, Laker Road, Rochester, kent, ME1 3QR, United Kingdom</t>
  </si>
  <si>
    <t>AE Techron- 7234</t>
  </si>
  <si>
    <t>7234</t>
  </si>
  <si>
    <t>7234-0824-0285-A</t>
  </si>
  <si>
    <t>Bilal Khan</t>
  </si>
  <si>
    <t>bilial.khan@honeywell.com</t>
  </si>
  <si>
    <t>IN</t>
  </si>
  <si>
    <t>Honeywell  Technology Solutions Lab India</t>
  </si>
  <si>
    <t>Unit 2,Survey Number.96&amp;97, Bhoganahalli Village, &amp; Survey No.72/2, Doddakanahalli Village, Varthur Hobli</t>
  </si>
  <si>
    <t>1023-0010</t>
  </si>
  <si>
    <t>Tom Howell</t>
  </si>
  <si>
    <t>thowell@ktspro.net</t>
  </si>
  <si>
    <t>Kahl's Sound</t>
  </si>
  <si>
    <t>2740 Lexington Ave, Mansfield, OH 44904, U.S.</t>
  </si>
  <si>
    <t>CDi6000</t>
  </si>
  <si>
    <t>8501345639</t>
  </si>
  <si>
    <t>22x22x7</t>
  </si>
  <si>
    <t>1Z693E750398181425</t>
  </si>
  <si>
    <t>UPS -https://www.ups.com/track</t>
  </si>
  <si>
    <t>Roberto Mendoza</t>
  </si>
  <si>
    <t>rjuniormendoza@yahoo.com</t>
  </si>
  <si>
    <t>195 West 19th Street, Holland, MI, USA</t>
  </si>
  <si>
    <t>MA 3600</t>
  </si>
  <si>
    <t>MA3600</t>
  </si>
  <si>
    <t>Waiting for Customer Pickup</t>
  </si>
  <si>
    <t>654514</t>
  </si>
  <si>
    <t>Yes</t>
  </si>
  <si>
    <t>smorris@prsguitars.com</t>
  </si>
  <si>
    <t>PRS Guitars</t>
  </si>
  <si>
    <t>380 Log Canoe Circle, Stevensville, MD, USA</t>
  </si>
  <si>
    <t>Parts Order</t>
  </si>
  <si>
    <t>1Z693E750390828134</t>
  </si>
  <si>
    <t>Larry Starcher</t>
  </si>
  <si>
    <t>larry@soundrentalservice.com</t>
  </si>
  <si>
    <t>Sound Rental Service, Inc</t>
  </si>
  <si>
    <t>907 Rayon Drive, Parkersburg, WV, USA</t>
  </si>
  <si>
    <t>Waiting on Harman</t>
  </si>
  <si>
    <t>Edward Lavao</t>
  </si>
  <si>
    <t>elavao@fullsail.com</t>
  </si>
  <si>
    <t>Full Sail University</t>
  </si>
  <si>
    <t>519 S. Semoran Blvd, Winter Park, FL, US   32792</t>
  </si>
  <si>
    <t>MA5002VZ</t>
  </si>
  <si>
    <t>30x22x11</t>
  </si>
  <si>
    <t>1Z693E750394949470</t>
  </si>
  <si>
    <t>ups</t>
  </si>
  <si>
    <t>9798- 3/24 output traces opening
9871- 5/24 was shipping damage</t>
  </si>
  <si>
    <t>David Braun</t>
  </si>
  <si>
    <t>david.braun@neweratech.com</t>
  </si>
  <si>
    <t>New Era (Ohio)</t>
  </si>
  <si>
    <t>3445 Millennium Court, Columbus, OH, USA</t>
  </si>
  <si>
    <t>XTi2002</t>
  </si>
  <si>
    <t>8500923655</t>
  </si>
  <si>
    <t>23x20x7</t>
  </si>
  <si>
    <t>119079</t>
  </si>
  <si>
    <t>1Z693E750397865340</t>
  </si>
  <si>
    <t>Aaron Thiel</t>
  </si>
  <si>
    <t>aaron@amplifytechwi.com</t>
  </si>
  <si>
    <t>Amplify Technologies, Inc.</t>
  </si>
  <si>
    <t>386 Farmland Drive, Kaukauna, WI, US   54130</t>
  </si>
  <si>
    <t>JBL CBT 70J/WH/-1</t>
  </si>
  <si>
    <t>JBL Warranty</t>
  </si>
  <si>
    <t>M-111-051770-A</t>
  </si>
  <si>
    <t>36x14x12</t>
  </si>
  <si>
    <t>1Z693E750395141750</t>
  </si>
  <si>
    <t>Marc Gregoire</t>
  </si>
  <si>
    <t>marc.gregoire@cmcelectronics.ca</t>
  </si>
  <si>
    <t>CA</t>
  </si>
  <si>
    <t>CMC Electronics</t>
  </si>
  <si>
    <t>600 Boulevard Dr.-Frederik-Philips, Saint-Laurent, Montréal, QC, Canada</t>
  </si>
  <si>
    <t>076207</t>
  </si>
  <si>
    <t>Terri Clark</t>
  </si>
  <si>
    <t>tclark@aetechron.com</t>
  </si>
  <si>
    <t>2507 Warren St</t>
  </si>
  <si>
    <t>AE Techron - 7224</t>
  </si>
  <si>
    <t>Bryston Hollis</t>
  </si>
  <si>
    <t>b.l.hollis@gmail.com</t>
  </si>
  <si>
    <t>865 E Summit St, Apt. 14, Milford, MI, US   48381</t>
  </si>
  <si>
    <t>Macro Reference</t>
  </si>
  <si>
    <t>Parts on Order</t>
  </si>
  <si>
    <t>Chelsea Johnson</t>
  </si>
  <si>
    <t>640712</t>
  </si>
  <si>
    <t>CDi1000</t>
  </si>
  <si>
    <t>Non-Repairable – CROWN UNITS ONLY</t>
  </si>
  <si>
    <t>8501527168</t>
  </si>
  <si>
    <t>Yvette Barry</t>
  </si>
  <si>
    <t>yvette.barry@transcat.com</t>
  </si>
  <si>
    <t>Transcat, Inc.</t>
  </si>
  <si>
    <t>1503 E Orangethorpe Ave Unit A, Fullerton, CA, US   92831</t>
  </si>
  <si>
    <t>7228 - No Information</t>
  </si>
  <si>
    <t>7228</t>
  </si>
  <si>
    <t>Patrick Lasby</t>
  </si>
  <si>
    <t>patrick.w.lasby@nasa.gov</t>
  </si>
  <si>
    <t>Alcyon Technical Services</t>
  </si>
  <si>
    <t>21000 Brookpark Rd, Cleveland, OH, US   44135</t>
  </si>
  <si>
    <t>Raymond Duffey</t>
  </si>
  <si>
    <t>r.duffey@forsythcc.com</t>
  </si>
  <si>
    <t>FORSYTH COUNTRY CLUB</t>
  </si>
  <si>
    <t>3101 Country Club Road, Winston Salam, NC, US   27103</t>
  </si>
  <si>
    <t>Franklin Vargas</t>
  </si>
  <si>
    <t>franklinv86@outlook.com</t>
  </si>
  <si>
    <t>The Narrow door service</t>
  </si>
  <si>
    <t>210 Sherman Ave., Apt. 2J, New York, NY, US   10034</t>
  </si>
  <si>
    <t>MA3600VZ</t>
  </si>
  <si>
    <t>Mark Tapley SR</t>
  </si>
  <si>
    <t>mark.tapley@vallen.com</t>
  </si>
  <si>
    <t>15001 NE 36th Street, ATTN: Vallen Storeroom, Redmond, WA, US   98052</t>
  </si>
  <si>
    <t>K1 - No Information</t>
  </si>
  <si>
    <t>K1</t>
  </si>
  <si>
    <t>Matt Mellinger</t>
  </si>
  <si>
    <t>matt@mercyroad.cc</t>
  </si>
  <si>
    <t>Mercy Road Church</t>
  </si>
  <si>
    <t>2381 Pointe Parkway, Carmel, IN, US   46032</t>
  </si>
  <si>
    <t>I-tech 8000</t>
  </si>
  <si>
    <t>I-Tech 8000</t>
  </si>
  <si>
    <t>I-tech 6000</t>
  </si>
  <si>
    <t>I-Tech 6000</t>
  </si>
  <si>
    <t>I-tech 4000</t>
  </si>
  <si>
    <t>Juliette MUNOZ</t>
  </si>
  <si>
    <t>juliette.munoz@hemera-rf.com</t>
  </si>
  <si>
    <t>FR</t>
  </si>
  <si>
    <t>HEMERA RF</t>
  </si>
  <si>
    <t>3 Ave. MILN Carnac B, France 56340</t>
  </si>
  <si>
    <t>7796 - No Information</t>
  </si>
  <si>
    <t>7796</t>
  </si>
  <si>
    <t>7224-0611-0156</t>
  </si>
  <si>
    <t>on pallet with  10088 10087 10076 10075</t>
  </si>
  <si>
    <t>Invoiced</t>
  </si>
  <si>
    <t>Lawnboy1979!</t>
  </si>
  <si>
    <t>Mario Valentini</t>
  </si>
  <si>
    <t>mcv382@gmail.com</t>
  </si>
  <si>
    <t>820 Templeton Drive, Nashville, TN, USA</t>
  </si>
  <si>
    <t>A114713</t>
  </si>
  <si>
    <t>Brian Wynn</t>
  </si>
  <si>
    <t>soundscoolliveaudio@gmail.com</t>
  </si>
  <si>
    <t>Sounds Cool Live Audio</t>
  </si>
  <si>
    <t>9607 99th Court, Saint John, IN, US   46373</t>
  </si>
  <si>
    <t>JBL SRX910LA</t>
  </si>
  <si>
    <t>William Dorsten</t>
  </si>
  <si>
    <t>dorsten@donet.com</t>
  </si>
  <si>
    <t>DVD Communications Inc</t>
  </si>
  <si>
    <t>3161 Old Winchester Trail, Xenia, OH, US   45385</t>
  </si>
  <si>
    <t>MA5000VZ</t>
  </si>
  <si>
    <t>15034682887</t>
  </si>
  <si>
    <t>23x23x8</t>
  </si>
  <si>
    <t>CDi 2x1200</t>
  </si>
  <si>
    <t>CDi2000</t>
  </si>
  <si>
    <t>Waiting for Credit Memo</t>
  </si>
  <si>
    <t>22x19x7</t>
  </si>
  <si>
    <t>Paul Bolger</t>
  </si>
  <si>
    <t>pbolger@ix.netcom.com</t>
  </si>
  <si>
    <t>Mr. Blotto</t>
  </si>
  <si>
    <t>1024 Randolph Street, Apt 1S, Oak Park, IL, US   60302</t>
  </si>
  <si>
    <t>Raymond Signorello</t>
  </si>
  <si>
    <t>ray@signorelloestate.com</t>
  </si>
  <si>
    <t xml:space="preserve">Can-Amer Freight </t>
  </si>
  <si>
    <t>1927 Boblett Street, Blaine, WA, US   98230</t>
  </si>
  <si>
    <t>Studio Reference II</t>
  </si>
  <si>
    <t>Derrick Tribble</t>
  </si>
  <si>
    <t>dtribble@ciavl.com</t>
  </si>
  <si>
    <t>Church Interior AV</t>
  </si>
  <si>
    <t>2875 Ridgewood Park Drive, Winston-Salem, NC, US   27107</t>
  </si>
  <si>
    <t>Pam Kuespert</t>
  </si>
  <si>
    <t>pkuespert@tpctechnologies.com</t>
  </si>
  <si>
    <t>TPC Technologies, Inc.</t>
  </si>
  <si>
    <t>245 Bell Road, Niles, MI, US   49120</t>
  </si>
  <si>
    <t>DCi4x300NMX</t>
  </si>
  <si>
    <t>Collin Stevens</t>
  </si>
  <si>
    <t>cstevens@culver.k12.in.us</t>
  </si>
  <si>
    <t>Culver Community Schools Corporation</t>
  </si>
  <si>
    <t>401 School Street, Culver, IN, USA</t>
  </si>
  <si>
    <t>JBL EON ONE</t>
  </si>
  <si>
    <t>Siraj Shaikh</t>
  </si>
  <si>
    <t>sirajs@aca.ca</t>
  </si>
  <si>
    <t>ACA TMetrix Inc.</t>
  </si>
  <si>
    <t>3585 Laird Road, Unit 15-16, Mississauga, ON, US   L5L 5Z8</t>
  </si>
  <si>
    <t>CTs2000</t>
  </si>
  <si>
    <t>CTS2000</t>
  </si>
  <si>
    <t>MA5000</t>
  </si>
  <si>
    <t>Crown</t>
  </si>
  <si>
    <t>402870</t>
  </si>
  <si>
    <t>CTs600</t>
  </si>
  <si>
    <t>Patrick Bennett</t>
  </si>
  <si>
    <t>travellersproductionstudio@gmail.com</t>
  </si>
  <si>
    <t>Travellers Studio</t>
  </si>
  <si>
    <t>4178 Germantown Ave, Philadelphia, PA, US   19140</t>
  </si>
  <si>
    <t>Scott Mayo</t>
  </si>
  <si>
    <t>smayo@thompsonspeedway.com</t>
  </si>
  <si>
    <t>Thompson Speedway</t>
  </si>
  <si>
    <t>205 East Thompson Rd, Thompson, CT, US   6277</t>
  </si>
  <si>
    <t>XLi800</t>
  </si>
  <si>
    <t>MA12000</t>
  </si>
  <si>
    <t>8001796483</t>
  </si>
  <si>
    <t>8504, 208V - Sales Testing</t>
  </si>
  <si>
    <t>On Loan</t>
  </si>
  <si>
    <t>8510 - GeoSpectrum</t>
  </si>
  <si>
    <t>MA2402</t>
  </si>
  <si>
    <t>Robert Nikolai</t>
  </si>
  <si>
    <t>LVC 5050</t>
  </si>
  <si>
    <t>I-tech4000</t>
  </si>
  <si>
    <t>I-tech 5000</t>
  </si>
  <si>
    <t>I-tech9000</t>
  </si>
  <si>
    <t>JBL SRX918s</t>
  </si>
  <si>
    <t>Gary Riggs</t>
  </si>
  <si>
    <t>riggsy23@gmail.com</t>
  </si>
  <si>
    <t xml:space="preserve">Stockroom Live </t>
  </si>
  <si>
    <t>625 E Jefferson Blvd, South Bend, IN, US   46617</t>
  </si>
  <si>
    <t>JBL PRX815W</t>
  </si>
  <si>
    <t>9305 - Engineering</t>
  </si>
  <si>
    <t>I-Tech 4000</t>
  </si>
  <si>
    <t>40003</t>
  </si>
  <si>
    <t>40002</t>
  </si>
  <si>
    <t>Jason Lillo</t>
  </si>
  <si>
    <t>jasonalillo1@gmail.com</t>
  </si>
  <si>
    <t>SST Services</t>
  </si>
  <si>
    <t>900 West Renee Drive, Freemont, IN, US   46737</t>
  </si>
  <si>
    <t>PRX515</t>
  </si>
  <si>
    <t>Bernard Oudhuis</t>
  </si>
  <si>
    <t>8733 North 700 East, New Carlisle, IN, US   46552</t>
  </si>
  <si>
    <t>085937</t>
  </si>
  <si>
    <t>Melvin Ramirez</t>
  </si>
  <si>
    <t>melvin.ramirez@sbcglobal.net</t>
  </si>
  <si>
    <t xml:space="preserve">DJ Mel-V </t>
  </si>
  <si>
    <t>515 Gayle Ave, Kalamazoo, MI, US   49048</t>
  </si>
  <si>
    <t>PRX One</t>
  </si>
  <si>
    <t>no</t>
  </si>
  <si>
    <t>Klein Carsten</t>
  </si>
  <si>
    <t>cak@macartney.com</t>
  </si>
  <si>
    <t>DE</t>
  </si>
  <si>
    <t>MacArtney Germany GmbH</t>
  </si>
  <si>
    <t>Wischhofstr. 1-3, Geb. 11, Kiel, Germany, DE   SH 24184</t>
  </si>
  <si>
    <t>9110GS</t>
  </si>
  <si>
    <t>Travis Wyen</t>
  </si>
  <si>
    <t>travis.wyen@us.af.mil</t>
  </si>
  <si>
    <t>Advanced Concepts Enterprises</t>
  </si>
  <si>
    <t>2790 D St, Wright Patterson AFB, OH, US   45433</t>
  </si>
  <si>
    <t>GCL Ground Current Limiter</t>
  </si>
  <si>
    <t>CDi4x600</t>
  </si>
  <si>
    <t>Keith Brown</t>
  </si>
  <si>
    <t>kbrown@midsysserv.com</t>
  </si>
  <si>
    <t>Midwest Systems And Services</t>
  </si>
  <si>
    <t>5056 S. 40th Street Suite 100, Phoenix, AZ, US   85040</t>
  </si>
  <si>
    <t>SRX910</t>
  </si>
  <si>
    <t>Immediate Repair</t>
  </si>
  <si>
    <t>Total AE Techron</t>
  </si>
  <si>
    <t>Total Crown/JBL</t>
  </si>
  <si>
    <t>Total Halliburton</t>
  </si>
  <si>
    <t>Awaiting Incoming Product</t>
  </si>
  <si>
    <t>Admin Review</t>
  </si>
  <si>
    <t>Customer Reply</t>
  </si>
  <si>
    <t>Engineering review</t>
  </si>
  <si>
    <t>Need Shipping Cost</t>
  </si>
  <si>
    <t>Needs Production tests</t>
  </si>
  <si>
    <t>Parts On Order</t>
  </si>
  <si>
    <t>Ready to be invoiced</t>
  </si>
  <si>
    <t>Tech Review</t>
  </si>
  <si>
    <t>Waiting for PO</t>
  </si>
  <si>
    <t>Waiting for Warranty Reimb</t>
  </si>
  <si>
    <t>Waiting on Customer</t>
  </si>
  <si>
    <t>Waiting for Parts</t>
  </si>
  <si>
    <t>Weekly $</t>
  </si>
  <si>
    <t>New Intake Forms/Week</t>
  </si>
  <si>
    <t>Tickets Completed/Week</t>
  </si>
  <si>
    <t># In House Total</t>
  </si>
  <si>
    <t>Techron</t>
  </si>
  <si>
    <t>Haliburton</t>
  </si>
  <si>
    <t>Total Awaiting Tech Assignment</t>
  </si>
  <si>
    <t>Techron (Goal-3)</t>
  </si>
  <si>
    <t>Crown/JBL (Goal-4)</t>
  </si>
  <si>
    <t>Haliburton (Goal-3)</t>
  </si>
  <si>
    <t># of Tickets in this Status</t>
  </si>
  <si>
    <t xml:space="preserve">     YTD Running Total</t>
  </si>
  <si>
    <t xml:space="preserve">     5-Week Rolling Average</t>
  </si>
  <si>
    <t>Time</t>
  </si>
  <si>
    <t>Your Name (First)</t>
  </si>
  <si>
    <t>Your Name (Last)</t>
  </si>
  <si>
    <t>Business Name</t>
  </si>
  <si>
    <t>Email</t>
  </si>
  <si>
    <t>Billing Email (if different)</t>
  </si>
  <si>
    <t>Send Duplicate Invoice</t>
  </si>
  <si>
    <t>Phone</t>
  </si>
  <si>
    <t>Shipping Address - We will ship your repaired unit to this address. (Address)</t>
  </si>
  <si>
    <t>Shipping Address - We will ship your repaired unit to this address. (Address2)</t>
  </si>
  <si>
    <t>Shipping Address - We will ship your repaired unit to this address. (City)</t>
  </si>
  <si>
    <t>Shipping Address - We will ship your repaired unit to this address. (State)</t>
  </si>
  <si>
    <t>Shipping Address - We will ship your repaired unit to this address. (Zip)</t>
  </si>
  <si>
    <t>Shipping Address - We will ship your repaired unit to this address. (Country)</t>
  </si>
  <si>
    <t>Tax Exempt in Indiana?</t>
  </si>
  <si>
    <t>Upload Indiana General Sales Tax Exemption Certificate</t>
  </si>
  <si>
    <t>Return Destination</t>
  </si>
  <si>
    <t>Models We Service</t>
  </si>
  <si>
    <t>Has this item been serviced by us before?</t>
  </si>
  <si>
    <t>Please provide the previous ticket number, if available.</t>
  </si>
  <si>
    <t>ticket_description</t>
  </si>
  <si>
    <t>Serial Number</t>
  </si>
  <si>
    <t>Warranty Repair?</t>
  </si>
  <si>
    <t>Purchase Date:</t>
  </si>
  <si>
    <t>Upload Sales Receipt</t>
  </si>
  <si>
    <t>Service Type</t>
  </si>
  <si>
    <t>Special Repair Product</t>
  </si>
  <si>
    <t>NTE-0</t>
  </si>
  <si>
    <t>NTE-1</t>
  </si>
  <si>
    <t>NTE-2</t>
  </si>
  <si>
    <t>NTE-3</t>
  </si>
  <si>
    <t>NTE-4</t>
  </si>
  <si>
    <t>NTE-5</t>
  </si>
  <si>
    <t>NTE-6</t>
  </si>
  <si>
    <t>NTE-7</t>
  </si>
  <si>
    <t>NTE-8</t>
  </si>
  <si>
    <t>Browser</t>
  </si>
  <si>
    <t>IP Address</t>
  </si>
  <si>
    <t>Unique ID</t>
  </si>
  <si>
    <t>Location</t>
  </si>
  <si>
    <t>Randy</t>
  </si>
  <si>
    <t>Cole</t>
  </si>
  <si>
    <t>317-502-1472</t>
  </si>
  <si>
    <t>11866 Loudoun Pl</t>
  </si>
  <si>
    <t>Fishers</t>
  </si>
  <si>
    <t>In</t>
  </si>
  <si>
    <t>United States</t>
  </si>
  <si>
    <t>NO</t>
  </si>
  <si>
    <t>Inside the USA</t>
  </si>
  <si>
    <t>NOT SURE</t>
  </si>
  <si>
    <t>CH's 1&amp;2 are in Fault</t>
  </si>
  <si>
    <t>Immediate Repair Service</t>
  </si>
  <si>
    <t>Safari 17.6 / OS X</t>
  </si>
  <si>
    <t>104.254.216.199</t>
  </si>
  <si>
    <t>39.9594, -86.0199</t>
  </si>
  <si>
    <t>Darian</t>
  </si>
  <si>
    <t>Mesneak</t>
  </si>
  <si>
    <t>13602705180</t>
  </si>
  <si>
    <t>12200 NE 60TH WAY</t>
  </si>
  <si>
    <t>102 B</t>
  </si>
  <si>
    <t>VANCOUVER</t>
  </si>
  <si>
    <t>Washington</t>
  </si>
  <si>
    <t>Estimate Repair Costs</t>
  </si>
  <si>
    <t>Chrome 131.0.0.0 / OS X</t>
  </si>
  <si>
    <t>12.75.116.83</t>
  </si>
  <si>
    <t>30.4549, -90.9029</t>
  </si>
  <si>
    <t>Nora</t>
  </si>
  <si>
    <t>Robinson</t>
  </si>
  <si>
    <t>203-230-0226</t>
  </si>
  <si>
    <t>358 Sackett Point Rd</t>
  </si>
  <si>
    <t>North Haven</t>
  </si>
  <si>
    <t>CT</t>
  </si>
  <si>
    <t>Dead</t>
  </si>
  <si>
    <t>Chrome 131.0.0.0 / Windows</t>
  </si>
  <si>
    <t>73.149.90.68</t>
  </si>
  <si>
    <t>44.3923, -73.2148</t>
  </si>
  <si>
    <t>Colin</t>
  </si>
  <si>
    <t>Berkey</t>
  </si>
  <si>
    <t>Goshen College</t>
  </si>
  <si>
    <t>cberkey@goshen.edu</t>
  </si>
  <si>
    <t>5742180952</t>
  </si>
  <si>
    <t>1700 S Main St</t>
  </si>
  <si>
    <t>Goshen</t>
  </si>
  <si>
    <t>YES</t>
  </si>
  <si>
    <t>Amp will no longer power on. When flipping the power switch, the amp power light will briefly flicker on</t>
  </si>
  <si>
    <t>199.8.238.27</t>
  </si>
  <si>
    <t>41.5837, -85.8633</t>
  </si>
  <si>
    <t>Anthony</t>
  </si>
  <si>
    <t>Hillhouse</t>
  </si>
  <si>
    <t>Fine Tone Recording, LLC</t>
  </si>
  <si>
    <t>4024403026</t>
  </si>
  <si>
    <t>6600 S. 148th St.</t>
  </si>
  <si>
    <t>Walton</t>
  </si>
  <si>
    <t>Nebraska</t>
  </si>
  <si>
    <t>Both fault lights light up when powered on, then no party!  ***Ken Kuespert at TPC Technologies is covering the costs of this repair.  Let me know if you need his number or email.  Thanks.  --Tony</t>
  </si>
  <si>
    <t>Firefox 115.0 / OS X</t>
  </si>
  <si>
    <t>67.224.6.222</t>
  </si>
  <si>
    <t>40.7869, -96.6962</t>
  </si>
  <si>
    <t>NOELLE</t>
  </si>
  <si>
    <t>AMBROSE</t>
  </si>
  <si>
    <t>Sound Marketing East</t>
  </si>
  <si>
    <t>noellea@soundmarketingeast.com</t>
  </si>
  <si>
    <t>julies@soundmarketingeast.com</t>
  </si>
  <si>
    <t>15742552400</t>
  </si>
  <si>
    <t>2122 LINDEN AVE</t>
  </si>
  <si>
    <t>Mishawaka</t>
  </si>
  <si>
    <t>https://www.formstack.com/admin/download/file/17418855323</t>
  </si>
  <si>
    <t>Amp just stopped working. *At the time of purchase, Harman was offering a 6 year Warranty</t>
  </si>
  <si>
    <t>https://www.formstack.com/admin/download/file/17418855331</t>
  </si>
  <si>
    <t>73.50.230.178</t>
  </si>
  <si>
    <t>41.6786, -85.9579</t>
  </si>
  <si>
    <t>Aguirre</t>
  </si>
  <si>
    <t>itsmejoelaguirre@gmail.com</t>
  </si>
  <si>
    <t>7132539915</t>
  </si>
  <si>
    <t>Mobile Safari 17.6 / iOS</t>
  </si>
  <si>
    <t>75.10.56.42</t>
  </si>
  <si>
    <t>29.7502, -95.471</t>
  </si>
  <si>
    <t>Sam</t>
  </si>
  <si>
    <t>Probst</t>
  </si>
  <si>
    <t>Indiana State University</t>
  </si>
  <si>
    <t>sprobst@indstate.edu</t>
  </si>
  <si>
    <t>8122591641</t>
  </si>
  <si>
    <t>200 N 8th ST</t>
  </si>
  <si>
    <t>Terre Haute</t>
  </si>
  <si>
    <t>https://www.formstack.com/admin/download/file/17423949630</t>
  </si>
  <si>
    <t>Several months ago we had a power surge and the front screen never came back on. All 4 Fault lights were Red as well as 4 Green Ready lights. The amp still worked and passed audio to the speakers and could still be controlled through Audio Architect networking.  Now the amp no longer responds or shows up on audio architect network and no longer passes any audio.  Still displaying 4 Red Fault lights.</t>
  </si>
  <si>
    <t>139.102.187.208</t>
  </si>
  <si>
    <t>39.4944, -87.3906</t>
  </si>
  <si>
    <t>Amp does not show any input signal and does not pass signal. Still powers on but my tech said there was a slight weird smell.</t>
  </si>
  <si>
    <t>Joel</t>
  </si>
  <si>
    <t>9751 clanton pines dr.</t>
  </si>
  <si>
    <t>humble</t>
  </si>
  <si>
    <t>tx</t>
  </si>
  <si>
    <t>no output</t>
  </si>
  <si>
    <t>Date Created</t>
  </si>
  <si>
    <t>Customer</t>
  </si>
  <si>
    <t>Invoice No</t>
  </si>
  <si>
    <t>Repair Reference</t>
  </si>
  <si>
    <t>Make/Model</t>
  </si>
  <si>
    <t>Issue Type</t>
  </si>
  <si>
    <t>Customer Ref</t>
  </si>
  <si>
    <t>Due Date</t>
  </si>
  <si>
    <t>Discount</t>
  </si>
  <si>
    <t>Sales Tax</t>
  </si>
  <si>
    <t>Total</t>
  </si>
  <si>
    <t>Paid</t>
  </si>
  <si>
    <t>Cost of Goods</t>
  </si>
  <si>
    <t>Profit</t>
  </si>
  <si>
    <t>Paid by</t>
  </si>
  <si>
    <t>December 19, 2024 02:43 PM</t>
  </si>
  <si>
    <t>INV-1015</t>
  </si>
  <si>
    <t>T-10149</t>
  </si>
  <si>
    <t>Crown - MA36X12</t>
  </si>
  <si>
    <t>Brian McCutcheon (Mac Pro Sounds)</t>
  </si>
  <si>
    <t>DEBIT/CREDIT CARD Square Terminal</t>
  </si>
  <si>
    <t>Paid December 20, 2024 05:59 PM</t>
  </si>
  <si>
    <t>December 10, 2024 12:38 PM</t>
  </si>
  <si>
    <t>INV-1010</t>
  </si>
  <si>
    <t>T-20005</t>
  </si>
  <si>
    <t>AE Techron - Parts Order - AE Techron</t>
  </si>
  <si>
    <t>Shane Morris (PRS Guitars)</t>
  </si>
  <si>
    <t>Paid December 13, 2024 01:22 PM</t>
  </si>
  <si>
    <t>December 9, 2024 04:14 PM</t>
  </si>
  <si>
    <t>INV-1009</t>
  </si>
  <si>
    <t>T-20003</t>
  </si>
  <si>
    <t>AE Techron Employees (AE Techron Employees)</t>
  </si>
  <si>
    <t>Paid December 9, 2024 04:18 PM</t>
  </si>
  <si>
    <t>December 9, 2024 03:27 PM</t>
  </si>
  <si>
    <t>INV-1006</t>
  </si>
  <si>
    <t>T-10181</t>
  </si>
  <si>
    <t>Crown - MA5002VZ</t>
  </si>
  <si>
    <t>Edward Lavao (Full Sail University)</t>
  </si>
  <si>
    <t>Paid December 9, 2024 06:32 PM</t>
  </si>
  <si>
    <t>December 9, 2024 03:11 PM</t>
  </si>
  <si>
    <t>INV-1005</t>
  </si>
  <si>
    <t>T-10091</t>
  </si>
  <si>
    <t>Crown - CDi6000</t>
  </si>
  <si>
    <t>Tom Howell (Kahl's Sound)</t>
  </si>
  <si>
    <t>Paid December 12, 2024 09:29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</si>
</sst>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rgb="FF434343"/>
      <name val="Arial"/>
      <family val="2"/>
    </font>
    <font>
      <b/>
      <sz val="10"/>
      <color rgb="FF434343"/>
      <name val="Arial"/>
      <family val="2"/>
    </font>
  </fonts>
  <fills count="3">
    <fill>
      <patternFill patternType="none"/>
    </fill>
    <fill>
      <patternFill patternType="gray125"/>
    </fill>
    <fill>
      <patternFill patternType="solid">
        <fgColor theme="9" tint="0.39997558519241921"/>
        <bgColor indexed="64"/>
      </patternFill>
    </fill>
  </fills>
  <borders count="2">
    <border>
      <left/>
      <right/>
      <top/>
      <bottom/>
      <diagonal/>
    </border>
    <border>
      <left/>
      <right style="medium">
        <color rgb="FFCCCCCC"/>
      </right>
      <top style="medium">
        <color rgb="FFCCCCCC"/>
      </top>
      <bottom style="medium">
        <color rgb="FFCCCCCC"/>
      </bottom>
      <diagonal/>
    </border>
  </borders>
  <cellStyleXfs count="1">
    <xf numFmtId="0" fontId="0" fillId="0" borderId="0"/>
  </cellStyleXfs>
  <cellXfs count="13">
    <xf numFmtId="0" fontId="0" fillId="0" borderId="0" xfId="0"/>
    <xf numFmtId="0" fontId="0" fillId="0" borderId="0" xfId="0" applyNumberFormat="1"/>
    <xf numFmtId="22" fontId="0" fillId="0" borderId="0" xfId="0" applyNumberFormat="1"/>
    <xf numFmtId="0" fontId="1" fillId="0" borderId="1" xfId="0" applyFont="1" applyBorder="1" applyAlignment="1">
      <alignment horizontal="left" wrapText="1" indent="2"/>
    </xf>
    <xf numFmtId="0" fontId="2" fillId="0" borderId="1" xfId="0" applyFont="1" applyBorder="1" applyAlignment="1">
      <alignment horizontal="left" wrapText="1" indent="2"/>
    </xf>
    <xf numFmtId="0" fontId="2" fillId="2" borderId="1" xfId="0" applyFont="1" applyFill="1" applyBorder="1" applyAlignment="1">
      <alignment wrapText="1"/>
    </xf>
    <xf numFmtId="0" fontId="2" fillId="0" borderId="1" xfId="0" applyFont="1" applyBorder="1" applyAlignment="1">
      <alignment wrapText="1"/>
    </xf>
    <xf numFmtId="0" fontId="2" fillId="0" borderId="0" xfId="0" applyFont="1" applyFill="1" applyBorder="1" applyAlignment="1">
      <alignment horizontal="left" wrapText="1" indent="2"/>
    </xf>
    <xf numFmtId="0" fontId="2" fillId="0" borderId="1" xfId="0" applyFont="1" applyFill="1" applyBorder="1" applyAlignment="1">
      <alignment wrapText="1"/>
    </xf>
    <xf numFmtId="0" fontId="0" fillId="0" borderId="0" xfId="0" applyFill="1"/>
    <xf numFmtId="0" fontId="2" fillId="0" borderId="0" xfId="0" applyFont="1" applyBorder="1" applyAlignment="1">
      <alignment wrapText="1"/>
    </xf>
    <xf numFmtId="0" fontId="1" fillId="0" borderId="1" xfId="0" applyFont="1" applyFill="1" applyBorder="1" applyAlignment="1">
      <alignment horizontal="left" wrapText="1" indent="2"/>
    </xf>
    <xf numFmtId="14" fontId="0" fillId="0" borderId="0" xfId="0" applyNumberFormat="1"/>
  </cellXfs>
  <cellStyles count="1">
    <cellStyle name="Normal" xfId="0" builtinId="0"/>
  </cellStyles>
  <dxfs count="85">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288EB3F1-72AB-4BA0-A27D-48280CF02BBF}" autoFormatId="16" applyNumberFormats="0" applyBorderFormats="0" applyFontFormats="0" applyPatternFormats="0" applyAlignmentFormats="0" applyWidthHeightFormats="0">
  <queryTableRefresh nextId="42">
    <queryTableFields count="41">
      <queryTableField id="1" name="Time" tableColumnId="1"/>
      <queryTableField id="2" name="Your Name (First)" tableColumnId="2"/>
      <queryTableField id="3" name="Your Name (Last)" tableColumnId="3"/>
      <queryTableField id="4" name="Business Name" tableColumnId="4"/>
      <queryTableField id="5" name="Email" tableColumnId="5"/>
      <queryTableField id="6" name="Billing Email (if different)" tableColumnId="6"/>
      <queryTableField id="7" name="Send Duplicate Invoice" tableColumnId="7"/>
      <queryTableField id="8" name="Phone" tableColumnId="8"/>
      <queryTableField id="9" name="Shipping Address - We will ship your repaired unit to this address. (Address)" tableColumnId="9"/>
      <queryTableField id="10" name="Shipping Address - We will ship your repaired unit to this address. (Address2)" tableColumnId="10"/>
      <queryTableField id="11" name="Shipping Address - We will ship your repaired unit to this address. (City)" tableColumnId="11"/>
      <queryTableField id="12" name="Shipping Address - We will ship your repaired unit to this address. (State)" tableColumnId="12"/>
      <queryTableField id="13" name="Shipping Address - We will ship your repaired unit to this address. (Zip)" tableColumnId="13"/>
      <queryTableField id="14" name="Shipping Address - We will ship your repaired unit to this address. (Country)" tableColumnId="14"/>
      <queryTableField id="15" name="Tax Exempt in Indiana?" tableColumnId="15"/>
      <queryTableField id="16" name="Upload Indiana General Sales Tax Exemption Certificate" tableColumnId="16"/>
      <queryTableField id="17" name="Return Destination" tableColumnId="17"/>
      <queryTableField id="18" name="Models We Service" tableColumnId="18"/>
      <queryTableField id="19" name="Has this item been serviced by us before?" tableColumnId="19"/>
      <queryTableField id="20" name="Please provide the previous ticket number, if available." tableColumnId="20"/>
      <queryTableField id="21" name="ticket_description" tableColumnId="21"/>
      <queryTableField id="22" name="Serial Number" tableColumnId="22"/>
      <queryTableField id="23" name="Password" tableColumnId="23"/>
      <queryTableField id="24" name="Warranty Repair?" tableColumnId="24"/>
      <queryTableField id="25" name="Purchase Date:" tableColumnId="25"/>
      <queryTableField id="26" name="Upload Sales Receipt" tableColumnId="26"/>
      <queryTableField id="27" name="Service Type" tableColumnId="27"/>
      <queryTableField id="28" name="Special Repair Product" tableColumnId="28"/>
      <queryTableField id="29" name="NTE-0" tableColumnId="29"/>
      <queryTableField id="30" name="NTE-1" tableColumnId="30"/>
      <queryTableField id="31" name="NTE-2" tableColumnId="31"/>
      <queryTableField id="32" name="NTE-3" tableColumnId="32"/>
      <queryTableField id="33" name="NTE-4" tableColumnId="33"/>
      <queryTableField id="34" name="NTE-5" tableColumnId="34"/>
      <queryTableField id="35" name="NTE-6" tableColumnId="35"/>
      <queryTableField id="36" name="NTE-7" tableColumnId="36"/>
      <queryTableField id="37" name="NTE-8" tableColumnId="37"/>
      <queryTableField id="38" name="Browser" tableColumnId="38"/>
      <queryTableField id="39" name="IP Address" tableColumnId="39"/>
      <queryTableField id="40" name="Unique ID" tableColumnId="40"/>
      <queryTableField id="41" name="Location" tableColumnId="41"/>
    </queryTableFields>
  </queryTableRefresh>
  <extLst>
    <ext xmlns:x15="http://schemas.microsoft.com/office/spreadsheetml/2010/11/main" uri="{883FBD77-0823-4a55-B5E3-86C4891E6966}">
      <x15:queryTable sourceDataName="Query - Crown-JBL Ticket Reques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5" xr16:uid="{0333CDCF-F51C-481D-A7EA-8E63F748C7BE}" autoFormatId="16" applyNumberFormats="0" applyBorderFormats="0" applyFontFormats="0" applyPatternFormats="0" applyAlignmentFormats="0" applyWidthHeightFormats="0">
  <queryTableRefresh nextId="9">
    <queryTableFields count="8">
      <queryTableField id="1" name="TicketNo" tableColumnId="1"/>
      <queryTableField id="2" name="ShortInfo" tableColumnId="2"/>
      <queryTableField id="3" name="IssueType" tableColumnId="3"/>
      <queryTableField id="4" name="Model" tableColumnId="4"/>
      <queryTableField id="5" name="Status" tableColumnId="5"/>
      <queryTableField id="6" name="CreatedDate" tableColumnId="6"/>
      <queryTableField id="7" name="Make" tableColumnId="7"/>
      <queryTableField id="8" name="DateReceived"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7" xr16:uid="{2AF52C19-C81E-44DE-AAF6-F32ACCADAB4C}" autoFormatId="16" applyNumberFormats="0" applyBorderFormats="0" applyFontFormats="0" applyPatternFormats="0" applyAlignmentFormats="0" applyWidthHeightFormats="0">
  <queryTableRefresh nextId="9">
    <queryTableFields count="8">
      <queryTableField id="1" name="TicketNo" tableColumnId="1"/>
      <queryTableField id="2" name="ShortInfo" tableColumnId="2"/>
      <queryTableField id="3" name="IssueType" tableColumnId="3"/>
      <queryTableField id="4" name="Model" tableColumnId="4"/>
      <queryTableField id="5" name="Status" tableColumnId="5"/>
      <queryTableField id="6" name="CreatedDate" tableColumnId="6"/>
      <queryTableField id="7" name="Make" tableColumnId="7"/>
      <queryTableField id="8" name="DateReceived"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F5E86807-A1A4-49E2-AA6B-3C3D92E5BE6D}" autoFormatId="16" applyNumberFormats="0" applyBorderFormats="0" applyFontFormats="0" applyPatternFormats="0" applyAlignmentFormats="0" applyWidthHeightFormats="0">
  <queryTableRefresh nextId="9">
    <queryTableFields count="8">
      <queryTableField id="1" name="TicketNo" tableColumnId="1"/>
      <queryTableField id="2" name="ShortInfo" tableColumnId="2"/>
      <queryTableField id="3" name="IssueType" tableColumnId="3"/>
      <queryTableField id="4" name="Model" tableColumnId="4"/>
      <queryTableField id="5" name="Status" tableColumnId="5"/>
      <queryTableField id="6" name="CreatedDate" tableColumnId="6"/>
      <queryTableField id="7" name="Make" tableColumnId="7"/>
      <queryTableField id="8" name="DateReceived" tableColumnId="8"/>
    </queryTableFields>
  </queryTableRefresh>
  <extLst>
    <ext xmlns:x15="http://schemas.microsoft.com/office/spreadsheetml/2010/11/main" uri="{883FBD77-0823-4a55-B5E3-86C4891E6966}">
      <x15:queryTable sourceDataName="Query - ALLTICKE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6" xr16:uid="{85A25E53-FCD9-46A1-969B-6EC9CDC2FF50}" autoFormatId="16" applyNumberFormats="0" applyBorderFormats="0" applyFontFormats="0" applyPatternFormats="0" applyAlignmentFormats="0" applyWidthHeightFormats="0">
  <queryTableRefresh nextId="35">
    <queryTableFields count="17">
      <queryTableField id="18" name="Date Created" tableColumnId="18"/>
      <queryTableField id="19" name="Customer" tableColumnId="19"/>
      <queryTableField id="20" name="Invoice No" tableColumnId="20"/>
      <queryTableField id="21" name="Repair Reference" tableColumnId="21"/>
      <queryTableField id="22" name="Make/Model" tableColumnId="22"/>
      <queryTableField id="23" name="Issue Type" tableColumnId="23"/>
      <queryTableField id="24" name="Customer Ref" tableColumnId="24"/>
      <queryTableField id="25" name="Technician" tableColumnId="25"/>
      <queryTableField id="26" name="Due Date" tableColumnId="26"/>
      <queryTableField id="27" name="Discount" tableColumnId="27"/>
      <queryTableField id="28" name="Sales Tax" tableColumnId="28"/>
      <queryTableField id="29" name="Total" tableColumnId="29"/>
      <queryTableField id="30" name="Paid" tableColumnId="30"/>
      <queryTableField id="31" name="Cost of Goods" tableColumnId="31"/>
      <queryTableField id="32" name="Profit" tableColumnId="32"/>
      <queryTableField id="33" name="Paid by" tableColumnId="33"/>
      <queryTableField id="34" name="Status" tableColumnId="3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C29493B-9E6B-49D8-803C-30C9B1EDF133}" name="Crown_JBL_Ticket_Requests" displayName="Crown_JBL_Ticket_Requests" ref="A1:AO9" tableType="queryTable" totalsRowShown="0">
  <autoFilter ref="A1:AO9" xr:uid="{FC29493B-9E6B-49D8-803C-30C9B1EDF133}"/>
  <tableColumns count="41">
    <tableColumn id="1" xr3:uid="{2F6F71F1-306E-476D-A484-5755EEF18370}" uniqueName="1" name="Time" queryTableFieldId="1" dataDxfId="25"/>
    <tableColumn id="2" xr3:uid="{FFCFA77B-72EE-421B-80CE-38DE1284C62B}" uniqueName="2" name="Your Name (First)" queryTableFieldId="2" dataDxfId="24"/>
    <tableColumn id="3" xr3:uid="{9B9C31D0-0E0C-4EE1-8C72-093ABBFDB435}" uniqueName="3" name="Your Name (Last)" queryTableFieldId="3" dataDxfId="23"/>
    <tableColumn id="4" xr3:uid="{4C2C71A5-BC24-44F2-BB45-CA01D76FD187}" uniqueName="4" name="Business Name" queryTableFieldId="4" dataDxfId="22"/>
    <tableColumn id="5" xr3:uid="{CFB44304-B477-4997-BFE8-B185679D9584}" uniqueName="5" name="Email" queryTableFieldId="5" dataDxfId="21"/>
    <tableColumn id="6" xr3:uid="{D71C15E4-2F60-44D4-AC88-C64DBECF908C}" uniqueName="6" name="Billing Email (if different)" queryTableFieldId="6" dataDxfId="20"/>
    <tableColumn id="7" xr3:uid="{774402EA-6606-48CF-B24D-8C682A221405}" uniqueName="7" name="Send Duplicate Invoice" queryTableFieldId="7" dataDxfId="19"/>
    <tableColumn id="8" xr3:uid="{EF923A84-BA1E-4D6F-BF97-A684AD41867B}" uniqueName="8" name="Phone" queryTableFieldId="8" dataDxfId="18"/>
    <tableColumn id="9" xr3:uid="{B5AA2580-6EA3-41D9-A593-EAC087B658CA}" uniqueName="9" name="Shipping Address - We will ship your repaired unit to this address. (Address)" queryTableFieldId="9" dataDxfId="17"/>
    <tableColumn id="10" xr3:uid="{622A4871-0EC9-488F-80E1-DDD920B9B8E4}" uniqueName="10" name="Shipping Address - We will ship your repaired unit to this address. (Address2)" queryTableFieldId="10" dataDxfId="16"/>
    <tableColumn id="11" xr3:uid="{DD5AF373-E79A-4BF4-BD91-6800DD43E047}" uniqueName="11" name="Shipping Address - We will ship your repaired unit to this address. (City)" queryTableFieldId="11" dataDxfId="15"/>
    <tableColumn id="12" xr3:uid="{30CFBE36-1020-477B-8FF0-04A62565E958}" uniqueName="12" name="Shipping Address - We will ship your repaired unit to this address. (State)" queryTableFieldId="12" dataDxfId="14"/>
    <tableColumn id="13" xr3:uid="{2D092FDE-AAA0-445D-819A-72DAE57254EA}" uniqueName="13" name="Shipping Address - We will ship your repaired unit to this address. (Zip)" queryTableFieldId="13"/>
    <tableColumn id="14" xr3:uid="{412178BF-BF53-4422-B6A2-B6FB2A521339}" uniqueName="14" name="Shipping Address - We will ship your repaired unit to this address. (Country)" queryTableFieldId="14" dataDxfId="13"/>
    <tableColumn id="15" xr3:uid="{9F582056-F799-4DE2-AEC7-0CB147D306BC}" uniqueName="15" name="Tax Exempt in Indiana?" queryTableFieldId="15" dataDxfId="12"/>
    <tableColumn id="16" xr3:uid="{74D04DF8-81B0-4850-B806-D8343C271B89}" uniqueName="16" name="Upload Indiana General Sales Tax Exemption Certificate" queryTableFieldId="16" dataDxfId="11"/>
    <tableColumn id="17" xr3:uid="{B557DC5C-C95D-45F3-BC98-D547291B88EA}" uniqueName="17" name="Return Destination" queryTableFieldId="17" dataDxfId="10"/>
    <tableColumn id="18" xr3:uid="{36ACCDFF-2B9C-4D68-8645-471E29E48113}" uniqueName="18" name="Models We Service" queryTableFieldId="18" dataDxfId="9"/>
    <tableColumn id="19" xr3:uid="{7CFDAF41-B926-4CB1-89AB-EB43CCEBA5CB}" uniqueName="19" name="Has this item been serviced by us before?" queryTableFieldId="19" dataDxfId="8"/>
    <tableColumn id="20" xr3:uid="{00A8F9CB-BE76-4A0B-ACE8-6BCFE6DC6B95}" uniqueName="20" name="Please provide the previous ticket number, if available." queryTableFieldId="20"/>
    <tableColumn id="21" xr3:uid="{BCD6BC11-2F89-4A78-B67A-F1360CED6C92}" uniqueName="21" name="ticket_description" queryTableFieldId="21" dataDxfId="7"/>
    <tableColumn id="22" xr3:uid="{0304DCB0-165C-49C1-9B20-8FB3372DEDD7}" uniqueName="22" name="Serial Number" queryTableFieldId="22"/>
    <tableColumn id="23" xr3:uid="{26D7482E-8BE9-4A91-B19D-257205B919B6}" uniqueName="23" name="Password" queryTableFieldId="23"/>
    <tableColumn id="24" xr3:uid="{CB8952E9-6D3F-4662-A2A0-B2494857D2F3}" uniqueName="24" name="Warranty Repair?" queryTableFieldId="24" dataDxfId="6"/>
    <tableColumn id="25" xr3:uid="{26D6F0B8-2EA6-4961-B9E4-B1CBE497F83A}" uniqueName="25" name="Purchase Date:" queryTableFieldId="25" dataDxfId="5"/>
    <tableColumn id="26" xr3:uid="{0AB074D0-2799-438D-8A7E-3900FA19EEF2}" uniqueName="26" name="Upload Sales Receipt" queryTableFieldId="26" dataDxfId="4"/>
    <tableColumn id="27" xr3:uid="{8C507927-7940-468B-AF39-260D6BB2EA19}" uniqueName="27" name="Service Type" queryTableFieldId="27" dataDxfId="3"/>
    <tableColumn id="28" xr3:uid="{2A5D8017-4C9B-4B6D-A95D-233E3343BE6D}" uniqueName="28" name="Special Repair Product" queryTableFieldId="28"/>
    <tableColumn id="29" xr3:uid="{A7CA30D8-B662-4AC9-B676-B56E95E2956E}" uniqueName="29" name="NTE-0" queryTableFieldId="29"/>
    <tableColumn id="30" xr3:uid="{128C5F50-E47B-4691-94CF-3AC503798925}" uniqueName="30" name="NTE-1" queryTableFieldId="30"/>
    <tableColumn id="31" xr3:uid="{F47B3DB0-A7B7-4FC9-8D1E-A91D29BB64AE}" uniqueName="31" name="NTE-2" queryTableFieldId="31"/>
    <tableColumn id="32" xr3:uid="{E635A7CB-9E61-4795-8407-380BB648B310}" uniqueName="32" name="NTE-3" queryTableFieldId="32"/>
    <tableColumn id="33" xr3:uid="{7C80CA1B-5296-4F96-9C33-A7A53FC55BBA}" uniqueName="33" name="NTE-4" queryTableFieldId="33"/>
    <tableColumn id="34" xr3:uid="{26F7F9DE-909B-4869-AAFC-2420209ED380}" uniqueName="34" name="NTE-5" queryTableFieldId="34"/>
    <tableColumn id="35" xr3:uid="{4F6EAB05-E07F-4247-97DF-D81653B14C86}" uniqueName="35" name="NTE-6" queryTableFieldId="35"/>
    <tableColumn id="36" xr3:uid="{036E2E95-925E-496E-8E26-F4364E0B8F17}" uniqueName="36" name="NTE-7" queryTableFieldId="36"/>
    <tableColumn id="37" xr3:uid="{F0DC6EBE-BA8E-4848-ADBC-A3DBFE8879C8}" uniqueName="37" name="NTE-8" queryTableFieldId="37"/>
    <tableColumn id="38" xr3:uid="{8578D42F-4209-4E8C-A520-4DD4EC120DAB}" uniqueName="38" name="Browser" queryTableFieldId="38" dataDxfId="2"/>
    <tableColumn id="39" xr3:uid="{27F3B783-9C35-4B0B-B0F7-B7E9AFB1F454}" uniqueName="39" name="IP Address" queryTableFieldId="39" dataDxfId="1"/>
    <tableColumn id="40" xr3:uid="{93C52BE0-EEFC-4714-916B-7F193FBD4464}" uniqueName="40" name="Unique ID" queryTableFieldId="40"/>
    <tableColumn id="41" xr3:uid="{0F63D199-88D0-4D6B-A8E7-898E779B325E}" uniqueName="41" name="Location" queryTableFieldId="41"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E24130A-11B1-44CC-9148-86D393AABB49}" name="IN_HOUSE" displayName="IN_HOUSE" ref="A1:H55" tableType="queryTable" totalsRowShown="0">
  <autoFilter ref="A1:H55" xr:uid="{6E24130A-11B1-44CC-9148-86D393AABB49}"/>
  <tableColumns count="8">
    <tableColumn id="1" xr3:uid="{FAFDA6E4-B88D-4D50-8865-402E014A34BA}" uniqueName="1" name="TicketNo" queryTableFieldId="1"/>
    <tableColumn id="2" xr3:uid="{923CEA82-AB07-4D82-9031-8082DD6F5D8C}" uniqueName="2" name="ShortInfo" queryTableFieldId="2" dataDxfId="46"/>
    <tableColumn id="3" xr3:uid="{DF5BC77C-23D8-4AD1-85C6-9075982BABBF}" uniqueName="3" name="IssueType" queryTableFieldId="3" dataDxfId="45"/>
    <tableColumn id="4" xr3:uid="{233F4FAE-3DC7-4FFC-A1B6-ADF8A85EFE41}" uniqueName="4" name="Model" queryTableFieldId="4" dataDxfId="44"/>
    <tableColumn id="5" xr3:uid="{C2604325-0122-4B03-8E5B-133B7A906E1B}" uniqueName="5" name="Status" queryTableFieldId="5" dataDxfId="43"/>
    <tableColumn id="6" xr3:uid="{90ADEC7B-AB0E-43D5-BD05-8DA24FAA93FF}" uniqueName="6" name="CreatedDate" queryTableFieldId="6" dataDxfId="42"/>
    <tableColumn id="7" xr3:uid="{44CD5F02-1A2C-4566-87E7-DC9139720443}" uniqueName="7" name="Make" queryTableFieldId="7" dataDxfId="41"/>
    <tableColumn id="8" xr3:uid="{B4C9FE2D-C106-417F-9A94-60F60A59B0DD}" uniqueName="8" name="DateReceived" queryTableFieldId="8" dataDxfId="4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B39B15-F732-4F6F-9DA1-0D6861447E3B}" name="WAITING_FOR_ASSIGN" displayName="WAITING_FOR_ASSIGN" ref="A1:H39" tableType="queryTable" totalsRowShown="0">
  <autoFilter ref="A1:H39" xr:uid="{33B39B15-F732-4F6F-9DA1-0D6861447E3B}"/>
  <tableColumns count="8">
    <tableColumn id="1" xr3:uid="{91B000FB-416D-4DB6-870E-8769A8983FCD}" uniqueName="1" name="TicketNo" queryTableFieldId="1"/>
    <tableColumn id="2" xr3:uid="{F618A19E-31E9-4DCE-AD6F-77B8FF3C9C33}" uniqueName="2" name="ShortInfo" queryTableFieldId="2" dataDxfId="39"/>
    <tableColumn id="3" xr3:uid="{DC31797E-C5E7-45E5-8356-6F562B7EC692}" uniqueName="3" name="IssueType" queryTableFieldId="3" dataDxfId="38"/>
    <tableColumn id="4" xr3:uid="{FF94BAE1-1349-4530-88E9-913FA3448748}" uniqueName="4" name="Model" queryTableFieldId="4" dataDxfId="37"/>
    <tableColumn id="5" xr3:uid="{DFEC0969-4F8D-4FD5-829C-90F1CE444619}" uniqueName="5" name="Status" queryTableFieldId="5" dataDxfId="36"/>
    <tableColumn id="6" xr3:uid="{DE46B39C-96E5-4D62-BE3A-8D924460D835}" uniqueName="6" name="CreatedDate" queryTableFieldId="6" dataDxfId="35"/>
    <tableColumn id="7" xr3:uid="{00090B89-EA25-402E-A9F6-077377A66FD2}" uniqueName="7" name="Make" queryTableFieldId="7" dataDxfId="34"/>
    <tableColumn id="8" xr3:uid="{7F031AAF-8AA7-4021-B8CB-0648EE9DD74E}" uniqueName="8" name="DateReceived" queryTableFieldId="8" dataDxfId="3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130716A-37B8-4811-BC06-39E2970C0CE1}" name="ALLTICKETS" displayName="ALLTICKETS" ref="A1:H145" tableType="queryTable" totalsRowShown="0">
  <autoFilter ref="A1:H145" xr:uid="{1130716A-37B8-4811-BC06-39E2970C0CE1}"/>
  <tableColumns count="8">
    <tableColumn id="1" xr3:uid="{2ECF252A-1199-4D5C-8917-A6B89AEDC111}" uniqueName="1" name="TicketNo" queryTableFieldId="1"/>
    <tableColumn id="2" xr3:uid="{406E9D77-E4B2-4B40-8737-F9DFD886A951}" uniqueName="2" name="ShortInfo" queryTableFieldId="2" dataDxfId="32"/>
    <tableColumn id="3" xr3:uid="{F923CE33-35C1-48F6-B451-716A6D8BD7C7}" uniqueName="3" name="IssueType" queryTableFieldId="3" dataDxfId="31"/>
    <tableColumn id="4" xr3:uid="{9541D0B5-7640-4649-842D-4753495B2060}" uniqueName="4" name="Model" queryTableFieldId="4" dataDxfId="30"/>
    <tableColumn id="5" xr3:uid="{7EB04F9C-2179-4BC8-B6CB-20064CBE0C2B}" uniqueName="5" name="Status" queryTableFieldId="5" dataDxfId="29"/>
    <tableColumn id="6" xr3:uid="{30D74FEC-A773-4D73-9062-2A929BA13C25}" uniqueName="6" name="CreatedDate" queryTableFieldId="6" dataDxfId="28"/>
    <tableColumn id="7" xr3:uid="{73585B3C-8173-4BAD-94BA-06A3DD2414E2}" uniqueName="7" name="Make" queryTableFieldId="7" dataDxfId="27"/>
    <tableColumn id="8" xr3:uid="{7AEBF559-42BB-4A44-9B20-5F6D363FE75E}" uniqueName="8" name="DateReceived" queryTableFieldId="8" dataDxfId="2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8D82872-CC30-4DE3-B99D-D35DBAF7065D}" name="Invoices" displayName="Invoices" ref="A1:Q6" tableType="queryTable" totalsRowShown="0">
  <autoFilter ref="A1:Q6" xr:uid="{18D82872-CC30-4DE3-B99D-D35DBAF7065D}"/>
  <tableColumns count="17">
    <tableColumn id="18" xr3:uid="{4F263466-DF25-41D9-AD41-76315AB12066}" uniqueName="18" name="Date Created" queryTableFieldId="18"/>
    <tableColumn id="19" xr3:uid="{7B2B4058-7B42-40B1-96E8-48B1041994F7}" uniqueName="19" name="Customer" queryTableFieldId="19"/>
    <tableColumn id="20" xr3:uid="{26B99E3B-E8C5-4C5A-89C5-23CC2C91619A}" uniqueName="20" name="Invoice No" queryTableFieldId="20"/>
    <tableColumn id="21" xr3:uid="{1978D67E-754B-4D07-AC2F-26D4B7D64484}" uniqueName="21" name="Repair Reference" queryTableFieldId="21"/>
    <tableColumn id="22" xr3:uid="{19D41AD5-0B29-49D3-9795-540016046703}" uniqueName="22" name="Make/Model" queryTableFieldId="22"/>
    <tableColumn id="23" xr3:uid="{9D88F8C4-7973-41D1-A95F-40025D80CBCC}" uniqueName="23" name="Issue Type" queryTableFieldId="23"/>
    <tableColumn id="24" xr3:uid="{6F297532-60F7-4E7B-B72D-348564843E6A}" uniqueName="24" name="Customer Ref" queryTableFieldId="24"/>
    <tableColumn id="25" xr3:uid="{21C4BECE-7D3B-4048-9899-BC97504DA725}" uniqueName="25" name="Technician" queryTableFieldId="25"/>
    <tableColumn id="26" xr3:uid="{42557EE8-3433-4B0F-A32B-A40B1D76C322}" uniqueName="26" name="Due Date" queryTableFieldId="26"/>
    <tableColumn id="27" xr3:uid="{DA70E4AA-EE4B-406C-A1E0-EC1FF9C4C973}" uniqueName="27" name="Discount" queryTableFieldId="27"/>
    <tableColumn id="28" xr3:uid="{857E786D-496E-4EC2-93EF-93A51AD2DF6C}" uniqueName="28" name="Sales Tax" queryTableFieldId="28"/>
    <tableColumn id="29" xr3:uid="{A3C560D5-B720-42B7-A01C-0BE6B9F48FBD}" uniqueName="29" name="Total" queryTableFieldId="29"/>
    <tableColumn id="30" xr3:uid="{E893F612-05C7-43C6-BE72-AFEA49F4D87B}" uniqueName="30" name="Paid" queryTableFieldId="30"/>
    <tableColumn id="31" xr3:uid="{E4518F47-052F-4E72-8E4F-621AA2EF51D5}" uniqueName="31" name="Cost of Goods" queryTableFieldId="31"/>
    <tableColumn id="32" xr3:uid="{A85587CF-48F0-4402-90DA-BB4E48F3FAA7}" uniqueName="32" name="Profit" queryTableFieldId="32"/>
    <tableColumn id="33" xr3:uid="{D62FFB7E-167D-4BC7-922A-1185354920C5}" uniqueName="33" name="Paid by" queryTableFieldId="33"/>
    <tableColumn id="34" xr3:uid="{EDDD4B73-2371-4797-A5A0-95C17C150968}" uniqueName="34" name="Status" queryTableFieldId="3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D1A52F-4E23-4F19-A675-70C63CE32F08}" name="MGR_TICKETS" displayName="MGR_TICKETS" ref="A1:AR145" totalsRowShown="0">
  <autoFilter ref="A1:AR145" xr:uid="{5DD1A52F-4E23-4F19-A675-70C63CE32F08}">
    <filterColumn colId="12">
      <filters>
        <filter val="Estimate Review"/>
        <filter val="In Progress"/>
        <filter val="Invoiced"/>
        <filter val="Needs Production Tests"/>
        <filter val="Needs Shipping Cost"/>
        <filter val="New"/>
        <filter val="Ok to ship back"/>
        <filter val="Parts on Order"/>
        <filter val="Waiting for Credit Memo"/>
        <filter val="Waiting for Customer Pickup"/>
        <filter val="Waiting for Incoming Product"/>
        <filter val="Waiting for Parts Cost"/>
        <filter val="Waiting for Tech Assignment"/>
        <filter val="Waiting for Warranty Reim"/>
        <filter val="Waiting on customer"/>
        <filter val="Waiting on Harman"/>
      </filters>
    </filterColumn>
  </autoFilter>
  <sortState xmlns:xlrd2="http://schemas.microsoft.com/office/spreadsheetml/2017/richdata2" ref="A2:AR145">
    <sortCondition ref="A1:A145"/>
  </sortState>
  <tableColumns count="44">
    <tableColumn id="1" xr3:uid="{0F61F708-A2DD-4555-B35E-21AF9C75E13F}" name="TicketNo"/>
    <tableColumn id="2" xr3:uid="{BD069EC2-738A-4B6C-8768-D492A1B4E68B}" name="CustomerName" dataDxfId="84"/>
    <tableColumn id="3" xr3:uid="{86F1BEA1-7130-426F-ACBB-C91B6B5C3CC6}" name="CustomerEmail" dataDxfId="83"/>
    <tableColumn id="4" xr3:uid="{3BD2B36E-013D-4C96-84A8-9800CD26D380}" name="CustomerCountryCode" dataDxfId="82"/>
    <tableColumn id="5" xr3:uid="{95676C9A-90B7-4BB8-B4CA-E47F0DDDD6E4}" name="CustomerCompany" dataDxfId="81"/>
    <tableColumn id="6" xr3:uid="{85A8A31E-8262-4618-82B6-40F1D71D7A67}" name="CustomerAddress" dataDxfId="80"/>
    <tableColumn id="7" xr3:uid="{29C48A51-4436-43BC-8CD2-B66EA3868735}" name="CustomerMobile"/>
    <tableColumn id="8" xr3:uid="{28BCA8BA-AF4E-4A97-B1A6-C997013D400B}" name="ShortInfo" dataDxfId="79"/>
    <tableColumn id="9" xr3:uid="{9AE42AAF-F9A1-4887-9DB4-5500D5D2D71B}" name="IssueType" dataDxfId="78"/>
    <tableColumn id="10" xr3:uid="{0A056477-E089-44A2-8C7E-4A9D552EBF5C}" name="IssueDetail" dataDxfId="77"/>
    <tableColumn id="11" xr3:uid="{AEAD73AD-5554-4AEC-ABF9-2A44A49164A1}" name="Model" dataDxfId="76"/>
    <tableColumn id="12" xr3:uid="{C74C1D0E-604E-4A19-9FC6-6ED5E418FC08}" name="CreatedDate" dataDxfId="75"/>
    <tableColumn id="13" xr3:uid="{5AB6A228-9F9A-44FF-AEBB-3ED9224C6414}" name="Status" dataDxfId="74"/>
    <tableColumn id="14" xr3:uid="{D469C172-63D1-49A4-AB34-63D69732E77C}" name="Technician" dataDxfId="73"/>
    <tableColumn id="15" xr3:uid="{DB82CAE5-F12F-418C-91C0-BE9C1A9068E9}" name="Priority" dataDxfId="72"/>
    <tableColumn id="16" xr3:uid="{67BE09A6-757C-4E57-A9D2-20D964AC8674}" name="Make" dataDxfId="71"/>
    <tableColumn id="17" xr3:uid="{CADEC839-05D0-4BF8-A97B-1A9E24CD119C}" name="DateReceived" dataDxfId="70"/>
    <tableColumn id="18" xr3:uid="{175CBE50-1254-4BD1-806B-3682FAB189E9}" name="DateEstimateSent" dataDxfId="69"/>
    <tableColumn id="19" xr3:uid="{8DCBF28C-ED86-4A48-833C-0CDBA753E712}" name="DateEstimateApproved" dataDxfId="68"/>
    <tableColumn id="20" xr3:uid="{22E2498E-26E7-44FA-B3BD-D9D2F0E4699C}" name="NTEAmount"/>
    <tableColumn id="21" xr3:uid="{A270441F-C09C-4660-9D2F-01423CF32E44}" name="SerialNumber" dataDxfId="67"/>
    <tableColumn id="22" xr3:uid="{50DDA5D4-891C-4E4E-9DB8-FA58677725BA}" name="ModeofOperation" dataDxfId="66"/>
    <tableColumn id="23" xr3:uid="{784BF478-EEAD-47A0-9999-34223131242A}" name="CompensationControlledCurrentModeOnly" dataDxfId="65"/>
    <tableColumn id="24" xr3:uid="{36D854A2-3C7F-4DCF-B2DB-F14D4C6505D6}" name="PurchaseDate" dataDxfId="64"/>
    <tableColumn id="25" xr3:uid="{A57240EE-8DA6-48E8-BCBC-354E4B14737B}" name="Recertification" dataDxfId="63"/>
    <tableColumn id="26" xr3:uid="{04B82DA6-C9C6-4285-93C0-4E08A8AC9C57}" name="UpdateSoftwareFirmware" dataDxfId="62"/>
    <tableColumn id="27" xr3:uid="{EAB38D74-C330-4A09-B4F8-B45B9CE76AFC}" name="Password" dataDxfId="61"/>
    <tableColumn id="28" xr3:uid="{8F4DDF44-1057-4540-A26D-F0E8F91F8464}" name="CartonPackingMaterials" dataDxfId="60"/>
    <tableColumn id="29" xr3:uid="{8AF692E2-97C8-4633-A372-96FB8ACAD0CD}" name="CustomerPickup" dataDxfId="59"/>
    <tableColumn id="30" xr3:uid="{D0F52870-0AE1-4DB9-875D-A1FA12C45A64}" name="NumberofPallets"/>
    <tableColumn id="31" xr3:uid="{661CF07D-20AD-4B2B-A73A-10CECB88ACD2}" name="NumberofCartons"/>
    <tableColumn id="32" xr3:uid="{02262D56-F298-447D-B66A-E6140A627BAB}" name="Dimensions" dataDxfId="58"/>
    <tableColumn id="33" xr3:uid="{A8EFA6DE-7073-4B3C-A02C-B6AEEE311464}" name="Weight"/>
    <tableColumn id="34" xr3:uid="{43D539FC-1471-4370-8F95-3EFB6ABF1952}" name="CustomerPurchaseOrder" dataDxfId="57"/>
    <tableColumn id="35" xr3:uid="{F2EF7C4E-D6EE-4CC1-8564-68815ECAC999}" name="SpecialInstructions" dataDxfId="56"/>
    <tableColumn id="36" xr3:uid="{62CF3B99-FD84-463E-B66C-381556BE1689}" name="UseCustomersShippingAccount" dataDxfId="55"/>
    <tableColumn id="37" xr3:uid="{FE932C0F-56B5-4E96-ABC8-3394DF45171F}" name="ShippingInstructions" dataDxfId="54"/>
    <tableColumn id="38" xr3:uid="{834A9E67-D5D6-41DE-BE7A-38201904D5BC}" name="LookupForCustomerPaymentTerms" dataDxfId="53"/>
    <tableColumn id="39" xr3:uid="{5BFEC09B-1E0F-407C-A93B-39A228D26C26}" name="PO" dataDxfId="52"/>
    <tableColumn id="40" xr3:uid="{8C2597DC-EF11-4428-AE08-54E95697923D}" name="ShipDate" dataDxfId="51"/>
    <tableColumn id="41" xr3:uid="{1C1D2EA9-662A-4E25-A972-88D674B9D1A4}" name="TrackingNumber" dataDxfId="50"/>
    <tableColumn id="42" xr3:uid="{FD77987A-7EB9-4191-88C7-56C76D480258}" name="ShippingCompany" dataDxfId="49"/>
    <tableColumn id="43" xr3:uid="{37B81A8C-42AD-4625-8248-FFCB83B0CD94}" name="RepairSummary" dataDxfId="48"/>
    <tableColumn id="44" xr3:uid="{AFC36219-C364-4367-A376-6EBFC1CCD75E}" name="PreviousRepairInformation" dataDxfId="4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F1DB4-7D23-49BA-84C3-98C142EEB1A8}">
  <dimension ref="A1:B35"/>
  <sheetViews>
    <sheetView tabSelected="1" workbookViewId="0">
      <selection activeCell="H12" sqref="H12"/>
    </sheetView>
  </sheetViews>
  <sheetFormatPr defaultRowHeight="15" x14ac:dyDescent="0.25"/>
  <cols>
    <col min="1" max="1" width="32.85546875" customWidth="1"/>
    <col min="2" max="2" width="30.28515625" customWidth="1"/>
    <col min="3" max="3" width="16.140625" customWidth="1"/>
  </cols>
  <sheetData>
    <row r="1" spans="1:2" ht="15.75" thickBot="1" x14ac:dyDescent="0.3">
      <c r="A1" s="5" t="s">
        <v>573</v>
      </c>
    </row>
    <row r="2" spans="1:2" ht="19.5" customHeight="1" thickBot="1" x14ac:dyDescent="0.3">
      <c r="A2" s="6" t="s">
        <v>584</v>
      </c>
      <c r="B2">
        <v>0</v>
      </c>
    </row>
    <row r="3" spans="1:2" ht="18.75" customHeight="1" thickBot="1" x14ac:dyDescent="0.3">
      <c r="A3" s="6" t="s">
        <v>585</v>
      </c>
      <c r="B3">
        <f>SUM(Invoices[Paid])/5</f>
        <v>260.20799999999997</v>
      </c>
    </row>
    <row r="4" spans="1:2" ht="17.25" customHeight="1" thickBot="1" x14ac:dyDescent="0.3">
      <c r="B4" s="10"/>
    </row>
    <row r="5" spans="1:2" ht="18" customHeight="1" thickBot="1" x14ac:dyDescent="0.3">
      <c r="A5" s="5" t="s">
        <v>574</v>
      </c>
      <c r="B5">
        <f>COUNT(Crown_JBL_Ticket_Requests[Time])</f>
        <v>8</v>
      </c>
    </row>
    <row r="6" spans="1:2" ht="15.75" thickBot="1" x14ac:dyDescent="0.3">
      <c r="A6" s="8"/>
    </row>
    <row r="7" spans="1:2" ht="15.75" thickBot="1" x14ac:dyDescent="0.3">
      <c r="A7" s="5" t="s">
        <v>575</v>
      </c>
    </row>
    <row r="8" spans="1:2" s="9" customFormat="1" ht="15.75" thickBot="1" x14ac:dyDescent="0.3">
      <c r="A8" s="8"/>
    </row>
    <row r="9" spans="1:2" ht="15.75" thickBot="1" x14ac:dyDescent="0.3">
      <c r="A9" s="5" t="s">
        <v>576</v>
      </c>
    </row>
    <row r="10" spans="1:2" ht="15.75" thickBot="1" x14ac:dyDescent="0.3">
      <c r="A10" s="11" t="s">
        <v>577</v>
      </c>
      <c r="B10">
        <f>COUNTIF(IN_HOUSE[Make], "AE Techron")</f>
        <v>12</v>
      </c>
    </row>
    <row r="11" spans="1:2" ht="15.75" thickBot="1" x14ac:dyDescent="0.3">
      <c r="A11" s="11" t="s">
        <v>95</v>
      </c>
      <c r="B11">
        <f>COUNTIF(IN_HOUSE[Make], "Crown/JBL")</f>
        <v>42</v>
      </c>
    </row>
    <row r="12" spans="1:2" ht="15.75" thickBot="1" x14ac:dyDescent="0.3">
      <c r="A12" s="11" t="s">
        <v>578</v>
      </c>
      <c r="B12">
        <f>COUNTIF(IN_HOUSE[Make], "Halliburton")</f>
        <v>0</v>
      </c>
    </row>
    <row r="13" spans="1:2" s="9" customFormat="1" ht="15.75" thickBot="1" x14ac:dyDescent="0.3">
      <c r="A13" s="11"/>
    </row>
    <row r="14" spans="1:2" ht="15.75" thickBot="1" x14ac:dyDescent="0.3">
      <c r="A14" s="5" t="s">
        <v>579</v>
      </c>
    </row>
    <row r="15" spans="1:2" ht="15.75" thickBot="1" x14ac:dyDescent="0.3">
      <c r="A15" s="11" t="s">
        <v>580</v>
      </c>
      <c r="B15">
        <f>COUNTIF(WAITING_FOR_ASSIGN[Make], "AE Techron")</f>
        <v>10</v>
      </c>
    </row>
    <row r="16" spans="1:2" ht="15.75" thickBot="1" x14ac:dyDescent="0.3">
      <c r="A16" s="11" t="s">
        <v>581</v>
      </c>
      <c r="B16">
        <f>COUNTIF(WAITING_FOR_ASSIGN[Make], "Crown/JBL")</f>
        <v>28</v>
      </c>
    </row>
    <row r="17" spans="1:2" ht="15.75" thickBot="1" x14ac:dyDescent="0.3">
      <c r="A17" s="11" t="s">
        <v>582</v>
      </c>
      <c r="B17">
        <f>COUNTIF(WAITING_FOR_ASSIGN[Make], "Halliburton")</f>
        <v>0</v>
      </c>
    </row>
    <row r="18" spans="1:2" ht="15.75" thickBot="1" x14ac:dyDescent="0.3">
      <c r="A18" s="11"/>
    </row>
    <row r="19" spans="1:2" ht="15.75" thickBot="1" x14ac:dyDescent="0.3">
      <c r="A19" s="5" t="s">
        <v>583</v>
      </c>
    </row>
    <row r="20" spans="1:2" ht="18" customHeight="1" thickBot="1" x14ac:dyDescent="0.3">
      <c r="A20" s="3" t="s">
        <v>560</v>
      </c>
      <c r="B20">
        <f>COUNTIF(ALLTICKETS[Status], "Waiting for Incoming Product")</f>
        <v>16</v>
      </c>
    </row>
    <row r="21" spans="1:2" ht="15.75" thickBot="1" x14ac:dyDescent="0.3">
      <c r="A21" s="3" t="s">
        <v>561</v>
      </c>
      <c r="B21">
        <f>COUNTIF(ALLTICKETS[Status], "Admin Review")</f>
        <v>0</v>
      </c>
    </row>
    <row r="22" spans="1:2" ht="15.75" thickBot="1" x14ac:dyDescent="0.3">
      <c r="A22" s="3" t="s">
        <v>562</v>
      </c>
      <c r="B22">
        <f>COUNTIF(ALLTICKETS[Status], "Customer Reply")</f>
        <v>0</v>
      </c>
    </row>
    <row r="23" spans="1:2" ht="15.75" thickBot="1" x14ac:dyDescent="0.3">
      <c r="A23" s="3" t="s">
        <v>563</v>
      </c>
      <c r="B23">
        <f>COUNTIF(ALLTICKETS[Status], "Engineering Review")</f>
        <v>0</v>
      </c>
    </row>
    <row r="24" spans="1:2" ht="15.75" thickBot="1" x14ac:dyDescent="0.3">
      <c r="A24" s="3" t="s">
        <v>244</v>
      </c>
      <c r="B24">
        <f>COUNTIF(ALLTICKETS[Status], "In Progress")</f>
        <v>4</v>
      </c>
    </row>
    <row r="25" spans="1:2" ht="15.75" thickBot="1" x14ac:dyDescent="0.3">
      <c r="A25" s="3" t="s">
        <v>564</v>
      </c>
      <c r="B25">
        <f>COUNTIF(ALLTICKETS[Status], "Need Shipping Cost")</f>
        <v>0</v>
      </c>
    </row>
    <row r="26" spans="1:2" ht="18.75" customHeight="1" thickBot="1" x14ac:dyDescent="0.3">
      <c r="A26" s="3" t="s">
        <v>565</v>
      </c>
      <c r="B26">
        <f>COUNTIF(ALLTICKETS[Status], "Needs Production Tests")</f>
        <v>2</v>
      </c>
    </row>
    <row r="27" spans="1:2" ht="15.75" thickBot="1" x14ac:dyDescent="0.3">
      <c r="A27" s="3" t="s">
        <v>566</v>
      </c>
      <c r="B27">
        <f>COUNTIF(ALLTICKETS[Status], "Parts On Order")</f>
        <v>2</v>
      </c>
    </row>
    <row r="28" spans="1:2" ht="15.75" thickBot="1" x14ac:dyDescent="0.3">
      <c r="A28" s="3" t="s">
        <v>567</v>
      </c>
      <c r="B28">
        <f>COUNTIF(ALLTICKETS[Status], "Ready to be Invoiced")</f>
        <v>0</v>
      </c>
    </row>
    <row r="29" spans="1:2" ht="15.75" thickBot="1" x14ac:dyDescent="0.3">
      <c r="A29" s="3" t="s">
        <v>568</v>
      </c>
      <c r="B29">
        <f>COUNTIF(ALLTICKETS[Status], "Tech Review")</f>
        <v>0</v>
      </c>
    </row>
    <row r="30" spans="1:2" ht="15.75" thickBot="1" x14ac:dyDescent="0.3">
      <c r="A30" s="3" t="s">
        <v>569</v>
      </c>
      <c r="B30">
        <f>COUNTIF(ALLTICKETS[Status], "Waiting for PO")</f>
        <v>0</v>
      </c>
    </row>
    <row r="31" spans="1:2" ht="18.75" customHeight="1" thickBot="1" x14ac:dyDescent="0.3">
      <c r="A31" s="3" t="s">
        <v>570</v>
      </c>
      <c r="B31">
        <f>COUNTIF(ALLTICKETS[Status], "Waiting for Warranty Reimb")</f>
        <v>0</v>
      </c>
    </row>
    <row r="32" spans="1:2" ht="15.75" thickBot="1" x14ac:dyDescent="0.3">
      <c r="A32" s="3" t="s">
        <v>571</v>
      </c>
      <c r="B32">
        <f>COUNTIF(ALLTICKETS[Status], "Waiting on Customer")</f>
        <v>2</v>
      </c>
    </row>
    <row r="33" spans="1:2" ht="15.75" thickBot="1" x14ac:dyDescent="0.3">
      <c r="A33" s="3" t="s">
        <v>350</v>
      </c>
      <c r="B33">
        <f>COUNTIF(ALLTICKETS[Status], "Waiting on Harman")</f>
        <v>1</v>
      </c>
    </row>
    <row r="34" spans="1:2" ht="15.75" thickBot="1" x14ac:dyDescent="0.3">
      <c r="A34" s="3" t="s">
        <v>572</v>
      </c>
      <c r="B34">
        <f>COUNTIF(ALLTICKETS[Status], "Waiting for Parts")</f>
        <v>0</v>
      </c>
    </row>
    <row r="35" spans="1:2" ht="15.75" thickBot="1" x14ac:dyDescent="0.3">
      <c r="A35" s="3" t="s">
        <v>194</v>
      </c>
      <c r="B35">
        <f>COUNTIF(ALLTICKETS[Status], "Estimate Review")</f>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17632-5653-43CF-87BE-6BA5ED416D33}">
  <dimension ref="A1:AO9"/>
  <sheetViews>
    <sheetView workbookViewId="0">
      <selection activeCell="D32" sqref="D32"/>
    </sheetView>
  </sheetViews>
  <sheetFormatPr defaultRowHeight="15" x14ac:dyDescent="0.25"/>
  <cols>
    <col min="1" max="1" width="13.85546875" bestFit="1" customWidth="1"/>
    <col min="2" max="2" width="19" bestFit="1" customWidth="1"/>
    <col min="3" max="3" width="18.5703125" bestFit="1" customWidth="1"/>
    <col min="4" max="4" width="23.28515625" bestFit="1" customWidth="1"/>
    <col min="5" max="5" width="32.7109375" bestFit="1" customWidth="1"/>
    <col min="6" max="6" width="30.85546875" bestFit="1" customWidth="1"/>
    <col min="7" max="7" width="23.85546875" bestFit="1" customWidth="1"/>
    <col min="8" max="8" width="12.42578125" bestFit="1" customWidth="1"/>
    <col min="9" max="9" width="72.42578125" bestFit="1" customWidth="1"/>
    <col min="10" max="10" width="73.5703125" bestFit="1" customWidth="1"/>
    <col min="11" max="11" width="68.5703125" bestFit="1" customWidth="1"/>
    <col min="12" max="12" width="69.85546875" bestFit="1" customWidth="1"/>
    <col min="13" max="13" width="67.85546875" bestFit="1" customWidth="1"/>
    <col min="14" max="14" width="72.28515625" bestFit="1" customWidth="1"/>
    <col min="15" max="15" width="24" bestFit="1" customWidth="1"/>
    <col min="16" max="16" width="59.7109375" bestFit="1" customWidth="1"/>
    <col min="17" max="17" width="20.28515625" bestFit="1" customWidth="1"/>
    <col min="18" max="18" width="20.7109375" bestFit="1" customWidth="1"/>
    <col min="19" max="19" width="41" bestFit="1" customWidth="1"/>
    <col min="20" max="20" width="53.5703125" bestFit="1" customWidth="1"/>
    <col min="21" max="21" width="81.140625" bestFit="1" customWidth="1"/>
    <col min="22" max="22" width="16.140625" bestFit="1" customWidth="1"/>
    <col min="23" max="23" width="11.7109375" bestFit="1" customWidth="1"/>
    <col min="24" max="24" width="18.85546875" bestFit="1" customWidth="1"/>
    <col min="25" max="25" width="16.5703125" bestFit="1" customWidth="1"/>
    <col min="26" max="26" width="59.7109375" bestFit="1" customWidth="1"/>
    <col min="27" max="27" width="24.140625" bestFit="1" customWidth="1"/>
    <col min="28" max="28" width="23.28515625" bestFit="1" customWidth="1"/>
    <col min="29" max="37" width="8.42578125" bestFit="1" customWidth="1"/>
    <col min="38" max="38" width="26.7109375" bestFit="1" customWidth="1"/>
    <col min="39" max="39" width="14.85546875" bestFit="1" customWidth="1"/>
    <col min="40" max="40" width="12.140625" bestFit="1" customWidth="1"/>
    <col min="41" max="41" width="16" bestFit="1" customWidth="1"/>
  </cols>
  <sheetData>
    <row r="1" spans="1:41" x14ac:dyDescent="0.25">
      <c r="A1" t="s">
        <v>586</v>
      </c>
      <c r="B1" t="s">
        <v>587</v>
      </c>
      <c r="C1" t="s">
        <v>588</v>
      </c>
      <c r="D1" t="s">
        <v>589</v>
      </c>
      <c r="E1" t="s">
        <v>590</v>
      </c>
      <c r="F1" t="s">
        <v>591</v>
      </c>
      <c r="G1" t="s">
        <v>592</v>
      </c>
      <c r="H1" t="s">
        <v>593</v>
      </c>
      <c r="I1" t="s">
        <v>594</v>
      </c>
      <c r="J1" t="s">
        <v>595</v>
      </c>
      <c r="K1" t="s">
        <v>596</v>
      </c>
      <c r="L1" t="s">
        <v>597</v>
      </c>
      <c r="M1" t="s">
        <v>598</v>
      </c>
      <c r="N1" t="s">
        <v>599</v>
      </c>
      <c r="O1" t="s">
        <v>600</v>
      </c>
      <c r="P1" t="s">
        <v>601</v>
      </c>
      <c r="Q1" t="s">
        <v>602</v>
      </c>
      <c r="R1" t="s">
        <v>603</v>
      </c>
      <c r="S1" t="s">
        <v>604</v>
      </c>
      <c r="T1" t="s">
        <v>605</v>
      </c>
      <c r="U1" t="s">
        <v>606</v>
      </c>
      <c r="V1" t="s">
        <v>607</v>
      </c>
      <c r="W1" t="s">
        <v>26</v>
      </c>
      <c r="X1" t="s">
        <v>608</v>
      </c>
      <c r="Y1" t="s">
        <v>609</v>
      </c>
      <c r="Z1" t="s">
        <v>610</v>
      </c>
      <c r="AA1" t="s">
        <v>611</v>
      </c>
      <c r="AB1" t="s">
        <v>612</v>
      </c>
      <c r="AC1" t="s">
        <v>613</v>
      </c>
      <c r="AD1" t="s">
        <v>614</v>
      </c>
      <c r="AE1" t="s">
        <v>615</v>
      </c>
      <c r="AF1" t="s">
        <v>616</v>
      </c>
      <c r="AG1" t="s">
        <v>617</v>
      </c>
      <c r="AH1" t="s">
        <v>618</v>
      </c>
      <c r="AI1" t="s">
        <v>619</v>
      </c>
      <c r="AJ1" t="s">
        <v>620</v>
      </c>
      <c r="AK1" t="s">
        <v>621</v>
      </c>
      <c r="AL1" t="s">
        <v>622</v>
      </c>
      <c r="AM1" t="s">
        <v>623</v>
      </c>
      <c r="AN1" t="s">
        <v>624</v>
      </c>
      <c r="AO1" t="s">
        <v>625</v>
      </c>
    </row>
    <row r="2" spans="1:41" x14ac:dyDescent="0.25">
      <c r="A2" s="2">
        <v>45659.535162037035</v>
      </c>
      <c r="B2" s="1" t="s">
        <v>626</v>
      </c>
      <c r="C2" s="1" t="s">
        <v>627</v>
      </c>
      <c r="D2" s="1"/>
      <c r="E2" s="1" t="s">
        <v>209</v>
      </c>
      <c r="F2" s="1"/>
      <c r="G2" s="1"/>
      <c r="H2" s="1" t="s">
        <v>628</v>
      </c>
      <c r="I2" s="1" t="s">
        <v>629</v>
      </c>
      <c r="J2" s="1"/>
      <c r="K2" s="1" t="s">
        <v>630</v>
      </c>
      <c r="L2" s="1" t="s">
        <v>631</v>
      </c>
      <c r="M2">
        <v>46037</v>
      </c>
      <c r="N2" s="1" t="s">
        <v>632</v>
      </c>
      <c r="O2" s="1" t="s">
        <v>633</v>
      </c>
      <c r="P2" s="1"/>
      <c r="Q2" s="1" t="s">
        <v>634</v>
      </c>
      <c r="R2" s="1" t="s">
        <v>211</v>
      </c>
      <c r="S2" s="1" t="s">
        <v>635</v>
      </c>
      <c r="U2" s="1" t="s">
        <v>636</v>
      </c>
      <c r="V2">
        <v>8001362456</v>
      </c>
      <c r="X2" s="1" t="s">
        <v>633</v>
      </c>
      <c r="Y2" s="12"/>
      <c r="Z2" s="1"/>
      <c r="AA2" s="1" t="s">
        <v>637</v>
      </c>
      <c r="AD2">
        <v>350</v>
      </c>
      <c r="AL2" s="1" t="s">
        <v>638</v>
      </c>
      <c r="AM2" s="1" t="s">
        <v>639</v>
      </c>
      <c r="AN2">
        <v>1301583529</v>
      </c>
      <c r="AO2" s="1" t="s">
        <v>640</v>
      </c>
    </row>
    <row r="3" spans="1:41" x14ac:dyDescent="0.25">
      <c r="A3" s="2">
        <v>45660.695069444446</v>
      </c>
      <c r="B3" s="1" t="s">
        <v>641</v>
      </c>
      <c r="C3" s="1" t="s">
        <v>642</v>
      </c>
      <c r="D3" s="1" t="s">
        <v>215</v>
      </c>
      <c r="E3" s="1" t="s">
        <v>214</v>
      </c>
      <c r="F3" s="1" t="s">
        <v>214</v>
      </c>
      <c r="G3" s="1"/>
      <c r="H3" s="1" t="s">
        <v>643</v>
      </c>
      <c r="I3" s="1" t="s">
        <v>644</v>
      </c>
      <c r="J3" s="1" t="s">
        <v>645</v>
      </c>
      <c r="K3" s="1" t="s">
        <v>646</v>
      </c>
      <c r="L3" s="1" t="s">
        <v>647</v>
      </c>
      <c r="M3">
        <v>98682</v>
      </c>
      <c r="N3" s="1" t="s">
        <v>632</v>
      </c>
      <c r="O3" s="1" t="s">
        <v>633</v>
      </c>
      <c r="P3" s="1"/>
      <c r="Q3" s="1" t="s">
        <v>634</v>
      </c>
      <c r="R3" s="1" t="s">
        <v>217</v>
      </c>
      <c r="S3" s="1" t="s">
        <v>635</v>
      </c>
      <c r="U3" s="1" t="s">
        <v>714</v>
      </c>
      <c r="V3">
        <v>15004518893</v>
      </c>
      <c r="X3" s="1" t="s">
        <v>633</v>
      </c>
      <c r="Y3" s="12"/>
      <c r="Z3" s="1"/>
      <c r="AA3" s="1" t="s">
        <v>648</v>
      </c>
      <c r="AL3" s="1" t="s">
        <v>649</v>
      </c>
      <c r="AM3" s="1" t="s">
        <v>650</v>
      </c>
      <c r="AN3">
        <v>1302017002</v>
      </c>
      <c r="AO3" s="1" t="s">
        <v>651</v>
      </c>
    </row>
    <row r="4" spans="1:41" x14ac:dyDescent="0.25">
      <c r="A4" s="2">
        <v>45663.602060185185</v>
      </c>
      <c r="B4" s="1" t="s">
        <v>652</v>
      </c>
      <c r="C4" s="1" t="s">
        <v>653</v>
      </c>
      <c r="D4" s="1" t="s">
        <v>198</v>
      </c>
      <c r="E4" s="1" t="s">
        <v>197</v>
      </c>
      <c r="F4" s="1"/>
      <c r="G4" s="1"/>
      <c r="H4" s="1" t="s">
        <v>654</v>
      </c>
      <c r="I4" s="1" t="s">
        <v>655</v>
      </c>
      <c r="J4" s="1"/>
      <c r="K4" s="1" t="s">
        <v>656</v>
      </c>
      <c r="L4" s="1" t="s">
        <v>657</v>
      </c>
      <c r="M4">
        <v>6473</v>
      </c>
      <c r="N4" s="1" t="s">
        <v>632</v>
      </c>
      <c r="O4" s="1" t="s">
        <v>633</v>
      </c>
      <c r="P4" s="1"/>
      <c r="Q4" s="1" t="s">
        <v>634</v>
      </c>
      <c r="R4" s="1" t="s">
        <v>203</v>
      </c>
      <c r="S4" s="1" t="s">
        <v>635</v>
      </c>
      <c r="U4" s="1" t="s">
        <v>658</v>
      </c>
      <c r="V4">
        <v>15001595064</v>
      </c>
      <c r="X4" s="1" t="s">
        <v>633</v>
      </c>
      <c r="Y4" s="12"/>
      <c r="Z4" s="1"/>
      <c r="AA4" s="1" t="s">
        <v>637</v>
      </c>
      <c r="AD4">
        <v>350</v>
      </c>
      <c r="AL4" s="1" t="s">
        <v>659</v>
      </c>
      <c r="AM4" s="1" t="s">
        <v>660</v>
      </c>
      <c r="AN4">
        <v>1302670718</v>
      </c>
      <c r="AO4" s="1" t="s">
        <v>661</v>
      </c>
    </row>
    <row r="5" spans="1:41" x14ac:dyDescent="0.25">
      <c r="A5" s="2">
        <v>45664.392314814817</v>
      </c>
      <c r="B5" s="1" t="s">
        <v>662</v>
      </c>
      <c r="C5" s="1" t="s">
        <v>663</v>
      </c>
      <c r="D5" s="1" t="s">
        <v>664</v>
      </c>
      <c r="E5" s="1" t="s">
        <v>665</v>
      </c>
      <c r="F5" s="1"/>
      <c r="G5" s="1"/>
      <c r="H5" s="1" t="s">
        <v>666</v>
      </c>
      <c r="I5" s="1" t="s">
        <v>667</v>
      </c>
      <c r="J5" s="1"/>
      <c r="K5" s="1" t="s">
        <v>668</v>
      </c>
      <c r="L5" s="1" t="s">
        <v>631</v>
      </c>
      <c r="M5">
        <v>46526</v>
      </c>
      <c r="N5" s="1" t="s">
        <v>632</v>
      </c>
      <c r="O5" s="1" t="s">
        <v>669</v>
      </c>
      <c r="P5" s="1"/>
      <c r="Q5" s="1" t="s">
        <v>634</v>
      </c>
      <c r="R5" s="1" t="s">
        <v>421</v>
      </c>
      <c r="S5" s="1" t="s">
        <v>635</v>
      </c>
      <c r="U5" s="1" t="s">
        <v>670</v>
      </c>
      <c r="V5">
        <v>453512</v>
      </c>
      <c r="X5" s="1" t="s">
        <v>633</v>
      </c>
      <c r="Y5" s="12"/>
      <c r="Z5" s="1"/>
      <c r="AA5" s="1" t="s">
        <v>648</v>
      </c>
      <c r="AL5" s="1" t="s">
        <v>659</v>
      </c>
      <c r="AM5" s="1" t="s">
        <v>671</v>
      </c>
      <c r="AN5">
        <v>1302902455</v>
      </c>
      <c r="AO5" s="1" t="s">
        <v>672</v>
      </c>
    </row>
    <row r="6" spans="1:41" x14ac:dyDescent="0.25">
      <c r="A6" s="2">
        <v>45664.47583333333</v>
      </c>
      <c r="B6" s="1" t="s">
        <v>673</v>
      </c>
      <c r="C6" s="1" t="s">
        <v>674</v>
      </c>
      <c r="D6" s="1" t="s">
        <v>675</v>
      </c>
      <c r="E6" s="1" t="s">
        <v>137</v>
      </c>
      <c r="F6" s="1"/>
      <c r="G6" s="1"/>
      <c r="H6" s="1" t="s">
        <v>676</v>
      </c>
      <c r="I6" s="1" t="s">
        <v>677</v>
      </c>
      <c r="J6" s="1"/>
      <c r="K6" s="1" t="s">
        <v>678</v>
      </c>
      <c r="L6" s="1" t="s">
        <v>679</v>
      </c>
      <c r="M6">
        <v>68461</v>
      </c>
      <c r="N6" s="1" t="s">
        <v>632</v>
      </c>
      <c r="O6" s="1" t="s">
        <v>633</v>
      </c>
      <c r="P6" s="1"/>
      <c r="Q6" s="1" t="s">
        <v>634</v>
      </c>
      <c r="R6" s="1" t="s">
        <v>166</v>
      </c>
      <c r="S6" s="1" t="s">
        <v>635</v>
      </c>
      <c r="U6" s="1" t="s">
        <v>680</v>
      </c>
      <c r="V6">
        <v>15003282541</v>
      </c>
      <c r="X6" s="1" t="s">
        <v>633</v>
      </c>
      <c r="Y6" s="12"/>
      <c r="Z6" s="1"/>
      <c r="AA6" s="1" t="s">
        <v>637</v>
      </c>
      <c r="AE6">
        <v>500</v>
      </c>
      <c r="AL6" s="1" t="s">
        <v>681</v>
      </c>
      <c r="AM6" s="1" t="s">
        <v>682</v>
      </c>
      <c r="AN6">
        <v>1302948394</v>
      </c>
      <c r="AO6" s="1" t="s">
        <v>683</v>
      </c>
    </row>
    <row r="7" spans="1:41" x14ac:dyDescent="0.25">
      <c r="A7" s="2">
        <v>45664.548819444448</v>
      </c>
      <c r="B7" s="1" t="s">
        <v>684</v>
      </c>
      <c r="C7" s="1" t="s">
        <v>685</v>
      </c>
      <c r="D7" s="1" t="s">
        <v>686</v>
      </c>
      <c r="E7" s="1" t="s">
        <v>687</v>
      </c>
      <c r="F7" s="1" t="s">
        <v>688</v>
      </c>
      <c r="G7" s="1" t="s">
        <v>669</v>
      </c>
      <c r="H7" s="1" t="s">
        <v>689</v>
      </c>
      <c r="I7" s="1" t="s">
        <v>690</v>
      </c>
      <c r="J7" s="1"/>
      <c r="K7" s="1" t="s">
        <v>691</v>
      </c>
      <c r="L7" s="1" t="s">
        <v>631</v>
      </c>
      <c r="M7">
        <v>46544</v>
      </c>
      <c r="N7" s="1" t="s">
        <v>632</v>
      </c>
      <c r="O7" s="1" t="s">
        <v>633</v>
      </c>
      <c r="P7" s="1" t="s">
        <v>692</v>
      </c>
      <c r="Q7" s="1" t="s">
        <v>634</v>
      </c>
      <c r="R7" s="1" t="s">
        <v>290</v>
      </c>
      <c r="S7" s="1" t="s">
        <v>633</v>
      </c>
      <c r="U7" s="1" t="s">
        <v>693</v>
      </c>
      <c r="V7">
        <v>15100272405</v>
      </c>
      <c r="X7" s="1" t="s">
        <v>669</v>
      </c>
      <c r="Y7" s="12">
        <v>43889</v>
      </c>
      <c r="Z7" s="1" t="s">
        <v>694</v>
      </c>
      <c r="AA7" s="1"/>
      <c r="AL7" s="1" t="s">
        <v>649</v>
      </c>
      <c r="AM7" s="1" t="s">
        <v>695</v>
      </c>
      <c r="AN7">
        <v>1302992181</v>
      </c>
      <c r="AO7" s="1" t="s">
        <v>696</v>
      </c>
    </row>
    <row r="8" spans="1:41" x14ac:dyDescent="0.25">
      <c r="A8" s="2">
        <v>45665.504699074074</v>
      </c>
      <c r="B8" s="1" t="s">
        <v>715</v>
      </c>
      <c r="C8" s="1" t="s">
        <v>697</v>
      </c>
      <c r="D8" s="1"/>
      <c r="E8" s="1" t="s">
        <v>698</v>
      </c>
      <c r="F8" s="1"/>
      <c r="G8" s="1" t="s">
        <v>669</v>
      </c>
      <c r="H8" s="1" t="s">
        <v>699</v>
      </c>
      <c r="I8" s="1" t="s">
        <v>716</v>
      </c>
      <c r="J8" s="1"/>
      <c r="K8" s="1" t="s">
        <v>717</v>
      </c>
      <c r="L8" s="1" t="s">
        <v>718</v>
      </c>
      <c r="M8">
        <v>77396</v>
      </c>
      <c r="N8" s="1" t="s">
        <v>632</v>
      </c>
      <c r="O8" s="1" t="s">
        <v>633</v>
      </c>
      <c r="P8" s="1"/>
      <c r="Q8" s="1" t="s">
        <v>634</v>
      </c>
      <c r="R8" s="1" t="s">
        <v>181</v>
      </c>
      <c r="S8" s="1" t="s">
        <v>635</v>
      </c>
      <c r="U8" s="1" t="s">
        <v>719</v>
      </c>
      <c r="V8">
        <v>8001707511</v>
      </c>
      <c r="X8" s="1" t="s">
        <v>633</v>
      </c>
      <c r="Y8" s="12"/>
      <c r="Z8" s="1"/>
      <c r="AA8" s="1" t="s">
        <v>648</v>
      </c>
      <c r="AL8" s="1" t="s">
        <v>700</v>
      </c>
      <c r="AM8" s="1" t="s">
        <v>701</v>
      </c>
      <c r="AN8">
        <v>1303321383</v>
      </c>
      <c r="AO8" s="1" t="s">
        <v>702</v>
      </c>
    </row>
    <row r="9" spans="1:41" x14ac:dyDescent="0.25">
      <c r="A9" s="2">
        <v>45665.535729166666</v>
      </c>
      <c r="B9" s="1" t="s">
        <v>703</v>
      </c>
      <c r="C9" s="1" t="s">
        <v>704</v>
      </c>
      <c r="D9" s="1" t="s">
        <v>705</v>
      </c>
      <c r="E9" s="1" t="s">
        <v>706</v>
      </c>
      <c r="F9" s="1"/>
      <c r="G9" s="1"/>
      <c r="H9" s="1" t="s">
        <v>707</v>
      </c>
      <c r="I9" s="1" t="s">
        <v>708</v>
      </c>
      <c r="J9" s="1"/>
      <c r="K9" s="1" t="s">
        <v>709</v>
      </c>
      <c r="L9" s="1" t="s">
        <v>631</v>
      </c>
      <c r="M9">
        <v>47809</v>
      </c>
      <c r="N9" s="1" t="s">
        <v>632</v>
      </c>
      <c r="O9" s="1" t="s">
        <v>669</v>
      </c>
      <c r="P9" s="1" t="s">
        <v>710</v>
      </c>
      <c r="Q9" s="1" t="s">
        <v>634</v>
      </c>
      <c r="R9" s="1" t="s">
        <v>101</v>
      </c>
      <c r="S9" s="1" t="s">
        <v>633</v>
      </c>
      <c r="U9" s="1" t="s">
        <v>711</v>
      </c>
      <c r="V9">
        <v>15004563898</v>
      </c>
      <c r="X9" s="1" t="s">
        <v>633</v>
      </c>
      <c r="Y9" s="12"/>
      <c r="Z9" s="1"/>
      <c r="AA9" s="1" t="s">
        <v>637</v>
      </c>
      <c r="AE9">
        <v>1000</v>
      </c>
      <c r="AL9" s="1" t="s">
        <v>681</v>
      </c>
      <c r="AM9" s="1" t="s">
        <v>712</v>
      </c>
      <c r="AN9">
        <v>1303340986</v>
      </c>
      <c r="AO9" s="1" t="s">
        <v>713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A9E20-5280-4662-92F6-B6F25F595188}">
  <dimension ref="A1:H59"/>
  <sheetViews>
    <sheetView topLeftCell="A20" workbookViewId="0">
      <selection activeCell="F57" sqref="F57:G59"/>
    </sheetView>
  </sheetViews>
  <sheetFormatPr defaultRowHeight="15" x14ac:dyDescent="0.25"/>
  <cols>
    <col min="1" max="1" width="11.140625" bestFit="1" customWidth="1"/>
    <col min="2" max="2" width="25.7109375" bestFit="1" customWidth="1"/>
    <col min="3" max="3" width="23.140625" customWidth="1"/>
    <col min="4" max="4" width="22.7109375" customWidth="1"/>
    <col min="5" max="5" width="32.140625" customWidth="1"/>
    <col min="6" max="6" width="24.140625" customWidth="1"/>
    <col min="7" max="7" width="18" customWidth="1"/>
    <col min="8" max="8" width="15.7109375" bestFit="1" customWidth="1"/>
  </cols>
  <sheetData>
    <row r="1" spans="1:8" x14ac:dyDescent="0.25">
      <c r="A1" t="s">
        <v>0</v>
      </c>
      <c r="B1" t="s">
        <v>7</v>
      </c>
      <c r="C1" t="s">
        <v>8</v>
      </c>
      <c r="D1" t="s">
        <v>10</v>
      </c>
      <c r="E1" t="s">
        <v>12</v>
      </c>
      <c r="F1" t="s">
        <v>11</v>
      </c>
      <c r="G1" t="s">
        <v>15</v>
      </c>
      <c r="H1" t="s">
        <v>16</v>
      </c>
    </row>
    <row r="2" spans="1:8" x14ac:dyDescent="0.25">
      <c r="A2">
        <v>20002</v>
      </c>
      <c r="B2" s="1" t="s">
        <v>49</v>
      </c>
      <c r="C2" s="1" t="s">
        <v>50</v>
      </c>
      <c r="D2" s="1" t="s">
        <v>51</v>
      </c>
      <c r="E2" s="1" t="s">
        <v>52</v>
      </c>
      <c r="F2" s="2">
        <v>45631.629861111112</v>
      </c>
      <c r="G2" s="1" t="s">
        <v>55</v>
      </c>
      <c r="H2" s="2">
        <v>45637</v>
      </c>
    </row>
    <row r="3" spans="1:8" x14ac:dyDescent="0.25">
      <c r="A3">
        <v>20016</v>
      </c>
      <c r="B3" s="1" t="s">
        <v>64</v>
      </c>
      <c r="C3" s="1" t="s">
        <v>65</v>
      </c>
      <c r="D3" s="1" t="s">
        <v>66</v>
      </c>
      <c r="E3" s="1" t="s">
        <v>52</v>
      </c>
      <c r="F3" s="2">
        <v>45644.520833333336</v>
      </c>
      <c r="G3" s="1" t="s">
        <v>55</v>
      </c>
      <c r="H3" s="2">
        <v>45660</v>
      </c>
    </row>
    <row r="4" spans="1:8" x14ac:dyDescent="0.25">
      <c r="A4">
        <v>20010</v>
      </c>
      <c r="B4" s="1" t="s">
        <v>75</v>
      </c>
      <c r="C4" s="1" t="s">
        <v>50</v>
      </c>
      <c r="D4" s="1" t="s">
        <v>76</v>
      </c>
      <c r="E4" s="1" t="s">
        <v>77</v>
      </c>
      <c r="F4" s="2">
        <v>45638.495138888888</v>
      </c>
      <c r="G4" s="1" t="s">
        <v>55</v>
      </c>
      <c r="H4" s="2">
        <v>45664</v>
      </c>
    </row>
    <row r="5" spans="1:8" x14ac:dyDescent="0.25">
      <c r="A5">
        <v>20011</v>
      </c>
      <c r="B5" s="1" t="s">
        <v>75</v>
      </c>
      <c r="C5" s="1" t="s">
        <v>50</v>
      </c>
      <c r="D5" s="1" t="s">
        <v>76</v>
      </c>
      <c r="E5" s="1" t="s">
        <v>77</v>
      </c>
      <c r="F5" s="2">
        <v>45638.501388888886</v>
      </c>
      <c r="G5" s="1" t="s">
        <v>55</v>
      </c>
      <c r="H5" s="2">
        <v>45664</v>
      </c>
    </row>
    <row r="6" spans="1:8" x14ac:dyDescent="0.25">
      <c r="A6">
        <v>20012</v>
      </c>
      <c r="B6" s="1" t="s">
        <v>94</v>
      </c>
      <c r="C6" s="1" t="s">
        <v>50</v>
      </c>
      <c r="D6" s="1" t="s">
        <v>94</v>
      </c>
      <c r="E6" s="1" t="s">
        <v>77</v>
      </c>
      <c r="F6" s="2">
        <v>45643.481944444444</v>
      </c>
      <c r="G6" s="1" t="s">
        <v>95</v>
      </c>
      <c r="H6" s="2">
        <v>45659</v>
      </c>
    </row>
    <row r="7" spans="1:8" x14ac:dyDescent="0.25">
      <c r="A7">
        <v>20018</v>
      </c>
      <c r="B7" s="1" t="s">
        <v>101</v>
      </c>
      <c r="C7" s="1" t="s">
        <v>102</v>
      </c>
      <c r="D7" s="1" t="s">
        <v>101</v>
      </c>
      <c r="E7" s="1" t="s">
        <v>77</v>
      </c>
      <c r="F7" s="2">
        <v>45645.600694444445</v>
      </c>
      <c r="G7" s="1" t="s">
        <v>95</v>
      </c>
      <c r="H7" s="2">
        <v>45659</v>
      </c>
    </row>
    <row r="8" spans="1:8" x14ac:dyDescent="0.25">
      <c r="A8">
        <v>10174</v>
      </c>
      <c r="B8" s="1" t="s">
        <v>108</v>
      </c>
      <c r="C8" s="1" t="s">
        <v>109</v>
      </c>
      <c r="D8" s="1" t="s">
        <v>110</v>
      </c>
      <c r="E8" s="1" t="s">
        <v>77</v>
      </c>
      <c r="F8" s="2">
        <v>45614.67083333333</v>
      </c>
      <c r="G8" s="1" t="s">
        <v>55</v>
      </c>
      <c r="H8" s="2">
        <v>45665</v>
      </c>
    </row>
    <row r="9" spans="1:8" x14ac:dyDescent="0.25">
      <c r="A9">
        <v>10173</v>
      </c>
      <c r="B9" s="1" t="s">
        <v>108</v>
      </c>
      <c r="C9" s="1" t="s">
        <v>109</v>
      </c>
      <c r="D9" s="1" t="s">
        <v>110</v>
      </c>
      <c r="E9" s="1" t="s">
        <v>77</v>
      </c>
      <c r="F9" s="2">
        <v>45614.669444444444</v>
      </c>
      <c r="G9" s="1" t="s">
        <v>55</v>
      </c>
      <c r="H9" s="2">
        <v>45665</v>
      </c>
    </row>
    <row r="10" spans="1:8" x14ac:dyDescent="0.25">
      <c r="A10">
        <v>10172</v>
      </c>
      <c r="B10" s="1" t="s">
        <v>108</v>
      </c>
      <c r="C10" s="1" t="s">
        <v>109</v>
      </c>
      <c r="D10" s="1" t="s">
        <v>110</v>
      </c>
      <c r="E10" s="1" t="s">
        <v>77</v>
      </c>
      <c r="F10" s="2">
        <v>45614.668749999997</v>
      </c>
      <c r="G10" s="1" t="s">
        <v>55</v>
      </c>
      <c r="H10" s="2">
        <v>45665</v>
      </c>
    </row>
    <row r="11" spans="1:8" x14ac:dyDescent="0.25">
      <c r="A11">
        <v>10175</v>
      </c>
      <c r="B11" s="1" t="s">
        <v>108</v>
      </c>
      <c r="C11" s="1" t="s">
        <v>109</v>
      </c>
      <c r="D11" s="1" t="s">
        <v>110</v>
      </c>
      <c r="E11" s="1" t="s">
        <v>77</v>
      </c>
      <c r="F11" s="2">
        <v>45614.67291666667</v>
      </c>
      <c r="G11" s="1" t="s">
        <v>55</v>
      </c>
      <c r="H11" s="2">
        <v>45665</v>
      </c>
    </row>
    <row r="12" spans="1:8" x14ac:dyDescent="0.25">
      <c r="A12">
        <v>10171</v>
      </c>
      <c r="B12" s="1" t="s">
        <v>108</v>
      </c>
      <c r="C12" s="1" t="s">
        <v>109</v>
      </c>
      <c r="D12" s="1" t="s">
        <v>110</v>
      </c>
      <c r="E12" s="1" t="s">
        <v>77</v>
      </c>
      <c r="F12" s="2">
        <v>45614.666666666664</v>
      </c>
      <c r="G12" s="1" t="s">
        <v>55</v>
      </c>
      <c r="H12" s="2">
        <v>45665</v>
      </c>
    </row>
    <row r="13" spans="1:8" x14ac:dyDescent="0.25">
      <c r="A13">
        <v>20019</v>
      </c>
      <c r="B13" s="1" t="s">
        <v>127</v>
      </c>
      <c r="C13" s="1" t="s">
        <v>50</v>
      </c>
      <c r="D13" s="1" t="s">
        <v>127</v>
      </c>
      <c r="E13" s="1" t="s">
        <v>77</v>
      </c>
      <c r="F13" s="2">
        <v>45656.511111111111</v>
      </c>
      <c r="G13" s="1" t="s">
        <v>95</v>
      </c>
      <c r="H13" s="2">
        <v>45664</v>
      </c>
    </row>
    <row r="14" spans="1:8" x14ac:dyDescent="0.25">
      <c r="A14">
        <v>20014</v>
      </c>
      <c r="B14" s="1" t="s">
        <v>94</v>
      </c>
      <c r="C14" s="1" t="s">
        <v>50</v>
      </c>
      <c r="D14" s="1" t="s">
        <v>94</v>
      </c>
      <c r="E14" s="1" t="s">
        <v>77</v>
      </c>
      <c r="F14" s="2">
        <v>45644.490277777775</v>
      </c>
      <c r="G14" s="1" t="s">
        <v>95</v>
      </c>
      <c r="H14" s="2">
        <v>45665</v>
      </c>
    </row>
    <row r="15" spans="1:8" x14ac:dyDescent="0.25">
      <c r="A15">
        <v>20000</v>
      </c>
      <c r="B15" s="1" t="s">
        <v>139</v>
      </c>
      <c r="C15" s="1" t="s">
        <v>50</v>
      </c>
      <c r="D15" s="1" t="s">
        <v>140</v>
      </c>
      <c r="E15" s="1" t="s">
        <v>77</v>
      </c>
      <c r="F15" s="2">
        <v>45631.594444444447</v>
      </c>
      <c r="G15" s="1" t="s">
        <v>95</v>
      </c>
      <c r="H15" s="2">
        <v>45632</v>
      </c>
    </row>
    <row r="16" spans="1:8" x14ac:dyDescent="0.25">
      <c r="A16">
        <v>20001</v>
      </c>
      <c r="B16" s="1" t="s">
        <v>144</v>
      </c>
      <c r="C16" s="1" t="s">
        <v>50</v>
      </c>
      <c r="D16" s="1" t="s">
        <v>140</v>
      </c>
      <c r="E16" s="1" t="s">
        <v>77</v>
      </c>
      <c r="F16" s="2">
        <v>45631.613888888889</v>
      </c>
      <c r="G16" s="1" t="s">
        <v>95</v>
      </c>
      <c r="H16" s="2">
        <v>45632</v>
      </c>
    </row>
    <row r="17" spans="1:8" x14ac:dyDescent="0.25">
      <c r="A17">
        <v>10176</v>
      </c>
      <c r="B17" s="1" t="s">
        <v>151</v>
      </c>
      <c r="C17" s="1" t="s">
        <v>109</v>
      </c>
      <c r="D17" s="1" t="s">
        <v>152</v>
      </c>
      <c r="E17" s="1" t="s">
        <v>77</v>
      </c>
      <c r="F17" s="2">
        <v>45615.486111111109</v>
      </c>
      <c r="G17" s="1" t="s">
        <v>95</v>
      </c>
      <c r="H17" s="2">
        <v>45632</v>
      </c>
    </row>
    <row r="18" spans="1:8" x14ac:dyDescent="0.25">
      <c r="A18">
        <v>20008</v>
      </c>
      <c r="B18" s="1" t="s">
        <v>158</v>
      </c>
      <c r="C18" s="1" t="s">
        <v>50</v>
      </c>
      <c r="D18" s="1" t="s">
        <v>101</v>
      </c>
      <c r="E18" s="1" t="s">
        <v>77</v>
      </c>
      <c r="F18" s="2">
        <v>45637.552777777775</v>
      </c>
      <c r="G18" s="1" t="s">
        <v>95</v>
      </c>
      <c r="H18" s="2">
        <v>45638</v>
      </c>
    </row>
    <row r="19" spans="1:8" x14ac:dyDescent="0.25">
      <c r="A19">
        <v>10170</v>
      </c>
      <c r="B19" s="1" t="s">
        <v>166</v>
      </c>
      <c r="C19" s="1" t="s">
        <v>50</v>
      </c>
      <c r="D19" s="1" t="s">
        <v>166</v>
      </c>
      <c r="E19" s="1" t="s">
        <v>77</v>
      </c>
      <c r="F19" s="2">
        <v>45614.565972222219</v>
      </c>
      <c r="G19" s="1" t="s">
        <v>95</v>
      </c>
      <c r="H19" s="2">
        <v>45642</v>
      </c>
    </row>
    <row r="20" spans="1:8" x14ac:dyDescent="0.25">
      <c r="A20">
        <v>10141</v>
      </c>
      <c r="B20" s="1" t="s">
        <v>179</v>
      </c>
      <c r="C20" s="1" t="s">
        <v>109</v>
      </c>
      <c r="D20" s="1" t="s">
        <v>179</v>
      </c>
      <c r="E20" s="1" t="s">
        <v>77</v>
      </c>
      <c r="F20" s="2">
        <v>45595.563888888886</v>
      </c>
      <c r="G20" s="1" t="s">
        <v>95</v>
      </c>
      <c r="H20" s="2">
        <v>45597</v>
      </c>
    </row>
    <row r="21" spans="1:8" x14ac:dyDescent="0.25">
      <c r="A21">
        <v>10140</v>
      </c>
      <c r="B21" s="1" t="s">
        <v>179</v>
      </c>
      <c r="C21" s="1" t="s">
        <v>109</v>
      </c>
      <c r="D21" s="1" t="s">
        <v>181</v>
      </c>
      <c r="E21" s="1" t="s">
        <v>77</v>
      </c>
      <c r="F21" s="2">
        <v>45595.552777777775</v>
      </c>
      <c r="G21" s="1" t="s">
        <v>95</v>
      </c>
      <c r="H21" s="2">
        <v>45597</v>
      </c>
    </row>
    <row r="22" spans="1:8" x14ac:dyDescent="0.25">
      <c r="A22">
        <v>10139</v>
      </c>
      <c r="B22" s="1" t="s">
        <v>183</v>
      </c>
      <c r="C22" s="1" t="s">
        <v>109</v>
      </c>
      <c r="D22" s="1" t="s">
        <v>181</v>
      </c>
      <c r="E22" s="1" t="s">
        <v>77</v>
      </c>
      <c r="F22" s="2">
        <v>45595.55</v>
      </c>
      <c r="G22" s="1" t="s">
        <v>95</v>
      </c>
      <c r="H22" s="2">
        <v>45597</v>
      </c>
    </row>
    <row r="23" spans="1:8" x14ac:dyDescent="0.25">
      <c r="A23">
        <v>10157</v>
      </c>
      <c r="B23" s="1" t="s">
        <v>172</v>
      </c>
      <c r="C23" s="1" t="s">
        <v>109</v>
      </c>
      <c r="D23" s="1" t="s">
        <v>173</v>
      </c>
      <c r="E23" s="1" t="s">
        <v>77</v>
      </c>
      <c r="F23" s="2">
        <v>45601.519444444442</v>
      </c>
      <c r="G23" s="1" t="s">
        <v>95</v>
      </c>
      <c r="H23" s="2">
        <v>45610</v>
      </c>
    </row>
    <row r="24" spans="1:8" x14ac:dyDescent="0.25">
      <c r="A24">
        <v>10148</v>
      </c>
      <c r="B24" s="1" t="s">
        <v>192</v>
      </c>
      <c r="C24" s="1" t="s">
        <v>109</v>
      </c>
      <c r="D24" s="1" t="s">
        <v>193</v>
      </c>
      <c r="E24" s="1" t="s">
        <v>194</v>
      </c>
      <c r="F24" s="2">
        <v>45596.552083333336</v>
      </c>
      <c r="G24" s="1" t="s">
        <v>95</v>
      </c>
      <c r="H24" s="2">
        <v>45602</v>
      </c>
    </row>
    <row r="25" spans="1:8" x14ac:dyDescent="0.25">
      <c r="A25">
        <v>10145</v>
      </c>
      <c r="B25" s="1" t="s">
        <v>192</v>
      </c>
      <c r="C25" s="1" t="s">
        <v>109</v>
      </c>
      <c r="D25" s="1" t="s">
        <v>193</v>
      </c>
      <c r="E25" s="1" t="s">
        <v>194</v>
      </c>
      <c r="F25" s="2">
        <v>45596.539583333331</v>
      </c>
      <c r="G25" s="1" t="s">
        <v>95</v>
      </c>
      <c r="H25" s="2">
        <v>45602</v>
      </c>
    </row>
    <row r="26" spans="1:8" x14ac:dyDescent="0.25">
      <c r="A26">
        <v>10146</v>
      </c>
      <c r="B26" s="1" t="s">
        <v>192</v>
      </c>
      <c r="C26" s="1" t="s">
        <v>109</v>
      </c>
      <c r="D26" s="1" t="s">
        <v>193</v>
      </c>
      <c r="E26" s="1" t="s">
        <v>194</v>
      </c>
      <c r="F26" s="2">
        <v>45596.544444444444</v>
      </c>
      <c r="G26" s="1" t="s">
        <v>95</v>
      </c>
      <c r="H26" s="2">
        <v>45602</v>
      </c>
    </row>
    <row r="27" spans="1:8" x14ac:dyDescent="0.25">
      <c r="A27">
        <v>10152</v>
      </c>
      <c r="B27" s="1" t="s">
        <v>243</v>
      </c>
      <c r="C27" s="1" t="s">
        <v>109</v>
      </c>
      <c r="D27" s="1" t="s">
        <v>127</v>
      </c>
      <c r="E27" s="1" t="s">
        <v>77</v>
      </c>
      <c r="F27" s="2">
        <v>45597.523611111108</v>
      </c>
      <c r="G27" s="1" t="s">
        <v>95</v>
      </c>
      <c r="H27" s="2">
        <v>45604</v>
      </c>
    </row>
    <row r="28" spans="1:8" x14ac:dyDescent="0.25">
      <c r="A28">
        <v>10151</v>
      </c>
      <c r="B28" s="1" t="s">
        <v>243</v>
      </c>
      <c r="C28" s="1" t="s">
        <v>109</v>
      </c>
      <c r="D28" s="1" t="s">
        <v>127</v>
      </c>
      <c r="E28" s="1" t="s">
        <v>77</v>
      </c>
      <c r="F28" s="2">
        <v>45597.522916666669</v>
      </c>
      <c r="G28" s="1" t="s">
        <v>95</v>
      </c>
      <c r="H28" s="2">
        <v>45607</v>
      </c>
    </row>
    <row r="29" spans="1:8" x14ac:dyDescent="0.25">
      <c r="A29">
        <v>10150</v>
      </c>
      <c r="B29" s="1" t="s">
        <v>243</v>
      </c>
      <c r="C29" s="1" t="s">
        <v>109</v>
      </c>
      <c r="D29" s="1" t="s">
        <v>127</v>
      </c>
      <c r="E29" s="1" t="s">
        <v>77</v>
      </c>
      <c r="F29" s="2">
        <v>45597.521527777775</v>
      </c>
      <c r="G29" s="1" t="s">
        <v>95</v>
      </c>
      <c r="H29" s="2">
        <v>45604</v>
      </c>
    </row>
    <row r="30" spans="1:8" x14ac:dyDescent="0.25">
      <c r="A30">
        <v>10156</v>
      </c>
      <c r="B30" s="1" t="s">
        <v>172</v>
      </c>
      <c r="C30" s="1" t="s">
        <v>109</v>
      </c>
      <c r="D30" s="1" t="s">
        <v>173</v>
      </c>
      <c r="E30" s="1" t="s">
        <v>244</v>
      </c>
      <c r="F30" s="2">
        <v>45601.515972222223</v>
      </c>
      <c r="G30" s="1" t="s">
        <v>95</v>
      </c>
      <c r="H30" s="2">
        <v>45609</v>
      </c>
    </row>
    <row r="31" spans="1:8" x14ac:dyDescent="0.25">
      <c r="A31">
        <v>10117</v>
      </c>
      <c r="B31" s="1" t="s">
        <v>249</v>
      </c>
      <c r="C31" s="1" t="s">
        <v>201</v>
      </c>
      <c r="D31" s="1" t="s">
        <v>249</v>
      </c>
      <c r="E31" s="1" t="s">
        <v>250</v>
      </c>
      <c r="F31" s="2">
        <v>45579.54583333333</v>
      </c>
      <c r="G31" s="1" t="s">
        <v>95</v>
      </c>
      <c r="H31" s="2">
        <v>45582</v>
      </c>
    </row>
    <row r="32" spans="1:8" x14ac:dyDescent="0.25">
      <c r="A32">
        <v>10153</v>
      </c>
      <c r="B32" s="1" t="s">
        <v>243</v>
      </c>
      <c r="C32" s="1" t="s">
        <v>109</v>
      </c>
      <c r="D32" s="1" t="s">
        <v>127</v>
      </c>
      <c r="E32" s="1" t="s">
        <v>194</v>
      </c>
      <c r="F32" s="2">
        <v>45597.524305555555</v>
      </c>
      <c r="G32" s="1" t="s">
        <v>95</v>
      </c>
      <c r="H32" s="2">
        <v>45607</v>
      </c>
    </row>
    <row r="33" spans="1:8" x14ac:dyDescent="0.25">
      <c r="A33">
        <v>10177</v>
      </c>
      <c r="B33" s="1" t="s">
        <v>158</v>
      </c>
      <c r="C33" s="1" t="s">
        <v>201</v>
      </c>
      <c r="D33" s="1" t="s">
        <v>101</v>
      </c>
      <c r="E33" s="1" t="s">
        <v>77</v>
      </c>
      <c r="F33" s="2">
        <v>45615.6</v>
      </c>
      <c r="G33" s="1" t="s">
        <v>95</v>
      </c>
      <c r="H33" s="2">
        <v>45616</v>
      </c>
    </row>
    <row r="34" spans="1:8" x14ac:dyDescent="0.25">
      <c r="A34">
        <v>10178</v>
      </c>
      <c r="B34" s="1" t="s">
        <v>158</v>
      </c>
      <c r="C34" s="1" t="s">
        <v>201</v>
      </c>
      <c r="D34" s="1" t="s">
        <v>101</v>
      </c>
      <c r="E34" s="1" t="s">
        <v>77</v>
      </c>
      <c r="F34" s="2">
        <v>45615.602083333331</v>
      </c>
      <c r="G34" s="1" t="s">
        <v>95</v>
      </c>
      <c r="H34" s="2">
        <v>45616</v>
      </c>
    </row>
    <row r="35" spans="1:8" x14ac:dyDescent="0.25">
      <c r="A35">
        <v>10147</v>
      </c>
      <c r="B35" s="1" t="s">
        <v>192</v>
      </c>
      <c r="C35" s="1" t="s">
        <v>109</v>
      </c>
      <c r="D35" s="1" t="s">
        <v>193</v>
      </c>
      <c r="E35" s="1" t="s">
        <v>77</v>
      </c>
      <c r="F35" s="2">
        <v>45596.54583333333</v>
      </c>
      <c r="G35" s="1" t="s">
        <v>95</v>
      </c>
      <c r="H35" s="2">
        <v>45602</v>
      </c>
    </row>
    <row r="36" spans="1:8" x14ac:dyDescent="0.25">
      <c r="A36">
        <v>10165</v>
      </c>
      <c r="B36" s="1" t="s">
        <v>192</v>
      </c>
      <c r="C36" s="1" t="s">
        <v>109</v>
      </c>
      <c r="D36" s="1" t="s">
        <v>193</v>
      </c>
      <c r="E36" s="1" t="s">
        <v>253</v>
      </c>
      <c r="F36" s="2">
        <v>45608.602083333331</v>
      </c>
      <c r="G36" s="1" t="s">
        <v>95</v>
      </c>
      <c r="H36" s="2">
        <v>45615</v>
      </c>
    </row>
    <row r="37" spans="1:8" x14ac:dyDescent="0.25">
      <c r="A37">
        <v>10144</v>
      </c>
      <c r="B37" s="1" t="s">
        <v>192</v>
      </c>
      <c r="C37" s="1" t="s">
        <v>109</v>
      </c>
      <c r="D37" s="1" t="s">
        <v>193</v>
      </c>
      <c r="E37" s="1" t="s">
        <v>77</v>
      </c>
      <c r="F37" s="2">
        <v>45596.537499999999</v>
      </c>
      <c r="G37" s="1" t="s">
        <v>95</v>
      </c>
      <c r="H37" s="2">
        <v>45602</v>
      </c>
    </row>
    <row r="38" spans="1:8" x14ac:dyDescent="0.25">
      <c r="A38">
        <v>10090</v>
      </c>
      <c r="B38" s="1" t="s">
        <v>295</v>
      </c>
      <c r="C38" s="1" t="s">
        <v>50</v>
      </c>
      <c r="D38" s="1" t="s">
        <v>48</v>
      </c>
      <c r="E38" s="1" t="s">
        <v>77</v>
      </c>
      <c r="F38" s="2">
        <v>45567.620833333334</v>
      </c>
      <c r="G38" s="1" t="s">
        <v>95</v>
      </c>
      <c r="H38" s="2">
        <v>45568</v>
      </c>
    </row>
    <row r="39" spans="1:8" x14ac:dyDescent="0.25">
      <c r="A39">
        <v>20006</v>
      </c>
      <c r="B39" s="1" t="s">
        <v>300</v>
      </c>
      <c r="C39" s="1" t="s">
        <v>109</v>
      </c>
      <c r="D39" s="1" t="s">
        <v>300</v>
      </c>
      <c r="E39" s="1" t="s">
        <v>77</v>
      </c>
      <c r="F39" s="2">
        <v>45636.536111111112</v>
      </c>
      <c r="G39" s="1" t="s">
        <v>95</v>
      </c>
      <c r="H39" s="2">
        <v>45639</v>
      </c>
    </row>
    <row r="40" spans="1:8" x14ac:dyDescent="0.25">
      <c r="A40">
        <v>10114</v>
      </c>
      <c r="B40" s="1" t="s">
        <v>243</v>
      </c>
      <c r="C40" s="1" t="s">
        <v>50</v>
      </c>
      <c r="D40" s="1" t="s">
        <v>127</v>
      </c>
      <c r="E40" s="1" t="s">
        <v>350</v>
      </c>
      <c r="F40" s="2">
        <v>45576.455555555556</v>
      </c>
      <c r="G40" s="1" t="s">
        <v>95</v>
      </c>
      <c r="H40" s="2">
        <v>45600</v>
      </c>
    </row>
    <row r="41" spans="1:8" x14ac:dyDescent="0.25">
      <c r="A41">
        <v>10143</v>
      </c>
      <c r="B41" s="1" t="s">
        <v>391</v>
      </c>
      <c r="C41" s="1" t="s">
        <v>50</v>
      </c>
      <c r="D41" s="1" t="s">
        <v>391</v>
      </c>
      <c r="E41" s="1" t="s">
        <v>392</v>
      </c>
      <c r="F41" s="2">
        <v>45595.662499999999</v>
      </c>
      <c r="G41" s="1" t="s">
        <v>95</v>
      </c>
      <c r="H41" s="2">
        <v>45596</v>
      </c>
    </row>
    <row r="42" spans="1:8" x14ac:dyDescent="0.25">
      <c r="A42">
        <v>10057</v>
      </c>
      <c r="B42" s="1" t="s">
        <v>450</v>
      </c>
      <c r="C42" s="1" t="s">
        <v>374</v>
      </c>
      <c r="D42" s="1" t="s">
        <v>450</v>
      </c>
      <c r="E42" s="1" t="s">
        <v>392</v>
      </c>
      <c r="F42" s="2">
        <v>45551.60833333333</v>
      </c>
      <c r="G42" s="1" t="s">
        <v>95</v>
      </c>
      <c r="H42" s="2">
        <v>45552</v>
      </c>
    </row>
    <row r="43" spans="1:8" x14ac:dyDescent="0.25">
      <c r="A43">
        <v>10094</v>
      </c>
      <c r="B43" s="1" t="s">
        <v>455</v>
      </c>
      <c r="C43" s="1" t="s">
        <v>109</v>
      </c>
      <c r="D43" s="1" t="s">
        <v>455</v>
      </c>
      <c r="E43" s="1" t="s">
        <v>253</v>
      </c>
      <c r="F43" s="2">
        <v>45569.59375</v>
      </c>
      <c r="G43" s="1" t="s">
        <v>95</v>
      </c>
      <c r="H43" s="2">
        <v>45574</v>
      </c>
    </row>
    <row r="44" spans="1:8" x14ac:dyDescent="0.25">
      <c r="A44">
        <v>10158</v>
      </c>
      <c r="B44" s="1" t="s">
        <v>172</v>
      </c>
      <c r="C44" s="1" t="s">
        <v>109</v>
      </c>
      <c r="D44" s="1" t="s">
        <v>172</v>
      </c>
      <c r="E44" s="1" t="s">
        <v>77</v>
      </c>
      <c r="F44" s="2">
        <v>45601.53125</v>
      </c>
      <c r="G44" s="1" t="s">
        <v>95</v>
      </c>
      <c r="H44" s="2">
        <v>45610</v>
      </c>
    </row>
    <row r="45" spans="1:8" x14ac:dyDescent="0.25">
      <c r="A45">
        <v>10159</v>
      </c>
      <c r="B45" s="1" t="s">
        <v>172</v>
      </c>
      <c r="C45" s="1" t="s">
        <v>109</v>
      </c>
      <c r="D45" s="1" t="s">
        <v>172</v>
      </c>
      <c r="E45" s="1" t="s">
        <v>77</v>
      </c>
      <c r="F45" s="2">
        <v>45601.532638888886</v>
      </c>
      <c r="G45" s="1" t="s">
        <v>95</v>
      </c>
      <c r="H45" s="2">
        <v>45609</v>
      </c>
    </row>
    <row r="46" spans="1:8" x14ac:dyDescent="0.25">
      <c r="A46">
        <v>10167</v>
      </c>
      <c r="B46" s="1" t="s">
        <v>328</v>
      </c>
      <c r="C46" s="1" t="s">
        <v>50</v>
      </c>
      <c r="D46" s="1" t="s">
        <v>328</v>
      </c>
      <c r="E46" s="1" t="s">
        <v>77</v>
      </c>
      <c r="F46" s="2">
        <v>45610.615277777775</v>
      </c>
      <c r="G46" s="1" t="s">
        <v>95</v>
      </c>
      <c r="H46" s="2">
        <v>45615</v>
      </c>
    </row>
    <row r="47" spans="1:8" x14ac:dyDescent="0.25">
      <c r="A47">
        <v>10168</v>
      </c>
      <c r="B47" s="1" t="s">
        <v>479</v>
      </c>
      <c r="C47" s="1" t="s">
        <v>109</v>
      </c>
      <c r="D47" s="1" t="s">
        <v>479</v>
      </c>
      <c r="E47" s="1" t="s">
        <v>77</v>
      </c>
      <c r="F47" s="2">
        <v>45611.667361111111</v>
      </c>
      <c r="G47" s="1" t="s">
        <v>95</v>
      </c>
      <c r="H47" s="2">
        <v>45615</v>
      </c>
    </row>
    <row r="48" spans="1:8" x14ac:dyDescent="0.25">
      <c r="A48">
        <v>10056</v>
      </c>
      <c r="B48" s="1" t="s">
        <v>450</v>
      </c>
      <c r="C48" s="1" t="s">
        <v>374</v>
      </c>
      <c r="D48" s="1" t="s">
        <v>48</v>
      </c>
      <c r="E48" s="1" t="s">
        <v>244</v>
      </c>
      <c r="F48" s="2">
        <v>45551.607638888891</v>
      </c>
      <c r="G48" s="1" t="s">
        <v>95</v>
      </c>
      <c r="H48" s="2">
        <v>45552</v>
      </c>
    </row>
    <row r="49" spans="1:8" x14ac:dyDescent="0.25">
      <c r="A49">
        <v>10054</v>
      </c>
      <c r="B49" s="1" t="s">
        <v>450</v>
      </c>
      <c r="C49" s="1" t="s">
        <v>374</v>
      </c>
      <c r="D49" s="1" t="s">
        <v>48</v>
      </c>
      <c r="E49" s="1" t="s">
        <v>244</v>
      </c>
      <c r="F49" s="2">
        <v>45551.604861111111</v>
      </c>
      <c r="G49" s="1" t="s">
        <v>95</v>
      </c>
      <c r="H49" s="2">
        <v>45552</v>
      </c>
    </row>
    <row r="50" spans="1:8" x14ac:dyDescent="0.25">
      <c r="A50">
        <v>10018</v>
      </c>
      <c r="B50" s="1" t="s">
        <v>489</v>
      </c>
      <c r="C50" s="1" t="s">
        <v>109</v>
      </c>
      <c r="D50" s="1" t="s">
        <v>48</v>
      </c>
      <c r="E50" s="1" t="s">
        <v>244</v>
      </c>
      <c r="F50" s="2">
        <v>45519.570833333331</v>
      </c>
      <c r="G50" s="1" t="s">
        <v>95</v>
      </c>
      <c r="H50" s="2">
        <v>45534</v>
      </c>
    </row>
    <row r="51" spans="1:8" x14ac:dyDescent="0.25">
      <c r="A51">
        <v>10163</v>
      </c>
      <c r="B51" s="1" t="s">
        <v>228</v>
      </c>
      <c r="C51" s="1" t="s">
        <v>50</v>
      </c>
      <c r="D51" s="1" t="s">
        <v>228</v>
      </c>
      <c r="E51" s="1" t="s">
        <v>77</v>
      </c>
      <c r="F51" s="2">
        <v>45607.707638888889</v>
      </c>
      <c r="G51" s="1" t="s">
        <v>95</v>
      </c>
      <c r="H51" s="2">
        <v>45614</v>
      </c>
    </row>
    <row r="52" spans="1:8" x14ac:dyDescent="0.25">
      <c r="A52">
        <v>10113</v>
      </c>
      <c r="B52" s="1" t="s">
        <v>364</v>
      </c>
      <c r="C52" s="1" t="s">
        <v>50</v>
      </c>
      <c r="D52" s="1" t="s">
        <v>48</v>
      </c>
      <c r="E52" s="1" t="s">
        <v>77</v>
      </c>
      <c r="F52" s="2">
        <v>45575.519444444442</v>
      </c>
      <c r="G52" s="1" t="s">
        <v>95</v>
      </c>
      <c r="H52" s="2">
        <v>45618</v>
      </c>
    </row>
    <row r="53" spans="1:8" x14ac:dyDescent="0.25">
      <c r="A53">
        <v>10086</v>
      </c>
      <c r="B53" s="1" t="s">
        <v>544</v>
      </c>
      <c r="C53" s="1" t="s">
        <v>50</v>
      </c>
      <c r="D53" s="1" t="s">
        <v>48</v>
      </c>
      <c r="E53" s="1" t="s">
        <v>77</v>
      </c>
      <c r="F53" s="2">
        <v>45567.522916666669</v>
      </c>
      <c r="G53" s="1" t="s">
        <v>55</v>
      </c>
      <c r="H53" s="2">
        <v>45587</v>
      </c>
    </row>
    <row r="54" spans="1:8" x14ac:dyDescent="0.25">
      <c r="A54">
        <v>10085</v>
      </c>
      <c r="B54" s="1" t="s">
        <v>544</v>
      </c>
      <c r="C54" s="1" t="s">
        <v>50</v>
      </c>
      <c r="D54" s="1" t="s">
        <v>48</v>
      </c>
      <c r="E54" s="1" t="s">
        <v>77</v>
      </c>
      <c r="F54" s="2">
        <v>45567.518055555556</v>
      </c>
      <c r="G54" s="1" t="s">
        <v>55</v>
      </c>
      <c r="H54" s="2">
        <v>45587</v>
      </c>
    </row>
    <row r="55" spans="1:8" x14ac:dyDescent="0.25">
      <c r="A55">
        <v>10073</v>
      </c>
      <c r="B55" s="1" t="s">
        <v>549</v>
      </c>
      <c r="C55" s="1" t="s">
        <v>222</v>
      </c>
      <c r="D55" s="1" t="s">
        <v>48</v>
      </c>
      <c r="E55" s="1" t="s">
        <v>77</v>
      </c>
      <c r="F55" s="2">
        <v>45562.503472222219</v>
      </c>
      <c r="G55" s="1" t="s">
        <v>55</v>
      </c>
      <c r="H55" s="2"/>
    </row>
    <row r="57" spans="1:8" x14ac:dyDescent="0.25">
      <c r="F57" t="s">
        <v>557</v>
      </c>
      <c r="G57">
        <f>COUNTIF(IN_HOUSE[Make], "AE Techron")</f>
        <v>12</v>
      </c>
    </row>
    <row r="58" spans="1:8" x14ac:dyDescent="0.25">
      <c r="F58" t="s">
        <v>558</v>
      </c>
      <c r="G58">
        <f>COUNTIF(IN_HOUSE[Make], "Crown/JBL")</f>
        <v>42</v>
      </c>
    </row>
    <row r="59" spans="1:8" x14ac:dyDescent="0.25">
      <c r="F59" t="s">
        <v>559</v>
      </c>
      <c r="G59">
        <f>COUNTIF(IN_HOUSE[Make], "Halliburton")</f>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06A06-6684-4845-8AA9-2BB9F0F13535}">
  <dimension ref="A1:H43"/>
  <sheetViews>
    <sheetView workbookViewId="0">
      <selection activeCell="G41" sqref="G41"/>
    </sheetView>
  </sheetViews>
  <sheetFormatPr defaultRowHeight="15" x14ac:dyDescent="0.25"/>
  <cols>
    <col min="1" max="1" width="11.140625" bestFit="1" customWidth="1"/>
    <col min="2" max="2" width="25.7109375" bestFit="1" customWidth="1"/>
    <col min="3" max="3" width="19.140625" bestFit="1" customWidth="1"/>
    <col min="4" max="4" width="16.85546875" bestFit="1" customWidth="1"/>
    <col min="5" max="5" width="26.85546875" bestFit="1" customWidth="1"/>
    <col min="6" max="6" width="15.85546875" bestFit="1" customWidth="1"/>
    <col min="7" max="7" width="10.85546875" bestFit="1" customWidth="1"/>
    <col min="8" max="8" width="15.7109375" bestFit="1" customWidth="1"/>
  </cols>
  <sheetData>
    <row r="1" spans="1:8" x14ac:dyDescent="0.25">
      <c r="A1" t="s">
        <v>0</v>
      </c>
      <c r="B1" t="s">
        <v>7</v>
      </c>
      <c r="C1" t="s">
        <v>8</v>
      </c>
      <c r="D1" t="s">
        <v>10</v>
      </c>
      <c r="E1" t="s">
        <v>12</v>
      </c>
      <c r="F1" t="s">
        <v>11</v>
      </c>
      <c r="G1" t="s">
        <v>15</v>
      </c>
      <c r="H1" t="s">
        <v>16</v>
      </c>
    </row>
    <row r="2" spans="1:8" x14ac:dyDescent="0.25">
      <c r="A2">
        <v>20010</v>
      </c>
      <c r="B2" s="1" t="s">
        <v>75</v>
      </c>
      <c r="C2" s="1" t="s">
        <v>50</v>
      </c>
      <c r="D2" s="1" t="s">
        <v>76</v>
      </c>
      <c r="E2" s="1" t="s">
        <v>77</v>
      </c>
      <c r="F2" s="2">
        <v>45638.495138888888</v>
      </c>
      <c r="G2" s="1" t="s">
        <v>55</v>
      </c>
      <c r="H2" s="2">
        <v>45664</v>
      </c>
    </row>
    <row r="3" spans="1:8" x14ac:dyDescent="0.25">
      <c r="A3">
        <v>20011</v>
      </c>
      <c r="B3" s="1" t="s">
        <v>75</v>
      </c>
      <c r="C3" s="1" t="s">
        <v>50</v>
      </c>
      <c r="D3" s="1" t="s">
        <v>76</v>
      </c>
      <c r="E3" s="1" t="s">
        <v>77</v>
      </c>
      <c r="F3" s="2">
        <v>45638.501388888886</v>
      </c>
      <c r="G3" s="1" t="s">
        <v>55</v>
      </c>
      <c r="H3" s="2">
        <v>45664</v>
      </c>
    </row>
    <row r="4" spans="1:8" x14ac:dyDescent="0.25">
      <c r="A4">
        <v>20012</v>
      </c>
      <c r="B4" s="1" t="s">
        <v>94</v>
      </c>
      <c r="C4" s="1" t="s">
        <v>50</v>
      </c>
      <c r="D4" s="1" t="s">
        <v>94</v>
      </c>
      <c r="E4" s="1" t="s">
        <v>77</v>
      </c>
      <c r="F4" s="2">
        <v>45643.481944444444</v>
      </c>
      <c r="G4" s="1" t="s">
        <v>95</v>
      </c>
      <c r="H4" s="2">
        <v>45659</v>
      </c>
    </row>
    <row r="5" spans="1:8" x14ac:dyDescent="0.25">
      <c r="A5">
        <v>20018</v>
      </c>
      <c r="B5" s="1" t="s">
        <v>101</v>
      </c>
      <c r="C5" s="1" t="s">
        <v>102</v>
      </c>
      <c r="D5" s="1" t="s">
        <v>101</v>
      </c>
      <c r="E5" s="1" t="s">
        <v>77</v>
      </c>
      <c r="F5" s="2">
        <v>45645.600694444445</v>
      </c>
      <c r="G5" s="1" t="s">
        <v>95</v>
      </c>
      <c r="H5" s="2">
        <v>45659</v>
      </c>
    </row>
    <row r="6" spans="1:8" x14ac:dyDescent="0.25">
      <c r="A6">
        <v>10174</v>
      </c>
      <c r="B6" s="1" t="s">
        <v>108</v>
      </c>
      <c r="C6" s="1" t="s">
        <v>109</v>
      </c>
      <c r="D6" s="1" t="s">
        <v>110</v>
      </c>
      <c r="E6" s="1" t="s">
        <v>77</v>
      </c>
      <c r="F6" s="2">
        <v>45614.67083333333</v>
      </c>
      <c r="G6" s="1" t="s">
        <v>55</v>
      </c>
      <c r="H6" s="2">
        <v>45665</v>
      </c>
    </row>
    <row r="7" spans="1:8" x14ac:dyDescent="0.25">
      <c r="A7">
        <v>10173</v>
      </c>
      <c r="B7" s="1" t="s">
        <v>108</v>
      </c>
      <c r="C7" s="1" t="s">
        <v>109</v>
      </c>
      <c r="D7" s="1" t="s">
        <v>110</v>
      </c>
      <c r="E7" s="1" t="s">
        <v>77</v>
      </c>
      <c r="F7" s="2">
        <v>45614.669444444444</v>
      </c>
      <c r="G7" s="1" t="s">
        <v>55</v>
      </c>
      <c r="H7" s="2">
        <v>45665</v>
      </c>
    </row>
    <row r="8" spans="1:8" x14ac:dyDescent="0.25">
      <c r="A8">
        <v>10172</v>
      </c>
      <c r="B8" s="1" t="s">
        <v>108</v>
      </c>
      <c r="C8" s="1" t="s">
        <v>109</v>
      </c>
      <c r="D8" s="1" t="s">
        <v>110</v>
      </c>
      <c r="E8" s="1" t="s">
        <v>77</v>
      </c>
      <c r="F8" s="2">
        <v>45614.668749999997</v>
      </c>
      <c r="G8" s="1" t="s">
        <v>55</v>
      </c>
      <c r="H8" s="2">
        <v>45665</v>
      </c>
    </row>
    <row r="9" spans="1:8" x14ac:dyDescent="0.25">
      <c r="A9">
        <v>10175</v>
      </c>
      <c r="B9" s="1" t="s">
        <v>108</v>
      </c>
      <c r="C9" s="1" t="s">
        <v>109</v>
      </c>
      <c r="D9" s="1" t="s">
        <v>110</v>
      </c>
      <c r="E9" s="1" t="s">
        <v>77</v>
      </c>
      <c r="F9" s="2">
        <v>45614.67291666667</v>
      </c>
      <c r="G9" s="1" t="s">
        <v>55</v>
      </c>
      <c r="H9" s="2">
        <v>45665</v>
      </c>
    </row>
    <row r="10" spans="1:8" x14ac:dyDescent="0.25">
      <c r="A10">
        <v>10171</v>
      </c>
      <c r="B10" s="1" t="s">
        <v>108</v>
      </c>
      <c r="C10" s="1" t="s">
        <v>109</v>
      </c>
      <c r="D10" s="1" t="s">
        <v>110</v>
      </c>
      <c r="E10" s="1" t="s">
        <v>77</v>
      </c>
      <c r="F10" s="2">
        <v>45614.666666666664</v>
      </c>
      <c r="G10" s="1" t="s">
        <v>55</v>
      </c>
      <c r="H10" s="2">
        <v>45665</v>
      </c>
    </row>
    <row r="11" spans="1:8" x14ac:dyDescent="0.25">
      <c r="A11">
        <v>20019</v>
      </c>
      <c r="B11" s="1" t="s">
        <v>127</v>
      </c>
      <c r="C11" s="1" t="s">
        <v>50</v>
      </c>
      <c r="D11" s="1" t="s">
        <v>127</v>
      </c>
      <c r="E11" s="1" t="s">
        <v>77</v>
      </c>
      <c r="F11" s="2">
        <v>45656.511111111111</v>
      </c>
      <c r="G11" s="1" t="s">
        <v>95</v>
      </c>
      <c r="H11" s="2">
        <v>45664</v>
      </c>
    </row>
    <row r="12" spans="1:8" x14ac:dyDescent="0.25">
      <c r="A12">
        <v>20014</v>
      </c>
      <c r="B12" s="1" t="s">
        <v>94</v>
      </c>
      <c r="C12" s="1" t="s">
        <v>50</v>
      </c>
      <c r="D12" s="1" t="s">
        <v>94</v>
      </c>
      <c r="E12" s="1" t="s">
        <v>77</v>
      </c>
      <c r="F12" s="2">
        <v>45644.490277777775</v>
      </c>
      <c r="G12" s="1" t="s">
        <v>95</v>
      </c>
      <c r="H12" s="2">
        <v>45665</v>
      </c>
    </row>
    <row r="13" spans="1:8" x14ac:dyDescent="0.25">
      <c r="A13">
        <v>20000</v>
      </c>
      <c r="B13" s="1" t="s">
        <v>139</v>
      </c>
      <c r="C13" s="1" t="s">
        <v>50</v>
      </c>
      <c r="D13" s="1" t="s">
        <v>140</v>
      </c>
      <c r="E13" s="1" t="s">
        <v>77</v>
      </c>
      <c r="F13" s="2">
        <v>45631.594444444447</v>
      </c>
      <c r="G13" s="1" t="s">
        <v>95</v>
      </c>
      <c r="H13" s="2">
        <v>45632</v>
      </c>
    </row>
    <row r="14" spans="1:8" x14ac:dyDescent="0.25">
      <c r="A14">
        <v>20001</v>
      </c>
      <c r="B14" s="1" t="s">
        <v>144</v>
      </c>
      <c r="C14" s="1" t="s">
        <v>50</v>
      </c>
      <c r="D14" s="1" t="s">
        <v>140</v>
      </c>
      <c r="E14" s="1" t="s">
        <v>77</v>
      </c>
      <c r="F14" s="2">
        <v>45631.613888888889</v>
      </c>
      <c r="G14" s="1" t="s">
        <v>95</v>
      </c>
      <c r="H14" s="2">
        <v>45632</v>
      </c>
    </row>
    <row r="15" spans="1:8" x14ac:dyDescent="0.25">
      <c r="A15">
        <v>10176</v>
      </c>
      <c r="B15" s="1" t="s">
        <v>151</v>
      </c>
      <c r="C15" s="1" t="s">
        <v>109</v>
      </c>
      <c r="D15" s="1" t="s">
        <v>152</v>
      </c>
      <c r="E15" s="1" t="s">
        <v>77</v>
      </c>
      <c r="F15" s="2">
        <v>45615.486111111109</v>
      </c>
      <c r="G15" s="1" t="s">
        <v>95</v>
      </c>
      <c r="H15" s="2">
        <v>45632</v>
      </c>
    </row>
    <row r="16" spans="1:8" x14ac:dyDescent="0.25">
      <c r="A16">
        <v>20008</v>
      </c>
      <c r="B16" s="1" t="s">
        <v>158</v>
      </c>
      <c r="C16" s="1" t="s">
        <v>50</v>
      </c>
      <c r="D16" s="1" t="s">
        <v>101</v>
      </c>
      <c r="E16" s="1" t="s">
        <v>77</v>
      </c>
      <c r="F16" s="2">
        <v>45637.552777777775</v>
      </c>
      <c r="G16" s="1" t="s">
        <v>95</v>
      </c>
      <c r="H16" s="2">
        <v>45638</v>
      </c>
    </row>
    <row r="17" spans="1:8" x14ac:dyDescent="0.25">
      <c r="A17">
        <v>10170</v>
      </c>
      <c r="B17" s="1" t="s">
        <v>166</v>
      </c>
      <c r="C17" s="1" t="s">
        <v>50</v>
      </c>
      <c r="D17" s="1" t="s">
        <v>166</v>
      </c>
      <c r="E17" s="1" t="s">
        <v>77</v>
      </c>
      <c r="F17" s="2">
        <v>45614.565972222219</v>
      </c>
      <c r="G17" s="1" t="s">
        <v>95</v>
      </c>
      <c r="H17" s="2">
        <v>45642</v>
      </c>
    </row>
    <row r="18" spans="1:8" x14ac:dyDescent="0.25">
      <c r="A18">
        <v>10141</v>
      </c>
      <c r="B18" s="1" t="s">
        <v>179</v>
      </c>
      <c r="C18" s="1" t="s">
        <v>109</v>
      </c>
      <c r="D18" s="1" t="s">
        <v>179</v>
      </c>
      <c r="E18" s="1" t="s">
        <v>77</v>
      </c>
      <c r="F18" s="2">
        <v>45595.563888888886</v>
      </c>
      <c r="G18" s="1" t="s">
        <v>95</v>
      </c>
      <c r="H18" s="2">
        <v>45597</v>
      </c>
    </row>
    <row r="19" spans="1:8" x14ac:dyDescent="0.25">
      <c r="A19">
        <v>10140</v>
      </c>
      <c r="B19" s="1" t="s">
        <v>179</v>
      </c>
      <c r="C19" s="1" t="s">
        <v>109</v>
      </c>
      <c r="D19" s="1" t="s">
        <v>181</v>
      </c>
      <c r="E19" s="1" t="s">
        <v>77</v>
      </c>
      <c r="F19" s="2">
        <v>45595.552777777775</v>
      </c>
      <c r="G19" s="1" t="s">
        <v>95</v>
      </c>
      <c r="H19" s="2">
        <v>45597</v>
      </c>
    </row>
    <row r="20" spans="1:8" x14ac:dyDescent="0.25">
      <c r="A20">
        <v>10139</v>
      </c>
      <c r="B20" s="1" t="s">
        <v>183</v>
      </c>
      <c r="C20" s="1" t="s">
        <v>109</v>
      </c>
      <c r="D20" s="1" t="s">
        <v>181</v>
      </c>
      <c r="E20" s="1" t="s">
        <v>77</v>
      </c>
      <c r="F20" s="2">
        <v>45595.55</v>
      </c>
      <c r="G20" s="1" t="s">
        <v>95</v>
      </c>
      <c r="H20" s="2">
        <v>45597</v>
      </c>
    </row>
    <row r="21" spans="1:8" x14ac:dyDescent="0.25">
      <c r="A21">
        <v>10157</v>
      </c>
      <c r="B21" s="1" t="s">
        <v>172</v>
      </c>
      <c r="C21" s="1" t="s">
        <v>109</v>
      </c>
      <c r="D21" s="1" t="s">
        <v>173</v>
      </c>
      <c r="E21" s="1" t="s">
        <v>77</v>
      </c>
      <c r="F21" s="2">
        <v>45601.519444444442</v>
      </c>
      <c r="G21" s="1" t="s">
        <v>95</v>
      </c>
      <c r="H21" s="2">
        <v>45610</v>
      </c>
    </row>
    <row r="22" spans="1:8" x14ac:dyDescent="0.25">
      <c r="A22">
        <v>10152</v>
      </c>
      <c r="B22" s="1" t="s">
        <v>243</v>
      </c>
      <c r="C22" s="1" t="s">
        <v>109</v>
      </c>
      <c r="D22" s="1" t="s">
        <v>127</v>
      </c>
      <c r="E22" s="1" t="s">
        <v>77</v>
      </c>
      <c r="F22" s="2">
        <v>45597.523611111108</v>
      </c>
      <c r="G22" s="1" t="s">
        <v>95</v>
      </c>
      <c r="H22" s="2">
        <v>45604</v>
      </c>
    </row>
    <row r="23" spans="1:8" x14ac:dyDescent="0.25">
      <c r="A23">
        <v>10151</v>
      </c>
      <c r="B23" s="1" t="s">
        <v>243</v>
      </c>
      <c r="C23" s="1" t="s">
        <v>109</v>
      </c>
      <c r="D23" s="1" t="s">
        <v>127</v>
      </c>
      <c r="E23" s="1" t="s">
        <v>77</v>
      </c>
      <c r="F23" s="2">
        <v>45597.522916666669</v>
      </c>
      <c r="G23" s="1" t="s">
        <v>95</v>
      </c>
      <c r="H23" s="2">
        <v>45607</v>
      </c>
    </row>
    <row r="24" spans="1:8" x14ac:dyDescent="0.25">
      <c r="A24">
        <v>10150</v>
      </c>
      <c r="B24" s="1" t="s">
        <v>243</v>
      </c>
      <c r="C24" s="1" t="s">
        <v>109</v>
      </c>
      <c r="D24" s="1" t="s">
        <v>127</v>
      </c>
      <c r="E24" s="1" t="s">
        <v>77</v>
      </c>
      <c r="F24" s="2">
        <v>45597.521527777775</v>
      </c>
      <c r="G24" s="1" t="s">
        <v>95</v>
      </c>
      <c r="H24" s="2">
        <v>45604</v>
      </c>
    </row>
    <row r="25" spans="1:8" x14ac:dyDescent="0.25">
      <c r="A25">
        <v>10177</v>
      </c>
      <c r="B25" s="1" t="s">
        <v>158</v>
      </c>
      <c r="C25" s="1" t="s">
        <v>201</v>
      </c>
      <c r="D25" s="1" t="s">
        <v>101</v>
      </c>
      <c r="E25" s="1" t="s">
        <v>77</v>
      </c>
      <c r="F25" s="2">
        <v>45615.6</v>
      </c>
      <c r="G25" s="1" t="s">
        <v>95</v>
      </c>
      <c r="H25" s="2">
        <v>45616</v>
      </c>
    </row>
    <row r="26" spans="1:8" x14ac:dyDescent="0.25">
      <c r="A26">
        <v>10178</v>
      </c>
      <c r="B26" s="1" t="s">
        <v>158</v>
      </c>
      <c r="C26" s="1" t="s">
        <v>201</v>
      </c>
      <c r="D26" s="1" t="s">
        <v>101</v>
      </c>
      <c r="E26" s="1" t="s">
        <v>77</v>
      </c>
      <c r="F26" s="2">
        <v>45615.602083333331</v>
      </c>
      <c r="G26" s="1" t="s">
        <v>95</v>
      </c>
      <c r="H26" s="2">
        <v>45616</v>
      </c>
    </row>
    <row r="27" spans="1:8" x14ac:dyDescent="0.25">
      <c r="A27">
        <v>10147</v>
      </c>
      <c r="B27" s="1" t="s">
        <v>192</v>
      </c>
      <c r="C27" s="1" t="s">
        <v>109</v>
      </c>
      <c r="D27" s="1" t="s">
        <v>193</v>
      </c>
      <c r="E27" s="1" t="s">
        <v>77</v>
      </c>
      <c r="F27" s="2">
        <v>45596.54583333333</v>
      </c>
      <c r="G27" s="1" t="s">
        <v>95</v>
      </c>
      <c r="H27" s="2">
        <v>45602</v>
      </c>
    </row>
    <row r="28" spans="1:8" x14ac:dyDescent="0.25">
      <c r="A28">
        <v>10144</v>
      </c>
      <c r="B28" s="1" t="s">
        <v>192</v>
      </c>
      <c r="C28" s="1" t="s">
        <v>109</v>
      </c>
      <c r="D28" s="1" t="s">
        <v>193</v>
      </c>
      <c r="E28" s="1" t="s">
        <v>77</v>
      </c>
      <c r="F28" s="2">
        <v>45596.537499999999</v>
      </c>
      <c r="G28" s="1" t="s">
        <v>95</v>
      </c>
      <c r="H28" s="2">
        <v>45602</v>
      </c>
    </row>
    <row r="29" spans="1:8" x14ac:dyDescent="0.25">
      <c r="A29">
        <v>10090</v>
      </c>
      <c r="B29" s="1" t="s">
        <v>295</v>
      </c>
      <c r="C29" s="1" t="s">
        <v>50</v>
      </c>
      <c r="D29" s="1" t="s">
        <v>48</v>
      </c>
      <c r="E29" s="1" t="s">
        <v>77</v>
      </c>
      <c r="F29" s="2">
        <v>45567.620833333334</v>
      </c>
      <c r="G29" s="1" t="s">
        <v>95</v>
      </c>
      <c r="H29" s="2">
        <v>45568</v>
      </c>
    </row>
    <row r="30" spans="1:8" x14ac:dyDescent="0.25">
      <c r="A30">
        <v>20006</v>
      </c>
      <c r="B30" s="1" t="s">
        <v>300</v>
      </c>
      <c r="C30" s="1" t="s">
        <v>109</v>
      </c>
      <c r="D30" s="1" t="s">
        <v>300</v>
      </c>
      <c r="E30" s="1" t="s">
        <v>77</v>
      </c>
      <c r="F30" s="2">
        <v>45636.536111111112</v>
      </c>
      <c r="G30" s="1" t="s">
        <v>95</v>
      </c>
      <c r="H30" s="2">
        <v>45639</v>
      </c>
    </row>
    <row r="31" spans="1:8" x14ac:dyDescent="0.25">
      <c r="A31">
        <v>10158</v>
      </c>
      <c r="B31" s="1" t="s">
        <v>172</v>
      </c>
      <c r="C31" s="1" t="s">
        <v>109</v>
      </c>
      <c r="D31" s="1" t="s">
        <v>172</v>
      </c>
      <c r="E31" s="1" t="s">
        <v>77</v>
      </c>
      <c r="F31" s="2">
        <v>45601.53125</v>
      </c>
      <c r="G31" s="1" t="s">
        <v>95</v>
      </c>
      <c r="H31" s="2">
        <v>45610</v>
      </c>
    </row>
    <row r="32" spans="1:8" x14ac:dyDescent="0.25">
      <c r="A32">
        <v>10159</v>
      </c>
      <c r="B32" s="1" t="s">
        <v>172</v>
      </c>
      <c r="C32" s="1" t="s">
        <v>109</v>
      </c>
      <c r="D32" s="1" t="s">
        <v>172</v>
      </c>
      <c r="E32" s="1" t="s">
        <v>77</v>
      </c>
      <c r="F32" s="2">
        <v>45601.532638888886</v>
      </c>
      <c r="G32" s="1" t="s">
        <v>95</v>
      </c>
      <c r="H32" s="2">
        <v>45609</v>
      </c>
    </row>
    <row r="33" spans="1:8" x14ac:dyDescent="0.25">
      <c r="A33">
        <v>10167</v>
      </c>
      <c r="B33" s="1" t="s">
        <v>328</v>
      </c>
      <c r="C33" s="1" t="s">
        <v>50</v>
      </c>
      <c r="D33" s="1" t="s">
        <v>328</v>
      </c>
      <c r="E33" s="1" t="s">
        <v>77</v>
      </c>
      <c r="F33" s="2">
        <v>45610.615277777775</v>
      </c>
      <c r="G33" s="1" t="s">
        <v>95</v>
      </c>
      <c r="H33" s="2">
        <v>45615</v>
      </c>
    </row>
    <row r="34" spans="1:8" x14ac:dyDescent="0.25">
      <c r="A34">
        <v>10168</v>
      </c>
      <c r="B34" s="1" t="s">
        <v>479</v>
      </c>
      <c r="C34" s="1" t="s">
        <v>109</v>
      </c>
      <c r="D34" s="1" t="s">
        <v>479</v>
      </c>
      <c r="E34" s="1" t="s">
        <v>77</v>
      </c>
      <c r="F34" s="2">
        <v>45611.667361111111</v>
      </c>
      <c r="G34" s="1" t="s">
        <v>95</v>
      </c>
      <c r="H34" s="2">
        <v>45615</v>
      </c>
    </row>
    <row r="35" spans="1:8" x14ac:dyDescent="0.25">
      <c r="A35">
        <v>10163</v>
      </c>
      <c r="B35" s="1" t="s">
        <v>228</v>
      </c>
      <c r="C35" s="1" t="s">
        <v>50</v>
      </c>
      <c r="D35" s="1" t="s">
        <v>228</v>
      </c>
      <c r="E35" s="1" t="s">
        <v>77</v>
      </c>
      <c r="F35" s="2">
        <v>45607.707638888889</v>
      </c>
      <c r="G35" s="1" t="s">
        <v>95</v>
      </c>
      <c r="H35" s="2">
        <v>45614</v>
      </c>
    </row>
    <row r="36" spans="1:8" x14ac:dyDescent="0.25">
      <c r="A36">
        <v>10113</v>
      </c>
      <c r="B36" s="1" t="s">
        <v>364</v>
      </c>
      <c r="C36" s="1" t="s">
        <v>50</v>
      </c>
      <c r="D36" s="1" t="s">
        <v>48</v>
      </c>
      <c r="E36" s="1" t="s">
        <v>77</v>
      </c>
      <c r="F36" s="2">
        <v>45575.519444444442</v>
      </c>
      <c r="G36" s="1" t="s">
        <v>95</v>
      </c>
      <c r="H36" s="2">
        <v>45618</v>
      </c>
    </row>
    <row r="37" spans="1:8" x14ac:dyDescent="0.25">
      <c r="A37">
        <v>10086</v>
      </c>
      <c r="B37" s="1" t="s">
        <v>544</v>
      </c>
      <c r="C37" s="1" t="s">
        <v>50</v>
      </c>
      <c r="D37" s="1" t="s">
        <v>48</v>
      </c>
      <c r="E37" s="1" t="s">
        <v>77</v>
      </c>
      <c r="F37" s="2">
        <v>45567.522916666669</v>
      </c>
      <c r="G37" s="1" t="s">
        <v>55</v>
      </c>
      <c r="H37" s="2">
        <v>45587</v>
      </c>
    </row>
    <row r="38" spans="1:8" x14ac:dyDescent="0.25">
      <c r="A38">
        <v>10085</v>
      </c>
      <c r="B38" s="1" t="s">
        <v>544</v>
      </c>
      <c r="C38" s="1" t="s">
        <v>50</v>
      </c>
      <c r="D38" s="1" t="s">
        <v>48</v>
      </c>
      <c r="E38" s="1" t="s">
        <v>77</v>
      </c>
      <c r="F38" s="2">
        <v>45567.518055555556</v>
      </c>
      <c r="G38" s="1" t="s">
        <v>55</v>
      </c>
      <c r="H38" s="2">
        <v>45587</v>
      </c>
    </row>
    <row r="39" spans="1:8" x14ac:dyDescent="0.25">
      <c r="A39">
        <v>10073</v>
      </c>
      <c r="B39" s="1" t="s">
        <v>549</v>
      </c>
      <c r="C39" s="1" t="s">
        <v>222</v>
      </c>
      <c r="D39" s="1" t="s">
        <v>48</v>
      </c>
      <c r="E39" s="1" t="s">
        <v>77</v>
      </c>
      <c r="F39" s="2">
        <v>45562.503472222219</v>
      </c>
      <c r="G39" s="1" t="s">
        <v>55</v>
      </c>
      <c r="H39" s="2"/>
    </row>
    <row r="41" spans="1:8" x14ac:dyDescent="0.25">
      <c r="F41" t="s">
        <v>557</v>
      </c>
      <c r="G41">
        <f>COUNTIF(WAITING_FOR_ASSIGN[Make], "AE Techron")</f>
        <v>10</v>
      </c>
    </row>
    <row r="42" spans="1:8" x14ac:dyDescent="0.25">
      <c r="F42" t="s">
        <v>558</v>
      </c>
      <c r="G42">
        <f>COUNTIF(WAITING_FOR_ASSIGN[Make], "Crown/JBL")</f>
        <v>28</v>
      </c>
    </row>
    <row r="43" spans="1:8" x14ac:dyDescent="0.25">
      <c r="F43" t="s">
        <v>559</v>
      </c>
      <c r="G43">
        <f>COUNTIF(WAITING_FOR_ASSIGN[Make], "Halliburton")</f>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224E4-0002-40D8-9A6E-9015963C3D34}">
  <dimension ref="A1:H164"/>
  <sheetViews>
    <sheetView topLeftCell="A124" workbookViewId="0">
      <selection activeCell="E154" sqref="E154"/>
    </sheetView>
  </sheetViews>
  <sheetFormatPr defaultRowHeight="15" x14ac:dyDescent="0.25"/>
  <cols>
    <col min="1" max="1" width="11.140625" bestFit="1" customWidth="1"/>
    <col min="2" max="2" width="42.42578125" bestFit="1" customWidth="1"/>
    <col min="3" max="3" width="19.7109375" bestFit="1" customWidth="1"/>
    <col min="4" max="4" width="22.85546875" bestFit="1" customWidth="1"/>
    <col min="5" max="5" width="35.5703125" bestFit="1" customWidth="1"/>
    <col min="6" max="6" width="15.85546875" bestFit="1" customWidth="1"/>
    <col min="7" max="7" width="10.85546875" bestFit="1" customWidth="1"/>
    <col min="8" max="8" width="15.7109375" bestFit="1" customWidth="1"/>
    <col min="9" max="9" width="15.28515625" customWidth="1"/>
  </cols>
  <sheetData>
    <row r="1" spans="1:8" x14ac:dyDescent="0.25">
      <c r="A1" t="s">
        <v>0</v>
      </c>
      <c r="B1" t="s">
        <v>7</v>
      </c>
      <c r="C1" t="s">
        <v>8</v>
      </c>
      <c r="D1" t="s">
        <v>10</v>
      </c>
      <c r="E1" t="s">
        <v>12</v>
      </c>
      <c r="F1" t="s">
        <v>11</v>
      </c>
      <c r="G1" t="s">
        <v>15</v>
      </c>
      <c r="H1" t="s">
        <v>16</v>
      </c>
    </row>
    <row r="2" spans="1:8" x14ac:dyDescent="0.25">
      <c r="A2">
        <v>20002</v>
      </c>
      <c r="B2" s="1" t="s">
        <v>49</v>
      </c>
      <c r="C2" s="1" t="s">
        <v>556</v>
      </c>
      <c r="D2" s="1" t="s">
        <v>51</v>
      </c>
      <c r="E2" s="1" t="s">
        <v>52</v>
      </c>
      <c r="F2" s="2">
        <v>45631.629861111112</v>
      </c>
      <c r="G2" s="1" t="s">
        <v>55</v>
      </c>
      <c r="H2" s="2">
        <v>45637</v>
      </c>
    </row>
    <row r="3" spans="1:8" x14ac:dyDescent="0.25">
      <c r="A3">
        <v>20016</v>
      </c>
      <c r="B3" s="1" t="s">
        <v>64</v>
      </c>
      <c r="C3" s="1" t="s">
        <v>65</v>
      </c>
      <c r="D3" s="1" t="s">
        <v>66</v>
      </c>
      <c r="E3" s="1" t="s">
        <v>52</v>
      </c>
      <c r="F3" s="2">
        <v>45644.520833333336</v>
      </c>
      <c r="G3" s="1" t="s">
        <v>55</v>
      </c>
      <c r="H3" s="2">
        <v>45660</v>
      </c>
    </row>
    <row r="4" spans="1:8" x14ac:dyDescent="0.25">
      <c r="A4">
        <v>20010</v>
      </c>
      <c r="B4" s="1" t="s">
        <v>75</v>
      </c>
      <c r="C4" s="1" t="s">
        <v>556</v>
      </c>
      <c r="D4" s="1" t="s">
        <v>76</v>
      </c>
      <c r="E4" s="1" t="s">
        <v>77</v>
      </c>
      <c r="F4" s="2">
        <v>45638.495138888888</v>
      </c>
      <c r="G4" s="1" t="s">
        <v>55</v>
      </c>
      <c r="H4" s="2">
        <v>45664</v>
      </c>
    </row>
    <row r="5" spans="1:8" x14ac:dyDescent="0.25">
      <c r="A5">
        <v>20011</v>
      </c>
      <c r="B5" s="1" t="s">
        <v>75</v>
      </c>
      <c r="C5" s="1" t="s">
        <v>556</v>
      </c>
      <c r="D5" s="1" t="s">
        <v>76</v>
      </c>
      <c r="E5" s="1" t="s">
        <v>77</v>
      </c>
      <c r="F5" s="2">
        <v>45638.501388888886</v>
      </c>
      <c r="G5" s="1" t="s">
        <v>55</v>
      </c>
      <c r="H5" s="2">
        <v>45664</v>
      </c>
    </row>
    <row r="6" spans="1:8" x14ac:dyDescent="0.25">
      <c r="A6">
        <v>10182</v>
      </c>
      <c r="B6" s="1" t="s">
        <v>88</v>
      </c>
      <c r="C6" s="1" t="s">
        <v>556</v>
      </c>
      <c r="D6" s="1" t="s">
        <v>88</v>
      </c>
      <c r="E6" s="1" t="s">
        <v>89</v>
      </c>
      <c r="F6" s="2">
        <v>45628.502083333333</v>
      </c>
      <c r="G6" s="1" t="s">
        <v>48</v>
      </c>
      <c r="H6" s="2">
        <v>45659</v>
      </c>
    </row>
    <row r="7" spans="1:8" x14ac:dyDescent="0.25">
      <c r="A7">
        <v>20012</v>
      </c>
      <c r="B7" s="1" t="s">
        <v>94</v>
      </c>
      <c r="C7" s="1" t="s">
        <v>556</v>
      </c>
      <c r="D7" s="1" t="s">
        <v>94</v>
      </c>
      <c r="E7" s="1" t="s">
        <v>77</v>
      </c>
      <c r="F7" s="2">
        <v>45643.481944444444</v>
      </c>
      <c r="G7" s="1" t="s">
        <v>95</v>
      </c>
      <c r="H7" s="2">
        <v>45659</v>
      </c>
    </row>
    <row r="8" spans="1:8" x14ac:dyDescent="0.25">
      <c r="A8">
        <v>20018</v>
      </c>
      <c r="B8" s="1" t="s">
        <v>101</v>
      </c>
      <c r="C8" s="1" t="s">
        <v>102</v>
      </c>
      <c r="D8" s="1" t="s">
        <v>101</v>
      </c>
      <c r="E8" s="1" t="s">
        <v>77</v>
      </c>
      <c r="F8" s="2">
        <v>45645.600694444445</v>
      </c>
      <c r="G8" s="1" t="s">
        <v>95</v>
      </c>
      <c r="H8" s="2">
        <v>45659</v>
      </c>
    </row>
    <row r="9" spans="1:8" x14ac:dyDescent="0.25">
      <c r="A9">
        <v>10174</v>
      </c>
      <c r="B9" s="1" t="s">
        <v>108</v>
      </c>
      <c r="C9" s="1" t="s">
        <v>109</v>
      </c>
      <c r="D9" s="1" t="s">
        <v>110</v>
      </c>
      <c r="E9" s="1" t="s">
        <v>77</v>
      </c>
      <c r="F9" s="2">
        <v>45614.67083333333</v>
      </c>
      <c r="G9" s="1" t="s">
        <v>48</v>
      </c>
      <c r="H9" s="2">
        <v>45665</v>
      </c>
    </row>
    <row r="10" spans="1:8" x14ac:dyDescent="0.25">
      <c r="A10">
        <v>10173</v>
      </c>
      <c r="B10" s="1" t="s">
        <v>108</v>
      </c>
      <c r="C10" s="1" t="s">
        <v>109</v>
      </c>
      <c r="D10" s="1" t="s">
        <v>110</v>
      </c>
      <c r="E10" s="1" t="s">
        <v>77</v>
      </c>
      <c r="F10" s="2">
        <v>45614.669444444444</v>
      </c>
      <c r="G10" s="1" t="s">
        <v>48</v>
      </c>
      <c r="H10" s="2">
        <v>45665</v>
      </c>
    </row>
    <row r="11" spans="1:8" x14ac:dyDescent="0.25">
      <c r="A11">
        <v>10172</v>
      </c>
      <c r="B11" s="1" t="s">
        <v>108</v>
      </c>
      <c r="C11" s="1" t="s">
        <v>109</v>
      </c>
      <c r="D11" s="1" t="s">
        <v>110</v>
      </c>
      <c r="E11" s="1" t="s">
        <v>77</v>
      </c>
      <c r="F11" s="2">
        <v>45614.668749999997</v>
      </c>
      <c r="G11" s="1" t="s">
        <v>48</v>
      </c>
      <c r="H11" s="2">
        <v>45665</v>
      </c>
    </row>
    <row r="12" spans="1:8" x14ac:dyDescent="0.25">
      <c r="A12">
        <v>10175</v>
      </c>
      <c r="B12" s="1" t="s">
        <v>108</v>
      </c>
      <c r="C12" s="1" t="s">
        <v>109</v>
      </c>
      <c r="D12" s="1" t="s">
        <v>110</v>
      </c>
      <c r="E12" s="1" t="s">
        <v>77</v>
      </c>
      <c r="F12" s="2">
        <v>45614.67291666667</v>
      </c>
      <c r="G12" s="1" t="s">
        <v>48</v>
      </c>
      <c r="H12" s="2">
        <v>45665</v>
      </c>
    </row>
    <row r="13" spans="1:8" x14ac:dyDescent="0.25">
      <c r="A13">
        <v>10171</v>
      </c>
      <c r="B13" s="1" t="s">
        <v>108</v>
      </c>
      <c r="C13" s="1" t="s">
        <v>109</v>
      </c>
      <c r="D13" s="1" t="s">
        <v>110</v>
      </c>
      <c r="E13" s="1" t="s">
        <v>77</v>
      </c>
      <c r="F13" s="2">
        <v>45614.666666666664</v>
      </c>
      <c r="G13" s="1" t="s">
        <v>55</v>
      </c>
      <c r="H13" s="2">
        <v>45665</v>
      </c>
    </row>
    <row r="14" spans="1:8" x14ac:dyDescent="0.25">
      <c r="A14">
        <v>20019</v>
      </c>
      <c r="B14" s="1" t="s">
        <v>127</v>
      </c>
      <c r="C14" s="1" t="s">
        <v>556</v>
      </c>
      <c r="D14" s="1" t="s">
        <v>127</v>
      </c>
      <c r="E14" s="1" t="s">
        <v>77</v>
      </c>
      <c r="F14" s="2">
        <v>45656.511111111111</v>
      </c>
      <c r="G14" s="1" t="s">
        <v>95</v>
      </c>
      <c r="H14" s="2">
        <v>45664</v>
      </c>
    </row>
    <row r="15" spans="1:8" x14ac:dyDescent="0.25">
      <c r="A15">
        <v>20014</v>
      </c>
      <c r="B15" s="1" t="s">
        <v>94</v>
      </c>
      <c r="C15" s="1" t="s">
        <v>556</v>
      </c>
      <c r="D15" s="1" t="s">
        <v>94</v>
      </c>
      <c r="E15" s="1" t="s">
        <v>77</v>
      </c>
      <c r="F15" s="2">
        <v>45644.490277777775</v>
      </c>
      <c r="G15" s="1" t="s">
        <v>95</v>
      </c>
      <c r="H15" s="2">
        <v>45665</v>
      </c>
    </row>
    <row r="16" spans="1:8" x14ac:dyDescent="0.25">
      <c r="A16">
        <v>20000</v>
      </c>
      <c r="B16" s="1" t="s">
        <v>139</v>
      </c>
      <c r="C16" s="1" t="s">
        <v>556</v>
      </c>
      <c r="D16" s="1" t="s">
        <v>140</v>
      </c>
      <c r="E16" s="1" t="s">
        <v>77</v>
      </c>
      <c r="F16" s="2">
        <v>45631.594444444447</v>
      </c>
      <c r="G16" s="1" t="s">
        <v>95</v>
      </c>
      <c r="H16" s="2">
        <v>45632</v>
      </c>
    </row>
    <row r="17" spans="1:8" x14ac:dyDescent="0.25">
      <c r="A17">
        <v>20001</v>
      </c>
      <c r="B17" s="1" t="s">
        <v>139</v>
      </c>
      <c r="C17" s="1" t="s">
        <v>556</v>
      </c>
      <c r="D17" s="1" t="s">
        <v>140</v>
      </c>
      <c r="E17" s="1" t="s">
        <v>77</v>
      </c>
      <c r="F17" s="2">
        <v>45631.613888888889</v>
      </c>
      <c r="G17" s="1" t="s">
        <v>95</v>
      </c>
      <c r="H17" s="2">
        <v>45632</v>
      </c>
    </row>
    <row r="18" spans="1:8" x14ac:dyDescent="0.25">
      <c r="A18">
        <v>10176</v>
      </c>
      <c r="B18" s="1" t="s">
        <v>151</v>
      </c>
      <c r="C18" s="1" t="s">
        <v>109</v>
      </c>
      <c r="D18" s="1" t="s">
        <v>152</v>
      </c>
      <c r="E18" s="1" t="s">
        <v>77</v>
      </c>
      <c r="F18" s="2">
        <v>45615.486111111109</v>
      </c>
      <c r="G18" s="1" t="s">
        <v>48</v>
      </c>
      <c r="H18" s="2">
        <v>45632</v>
      </c>
    </row>
    <row r="19" spans="1:8" x14ac:dyDescent="0.25">
      <c r="A19">
        <v>20008</v>
      </c>
      <c r="B19" s="1" t="s">
        <v>101</v>
      </c>
      <c r="C19" s="1" t="s">
        <v>556</v>
      </c>
      <c r="D19" s="1" t="s">
        <v>101</v>
      </c>
      <c r="E19" s="1" t="s">
        <v>77</v>
      </c>
      <c r="F19" s="2">
        <v>45637.552777777775</v>
      </c>
      <c r="G19" s="1" t="s">
        <v>95</v>
      </c>
      <c r="H19" s="2">
        <v>45638</v>
      </c>
    </row>
    <row r="20" spans="1:8" x14ac:dyDescent="0.25">
      <c r="A20">
        <v>10170</v>
      </c>
      <c r="B20" s="1" t="s">
        <v>166</v>
      </c>
      <c r="C20" s="1" t="s">
        <v>556</v>
      </c>
      <c r="D20" s="1" t="s">
        <v>166</v>
      </c>
      <c r="E20" s="1" t="s">
        <v>77</v>
      </c>
      <c r="F20" s="2">
        <v>45614.565972222219</v>
      </c>
      <c r="G20" s="1" t="s">
        <v>48</v>
      </c>
      <c r="H20" s="2">
        <v>45642</v>
      </c>
    </row>
    <row r="21" spans="1:8" x14ac:dyDescent="0.25">
      <c r="A21">
        <v>10161</v>
      </c>
      <c r="B21" s="1" t="s">
        <v>172</v>
      </c>
      <c r="C21" s="1" t="s">
        <v>556</v>
      </c>
      <c r="D21" s="1" t="s">
        <v>173</v>
      </c>
      <c r="E21" s="1" t="s">
        <v>174</v>
      </c>
      <c r="F21" s="2">
        <v>45602.512499999997</v>
      </c>
      <c r="G21" s="1" t="s">
        <v>48</v>
      </c>
      <c r="H21" s="2">
        <v>45607</v>
      </c>
    </row>
    <row r="22" spans="1:8" x14ac:dyDescent="0.25">
      <c r="A22">
        <v>10141</v>
      </c>
      <c r="B22" s="1" t="s">
        <v>179</v>
      </c>
      <c r="C22" s="1" t="s">
        <v>109</v>
      </c>
      <c r="D22" s="1" t="s">
        <v>179</v>
      </c>
      <c r="E22" s="1" t="s">
        <v>77</v>
      </c>
      <c r="F22" s="2">
        <v>45595.563888888886</v>
      </c>
      <c r="G22" s="1" t="s">
        <v>48</v>
      </c>
      <c r="H22" s="2">
        <v>45597</v>
      </c>
    </row>
    <row r="23" spans="1:8" x14ac:dyDescent="0.25">
      <c r="A23">
        <v>10140</v>
      </c>
      <c r="B23" s="1" t="s">
        <v>179</v>
      </c>
      <c r="C23" s="1" t="s">
        <v>109</v>
      </c>
      <c r="D23" s="1" t="s">
        <v>181</v>
      </c>
      <c r="E23" s="1" t="s">
        <v>77</v>
      </c>
      <c r="F23" s="2">
        <v>45595.552777777775</v>
      </c>
      <c r="G23" s="1" t="s">
        <v>95</v>
      </c>
      <c r="H23" s="2">
        <v>45597</v>
      </c>
    </row>
    <row r="24" spans="1:8" x14ac:dyDescent="0.25">
      <c r="A24">
        <v>10139</v>
      </c>
      <c r="B24" s="1" t="s">
        <v>179</v>
      </c>
      <c r="C24" s="1" t="s">
        <v>109</v>
      </c>
      <c r="D24" s="1" t="s">
        <v>181</v>
      </c>
      <c r="E24" s="1" t="s">
        <v>77</v>
      </c>
      <c r="F24" s="2">
        <v>45595.55</v>
      </c>
      <c r="G24" s="1" t="s">
        <v>48</v>
      </c>
      <c r="H24" s="2">
        <v>45597</v>
      </c>
    </row>
    <row r="25" spans="1:8" x14ac:dyDescent="0.25">
      <c r="A25">
        <v>10157</v>
      </c>
      <c r="B25" s="1" t="s">
        <v>172</v>
      </c>
      <c r="C25" s="1" t="s">
        <v>109</v>
      </c>
      <c r="D25" s="1" t="s">
        <v>173</v>
      </c>
      <c r="E25" s="1" t="s">
        <v>77</v>
      </c>
      <c r="F25" s="2">
        <v>45601.519444444442</v>
      </c>
      <c r="G25" s="1" t="s">
        <v>48</v>
      </c>
      <c r="H25" s="2">
        <v>45610</v>
      </c>
    </row>
    <row r="26" spans="1:8" x14ac:dyDescent="0.25">
      <c r="A26">
        <v>10148</v>
      </c>
      <c r="B26" s="1" t="s">
        <v>192</v>
      </c>
      <c r="C26" s="1" t="s">
        <v>109</v>
      </c>
      <c r="D26" s="1" t="s">
        <v>193</v>
      </c>
      <c r="E26" s="1" t="s">
        <v>194</v>
      </c>
      <c r="F26" s="2">
        <v>45596.552083333336</v>
      </c>
      <c r="G26" s="1" t="s">
        <v>48</v>
      </c>
      <c r="H26" s="2">
        <v>45602</v>
      </c>
    </row>
    <row r="27" spans="1:8" x14ac:dyDescent="0.25">
      <c r="A27">
        <v>10145</v>
      </c>
      <c r="B27" s="1" t="s">
        <v>192</v>
      </c>
      <c r="C27" s="1" t="s">
        <v>109</v>
      </c>
      <c r="D27" s="1" t="s">
        <v>193</v>
      </c>
      <c r="E27" s="1" t="s">
        <v>194</v>
      </c>
      <c r="F27" s="2">
        <v>45596.539583333331</v>
      </c>
      <c r="G27" s="1" t="s">
        <v>48</v>
      </c>
      <c r="H27" s="2">
        <v>45602</v>
      </c>
    </row>
    <row r="28" spans="1:8" x14ac:dyDescent="0.25">
      <c r="A28">
        <v>10123</v>
      </c>
      <c r="B28" s="1" t="s">
        <v>200</v>
      </c>
      <c r="C28" s="1" t="s">
        <v>201</v>
      </c>
      <c r="D28" s="1" t="s">
        <v>48</v>
      </c>
      <c r="E28" s="1" t="s">
        <v>89</v>
      </c>
      <c r="F28" s="2">
        <v>45582.588888888888</v>
      </c>
      <c r="G28" s="1" t="s">
        <v>48</v>
      </c>
      <c r="H28" s="2">
        <v>45589</v>
      </c>
    </row>
    <row r="29" spans="1:8" x14ac:dyDescent="0.25">
      <c r="A29">
        <v>9957</v>
      </c>
      <c r="B29" s="1" t="s">
        <v>203</v>
      </c>
      <c r="C29" s="1" t="s">
        <v>201</v>
      </c>
      <c r="D29" s="1" t="s">
        <v>48</v>
      </c>
      <c r="E29" s="1" t="s">
        <v>89</v>
      </c>
      <c r="F29" s="2">
        <v>45483.556944444441</v>
      </c>
      <c r="G29" s="1" t="s">
        <v>48</v>
      </c>
      <c r="H29" s="2">
        <v>45489</v>
      </c>
    </row>
    <row r="30" spans="1:8" x14ac:dyDescent="0.25">
      <c r="A30">
        <v>20021</v>
      </c>
      <c r="B30" s="1" t="s">
        <v>140</v>
      </c>
      <c r="C30" s="1" t="s">
        <v>102</v>
      </c>
      <c r="D30" s="1" t="s">
        <v>140</v>
      </c>
      <c r="E30" s="1" t="s">
        <v>89</v>
      </c>
      <c r="F30" s="2">
        <v>45656.520138888889</v>
      </c>
      <c r="G30" s="1" t="s">
        <v>95</v>
      </c>
      <c r="H30" s="2">
        <v>45660</v>
      </c>
    </row>
    <row r="31" spans="1:8" x14ac:dyDescent="0.25">
      <c r="A31">
        <v>20024</v>
      </c>
      <c r="B31" s="1" t="s">
        <v>203</v>
      </c>
      <c r="C31" s="1" t="s">
        <v>556</v>
      </c>
      <c r="D31" s="1" t="s">
        <v>203</v>
      </c>
      <c r="E31" s="1" t="s">
        <v>89</v>
      </c>
      <c r="F31" s="2">
        <v>45663.692361111112</v>
      </c>
      <c r="G31" s="1" t="s">
        <v>95</v>
      </c>
      <c r="H31" s="2"/>
    </row>
    <row r="32" spans="1:8" x14ac:dyDescent="0.25">
      <c r="A32">
        <v>10146</v>
      </c>
      <c r="B32" s="1" t="s">
        <v>192</v>
      </c>
      <c r="C32" s="1" t="s">
        <v>109</v>
      </c>
      <c r="D32" s="1" t="s">
        <v>193</v>
      </c>
      <c r="E32" s="1" t="s">
        <v>194</v>
      </c>
      <c r="F32" s="2">
        <v>45596.544444444444</v>
      </c>
      <c r="G32" s="1" t="s">
        <v>48</v>
      </c>
      <c r="H32" s="2">
        <v>45602</v>
      </c>
    </row>
    <row r="33" spans="1:8" x14ac:dyDescent="0.25">
      <c r="A33">
        <v>20022</v>
      </c>
      <c r="B33" s="1" t="s">
        <v>211</v>
      </c>
      <c r="C33" s="1" t="s">
        <v>556</v>
      </c>
      <c r="D33" s="1" t="s">
        <v>211</v>
      </c>
      <c r="E33" s="1" t="s">
        <v>89</v>
      </c>
      <c r="F33" s="2">
        <v>45663.662499999999</v>
      </c>
      <c r="G33" s="1" t="s">
        <v>95</v>
      </c>
      <c r="H33" s="2"/>
    </row>
    <row r="34" spans="1:8" x14ac:dyDescent="0.25">
      <c r="A34">
        <v>20023</v>
      </c>
      <c r="B34" s="1" t="s">
        <v>217</v>
      </c>
      <c r="C34" s="1" t="s">
        <v>109</v>
      </c>
      <c r="D34" s="1" t="s">
        <v>217</v>
      </c>
      <c r="E34" s="1" t="s">
        <v>89</v>
      </c>
      <c r="F34" s="2">
        <v>45663.665277777778</v>
      </c>
      <c r="G34" s="1" t="s">
        <v>95</v>
      </c>
      <c r="H34" s="2"/>
    </row>
    <row r="35" spans="1:8" x14ac:dyDescent="0.25">
      <c r="A35">
        <v>10128</v>
      </c>
      <c r="B35" s="1" t="s">
        <v>221</v>
      </c>
      <c r="C35" s="1" t="s">
        <v>222</v>
      </c>
      <c r="D35" s="1" t="s">
        <v>223</v>
      </c>
      <c r="E35" s="1" t="s">
        <v>224</v>
      </c>
      <c r="F35" s="2">
        <v>45588.4</v>
      </c>
      <c r="G35" s="1" t="s">
        <v>48</v>
      </c>
      <c r="H35" s="2">
        <v>45594</v>
      </c>
    </row>
    <row r="36" spans="1:8" x14ac:dyDescent="0.25">
      <c r="A36">
        <v>10154</v>
      </c>
      <c r="B36" s="1" t="s">
        <v>108</v>
      </c>
      <c r="C36" s="1" t="s">
        <v>556</v>
      </c>
      <c r="D36" s="1" t="s">
        <v>110</v>
      </c>
      <c r="E36" s="1" t="s">
        <v>224</v>
      </c>
      <c r="F36" s="2">
        <v>45601.512499999997</v>
      </c>
      <c r="G36" s="1" t="s">
        <v>48</v>
      </c>
      <c r="H36" s="2">
        <v>45603</v>
      </c>
    </row>
    <row r="37" spans="1:8" x14ac:dyDescent="0.25">
      <c r="A37">
        <v>10155</v>
      </c>
      <c r="B37" s="1" t="s">
        <v>108</v>
      </c>
      <c r="C37" s="1" t="s">
        <v>556</v>
      </c>
      <c r="D37" s="1" t="s">
        <v>110</v>
      </c>
      <c r="E37" s="1" t="s">
        <v>224</v>
      </c>
      <c r="F37" s="2">
        <v>45601.51458333333</v>
      </c>
      <c r="G37" s="1" t="s">
        <v>48</v>
      </c>
      <c r="H37" s="2">
        <v>45603</v>
      </c>
    </row>
    <row r="38" spans="1:8" x14ac:dyDescent="0.25">
      <c r="A38">
        <v>20020</v>
      </c>
      <c r="B38" s="1" t="s">
        <v>228</v>
      </c>
      <c r="C38" s="1" t="s">
        <v>109</v>
      </c>
      <c r="D38" s="1" t="s">
        <v>228</v>
      </c>
      <c r="E38" s="1" t="s">
        <v>89</v>
      </c>
      <c r="F38" s="2">
        <v>45656.513194444444</v>
      </c>
      <c r="G38" s="1" t="s">
        <v>95</v>
      </c>
      <c r="H38" s="2"/>
    </row>
    <row r="39" spans="1:8" x14ac:dyDescent="0.25">
      <c r="A39">
        <v>10149</v>
      </c>
      <c r="B39" s="1" t="s">
        <v>234</v>
      </c>
      <c r="C39" s="1" t="s">
        <v>556</v>
      </c>
      <c r="D39" s="1" t="s">
        <v>235</v>
      </c>
      <c r="E39" s="1" t="s">
        <v>236</v>
      </c>
      <c r="F39" s="2">
        <v>45596.561805555553</v>
      </c>
      <c r="G39" s="1" t="s">
        <v>95</v>
      </c>
      <c r="H39" s="2">
        <v>45602</v>
      </c>
    </row>
    <row r="40" spans="1:8" x14ac:dyDescent="0.25">
      <c r="A40">
        <v>10152</v>
      </c>
      <c r="B40" s="1" t="s">
        <v>243</v>
      </c>
      <c r="C40" s="1" t="s">
        <v>109</v>
      </c>
      <c r="D40" s="1" t="s">
        <v>127</v>
      </c>
      <c r="E40" s="1" t="s">
        <v>77</v>
      </c>
      <c r="F40" s="2">
        <v>45597.523611111108</v>
      </c>
      <c r="G40" s="1" t="s">
        <v>48</v>
      </c>
      <c r="H40" s="2">
        <v>45604</v>
      </c>
    </row>
    <row r="41" spans="1:8" x14ac:dyDescent="0.25">
      <c r="A41">
        <v>10151</v>
      </c>
      <c r="B41" s="1" t="s">
        <v>243</v>
      </c>
      <c r="C41" s="1" t="s">
        <v>109</v>
      </c>
      <c r="D41" s="1" t="s">
        <v>127</v>
      </c>
      <c r="E41" s="1" t="s">
        <v>77</v>
      </c>
      <c r="F41" s="2">
        <v>45597.522916666669</v>
      </c>
      <c r="G41" s="1" t="s">
        <v>48</v>
      </c>
      <c r="H41" s="2">
        <v>45607</v>
      </c>
    </row>
    <row r="42" spans="1:8" x14ac:dyDescent="0.25">
      <c r="A42">
        <v>10150</v>
      </c>
      <c r="B42" s="1" t="s">
        <v>243</v>
      </c>
      <c r="C42" s="1" t="s">
        <v>109</v>
      </c>
      <c r="D42" s="1" t="s">
        <v>127</v>
      </c>
      <c r="E42" s="1" t="s">
        <v>77</v>
      </c>
      <c r="F42" s="2">
        <v>45597.521527777775</v>
      </c>
      <c r="G42" s="1" t="s">
        <v>48</v>
      </c>
      <c r="H42" s="2">
        <v>45604</v>
      </c>
    </row>
    <row r="43" spans="1:8" x14ac:dyDescent="0.25">
      <c r="A43">
        <v>10156</v>
      </c>
      <c r="B43" s="1" t="s">
        <v>172</v>
      </c>
      <c r="C43" s="1" t="s">
        <v>109</v>
      </c>
      <c r="D43" s="1" t="s">
        <v>173</v>
      </c>
      <c r="E43" s="1" t="s">
        <v>244</v>
      </c>
      <c r="F43" s="2">
        <v>45601.515972222223</v>
      </c>
      <c r="G43" s="1" t="s">
        <v>48</v>
      </c>
      <c r="H43" s="2">
        <v>45609</v>
      </c>
    </row>
    <row r="44" spans="1:8" x14ac:dyDescent="0.25">
      <c r="A44">
        <v>10117</v>
      </c>
      <c r="B44" s="1" t="s">
        <v>249</v>
      </c>
      <c r="C44" s="1" t="s">
        <v>201</v>
      </c>
      <c r="D44" s="1" t="s">
        <v>249</v>
      </c>
      <c r="E44" s="1" t="s">
        <v>250</v>
      </c>
      <c r="F44" s="2">
        <v>45579.54583333333</v>
      </c>
      <c r="G44" s="1" t="s">
        <v>95</v>
      </c>
      <c r="H44" s="2">
        <v>45582</v>
      </c>
    </row>
    <row r="45" spans="1:8" x14ac:dyDescent="0.25">
      <c r="A45">
        <v>10153</v>
      </c>
      <c r="B45" s="1" t="s">
        <v>243</v>
      </c>
      <c r="C45" s="1" t="s">
        <v>109</v>
      </c>
      <c r="D45" s="1" t="s">
        <v>127</v>
      </c>
      <c r="E45" s="1" t="s">
        <v>194</v>
      </c>
      <c r="F45" s="2">
        <v>45597.524305555555</v>
      </c>
      <c r="G45" s="1" t="s">
        <v>48</v>
      </c>
      <c r="H45" s="2">
        <v>45607</v>
      </c>
    </row>
    <row r="46" spans="1:8" x14ac:dyDescent="0.25">
      <c r="A46">
        <v>10177</v>
      </c>
      <c r="B46" s="1" t="s">
        <v>101</v>
      </c>
      <c r="C46" s="1" t="s">
        <v>201</v>
      </c>
      <c r="D46" s="1" t="s">
        <v>101</v>
      </c>
      <c r="E46" s="1" t="s">
        <v>77</v>
      </c>
      <c r="F46" s="2">
        <v>45615.6</v>
      </c>
      <c r="G46" s="1" t="s">
        <v>48</v>
      </c>
      <c r="H46" s="2">
        <v>45616</v>
      </c>
    </row>
    <row r="47" spans="1:8" x14ac:dyDescent="0.25">
      <c r="A47">
        <v>10178</v>
      </c>
      <c r="B47" s="1" t="s">
        <v>101</v>
      </c>
      <c r="C47" s="1" t="s">
        <v>201</v>
      </c>
      <c r="D47" s="1" t="s">
        <v>101</v>
      </c>
      <c r="E47" s="1" t="s">
        <v>77</v>
      </c>
      <c r="F47" s="2">
        <v>45615.602083333331</v>
      </c>
      <c r="G47" s="1" t="s">
        <v>48</v>
      </c>
      <c r="H47" s="2">
        <v>45616</v>
      </c>
    </row>
    <row r="48" spans="1:8" x14ac:dyDescent="0.25">
      <c r="A48">
        <v>10147</v>
      </c>
      <c r="B48" s="1" t="s">
        <v>192</v>
      </c>
      <c r="C48" s="1" t="s">
        <v>109</v>
      </c>
      <c r="D48" s="1" t="s">
        <v>193</v>
      </c>
      <c r="E48" s="1" t="s">
        <v>77</v>
      </c>
      <c r="F48" s="2">
        <v>45596.54583333333</v>
      </c>
      <c r="G48" s="1" t="s">
        <v>95</v>
      </c>
      <c r="H48" s="2">
        <v>45602</v>
      </c>
    </row>
    <row r="49" spans="1:8" x14ac:dyDescent="0.25">
      <c r="A49">
        <v>10165</v>
      </c>
      <c r="B49" s="1" t="s">
        <v>192</v>
      </c>
      <c r="C49" s="1" t="s">
        <v>109</v>
      </c>
      <c r="D49" s="1" t="s">
        <v>193</v>
      </c>
      <c r="E49" s="1" t="s">
        <v>253</v>
      </c>
      <c r="F49" s="2">
        <v>45608.602083333331</v>
      </c>
      <c r="G49" s="1" t="s">
        <v>48</v>
      </c>
      <c r="H49" s="2">
        <v>45615</v>
      </c>
    </row>
    <row r="50" spans="1:8" x14ac:dyDescent="0.25">
      <c r="A50">
        <v>10144</v>
      </c>
      <c r="B50" s="1" t="s">
        <v>192</v>
      </c>
      <c r="C50" s="1" t="s">
        <v>109</v>
      </c>
      <c r="D50" s="1" t="s">
        <v>193</v>
      </c>
      <c r="E50" s="1" t="s">
        <v>77</v>
      </c>
      <c r="F50" s="2">
        <v>45596.537499999999</v>
      </c>
      <c r="G50" s="1" t="s">
        <v>48</v>
      </c>
      <c r="H50" s="2">
        <v>45602</v>
      </c>
    </row>
    <row r="51" spans="1:8" x14ac:dyDescent="0.25">
      <c r="A51">
        <v>10134</v>
      </c>
      <c r="B51" s="1" t="s">
        <v>257</v>
      </c>
      <c r="C51" s="1" t="s">
        <v>556</v>
      </c>
      <c r="D51" s="1" t="s">
        <v>258</v>
      </c>
      <c r="E51" s="1" t="s">
        <v>224</v>
      </c>
      <c r="F51" s="2">
        <v>45595.497916666667</v>
      </c>
      <c r="G51" s="1" t="s">
        <v>48</v>
      </c>
      <c r="H51" s="2">
        <v>45600</v>
      </c>
    </row>
    <row r="52" spans="1:8" x14ac:dyDescent="0.25">
      <c r="A52">
        <v>10135</v>
      </c>
      <c r="B52" s="1" t="s">
        <v>257</v>
      </c>
      <c r="C52" s="1" t="s">
        <v>556</v>
      </c>
      <c r="D52" s="1" t="s">
        <v>258</v>
      </c>
      <c r="E52" s="1" t="s">
        <v>224</v>
      </c>
      <c r="F52" s="2">
        <v>45595.498611111114</v>
      </c>
      <c r="G52" s="1" t="s">
        <v>48</v>
      </c>
      <c r="H52" s="2">
        <v>45600</v>
      </c>
    </row>
    <row r="53" spans="1:8" x14ac:dyDescent="0.25">
      <c r="A53">
        <v>10136</v>
      </c>
      <c r="B53" s="1" t="s">
        <v>262</v>
      </c>
      <c r="C53" s="1" t="s">
        <v>556</v>
      </c>
      <c r="D53" s="1" t="s">
        <v>263</v>
      </c>
      <c r="E53" s="1" t="s">
        <v>224</v>
      </c>
      <c r="F53" s="2">
        <v>45595.500694444447</v>
      </c>
      <c r="G53" s="1" t="s">
        <v>48</v>
      </c>
      <c r="H53" s="2">
        <v>45600</v>
      </c>
    </row>
    <row r="54" spans="1:8" x14ac:dyDescent="0.25">
      <c r="A54">
        <v>10137</v>
      </c>
      <c r="B54" s="1" t="s">
        <v>266</v>
      </c>
      <c r="C54" s="1" t="s">
        <v>556</v>
      </c>
      <c r="D54" s="1" t="s">
        <v>263</v>
      </c>
      <c r="E54" s="1" t="s">
        <v>224</v>
      </c>
      <c r="F54" s="2">
        <v>45595.502083333333</v>
      </c>
      <c r="G54" s="1" t="s">
        <v>95</v>
      </c>
      <c r="H54" s="2">
        <v>45600</v>
      </c>
    </row>
    <row r="55" spans="1:8" x14ac:dyDescent="0.25">
      <c r="A55">
        <v>10100</v>
      </c>
      <c r="B55" s="1" t="s">
        <v>140</v>
      </c>
      <c r="C55" s="1" t="s">
        <v>201</v>
      </c>
      <c r="D55" s="1" t="s">
        <v>48</v>
      </c>
      <c r="E55" s="1" t="s">
        <v>274</v>
      </c>
      <c r="F55" s="2">
        <v>45572.57708333333</v>
      </c>
      <c r="G55" s="1" t="s">
        <v>48</v>
      </c>
      <c r="H55" s="2">
        <v>45573</v>
      </c>
    </row>
    <row r="56" spans="1:8" x14ac:dyDescent="0.25">
      <c r="A56">
        <v>10179</v>
      </c>
      <c r="B56" s="1" t="s">
        <v>278</v>
      </c>
      <c r="C56" s="1" t="s">
        <v>109</v>
      </c>
      <c r="D56" s="1" t="s">
        <v>278</v>
      </c>
      <c r="E56" s="1" t="s">
        <v>224</v>
      </c>
      <c r="F56" s="2">
        <v>45617.46597222222</v>
      </c>
      <c r="G56" s="1" t="s">
        <v>48</v>
      </c>
      <c r="H56" s="2">
        <v>45618</v>
      </c>
    </row>
    <row r="57" spans="1:8" x14ac:dyDescent="0.25">
      <c r="A57">
        <v>10180</v>
      </c>
      <c r="B57" s="1" t="s">
        <v>282</v>
      </c>
      <c r="C57" s="1" t="s">
        <v>283</v>
      </c>
      <c r="D57" s="1" t="s">
        <v>284</v>
      </c>
      <c r="E57" s="1" t="s">
        <v>224</v>
      </c>
      <c r="F57" s="2">
        <v>45622.433333333334</v>
      </c>
      <c r="G57" s="1" t="s">
        <v>48</v>
      </c>
      <c r="H57" s="2">
        <v>45639</v>
      </c>
    </row>
    <row r="58" spans="1:8" x14ac:dyDescent="0.25">
      <c r="A58">
        <v>10166</v>
      </c>
      <c r="B58" s="1" t="s">
        <v>290</v>
      </c>
      <c r="C58" s="1" t="s">
        <v>556</v>
      </c>
      <c r="D58" s="1" t="s">
        <v>290</v>
      </c>
      <c r="E58" s="1" t="s">
        <v>224</v>
      </c>
      <c r="F58" s="2">
        <v>45610.611111111109</v>
      </c>
      <c r="G58" s="1" t="s">
        <v>48</v>
      </c>
      <c r="H58" s="2">
        <v>45615</v>
      </c>
    </row>
    <row r="59" spans="1:8" x14ac:dyDescent="0.25">
      <c r="A59">
        <v>10090</v>
      </c>
      <c r="B59" s="1" t="s">
        <v>295</v>
      </c>
      <c r="C59" s="1" t="s">
        <v>556</v>
      </c>
      <c r="D59" s="1" t="s">
        <v>48</v>
      </c>
      <c r="E59" s="1" t="s">
        <v>77</v>
      </c>
      <c r="F59" s="2">
        <v>45567.620833333334</v>
      </c>
      <c r="G59" s="1" t="s">
        <v>48</v>
      </c>
      <c r="H59" s="2">
        <v>45568</v>
      </c>
    </row>
    <row r="60" spans="1:8" x14ac:dyDescent="0.25">
      <c r="A60">
        <v>20006</v>
      </c>
      <c r="B60" s="1" t="s">
        <v>300</v>
      </c>
      <c r="C60" s="1" t="s">
        <v>109</v>
      </c>
      <c r="D60" s="1" t="s">
        <v>300</v>
      </c>
      <c r="E60" s="1" t="s">
        <v>77</v>
      </c>
      <c r="F60" s="2">
        <v>45636.536111111112</v>
      </c>
      <c r="G60" s="1" t="s">
        <v>95</v>
      </c>
      <c r="H60" s="2">
        <v>45639</v>
      </c>
    </row>
    <row r="61" spans="1:8" x14ac:dyDescent="0.25">
      <c r="A61">
        <v>20017</v>
      </c>
      <c r="B61" s="1" t="s">
        <v>305</v>
      </c>
      <c r="C61" s="1" t="s">
        <v>109</v>
      </c>
      <c r="D61" s="1" t="s">
        <v>306</v>
      </c>
      <c r="E61" s="1" t="s">
        <v>307</v>
      </c>
      <c r="F61" s="2">
        <v>45645.481944444444</v>
      </c>
      <c r="G61" s="1" t="s">
        <v>95</v>
      </c>
      <c r="H61" s="2"/>
    </row>
    <row r="62" spans="1:8" x14ac:dyDescent="0.25">
      <c r="A62">
        <v>10183</v>
      </c>
      <c r="B62" s="1" t="s">
        <v>308</v>
      </c>
      <c r="C62" s="1" t="s">
        <v>556</v>
      </c>
      <c r="D62" s="1" t="s">
        <v>308</v>
      </c>
      <c r="E62" s="1" t="s">
        <v>224</v>
      </c>
      <c r="F62" s="2">
        <v>45628.510416666664</v>
      </c>
      <c r="G62" s="1" t="s">
        <v>48</v>
      </c>
      <c r="H62" s="2"/>
    </row>
    <row r="63" spans="1:8" x14ac:dyDescent="0.25">
      <c r="A63">
        <v>20003</v>
      </c>
      <c r="B63" s="1" t="s">
        <v>309</v>
      </c>
      <c r="C63" s="1" t="s">
        <v>48</v>
      </c>
      <c r="D63" s="1" t="s">
        <v>310</v>
      </c>
      <c r="E63" s="1" t="s">
        <v>224</v>
      </c>
      <c r="F63" s="2">
        <v>45635.675694444442</v>
      </c>
      <c r="G63" s="1" t="s">
        <v>48</v>
      </c>
      <c r="H63" s="2"/>
    </row>
    <row r="64" spans="1:8" x14ac:dyDescent="0.25">
      <c r="A64">
        <v>20015</v>
      </c>
      <c r="B64" s="1" t="s">
        <v>315</v>
      </c>
      <c r="C64" s="1" t="s">
        <v>109</v>
      </c>
      <c r="D64" s="1" t="s">
        <v>316</v>
      </c>
      <c r="E64" s="1" t="s">
        <v>89</v>
      </c>
      <c r="F64" s="2">
        <v>45644.502083333333</v>
      </c>
      <c r="G64" s="1" t="s">
        <v>55</v>
      </c>
      <c r="H64" s="2"/>
    </row>
    <row r="65" spans="1:8" x14ac:dyDescent="0.25">
      <c r="A65">
        <v>20013</v>
      </c>
      <c r="B65" s="1" t="s">
        <v>284</v>
      </c>
      <c r="C65" s="1" t="s">
        <v>65</v>
      </c>
      <c r="D65" s="1" t="s">
        <v>284</v>
      </c>
      <c r="E65" s="1" t="s">
        <v>89</v>
      </c>
      <c r="F65" s="2">
        <v>45643.51666666667</v>
      </c>
      <c r="G65" s="1" t="s">
        <v>55</v>
      </c>
      <c r="H65" s="2"/>
    </row>
    <row r="66" spans="1:8" x14ac:dyDescent="0.25">
      <c r="A66">
        <v>10091</v>
      </c>
      <c r="B66" s="1" t="s">
        <v>328</v>
      </c>
      <c r="C66" s="1" t="s">
        <v>109</v>
      </c>
      <c r="D66" s="1" t="s">
        <v>328</v>
      </c>
      <c r="E66" s="1" t="s">
        <v>224</v>
      </c>
      <c r="F66" s="2">
        <v>45568.513194444444</v>
      </c>
      <c r="G66" s="1" t="s">
        <v>95</v>
      </c>
      <c r="H66" s="2">
        <v>45574</v>
      </c>
    </row>
    <row r="67" spans="1:8" x14ac:dyDescent="0.25">
      <c r="A67">
        <v>10133</v>
      </c>
      <c r="B67" s="1" t="s">
        <v>336</v>
      </c>
      <c r="C67" s="1" t="s">
        <v>556</v>
      </c>
      <c r="D67" s="1" t="s">
        <v>337</v>
      </c>
      <c r="E67" s="1" t="s">
        <v>338</v>
      </c>
      <c r="F67" s="2">
        <v>45593.563194444447</v>
      </c>
      <c r="G67" s="1" t="s">
        <v>95</v>
      </c>
      <c r="H67" s="2">
        <v>45594</v>
      </c>
    </row>
    <row r="68" spans="1:8" x14ac:dyDescent="0.25">
      <c r="A68">
        <v>20005</v>
      </c>
      <c r="B68" s="1" t="s">
        <v>344</v>
      </c>
      <c r="C68" s="1" t="s">
        <v>48</v>
      </c>
      <c r="D68" s="1" t="s">
        <v>310</v>
      </c>
      <c r="E68" s="1" t="s">
        <v>224</v>
      </c>
      <c r="F68" s="2">
        <v>45636.513194444444</v>
      </c>
      <c r="G68" s="1" t="s">
        <v>48</v>
      </c>
      <c r="H68" s="2"/>
    </row>
    <row r="69" spans="1:8" x14ac:dyDescent="0.25">
      <c r="A69">
        <v>10114</v>
      </c>
      <c r="B69" s="1" t="s">
        <v>243</v>
      </c>
      <c r="C69" s="1" t="s">
        <v>556</v>
      </c>
      <c r="D69" s="1" t="s">
        <v>127</v>
      </c>
      <c r="E69" s="1" t="s">
        <v>350</v>
      </c>
      <c r="F69" s="2">
        <v>45576.455555555556</v>
      </c>
      <c r="G69" s="1" t="s">
        <v>48</v>
      </c>
      <c r="H69" s="2">
        <v>45600</v>
      </c>
    </row>
    <row r="70" spans="1:8" x14ac:dyDescent="0.25">
      <c r="A70">
        <v>10181</v>
      </c>
      <c r="B70" s="1" t="s">
        <v>355</v>
      </c>
      <c r="C70" s="1" t="s">
        <v>556</v>
      </c>
      <c r="D70" s="1" t="s">
        <v>355</v>
      </c>
      <c r="E70" s="1" t="s">
        <v>224</v>
      </c>
      <c r="F70" s="2">
        <v>45622.615972222222</v>
      </c>
      <c r="G70" s="1" t="s">
        <v>95</v>
      </c>
      <c r="H70" s="2">
        <v>45623</v>
      </c>
    </row>
    <row r="71" spans="1:8" x14ac:dyDescent="0.25">
      <c r="A71">
        <v>10129</v>
      </c>
      <c r="B71" s="1" t="s">
        <v>364</v>
      </c>
      <c r="C71" s="1" t="s">
        <v>556</v>
      </c>
      <c r="D71" s="1" t="s">
        <v>364</v>
      </c>
      <c r="E71" s="1" t="s">
        <v>224</v>
      </c>
      <c r="F71" s="2">
        <v>45589.588194444441</v>
      </c>
      <c r="G71" s="1" t="s">
        <v>95</v>
      </c>
      <c r="H71" s="2">
        <v>45593</v>
      </c>
    </row>
    <row r="72" spans="1:8" x14ac:dyDescent="0.25">
      <c r="A72">
        <v>10106</v>
      </c>
      <c r="B72" s="1" t="s">
        <v>373</v>
      </c>
      <c r="C72" s="1" t="s">
        <v>374</v>
      </c>
      <c r="D72" s="1" t="s">
        <v>373</v>
      </c>
      <c r="E72" s="1" t="s">
        <v>224</v>
      </c>
      <c r="F72" s="2">
        <v>45573.479861111111</v>
      </c>
      <c r="G72" s="1" t="s">
        <v>48</v>
      </c>
      <c r="H72" s="2">
        <v>45575</v>
      </c>
    </row>
    <row r="73" spans="1:8" x14ac:dyDescent="0.25">
      <c r="A73">
        <v>20009</v>
      </c>
      <c r="B73" s="1" t="s">
        <v>108</v>
      </c>
      <c r="C73" s="1" t="s">
        <v>556</v>
      </c>
      <c r="D73" s="1" t="s">
        <v>110</v>
      </c>
      <c r="E73" s="1" t="s">
        <v>89</v>
      </c>
      <c r="F73" s="2">
        <v>45637.598611111112</v>
      </c>
      <c r="G73" s="1" t="s">
        <v>48</v>
      </c>
      <c r="H73" s="2"/>
    </row>
    <row r="74" spans="1:8" x14ac:dyDescent="0.25">
      <c r="A74">
        <v>20004</v>
      </c>
      <c r="B74" s="1" t="s">
        <v>387</v>
      </c>
      <c r="C74" s="1" t="s">
        <v>109</v>
      </c>
      <c r="D74" s="1" t="s">
        <v>51</v>
      </c>
      <c r="E74" s="1" t="s">
        <v>224</v>
      </c>
      <c r="F74" s="2">
        <v>45636.368055555555</v>
      </c>
      <c r="G74" s="1" t="s">
        <v>55</v>
      </c>
      <c r="H74" s="2"/>
    </row>
    <row r="75" spans="1:8" x14ac:dyDescent="0.25">
      <c r="A75">
        <v>10143</v>
      </c>
      <c r="B75" s="1" t="s">
        <v>391</v>
      </c>
      <c r="C75" s="1" t="s">
        <v>556</v>
      </c>
      <c r="D75" s="1" t="s">
        <v>391</v>
      </c>
      <c r="E75" s="1" t="s">
        <v>392</v>
      </c>
      <c r="F75" s="2">
        <v>45595.662499999999</v>
      </c>
      <c r="G75" s="1" t="s">
        <v>95</v>
      </c>
      <c r="H75" s="2">
        <v>45596</v>
      </c>
    </row>
    <row r="76" spans="1:8" x14ac:dyDescent="0.25">
      <c r="A76">
        <v>10102</v>
      </c>
      <c r="B76" s="1" t="s">
        <v>395</v>
      </c>
      <c r="C76" s="1" t="s">
        <v>109</v>
      </c>
      <c r="D76" s="1" t="s">
        <v>395</v>
      </c>
      <c r="E76" s="1" t="s">
        <v>396</v>
      </c>
      <c r="F76" s="2">
        <v>45572.57916666667</v>
      </c>
      <c r="G76" s="1" t="s">
        <v>95</v>
      </c>
      <c r="H76" s="2">
        <v>45573</v>
      </c>
    </row>
    <row r="77" spans="1:8" x14ac:dyDescent="0.25">
      <c r="A77">
        <v>10083</v>
      </c>
      <c r="B77" s="1" t="s">
        <v>402</v>
      </c>
      <c r="C77" s="1" t="s">
        <v>109</v>
      </c>
      <c r="D77" s="1" t="s">
        <v>403</v>
      </c>
      <c r="E77" s="1" t="s">
        <v>224</v>
      </c>
      <c r="F77" s="2">
        <v>45566.398611111108</v>
      </c>
      <c r="G77" s="1" t="s">
        <v>55</v>
      </c>
      <c r="H77" s="2">
        <v>45574</v>
      </c>
    </row>
    <row r="78" spans="1:8" x14ac:dyDescent="0.25">
      <c r="A78">
        <v>10072</v>
      </c>
      <c r="B78" s="1" t="s">
        <v>402</v>
      </c>
      <c r="C78" s="1" t="s">
        <v>109</v>
      </c>
      <c r="D78" s="1" t="s">
        <v>403</v>
      </c>
      <c r="E78" s="1" t="s">
        <v>224</v>
      </c>
      <c r="F78" s="2">
        <v>45561.53125</v>
      </c>
      <c r="G78" s="1" t="s">
        <v>55</v>
      </c>
      <c r="H78" s="2">
        <v>45589</v>
      </c>
    </row>
    <row r="79" spans="1:8" x14ac:dyDescent="0.25">
      <c r="A79">
        <v>10068</v>
      </c>
      <c r="B79" s="1" t="s">
        <v>395</v>
      </c>
      <c r="C79" s="1" t="s">
        <v>556</v>
      </c>
      <c r="D79" s="1" t="s">
        <v>395</v>
      </c>
      <c r="E79" s="1" t="s">
        <v>224</v>
      </c>
      <c r="F79" s="2">
        <v>45559.697222222225</v>
      </c>
      <c r="G79" s="1" t="s">
        <v>48</v>
      </c>
      <c r="H79" s="2">
        <v>45562</v>
      </c>
    </row>
    <row r="80" spans="1:8" x14ac:dyDescent="0.25">
      <c r="A80">
        <v>10064</v>
      </c>
      <c r="B80" s="1" t="s">
        <v>337</v>
      </c>
      <c r="C80" s="1" t="s">
        <v>109</v>
      </c>
      <c r="D80" s="1" t="s">
        <v>416</v>
      </c>
      <c r="E80" s="1" t="s">
        <v>224</v>
      </c>
      <c r="F80" s="2">
        <v>45552.590277777781</v>
      </c>
      <c r="G80" s="1" t="s">
        <v>48</v>
      </c>
      <c r="H80" s="2">
        <v>45593</v>
      </c>
    </row>
    <row r="81" spans="1:8" x14ac:dyDescent="0.25">
      <c r="A81">
        <v>10051</v>
      </c>
      <c r="B81" s="1" t="s">
        <v>420</v>
      </c>
      <c r="C81" s="1" t="s">
        <v>109</v>
      </c>
      <c r="D81" s="1" t="s">
        <v>421</v>
      </c>
      <c r="E81" s="1" t="s">
        <v>224</v>
      </c>
      <c r="F81" s="2">
        <v>45551.526388888888</v>
      </c>
      <c r="G81" s="1" t="s">
        <v>48</v>
      </c>
      <c r="H81" s="2">
        <v>45555</v>
      </c>
    </row>
    <row r="82" spans="1:8" x14ac:dyDescent="0.25">
      <c r="A82">
        <v>10015</v>
      </c>
      <c r="B82" s="1" t="s">
        <v>426</v>
      </c>
      <c r="C82" s="1" t="s">
        <v>109</v>
      </c>
      <c r="D82" s="1" t="s">
        <v>427</v>
      </c>
      <c r="E82" s="1" t="s">
        <v>224</v>
      </c>
      <c r="F82" s="2">
        <v>45519.561111111114</v>
      </c>
      <c r="G82" s="1" t="s">
        <v>95</v>
      </c>
      <c r="H82" s="2">
        <v>45520</v>
      </c>
    </row>
    <row r="83" spans="1:8" x14ac:dyDescent="0.25">
      <c r="A83">
        <v>10014</v>
      </c>
      <c r="B83" s="1" t="s">
        <v>428</v>
      </c>
      <c r="C83" s="1" t="s">
        <v>109</v>
      </c>
      <c r="D83" s="1" t="s">
        <v>429</v>
      </c>
      <c r="E83" s="1" t="s">
        <v>224</v>
      </c>
      <c r="F83" s="2">
        <v>45519.55972222222</v>
      </c>
      <c r="G83" s="1" t="s">
        <v>95</v>
      </c>
      <c r="H83" s="2">
        <v>45520</v>
      </c>
    </row>
    <row r="84" spans="1:8" x14ac:dyDescent="0.25">
      <c r="A84">
        <v>10011</v>
      </c>
      <c r="B84" s="1" t="s">
        <v>430</v>
      </c>
      <c r="C84" s="1" t="s">
        <v>109</v>
      </c>
      <c r="D84" s="1" t="s">
        <v>308</v>
      </c>
      <c r="E84" s="1" t="s">
        <v>224</v>
      </c>
      <c r="F84" s="2">
        <v>45519.554861111108</v>
      </c>
      <c r="G84" s="1" t="s">
        <v>95</v>
      </c>
      <c r="H84" s="2">
        <v>45520</v>
      </c>
    </row>
    <row r="85" spans="1:8" x14ac:dyDescent="0.25">
      <c r="A85">
        <v>10084</v>
      </c>
      <c r="B85" s="1" t="s">
        <v>49</v>
      </c>
      <c r="C85" s="1" t="s">
        <v>109</v>
      </c>
      <c r="D85" s="1" t="s">
        <v>51</v>
      </c>
      <c r="E85" s="1" t="s">
        <v>224</v>
      </c>
      <c r="F85" s="2">
        <v>45566.400000000001</v>
      </c>
      <c r="G85" s="1" t="s">
        <v>55</v>
      </c>
      <c r="H85" s="2">
        <v>45574</v>
      </c>
    </row>
    <row r="86" spans="1:8" x14ac:dyDescent="0.25">
      <c r="A86">
        <v>10076</v>
      </c>
      <c r="B86" s="1" t="s">
        <v>436</v>
      </c>
      <c r="C86" s="1" t="s">
        <v>556</v>
      </c>
      <c r="D86" s="1" t="s">
        <v>437</v>
      </c>
      <c r="E86" s="1" t="s">
        <v>224</v>
      </c>
      <c r="F86" s="2">
        <v>45562.657638888886</v>
      </c>
      <c r="G86" s="1" t="s">
        <v>48</v>
      </c>
      <c r="H86" s="2">
        <v>45595</v>
      </c>
    </row>
    <row r="87" spans="1:8" x14ac:dyDescent="0.25">
      <c r="A87">
        <v>10075</v>
      </c>
      <c r="B87" s="1" t="s">
        <v>49</v>
      </c>
      <c r="C87" s="1" t="s">
        <v>556</v>
      </c>
      <c r="D87" s="1" t="s">
        <v>51</v>
      </c>
      <c r="E87" s="1" t="s">
        <v>224</v>
      </c>
      <c r="F87" s="2">
        <v>45562.65625</v>
      </c>
      <c r="G87" s="1" t="s">
        <v>48</v>
      </c>
      <c r="H87" s="2">
        <v>45595</v>
      </c>
    </row>
    <row r="88" spans="1:8" x14ac:dyDescent="0.25">
      <c r="A88">
        <v>10077</v>
      </c>
      <c r="B88" s="1" t="s">
        <v>49</v>
      </c>
      <c r="C88" s="1" t="s">
        <v>556</v>
      </c>
      <c r="D88" s="1" t="s">
        <v>51</v>
      </c>
      <c r="E88" s="1" t="s">
        <v>224</v>
      </c>
      <c r="F88" s="2">
        <v>45562.65902777778</v>
      </c>
      <c r="G88" s="1" t="s">
        <v>55</v>
      </c>
      <c r="H88" s="2">
        <v>45595</v>
      </c>
    </row>
    <row r="89" spans="1:8" x14ac:dyDescent="0.25">
      <c r="A89">
        <v>10087</v>
      </c>
      <c r="B89" s="1" t="s">
        <v>402</v>
      </c>
      <c r="C89" s="1" t="s">
        <v>556</v>
      </c>
      <c r="D89" s="1" t="s">
        <v>403</v>
      </c>
      <c r="E89" s="1" t="s">
        <v>224</v>
      </c>
      <c r="F89" s="2">
        <v>45567.565972222219</v>
      </c>
      <c r="G89" s="1" t="s">
        <v>48</v>
      </c>
      <c r="H89" s="2">
        <v>45595</v>
      </c>
    </row>
    <row r="90" spans="1:8" x14ac:dyDescent="0.25">
      <c r="A90">
        <v>10088</v>
      </c>
      <c r="B90" s="1" t="s">
        <v>49</v>
      </c>
      <c r="C90" s="1" t="s">
        <v>556</v>
      </c>
      <c r="D90" s="1" t="s">
        <v>51</v>
      </c>
      <c r="E90" s="1" t="s">
        <v>224</v>
      </c>
      <c r="F90" s="2">
        <v>45567.526388888888</v>
      </c>
      <c r="G90" s="1" t="s">
        <v>55</v>
      </c>
      <c r="H90" s="2">
        <v>45595</v>
      </c>
    </row>
    <row r="91" spans="1:8" x14ac:dyDescent="0.25">
      <c r="A91">
        <v>10107</v>
      </c>
      <c r="B91" s="1" t="s">
        <v>373</v>
      </c>
      <c r="C91" s="1" t="s">
        <v>374</v>
      </c>
      <c r="D91" s="1" t="s">
        <v>373</v>
      </c>
      <c r="E91" s="1" t="s">
        <v>440</v>
      </c>
      <c r="F91" s="2">
        <v>45573.491666666669</v>
      </c>
      <c r="G91" s="1" t="s">
        <v>95</v>
      </c>
      <c r="H91" s="2">
        <v>45575</v>
      </c>
    </row>
    <row r="92" spans="1:8" x14ac:dyDescent="0.25">
      <c r="A92">
        <v>20007</v>
      </c>
      <c r="B92" s="1" t="s">
        <v>355</v>
      </c>
      <c r="C92" s="1" t="s">
        <v>556</v>
      </c>
      <c r="D92" s="1" t="s">
        <v>355</v>
      </c>
      <c r="E92" s="1" t="s">
        <v>89</v>
      </c>
      <c r="F92" s="2">
        <v>45636.54583333333</v>
      </c>
      <c r="G92" s="1" t="s">
        <v>95</v>
      </c>
      <c r="H92" s="2"/>
    </row>
    <row r="93" spans="1:8" x14ac:dyDescent="0.25">
      <c r="A93">
        <v>10057</v>
      </c>
      <c r="B93" s="1" t="s">
        <v>450</v>
      </c>
      <c r="C93" s="1" t="s">
        <v>374</v>
      </c>
      <c r="D93" s="1" t="s">
        <v>450</v>
      </c>
      <c r="E93" s="1" t="s">
        <v>392</v>
      </c>
      <c r="F93" s="2">
        <v>45551.60833333333</v>
      </c>
      <c r="G93" s="1" t="s">
        <v>95</v>
      </c>
      <c r="H93" s="2">
        <v>45552</v>
      </c>
    </row>
    <row r="94" spans="1:8" x14ac:dyDescent="0.25">
      <c r="A94">
        <v>10094</v>
      </c>
      <c r="B94" s="1" t="s">
        <v>455</v>
      </c>
      <c r="C94" s="1" t="s">
        <v>109</v>
      </c>
      <c r="D94" s="1" t="s">
        <v>455</v>
      </c>
      <c r="E94" s="1" t="s">
        <v>253</v>
      </c>
      <c r="F94" s="2">
        <v>45569.59375</v>
      </c>
      <c r="G94" s="1" t="s">
        <v>95</v>
      </c>
      <c r="H94" s="2">
        <v>45574</v>
      </c>
    </row>
    <row r="95" spans="1:8" x14ac:dyDescent="0.25">
      <c r="A95">
        <v>10164</v>
      </c>
      <c r="B95" s="1" t="s">
        <v>192</v>
      </c>
      <c r="C95" s="1" t="s">
        <v>109</v>
      </c>
      <c r="D95" s="1" t="s">
        <v>193</v>
      </c>
      <c r="E95" s="1" t="s">
        <v>440</v>
      </c>
      <c r="F95" s="2">
        <v>45608.601388888892</v>
      </c>
      <c r="G95" s="1" t="s">
        <v>48</v>
      </c>
      <c r="H95" s="2">
        <v>45615</v>
      </c>
    </row>
    <row r="96" spans="1:8" x14ac:dyDescent="0.25">
      <c r="A96">
        <v>10118</v>
      </c>
      <c r="B96" s="1" t="s">
        <v>458</v>
      </c>
      <c r="C96" s="1" t="s">
        <v>201</v>
      </c>
      <c r="D96" s="1" t="s">
        <v>459</v>
      </c>
      <c r="E96" s="1" t="s">
        <v>460</v>
      </c>
      <c r="F96" s="2">
        <v>45579.585416666669</v>
      </c>
      <c r="G96" s="1" t="s">
        <v>48</v>
      </c>
      <c r="H96" s="2">
        <v>45582</v>
      </c>
    </row>
    <row r="97" spans="1:8" x14ac:dyDescent="0.25">
      <c r="A97">
        <v>10127</v>
      </c>
      <c r="B97" s="1" t="s">
        <v>455</v>
      </c>
      <c r="C97" s="1" t="s">
        <v>109</v>
      </c>
      <c r="D97" s="1" t="s">
        <v>455</v>
      </c>
      <c r="E97" s="1" t="s">
        <v>440</v>
      </c>
      <c r="F97" s="2">
        <v>45587.73541666667</v>
      </c>
      <c r="G97" s="1" t="s">
        <v>48</v>
      </c>
      <c r="H97" s="2">
        <v>45588</v>
      </c>
    </row>
    <row r="98" spans="1:8" x14ac:dyDescent="0.25">
      <c r="A98">
        <v>10158</v>
      </c>
      <c r="B98" s="1" t="s">
        <v>172</v>
      </c>
      <c r="C98" s="1" t="s">
        <v>109</v>
      </c>
      <c r="D98" s="1" t="s">
        <v>172</v>
      </c>
      <c r="E98" s="1" t="s">
        <v>77</v>
      </c>
      <c r="F98" s="2">
        <v>45601.53125</v>
      </c>
      <c r="G98" s="1" t="s">
        <v>48</v>
      </c>
      <c r="H98" s="2">
        <v>45610</v>
      </c>
    </row>
    <row r="99" spans="1:8" x14ac:dyDescent="0.25">
      <c r="A99">
        <v>10159</v>
      </c>
      <c r="B99" s="1" t="s">
        <v>172</v>
      </c>
      <c r="C99" s="1" t="s">
        <v>109</v>
      </c>
      <c r="D99" s="1" t="s">
        <v>172</v>
      </c>
      <c r="E99" s="1" t="s">
        <v>77</v>
      </c>
      <c r="F99" s="2">
        <v>45601.532638888886</v>
      </c>
      <c r="G99" s="1" t="s">
        <v>48</v>
      </c>
      <c r="H99" s="2">
        <v>45609</v>
      </c>
    </row>
    <row r="100" spans="1:8" x14ac:dyDescent="0.25">
      <c r="A100">
        <v>10160</v>
      </c>
      <c r="B100" s="1" t="s">
        <v>470</v>
      </c>
      <c r="C100" s="1" t="s">
        <v>222</v>
      </c>
      <c r="D100" s="1" t="s">
        <v>470</v>
      </c>
      <c r="E100" s="1" t="s">
        <v>89</v>
      </c>
      <c r="F100" s="2">
        <v>45601.601388888892</v>
      </c>
      <c r="G100" s="1" t="s">
        <v>48</v>
      </c>
      <c r="H100" s="2"/>
    </row>
    <row r="101" spans="1:8" x14ac:dyDescent="0.25">
      <c r="A101">
        <v>10167</v>
      </c>
      <c r="B101" s="1" t="s">
        <v>328</v>
      </c>
      <c r="C101" s="1" t="s">
        <v>556</v>
      </c>
      <c r="D101" s="1" t="s">
        <v>328</v>
      </c>
      <c r="E101" s="1" t="s">
        <v>77</v>
      </c>
      <c r="F101" s="2">
        <v>45610.615277777775</v>
      </c>
      <c r="G101" s="1" t="s">
        <v>48</v>
      </c>
      <c r="H101" s="2">
        <v>45615</v>
      </c>
    </row>
    <row r="102" spans="1:8" x14ac:dyDescent="0.25">
      <c r="A102">
        <v>10168</v>
      </c>
      <c r="B102" s="1" t="s">
        <v>479</v>
      </c>
      <c r="C102" s="1" t="s">
        <v>109</v>
      </c>
      <c r="D102" s="1" t="s">
        <v>479</v>
      </c>
      <c r="E102" s="1" t="s">
        <v>77</v>
      </c>
      <c r="F102" s="2">
        <v>45611.667361111111</v>
      </c>
      <c r="G102" s="1" t="s">
        <v>48</v>
      </c>
      <c r="H102" s="2">
        <v>45615</v>
      </c>
    </row>
    <row r="103" spans="1:8" x14ac:dyDescent="0.25">
      <c r="A103">
        <v>10142</v>
      </c>
      <c r="B103" s="1" t="s">
        <v>484</v>
      </c>
      <c r="C103" s="1" t="s">
        <v>109</v>
      </c>
      <c r="D103" s="1" t="s">
        <v>48</v>
      </c>
      <c r="E103" s="1" t="s">
        <v>224</v>
      </c>
      <c r="F103" s="2">
        <v>45595.585416666669</v>
      </c>
      <c r="G103" s="1" t="s">
        <v>48</v>
      </c>
      <c r="H103" s="2">
        <v>45600</v>
      </c>
    </row>
    <row r="104" spans="1:8" x14ac:dyDescent="0.25">
      <c r="A104">
        <v>10020</v>
      </c>
      <c r="B104" s="1" t="s">
        <v>489</v>
      </c>
      <c r="C104" s="1" t="s">
        <v>109</v>
      </c>
      <c r="D104" s="1" t="s">
        <v>48</v>
      </c>
      <c r="E104" s="1" t="s">
        <v>224</v>
      </c>
      <c r="F104" s="2">
        <v>45519.572222222225</v>
      </c>
      <c r="G104" s="1" t="s">
        <v>48</v>
      </c>
      <c r="H104" s="2">
        <v>45534</v>
      </c>
    </row>
    <row r="105" spans="1:8" x14ac:dyDescent="0.25">
      <c r="A105">
        <v>10019</v>
      </c>
      <c r="B105" s="1" t="s">
        <v>489</v>
      </c>
      <c r="C105" s="1" t="s">
        <v>109</v>
      </c>
      <c r="D105" s="1" t="s">
        <v>48</v>
      </c>
      <c r="E105" s="1" t="s">
        <v>224</v>
      </c>
      <c r="F105" s="2">
        <v>45519.571527777778</v>
      </c>
      <c r="G105" s="1" t="s">
        <v>48</v>
      </c>
      <c r="H105" s="2">
        <v>45534</v>
      </c>
    </row>
    <row r="106" spans="1:8" x14ac:dyDescent="0.25">
      <c r="A106">
        <v>10017</v>
      </c>
      <c r="B106" s="1" t="s">
        <v>489</v>
      </c>
      <c r="C106" s="1" t="s">
        <v>109</v>
      </c>
      <c r="D106" s="1" t="s">
        <v>48</v>
      </c>
      <c r="E106" s="1" t="s">
        <v>224</v>
      </c>
      <c r="F106" s="2">
        <v>45519.569444444445</v>
      </c>
      <c r="G106" s="1" t="s">
        <v>48</v>
      </c>
      <c r="H106" s="2">
        <v>45534</v>
      </c>
    </row>
    <row r="107" spans="1:8" x14ac:dyDescent="0.25">
      <c r="A107">
        <v>10016</v>
      </c>
      <c r="B107" s="1" t="s">
        <v>489</v>
      </c>
      <c r="C107" s="1" t="s">
        <v>109</v>
      </c>
      <c r="D107" s="1" t="s">
        <v>48</v>
      </c>
      <c r="E107" s="1" t="s">
        <v>224</v>
      </c>
      <c r="F107" s="2">
        <v>45519.567361111112</v>
      </c>
      <c r="G107" s="1" t="s">
        <v>48</v>
      </c>
      <c r="H107" s="2">
        <v>45534</v>
      </c>
    </row>
    <row r="108" spans="1:8" x14ac:dyDescent="0.25">
      <c r="A108">
        <v>9966</v>
      </c>
      <c r="B108" s="1" t="s">
        <v>491</v>
      </c>
      <c r="C108" s="1" t="s">
        <v>556</v>
      </c>
      <c r="D108" s="1" t="s">
        <v>491</v>
      </c>
      <c r="E108" s="1" t="s">
        <v>224</v>
      </c>
      <c r="F108" s="2">
        <v>45495.60833333333</v>
      </c>
      <c r="G108" s="1" t="s">
        <v>492</v>
      </c>
      <c r="H108" s="2">
        <v>45496</v>
      </c>
    </row>
    <row r="109" spans="1:8" x14ac:dyDescent="0.25">
      <c r="A109">
        <v>9965</v>
      </c>
      <c r="B109" s="1" t="s">
        <v>491</v>
      </c>
      <c r="C109" s="1" t="s">
        <v>556</v>
      </c>
      <c r="D109" s="1" t="s">
        <v>491</v>
      </c>
      <c r="E109" s="1" t="s">
        <v>224</v>
      </c>
      <c r="F109" s="2">
        <v>45495.607638888891</v>
      </c>
      <c r="G109" s="1" t="s">
        <v>492</v>
      </c>
      <c r="H109" s="2">
        <v>45496</v>
      </c>
    </row>
    <row r="110" spans="1:8" x14ac:dyDescent="0.25">
      <c r="A110">
        <v>9964</v>
      </c>
      <c r="B110" s="1" t="s">
        <v>491</v>
      </c>
      <c r="C110" s="1" t="s">
        <v>556</v>
      </c>
      <c r="D110" s="1" t="s">
        <v>491</v>
      </c>
      <c r="E110" s="1" t="s">
        <v>224</v>
      </c>
      <c r="F110" s="2">
        <v>45495.605555555558</v>
      </c>
      <c r="G110" s="1" t="s">
        <v>492</v>
      </c>
      <c r="H110" s="2">
        <v>45496</v>
      </c>
    </row>
    <row r="111" spans="1:8" x14ac:dyDescent="0.25">
      <c r="A111">
        <v>9963</v>
      </c>
      <c r="B111" s="1" t="s">
        <v>295</v>
      </c>
      <c r="C111" s="1" t="s">
        <v>556</v>
      </c>
      <c r="D111" s="1" t="s">
        <v>48</v>
      </c>
      <c r="E111" s="1" t="s">
        <v>224</v>
      </c>
      <c r="F111" s="2">
        <v>45492.599305555559</v>
      </c>
      <c r="G111" s="1" t="s">
        <v>48</v>
      </c>
      <c r="H111" s="2"/>
    </row>
    <row r="112" spans="1:8" x14ac:dyDescent="0.25">
      <c r="A112">
        <v>9962</v>
      </c>
      <c r="B112" s="1" t="s">
        <v>494</v>
      </c>
      <c r="C112" s="1" t="s">
        <v>222</v>
      </c>
      <c r="D112" s="1" t="s">
        <v>48</v>
      </c>
      <c r="E112" s="1" t="s">
        <v>224</v>
      </c>
      <c r="F112" s="2">
        <v>45492.533333333333</v>
      </c>
      <c r="G112" s="1" t="s">
        <v>48</v>
      </c>
      <c r="H112" s="2">
        <v>45498</v>
      </c>
    </row>
    <row r="113" spans="1:8" x14ac:dyDescent="0.25">
      <c r="A113">
        <v>9961</v>
      </c>
      <c r="B113" s="1" t="s">
        <v>455</v>
      </c>
      <c r="C113" s="1" t="s">
        <v>556</v>
      </c>
      <c r="D113" s="1" t="s">
        <v>48</v>
      </c>
      <c r="E113" s="1" t="s">
        <v>224</v>
      </c>
      <c r="F113" s="2">
        <v>45488.652083333334</v>
      </c>
      <c r="G113" s="1" t="s">
        <v>48</v>
      </c>
      <c r="H113" s="2">
        <v>45496</v>
      </c>
    </row>
    <row r="114" spans="1:8" x14ac:dyDescent="0.25">
      <c r="A114">
        <v>9960</v>
      </c>
      <c r="B114" s="1" t="s">
        <v>455</v>
      </c>
      <c r="C114" s="1" t="s">
        <v>556</v>
      </c>
      <c r="D114" s="1" t="s">
        <v>48</v>
      </c>
      <c r="E114" s="1" t="s">
        <v>224</v>
      </c>
      <c r="F114" s="2">
        <v>45488.643750000003</v>
      </c>
      <c r="G114" s="1" t="s">
        <v>48</v>
      </c>
      <c r="H114" s="2">
        <v>45496</v>
      </c>
    </row>
    <row r="115" spans="1:8" x14ac:dyDescent="0.25">
      <c r="A115">
        <v>9958</v>
      </c>
      <c r="B115" s="1" t="s">
        <v>503</v>
      </c>
      <c r="C115" s="1" t="s">
        <v>109</v>
      </c>
      <c r="D115" s="1" t="s">
        <v>48</v>
      </c>
      <c r="E115" s="1" t="s">
        <v>224</v>
      </c>
      <c r="F115" s="2">
        <v>45483.675000000003</v>
      </c>
      <c r="G115" s="1" t="s">
        <v>48</v>
      </c>
      <c r="H115" s="2">
        <v>45488</v>
      </c>
    </row>
    <row r="116" spans="1:8" x14ac:dyDescent="0.25">
      <c r="A116">
        <v>9956</v>
      </c>
      <c r="B116" s="1" t="s">
        <v>504</v>
      </c>
      <c r="C116" s="1" t="s">
        <v>222</v>
      </c>
      <c r="D116" s="1" t="s">
        <v>48</v>
      </c>
      <c r="E116" s="1" t="s">
        <v>224</v>
      </c>
      <c r="F116" s="2">
        <v>45482.588194444441</v>
      </c>
      <c r="G116" s="1" t="s">
        <v>492</v>
      </c>
      <c r="H116" s="2">
        <v>45484</v>
      </c>
    </row>
    <row r="117" spans="1:8" x14ac:dyDescent="0.25">
      <c r="A117">
        <v>9959</v>
      </c>
      <c r="B117" s="1" t="s">
        <v>506</v>
      </c>
      <c r="C117" s="1" t="s">
        <v>283</v>
      </c>
      <c r="D117" s="1" t="s">
        <v>48</v>
      </c>
      <c r="E117" s="1" t="s">
        <v>507</v>
      </c>
      <c r="F117" s="2">
        <v>45488.446527777778</v>
      </c>
      <c r="G117" s="1" t="s">
        <v>48</v>
      </c>
      <c r="H117" s="2"/>
    </row>
    <row r="118" spans="1:8" x14ac:dyDescent="0.25">
      <c r="A118">
        <v>10132</v>
      </c>
      <c r="B118" s="1" t="s">
        <v>508</v>
      </c>
      <c r="C118" s="1" t="s">
        <v>283</v>
      </c>
      <c r="D118" s="1" t="s">
        <v>48</v>
      </c>
      <c r="E118" s="1" t="s">
        <v>507</v>
      </c>
      <c r="F118" s="2">
        <v>45593.436805555553</v>
      </c>
      <c r="G118" s="1" t="s">
        <v>48</v>
      </c>
      <c r="H118" s="2"/>
    </row>
    <row r="119" spans="1:8" x14ac:dyDescent="0.25">
      <c r="A119">
        <v>10131</v>
      </c>
      <c r="B119" s="1" t="s">
        <v>509</v>
      </c>
      <c r="C119" s="1" t="s">
        <v>556</v>
      </c>
      <c r="D119" s="1" t="s">
        <v>48</v>
      </c>
      <c r="E119" s="1" t="s">
        <v>89</v>
      </c>
      <c r="F119" s="2">
        <v>45590.511111111111</v>
      </c>
      <c r="G119" s="1" t="s">
        <v>48</v>
      </c>
      <c r="H119" s="2"/>
    </row>
    <row r="120" spans="1:8" x14ac:dyDescent="0.25">
      <c r="A120">
        <v>10115</v>
      </c>
      <c r="B120" s="1" t="s">
        <v>436</v>
      </c>
      <c r="C120" s="1" t="s">
        <v>556</v>
      </c>
      <c r="D120" s="1" t="s">
        <v>48</v>
      </c>
      <c r="E120" s="1" t="s">
        <v>89</v>
      </c>
      <c r="F120" s="2">
        <v>45576.459722222222</v>
      </c>
      <c r="G120" s="1" t="s">
        <v>48</v>
      </c>
      <c r="H120" s="2"/>
    </row>
    <row r="121" spans="1:8" x14ac:dyDescent="0.25">
      <c r="A121">
        <v>10112</v>
      </c>
      <c r="B121" s="1" t="s">
        <v>203</v>
      </c>
      <c r="C121" s="1" t="s">
        <v>556</v>
      </c>
      <c r="D121" s="1" t="s">
        <v>48</v>
      </c>
      <c r="E121" s="1" t="s">
        <v>440</v>
      </c>
      <c r="F121" s="2">
        <v>45575.51666666667</v>
      </c>
      <c r="G121" s="1" t="s">
        <v>48</v>
      </c>
      <c r="H121" s="2">
        <v>45582</v>
      </c>
    </row>
    <row r="122" spans="1:8" x14ac:dyDescent="0.25">
      <c r="A122">
        <v>10104</v>
      </c>
      <c r="B122" s="1" t="s">
        <v>511</v>
      </c>
      <c r="C122" s="1" t="s">
        <v>556</v>
      </c>
      <c r="D122" s="1" t="s">
        <v>48</v>
      </c>
      <c r="E122" s="1" t="s">
        <v>89</v>
      </c>
      <c r="F122" s="2">
        <v>45573.436111111114</v>
      </c>
      <c r="G122" s="1" t="s">
        <v>48</v>
      </c>
      <c r="H122" s="2"/>
    </row>
    <row r="123" spans="1:8" x14ac:dyDescent="0.25">
      <c r="A123">
        <v>10061</v>
      </c>
      <c r="B123" s="1" t="s">
        <v>512</v>
      </c>
      <c r="C123" s="1" t="s">
        <v>109</v>
      </c>
      <c r="D123" s="1" t="s">
        <v>48</v>
      </c>
      <c r="E123" s="1" t="s">
        <v>338</v>
      </c>
      <c r="F123" s="2">
        <v>45551.615277777775</v>
      </c>
      <c r="G123" s="1" t="s">
        <v>48</v>
      </c>
      <c r="H123" s="2">
        <v>45552</v>
      </c>
    </row>
    <row r="124" spans="1:8" x14ac:dyDescent="0.25">
      <c r="A124">
        <v>10060</v>
      </c>
      <c r="B124" s="1" t="s">
        <v>430</v>
      </c>
      <c r="C124" s="1" t="s">
        <v>109</v>
      </c>
      <c r="D124" s="1" t="s">
        <v>48</v>
      </c>
      <c r="E124" s="1" t="s">
        <v>338</v>
      </c>
      <c r="F124" s="2">
        <v>45551.614583333336</v>
      </c>
      <c r="G124" s="1" t="s">
        <v>48</v>
      </c>
      <c r="H124" s="2">
        <v>45552</v>
      </c>
    </row>
    <row r="125" spans="1:8" x14ac:dyDescent="0.25">
      <c r="A125">
        <v>10059</v>
      </c>
      <c r="B125" s="1" t="s">
        <v>513</v>
      </c>
      <c r="C125" s="1" t="s">
        <v>109</v>
      </c>
      <c r="D125" s="1" t="s">
        <v>48</v>
      </c>
      <c r="E125" s="1" t="s">
        <v>338</v>
      </c>
      <c r="F125" s="2">
        <v>45551.611111111109</v>
      </c>
      <c r="G125" s="1" t="s">
        <v>48</v>
      </c>
      <c r="H125" s="2">
        <v>45552</v>
      </c>
    </row>
    <row r="126" spans="1:8" x14ac:dyDescent="0.25">
      <c r="A126">
        <v>10058</v>
      </c>
      <c r="B126" s="1" t="s">
        <v>514</v>
      </c>
      <c r="C126" s="1" t="s">
        <v>109</v>
      </c>
      <c r="D126" s="1" t="s">
        <v>48</v>
      </c>
      <c r="E126" s="1" t="s">
        <v>338</v>
      </c>
      <c r="F126" s="2">
        <v>45551.61041666667</v>
      </c>
      <c r="G126" s="1" t="s">
        <v>48</v>
      </c>
      <c r="H126" s="2">
        <v>45552</v>
      </c>
    </row>
    <row r="127" spans="1:8" x14ac:dyDescent="0.25">
      <c r="A127">
        <v>10056</v>
      </c>
      <c r="B127" s="1" t="s">
        <v>450</v>
      </c>
      <c r="C127" s="1" t="s">
        <v>374</v>
      </c>
      <c r="D127" s="1" t="s">
        <v>48</v>
      </c>
      <c r="E127" s="1" t="s">
        <v>244</v>
      </c>
      <c r="F127" s="2">
        <v>45551.607638888891</v>
      </c>
      <c r="G127" s="1" t="s">
        <v>48</v>
      </c>
      <c r="H127" s="2">
        <v>45552</v>
      </c>
    </row>
    <row r="128" spans="1:8" x14ac:dyDescent="0.25">
      <c r="A128">
        <v>10055</v>
      </c>
      <c r="B128" s="1" t="s">
        <v>515</v>
      </c>
      <c r="C128" s="1" t="s">
        <v>374</v>
      </c>
      <c r="D128" s="1" t="s">
        <v>48</v>
      </c>
      <c r="E128" s="1" t="s">
        <v>460</v>
      </c>
      <c r="F128" s="2">
        <v>45551.606249999997</v>
      </c>
      <c r="G128" s="1" t="s">
        <v>48</v>
      </c>
      <c r="H128" s="2">
        <v>45552</v>
      </c>
    </row>
    <row r="129" spans="1:8" x14ac:dyDescent="0.25">
      <c r="A129">
        <v>10054</v>
      </c>
      <c r="B129" s="1" t="s">
        <v>450</v>
      </c>
      <c r="C129" s="1" t="s">
        <v>374</v>
      </c>
      <c r="D129" s="1" t="s">
        <v>48</v>
      </c>
      <c r="E129" s="1" t="s">
        <v>244</v>
      </c>
      <c r="F129" s="2">
        <v>45551.604861111111</v>
      </c>
      <c r="G129" s="1" t="s">
        <v>48</v>
      </c>
      <c r="H129" s="2">
        <v>45552</v>
      </c>
    </row>
    <row r="130" spans="1:8" x14ac:dyDescent="0.25">
      <c r="A130">
        <v>10040</v>
      </c>
      <c r="B130" s="1" t="s">
        <v>520</v>
      </c>
      <c r="C130" s="1" t="s">
        <v>374</v>
      </c>
      <c r="D130" s="1" t="s">
        <v>48</v>
      </c>
      <c r="E130" s="1" t="s">
        <v>460</v>
      </c>
      <c r="F130" s="2">
        <v>45538.45208333333</v>
      </c>
      <c r="G130" s="1" t="s">
        <v>48</v>
      </c>
      <c r="H130" s="2">
        <v>45538</v>
      </c>
    </row>
    <row r="131" spans="1:8" x14ac:dyDescent="0.25">
      <c r="A131">
        <v>10038</v>
      </c>
      <c r="B131" s="1" t="s">
        <v>521</v>
      </c>
      <c r="C131" s="1" t="s">
        <v>283</v>
      </c>
      <c r="D131" s="1" t="s">
        <v>48</v>
      </c>
      <c r="E131" s="1" t="s">
        <v>507</v>
      </c>
      <c r="F131" s="2">
        <v>45532.45</v>
      </c>
      <c r="G131" s="1" t="s">
        <v>48</v>
      </c>
      <c r="H131" s="2"/>
    </row>
    <row r="132" spans="1:8" x14ac:dyDescent="0.25">
      <c r="A132">
        <v>10018</v>
      </c>
      <c r="B132" s="1" t="s">
        <v>489</v>
      </c>
      <c r="C132" s="1" t="s">
        <v>109</v>
      </c>
      <c r="D132" s="1" t="s">
        <v>48</v>
      </c>
      <c r="E132" s="1" t="s">
        <v>244</v>
      </c>
      <c r="F132" s="2">
        <v>45519.570833333331</v>
      </c>
      <c r="G132" s="1" t="s">
        <v>48</v>
      </c>
      <c r="H132" s="2">
        <v>45534</v>
      </c>
    </row>
    <row r="133" spans="1:8" x14ac:dyDescent="0.25">
      <c r="A133">
        <v>10013</v>
      </c>
      <c r="B133" s="1" t="s">
        <v>430</v>
      </c>
      <c r="C133" s="1" t="s">
        <v>109</v>
      </c>
      <c r="D133" s="1" t="s">
        <v>48</v>
      </c>
      <c r="E133" s="1" t="s">
        <v>338</v>
      </c>
      <c r="F133" s="2">
        <v>45519.558333333334</v>
      </c>
      <c r="G133" s="1" t="s">
        <v>48</v>
      </c>
      <c r="H133" s="2">
        <v>45520</v>
      </c>
    </row>
    <row r="134" spans="1:8" x14ac:dyDescent="0.25">
      <c r="A134">
        <v>10012</v>
      </c>
      <c r="B134" s="1" t="s">
        <v>430</v>
      </c>
      <c r="C134" s="1" t="s">
        <v>109</v>
      </c>
      <c r="D134" s="1" t="s">
        <v>48</v>
      </c>
      <c r="E134" s="1" t="s">
        <v>338</v>
      </c>
      <c r="F134" s="2">
        <v>45519.556250000001</v>
      </c>
      <c r="G134" s="1" t="s">
        <v>48</v>
      </c>
      <c r="H134" s="2">
        <v>45520</v>
      </c>
    </row>
    <row r="135" spans="1:8" x14ac:dyDescent="0.25">
      <c r="A135">
        <v>9993</v>
      </c>
      <c r="B135" s="1" t="s">
        <v>529</v>
      </c>
      <c r="C135" s="1" t="s">
        <v>556</v>
      </c>
      <c r="D135" s="1" t="s">
        <v>48</v>
      </c>
      <c r="E135" s="1" t="s">
        <v>338</v>
      </c>
      <c r="F135" s="2">
        <v>45512.500694444447</v>
      </c>
      <c r="G135" s="1" t="s">
        <v>48</v>
      </c>
      <c r="H135" s="2">
        <v>45512</v>
      </c>
    </row>
    <row r="136" spans="1:8" x14ac:dyDescent="0.25">
      <c r="A136">
        <v>9992</v>
      </c>
      <c r="B136" s="1" t="s">
        <v>529</v>
      </c>
      <c r="C136" s="1" t="s">
        <v>556</v>
      </c>
      <c r="D136" s="1" t="s">
        <v>48</v>
      </c>
      <c r="E136" s="1" t="s">
        <v>338</v>
      </c>
      <c r="F136" s="2">
        <v>45512.499305555553</v>
      </c>
      <c r="G136" s="1" t="s">
        <v>48</v>
      </c>
      <c r="H136" s="2">
        <v>45512</v>
      </c>
    </row>
    <row r="137" spans="1:8" x14ac:dyDescent="0.25">
      <c r="A137">
        <v>10163</v>
      </c>
      <c r="B137" s="1" t="s">
        <v>228</v>
      </c>
      <c r="C137" s="1" t="s">
        <v>556</v>
      </c>
      <c r="D137" s="1" t="s">
        <v>228</v>
      </c>
      <c r="E137" s="1" t="s">
        <v>77</v>
      </c>
      <c r="F137" s="2">
        <v>45607.707638888889</v>
      </c>
      <c r="G137" s="1" t="s">
        <v>492</v>
      </c>
      <c r="H137" s="2">
        <v>45614</v>
      </c>
    </row>
    <row r="138" spans="1:8" x14ac:dyDescent="0.25">
      <c r="A138">
        <v>10065</v>
      </c>
      <c r="B138" s="1" t="s">
        <v>537</v>
      </c>
      <c r="C138" s="1" t="s">
        <v>374</v>
      </c>
      <c r="D138" s="1" t="s">
        <v>48</v>
      </c>
      <c r="E138" s="1" t="s">
        <v>460</v>
      </c>
      <c r="F138" s="2">
        <v>45552.592361111114</v>
      </c>
      <c r="G138" s="1" t="s">
        <v>48</v>
      </c>
      <c r="H138" s="2">
        <v>45568</v>
      </c>
    </row>
    <row r="139" spans="1:8" x14ac:dyDescent="0.25">
      <c r="A139">
        <v>10113</v>
      </c>
      <c r="B139" s="1" t="s">
        <v>364</v>
      </c>
      <c r="C139" s="1" t="s">
        <v>556</v>
      </c>
      <c r="D139" s="1" t="s">
        <v>48</v>
      </c>
      <c r="E139" s="1" t="s">
        <v>77</v>
      </c>
      <c r="F139" s="2">
        <v>45575.519444444442</v>
      </c>
      <c r="G139" s="1" t="s">
        <v>48</v>
      </c>
      <c r="H139" s="2">
        <v>45618</v>
      </c>
    </row>
    <row r="140" spans="1:8" x14ac:dyDescent="0.25">
      <c r="A140">
        <v>10086</v>
      </c>
      <c r="B140" s="1" t="s">
        <v>544</v>
      </c>
      <c r="C140" s="1" t="s">
        <v>556</v>
      </c>
      <c r="D140" s="1" t="s">
        <v>48</v>
      </c>
      <c r="E140" s="1" t="s">
        <v>77</v>
      </c>
      <c r="F140" s="2">
        <v>45567.522916666669</v>
      </c>
      <c r="G140" s="1" t="s">
        <v>48</v>
      </c>
      <c r="H140" s="2">
        <v>45587</v>
      </c>
    </row>
    <row r="141" spans="1:8" x14ac:dyDescent="0.25">
      <c r="A141">
        <v>10085</v>
      </c>
      <c r="B141" s="1" t="s">
        <v>544</v>
      </c>
      <c r="C141" s="1" t="s">
        <v>556</v>
      </c>
      <c r="D141" s="1" t="s">
        <v>48</v>
      </c>
      <c r="E141" s="1" t="s">
        <v>77</v>
      </c>
      <c r="F141" s="2">
        <v>45567.518055555556</v>
      </c>
      <c r="G141" s="1" t="s">
        <v>48</v>
      </c>
      <c r="H141" s="2">
        <v>45587</v>
      </c>
    </row>
    <row r="142" spans="1:8" x14ac:dyDescent="0.25">
      <c r="A142">
        <v>10073</v>
      </c>
      <c r="B142" s="1" t="s">
        <v>549</v>
      </c>
      <c r="C142" s="1" t="s">
        <v>222</v>
      </c>
      <c r="D142" s="1" t="s">
        <v>48</v>
      </c>
      <c r="E142" s="1" t="s">
        <v>77</v>
      </c>
      <c r="F142" s="2">
        <v>45562.503472222219</v>
      </c>
      <c r="G142" s="1" t="s">
        <v>48</v>
      </c>
      <c r="H142" s="2"/>
    </row>
    <row r="143" spans="1:8" x14ac:dyDescent="0.25">
      <c r="A143">
        <v>10022</v>
      </c>
      <c r="B143" s="1" t="s">
        <v>550</v>
      </c>
      <c r="C143" s="1" t="s">
        <v>201</v>
      </c>
      <c r="D143" s="1" t="s">
        <v>48</v>
      </c>
      <c r="E143" s="1" t="s">
        <v>274</v>
      </c>
      <c r="F143" s="2">
        <v>45520.527777777781</v>
      </c>
      <c r="G143" s="1" t="s">
        <v>48</v>
      </c>
      <c r="H143" s="2">
        <v>45523</v>
      </c>
    </row>
    <row r="144" spans="1:8" x14ac:dyDescent="0.25">
      <c r="A144">
        <v>10006</v>
      </c>
      <c r="B144" s="1" t="s">
        <v>395</v>
      </c>
      <c r="C144" s="1" t="s">
        <v>201</v>
      </c>
      <c r="D144" s="1" t="s">
        <v>48</v>
      </c>
      <c r="E144" s="1" t="s">
        <v>274</v>
      </c>
      <c r="F144" s="2">
        <v>45518.497916666667</v>
      </c>
      <c r="G144" s="1" t="s">
        <v>48</v>
      </c>
      <c r="H144" s="2">
        <v>45531</v>
      </c>
    </row>
    <row r="145" spans="1:8" x14ac:dyDescent="0.25">
      <c r="A145">
        <v>9981</v>
      </c>
      <c r="B145" s="1" t="s">
        <v>555</v>
      </c>
      <c r="C145" s="1" t="s">
        <v>374</v>
      </c>
      <c r="D145" s="1" t="s">
        <v>48</v>
      </c>
      <c r="E145" s="1" t="s">
        <v>274</v>
      </c>
      <c r="F145" s="2">
        <v>45504.438888888886</v>
      </c>
      <c r="G145" s="1" t="s">
        <v>48</v>
      </c>
      <c r="H145" s="2">
        <v>45512</v>
      </c>
    </row>
    <row r="146" spans="1:8" ht="15.75" thickBot="1" x14ac:dyDescent="0.3"/>
    <row r="147" spans="1:8" ht="27" thickBot="1" x14ac:dyDescent="0.3">
      <c r="D147" s="4" t="s">
        <v>560</v>
      </c>
      <c r="E147">
        <f>COUNTIF(E2:E132,"Waiting for Incoming Product")</f>
        <v>16</v>
      </c>
    </row>
    <row r="148" spans="1:8" ht="15.75" thickBot="1" x14ac:dyDescent="0.3">
      <c r="D148" s="4" t="s">
        <v>561</v>
      </c>
      <c r="E148">
        <f>COUNTIF(E3:E133,"Admin Review")</f>
        <v>0</v>
      </c>
    </row>
    <row r="149" spans="1:8" ht="15.75" thickBot="1" x14ac:dyDescent="0.3">
      <c r="D149" s="4" t="s">
        <v>562</v>
      </c>
      <c r="E149">
        <f>COUNTIF(E4:E134,"Customer Reply")</f>
        <v>0</v>
      </c>
    </row>
    <row r="150" spans="1:8" ht="15.75" thickBot="1" x14ac:dyDescent="0.3">
      <c r="D150" s="4" t="s">
        <v>563</v>
      </c>
      <c r="E150">
        <f>COUNTIF(E5:E135,"Engineering Review")</f>
        <v>0</v>
      </c>
    </row>
    <row r="151" spans="1:8" ht="15.75" thickBot="1" x14ac:dyDescent="0.3">
      <c r="D151" s="4" t="s">
        <v>244</v>
      </c>
      <c r="E151">
        <f>COUNTIF(E6:E136,"In Progress")</f>
        <v>4</v>
      </c>
    </row>
    <row r="152" spans="1:8" ht="15.75" thickBot="1" x14ac:dyDescent="0.3">
      <c r="D152" s="4" t="s">
        <v>564</v>
      </c>
      <c r="E152">
        <f>COUNTIF(E7:E137,"Needs Shipping Cost")</f>
        <v>1</v>
      </c>
    </row>
    <row r="153" spans="1:8" ht="27" thickBot="1" x14ac:dyDescent="0.3">
      <c r="D153" s="4" t="s">
        <v>565</v>
      </c>
      <c r="E153">
        <f>COUNTIF(E8:E138,"Needs Production Tests")</f>
        <v>0</v>
      </c>
    </row>
    <row r="154" spans="1:8" ht="15.75" thickBot="1" x14ac:dyDescent="0.3">
      <c r="D154" s="4" t="s">
        <v>566</v>
      </c>
      <c r="E154">
        <f>COUNTIF(E9:E139,"Parts on Order")</f>
        <v>2</v>
      </c>
    </row>
    <row r="155" spans="1:8" ht="27" thickBot="1" x14ac:dyDescent="0.3">
      <c r="D155" s="4" t="s">
        <v>567</v>
      </c>
      <c r="E155">
        <f>COUNTIF(E10:E140,"Ready to be Invoiced")</f>
        <v>0</v>
      </c>
    </row>
    <row r="156" spans="1:8" ht="15.75" thickBot="1" x14ac:dyDescent="0.3">
      <c r="D156" s="4" t="s">
        <v>568</v>
      </c>
      <c r="E156">
        <f>COUNTIF(E11:E141,"Tech Review")</f>
        <v>0</v>
      </c>
    </row>
    <row r="157" spans="1:8" ht="15.75" thickBot="1" x14ac:dyDescent="0.3">
      <c r="D157" s="4" t="s">
        <v>569</v>
      </c>
      <c r="E157">
        <f>COUNTIF(E12:E142,"Waiting for PO")</f>
        <v>0</v>
      </c>
    </row>
    <row r="158" spans="1:8" ht="27" thickBot="1" x14ac:dyDescent="0.3">
      <c r="D158" s="4" t="s">
        <v>570</v>
      </c>
      <c r="E158">
        <f>COUNTIF(E13:E143,"Waiting for Warranty Reimb")</f>
        <v>0</v>
      </c>
    </row>
    <row r="159" spans="1:8" ht="15.75" thickBot="1" x14ac:dyDescent="0.3">
      <c r="D159" s="4" t="s">
        <v>571</v>
      </c>
      <c r="E159">
        <f>COUNTIF(E14:E144,"Waiting on Customer")</f>
        <v>2</v>
      </c>
    </row>
    <row r="160" spans="1:8" ht="15.75" thickBot="1" x14ac:dyDescent="0.3">
      <c r="D160" s="4" t="s">
        <v>350</v>
      </c>
      <c r="E160">
        <f>COUNTIF(E15:E145,"Waiting on Harman")</f>
        <v>1</v>
      </c>
    </row>
    <row r="161" spans="4:5" ht="15.75" thickBot="1" x14ac:dyDescent="0.3">
      <c r="D161" s="4" t="s">
        <v>572</v>
      </c>
      <c r="E161">
        <f>COUNTIF(E16:E146,"Waiting for Parts")</f>
        <v>0</v>
      </c>
    </row>
    <row r="162" spans="4:5" ht="15.75" thickBot="1" x14ac:dyDescent="0.3">
      <c r="D162" s="4" t="s">
        <v>194</v>
      </c>
      <c r="E162">
        <f>COUNTIF(E17:E147,"Estimate Review")</f>
        <v>4</v>
      </c>
    </row>
    <row r="164" spans="4:5" x14ac:dyDescent="0.25">
      <c r="D164" s="7"/>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1358D-187B-4D56-BB44-BCF062C00D29}">
  <dimension ref="A1:Q6"/>
  <sheetViews>
    <sheetView topLeftCell="F1" workbookViewId="0">
      <selection activeCell="G26" sqref="G26"/>
    </sheetView>
  </sheetViews>
  <sheetFormatPr defaultRowHeight="15" x14ac:dyDescent="0.25"/>
  <cols>
    <col min="1" max="1" width="26.42578125" bestFit="1" customWidth="1"/>
    <col min="2" max="2" width="11.85546875" bestFit="1" customWidth="1"/>
    <col min="3" max="3" width="12.7109375" bestFit="1" customWidth="1"/>
    <col min="4" max="4" width="34.7109375" bestFit="1" customWidth="1"/>
    <col min="5" max="5" width="17" bestFit="1" customWidth="1"/>
    <col min="6" max="6" width="13.28515625" bestFit="1" customWidth="1"/>
    <col min="7" max="7" width="44" bestFit="1" customWidth="1"/>
    <col min="8" max="8" width="12.7109375" bestFit="1" customWidth="1"/>
    <col min="9" max="9" width="26.42578125" bestFit="1" customWidth="1"/>
    <col min="10" max="10" width="11" bestFit="1" customWidth="1"/>
    <col min="11" max="11" width="11.28515625" bestFit="1" customWidth="1"/>
    <col min="12" max="12" width="7.7109375" bestFit="1" customWidth="1"/>
    <col min="13" max="13" width="13.42578125" customWidth="1"/>
    <col min="14" max="14" width="15.7109375" bestFit="1" customWidth="1"/>
    <col min="15" max="15" width="8.28515625" bestFit="1" customWidth="1"/>
    <col min="16" max="16" width="34" bestFit="1" customWidth="1"/>
    <col min="17" max="17" width="31" bestFit="1" customWidth="1"/>
    <col min="18" max="18" width="26.5703125" bestFit="1" customWidth="1"/>
    <col min="19" max="20" width="11.140625" bestFit="1" customWidth="1"/>
    <col min="21" max="21" width="34.7109375" bestFit="1" customWidth="1"/>
    <col min="22" max="22" width="17" bestFit="1" customWidth="1"/>
    <col min="23" max="23" width="13.28515625" bestFit="1" customWidth="1"/>
    <col min="24" max="24" width="44" bestFit="1" customWidth="1"/>
    <col min="25" max="25" width="11.140625" bestFit="1" customWidth="1"/>
    <col min="26" max="26" width="26.5703125" bestFit="1" customWidth="1"/>
    <col min="27" max="30" width="12.140625" bestFit="1" customWidth="1"/>
    <col min="31" max="31" width="13.28515625" bestFit="1" customWidth="1"/>
    <col min="32" max="32" width="12.140625" bestFit="1" customWidth="1"/>
    <col min="33" max="33" width="34" bestFit="1" customWidth="1"/>
    <col min="34" max="34" width="31" bestFit="1" customWidth="1"/>
  </cols>
  <sheetData>
    <row r="1" spans="1:17" x14ac:dyDescent="0.25">
      <c r="A1" t="s">
        <v>720</v>
      </c>
      <c r="B1" t="s">
        <v>721</v>
      </c>
      <c r="C1" t="s">
        <v>722</v>
      </c>
      <c r="D1" t="s">
        <v>723</v>
      </c>
      <c r="E1" t="s">
        <v>724</v>
      </c>
      <c r="F1" t="s">
        <v>725</v>
      </c>
      <c r="G1" t="s">
        <v>726</v>
      </c>
      <c r="H1" t="s">
        <v>13</v>
      </c>
      <c r="I1" t="s">
        <v>727</v>
      </c>
      <c r="J1" t="s">
        <v>728</v>
      </c>
      <c r="K1" t="s">
        <v>729</v>
      </c>
      <c r="L1" t="s">
        <v>730</v>
      </c>
      <c r="M1" t="s">
        <v>731</v>
      </c>
      <c r="N1" t="s">
        <v>732</v>
      </c>
      <c r="O1" t="s">
        <v>733</v>
      </c>
      <c r="P1" t="s">
        <v>734</v>
      </c>
      <c r="Q1" t="s">
        <v>12</v>
      </c>
    </row>
    <row r="2" spans="1:17" x14ac:dyDescent="0.25">
      <c r="A2" t="s">
        <v>735</v>
      </c>
      <c r="B2" t="s">
        <v>736</v>
      </c>
      <c r="C2" t="s">
        <v>737</v>
      </c>
      <c r="D2" t="s">
        <v>738</v>
      </c>
      <c r="E2" t="s">
        <v>556</v>
      </c>
      <c r="F2" t="s">
        <v>141</v>
      </c>
      <c r="G2" t="s">
        <v>739</v>
      </c>
      <c r="H2">
        <v>1311095</v>
      </c>
      <c r="I2" t="s">
        <v>735</v>
      </c>
      <c r="J2">
        <v>0</v>
      </c>
      <c r="K2">
        <v>0</v>
      </c>
      <c r="L2">
        <v>394.94</v>
      </c>
      <c r="M2">
        <v>394.94</v>
      </c>
      <c r="N2">
        <v>80.099999999999994</v>
      </c>
      <c r="O2">
        <v>314.83999999999997</v>
      </c>
      <c r="P2" t="s">
        <v>740</v>
      </c>
      <c r="Q2" t="s">
        <v>741</v>
      </c>
    </row>
    <row r="3" spans="1:17" x14ac:dyDescent="0.25">
      <c r="A3" t="s">
        <v>742</v>
      </c>
      <c r="B3" t="s">
        <v>743</v>
      </c>
      <c r="C3" t="s">
        <v>744</v>
      </c>
      <c r="D3" t="s">
        <v>745</v>
      </c>
      <c r="F3" t="s">
        <v>141</v>
      </c>
      <c r="G3" t="s">
        <v>746</v>
      </c>
      <c r="H3">
        <v>1354032</v>
      </c>
      <c r="I3" t="s">
        <v>742</v>
      </c>
      <c r="J3">
        <v>0</v>
      </c>
      <c r="K3">
        <v>0</v>
      </c>
      <c r="L3">
        <v>87.12</v>
      </c>
      <c r="M3">
        <v>87.12</v>
      </c>
      <c r="N3">
        <v>43.56</v>
      </c>
      <c r="O3">
        <v>43.56</v>
      </c>
      <c r="P3" t="s">
        <v>740</v>
      </c>
      <c r="Q3" t="s">
        <v>747</v>
      </c>
    </row>
    <row r="4" spans="1:17" x14ac:dyDescent="0.25">
      <c r="A4" t="s">
        <v>748</v>
      </c>
      <c r="B4" t="s">
        <v>749</v>
      </c>
      <c r="C4" t="s">
        <v>750</v>
      </c>
      <c r="D4" t="s">
        <v>745</v>
      </c>
      <c r="F4" t="s">
        <v>141</v>
      </c>
      <c r="G4" t="s">
        <v>751</v>
      </c>
      <c r="H4">
        <v>1308664</v>
      </c>
      <c r="I4" t="s">
        <v>748</v>
      </c>
      <c r="J4">
        <v>0</v>
      </c>
      <c r="K4">
        <v>0</v>
      </c>
      <c r="L4">
        <v>0.01</v>
      </c>
      <c r="M4">
        <v>0.01</v>
      </c>
      <c r="N4">
        <v>0</v>
      </c>
      <c r="O4">
        <v>0.01</v>
      </c>
      <c r="P4" t="s">
        <v>740</v>
      </c>
      <c r="Q4" t="s">
        <v>752</v>
      </c>
    </row>
    <row r="5" spans="1:17" x14ac:dyDescent="0.25">
      <c r="A5" t="s">
        <v>753</v>
      </c>
      <c r="B5" t="s">
        <v>754</v>
      </c>
      <c r="C5" t="s">
        <v>755</v>
      </c>
      <c r="D5" t="s">
        <v>756</v>
      </c>
      <c r="E5" t="s">
        <v>556</v>
      </c>
      <c r="G5" t="s">
        <v>757</v>
      </c>
      <c r="H5">
        <v>1308158</v>
      </c>
      <c r="I5" t="s">
        <v>753</v>
      </c>
      <c r="J5">
        <v>0</v>
      </c>
      <c r="K5">
        <v>0</v>
      </c>
      <c r="L5">
        <v>403.6</v>
      </c>
      <c r="M5">
        <v>403.6</v>
      </c>
      <c r="N5">
        <v>75</v>
      </c>
      <c r="O5">
        <v>328.6</v>
      </c>
      <c r="P5" t="s">
        <v>740</v>
      </c>
      <c r="Q5" t="s">
        <v>758</v>
      </c>
    </row>
    <row r="6" spans="1:17" x14ac:dyDescent="0.25">
      <c r="A6" t="s">
        <v>759</v>
      </c>
      <c r="B6" t="s">
        <v>760</v>
      </c>
      <c r="C6" t="s">
        <v>761</v>
      </c>
      <c r="D6" t="s">
        <v>762</v>
      </c>
      <c r="E6" t="s">
        <v>109</v>
      </c>
      <c r="G6" t="s">
        <v>763</v>
      </c>
      <c r="H6">
        <v>1311282</v>
      </c>
      <c r="I6" t="s">
        <v>759</v>
      </c>
      <c r="J6">
        <v>0</v>
      </c>
      <c r="K6">
        <v>0</v>
      </c>
      <c r="L6">
        <v>415.37</v>
      </c>
      <c r="M6">
        <v>415.37</v>
      </c>
      <c r="N6">
        <v>78.63</v>
      </c>
      <c r="O6">
        <v>336.74</v>
      </c>
      <c r="P6" t="s">
        <v>740</v>
      </c>
      <c r="Q6" t="s">
        <v>764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38265-9730-4234-B822-14AD22C068E3}">
  <dimension ref="A1:AR145"/>
  <sheetViews>
    <sheetView workbookViewId="0"/>
  </sheetViews>
  <sheetFormatPr defaultRowHeight="15" x14ac:dyDescent="0.25"/>
  <cols>
    <col min="1" max="1" width="11.140625" bestFit="1" customWidth="1"/>
    <col min="2" max="2" width="24" bestFit="1" customWidth="1"/>
    <col min="3" max="3" width="36.85546875" bestFit="1" customWidth="1"/>
    <col min="4" max="4" width="10.42578125" customWidth="1"/>
    <col min="5" max="5" width="22.5703125" customWidth="1"/>
    <col min="6" max="6" width="36.42578125" customWidth="1"/>
    <col min="7" max="7" width="18.42578125" bestFit="1" customWidth="1"/>
    <col min="8" max="8" width="14.42578125" customWidth="1"/>
    <col min="9" max="9" width="19.7109375" bestFit="1" customWidth="1"/>
    <col min="10" max="10" width="13.140625" bestFit="1" customWidth="1"/>
    <col min="11" max="11" width="22.85546875" bestFit="1" customWidth="1"/>
    <col min="12" max="12" width="15.85546875" bestFit="1" customWidth="1"/>
    <col min="13" max="13" width="35.5703125" bestFit="1" customWidth="1"/>
    <col min="14" max="14" width="17.28515625" bestFit="1" customWidth="1"/>
    <col min="15" max="15" width="9.85546875" bestFit="1" customWidth="1"/>
    <col min="16" max="16" width="10.85546875" bestFit="1" customWidth="1"/>
    <col min="17" max="17" width="15.7109375" bestFit="1" customWidth="1"/>
    <col min="18" max="18" width="19.28515625" bestFit="1" customWidth="1"/>
    <col min="19" max="19" width="24.28515625" bestFit="1" customWidth="1"/>
    <col min="20" max="20" width="13.85546875" bestFit="1" customWidth="1"/>
    <col min="21" max="21" width="18" bestFit="1" customWidth="1"/>
    <col min="22" max="22" width="23.7109375" bestFit="1" customWidth="1"/>
    <col min="23" max="23" width="42.7109375" bestFit="1" customWidth="1"/>
    <col min="24" max="24" width="15.5703125" bestFit="1" customWidth="1"/>
    <col min="25" max="25" width="16.42578125" bestFit="1" customWidth="1"/>
    <col min="26" max="26" width="26.7109375" bestFit="1" customWidth="1"/>
    <col min="27" max="27" width="13.7109375" bestFit="1" customWidth="1"/>
    <col min="28" max="28" width="35.7109375" bestFit="1" customWidth="1"/>
    <col min="29" max="29" width="17.85546875" bestFit="1" customWidth="1"/>
    <col min="30" max="30" width="18.5703125" bestFit="1" customWidth="1"/>
    <col min="31" max="31" width="19.28515625" bestFit="1" customWidth="1"/>
    <col min="32" max="32" width="13.7109375" bestFit="1" customWidth="1"/>
    <col min="33" max="33" width="9.85546875" bestFit="1" customWidth="1"/>
    <col min="34" max="34" width="25.42578125" bestFit="1" customWidth="1"/>
    <col min="35" max="35" width="38.42578125" bestFit="1" customWidth="1"/>
    <col min="36" max="36" width="31.5703125" bestFit="1" customWidth="1"/>
    <col min="37" max="37" width="21.7109375" bestFit="1" customWidth="1"/>
    <col min="38" max="38" width="35.140625" bestFit="1" customWidth="1"/>
    <col min="39" max="39" width="12.28515625" bestFit="1" customWidth="1"/>
    <col min="40" max="40" width="14.85546875" bestFit="1" customWidth="1"/>
    <col min="41" max="41" width="19.28515625" bestFit="1" customWidth="1"/>
    <col min="42" max="42" width="31" bestFit="1" customWidth="1"/>
    <col min="43" max="43" width="17.42578125" bestFit="1" customWidth="1"/>
    <col min="44" max="44" width="61" bestFit="1" customWidth="1"/>
  </cols>
  <sheetData>
    <row r="1" spans="1:4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hidden="1" x14ac:dyDescent="0.25">
      <c r="A2">
        <v>9956</v>
      </c>
      <c r="B2" s="1" t="s">
        <v>388</v>
      </c>
      <c r="C2" s="1" t="s">
        <v>389</v>
      </c>
      <c r="D2" s="1" t="s">
        <v>46</v>
      </c>
      <c r="E2" s="1" t="s">
        <v>48</v>
      </c>
      <c r="F2" s="1" t="s">
        <v>390</v>
      </c>
      <c r="G2">
        <v>18143809780</v>
      </c>
      <c r="H2" s="1" t="s">
        <v>504</v>
      </c>
      <c r="I2" s="1" t="s">
        <v>222</v>
      </c>
      <c r="J2" s="1" t="s">
        <v>48</v>
      </c>
      <c r="K2" s="1" t="s">
        <v>48</v>
      </c>
      <c r="L2" s="2">
        <v>45482.588194444441</v>
      </c>
      <c r="M2" s="1" t="s">
        <v>224</v>
      </c>
      <c r="N2" s="1" t="s">
        <v>48</v>
      </c>
      <c r="O2" s="1" t="s">
        <v>202</v>
      </c>
      <c r="P2" s="1" t="s">
        <v>492</v>
      </c>
      <c r="Q2" s="2">
        <v>45484</v>
      </c>
      <c r="R2" s="2"/>
      <c r="S2" s="2"/>
      <c r="U2" s="1" t="s">
        <v>505</v>
      </c>
      <c r="V2" s="1" t="s">
        <v>48</v>
      </c>
      <c r="W2" s="1" t="s">
        <v>48</v>
      </c>
      <c r="X2" s="2"/>
      <c r="Y2" s="1" t="s">
        <v>58</v>
      </c>
      <c r="Z2" s="1" t="s">
        <v>58</v>
      </c>
      <c r="AA2" s="1" t="s">
        <v>48</v>
      </c>
      <c r="AB2" s="1" t="s">
        <v>48</v>
      </c>
      <c r="AC2" s="1" t="s">
        <v>58</v>
      </c>
      <c r="AF2" s="1" t="s">
        <v>48</v>
      </c>
      <c r="AH2" s="1" t="s">
        <v>48</v>
      </c>
      <c r="AI2" s="1" t="s">
        <v>48</v>
      </c>
      <c r="AJ2" s="1" t="s">
        <v>58</v>
      </c>
      <c r="AK2" s="1" t="s">
        <v>48</v>
      </c>
      <c r="AL2" s="1" t="s">
        <v>48</v>
      </c>
      <c r="AM2" s="1" t="s">
        <v>48</v>
      </c>
      <c r="AN2" s="2"/>
      <c r="AO2" s="1" t="s">
        <v>48</v>
      </c>
      <c r="AP2" s="1" t="s">
        <v>48</v>
      </c>
      <c r="AQ2" s="1" t="s">
        <v>48</v>
      </c>
      <c r="AR2" s="1" t="s">
        <v>48</v>
      </c>
    </row>
    <row r="3" spans="1:44" x14ac:dyDescent="0.25">
      <c r="A3">
        <v>9957</v>
      </c>
      <c r="B3" s="1" t="s">
        <v>196</v>
      </c>
      <c r="C3" s="1" t="s">
        <v>197</v>
      </c>
      <c r="D3" s="1" t="s">
        <v>46</v>
      </c>
      <c r="E3" s="1" t="s">
        <v>198</v>
      </c>
      <c r="F3" s="1" t="s">
        <v>199</v>
      </c>
      <c r="G3">
        <v>12032300226</v>
      </c>
      <c r="H3" s="1" t="s">
        <v>203</v>
      </c>
      <c r="I3" s="1" t="s">
        <v>201</v>
      </c>
      <c r="J3" s="1" t="s">
        <v>48</v>
      </c>
      <c r="K3" s="1" t="s">
        <v>48</v>
      </c>
      <c r="L3" s="2">
        <v>45483.556944444441</v>
      </c>
      <c r="M3" s="1" t="s">
        <v>89</v>
      </c>
      <c r="N3" s="1" t="s">
        <v>48</v>
      </c>
      <c r="O3" s="1" t="s">
        <v>202</v>
      </c>
      <c r="P3" s="1" t="s">
        <v>48</v>
      </c>
      <c r="Q3" s="2">
        <v>45489</v>
      </c>
      <c r="R3" s="2"/>
      <c r="S3" s="2"/>
      <c r="U3" s="1" t="s">
        <v>48</v>
      </c>
      <c r="V3" s="1" t="s">
        <v>48</v>
      </c>
      <c r="W3" s="1" t="s">
        <v>48</v>
      </c>
      <c r="X3" s="2"/>
      <c r="Y3" s="1" t="s">
        <v>204</v>
      </c>
      <c r="Z3" s="1" t="s">
        <v>205</v>
      </c>
      <c r="AA3" s="1" t="s">
        <v>48</v>
      </c>
      <c r="AB3" s="1" t="s">
        <v>48</v>
      </c>
      <c r="AC3" s="1" t="s">
        <v>48</v>
      </c>
      <c r="AF3" s="1" t="s">
        <v>48</v>
      </c>
      <c r="AH3" s="1" t="s">
        <v>48</v>
      </c>
      <c r="AI3" s="1" t="s">
        <v>48</v>
      </c>
      <c r="AJ3" s="1" t="s">
        <v>48</v>
      </c>
      <c r="AK3" s="1" t="s">
        <v>48</v>
      </c>
      <c r="AL3" s="1" t="s">
        <v>48</v>
      </c>
      <c r="AM3" s="1" t="s">
        <v>48</v>
      </c>
      <c r="AN3" s="2"/>
      <c r="AO3" s="1" t="s">
        <v>48</v>
      </c>
      <c r="AP3" s="1" t="s">
        <v>48</v>
      </c>
      <c r="AQ3" s="1" t="s">
        <v>48</v>
      </c>
      <c r="AR3" s="1" t="s">
        <v>48</v>
      </c>
    </row>
    <row r="4" spans="1:44" hidden="1" x14ac:dyDescent="0.25">
      <c r="A4">
        <v>9958</v>
      </c>
      <c r="B4" s="1" t="s">
        <v>499</v>
      </c>
      <c r="C4" s="1" t="s">
        <v>500</v>
      </c>
      <c r="D4" s="1" t="s">
        <v>46</v>
      </c>
      <c r="E4" s="1" t="s">
        <v>501</v>
      </c>
      <c r="F4" s="1" t="s">
        <v>502</v>
      </c>
      <c r="G4">
        <v>18602485479</v>
      </c>
      <c r="H4" s="1" t="s">
        <v>503</v>
      </c>
      <c r="I4" s="1" t="s">
        <v>109</v>
      </c>
      <c r="J4" s="1" t="s">
        <v>48</v>
      </c>
      <c r="K4" s="1" t="s">
        <v>48</v>
      </c>
      <c r="L4" s="2">
        <v>45483.675000000003</v>
      </c>
      <c r="M4" s="1" t="s">
        <v>224</v>
      </c>
      <c r="N4" s="1" t="s">
        <v>48</v>
      </c>
      <c r="O4" s="1" t="s">
        <v>202</v>
      </c>
      <c r="P4" s="1" t="s">
        <v>48</v>
      </c>
      <c r="Q4" s="2">
        <v>45488</v>
      </c>
      <c r="R4" s="2"/>
      <c r="S4" s="2">
        <v>45516</v>
      </c>
      <c r="U4" s="1" t="s">
        <v>48</v>
      </c>
      <c r="V4" s="1" t="s">
        <v>48</v>
      </c>
      <c r="W4" s="1" t="s">
        <v>48</v>
      </c>
      <c r="X4" s="2"/>
      <c r="Y4" s="1" t="s">
        <v>58</v>
      </c>
      <c r="Z4" s="1" t="s">
        <v>58</v>
      </c>
      <c r="AA4" s="1" t="s">
        <v>48</v>
      </c>
      <c r="AB4" s="1" t="s">
        <v>48</v>
      </c>
      <c r="AC4" s="1" t="s">
        <v>58</v>
      </c>
      <c r="AF4" s="1" t="s">
        <v>48</v>
      </c>
      <c r="AH4" s="1" t="s">
        <v>48</v>
      </c>
      <c r="AI4" s="1" t="s">
        <v>48</v>
      </c>
      <c r="AJ4" s="1" t="s">
        <v>58</v>
      </c>
      <c r="AK4" s="1" t="s">
        <v>48</v>
      </c>
      <c r="AL4" s="1" t="s">
        <v>48</v>
      </c>
      <c r="AM4" s="1" t="s">
        <v>48</v>
      </c>
      <c r="AN4" s="2"/>
      <c r="AO4" s="1" t="s">
        <v>48</v>
      </c>
      <c r="AP4" s="1" t="s">
        <v>48</v>
      </c>
      <c r="AQ4" s="1" t="s">
        <v>48</v>
      </c>
      <c r="AR4" s="1" t="s">
        <v>48</v>
      </c>
    </row>
    <row r="5" spans="1:44" hidden="1" x14ac:dyDescent="0.25">
      <c r="A5">
        <v>9959</v>
      </c>
      <c r="B5" s="1" t="s">
        <v>279</v>
      </c>
      <c r="C5" s="1" t="s">
        <v>280</v>
      </c>
      <c r="D5" s="1" t="s">
        <v>46</v>
      </c>
      <c r="E5" s="1" t="s">
        <v>279</v>
      </c>
      <c r="F5" s="1" t="s">
        <v>281</v>
      </c>
      <c r="G5">
        <v>15742959495</v>
      </c>
      <c r="H5" s="1" t="s">
        <v>506</v>
      </c>
      <c r="I5" s="1" t="s">
        <v>283</v>
      </c>
      <c r="J5" s="1" t="s">
        <v>48</v>
      </c>
      <c r="K5" s="1" t="s">
        <v>48</v>
      </c>
      <c r="L5" s="2">
        <v>45488.446527777778</v>
      </c>
      <c r="M5" s="1" t="s">
        <v>507</v>
      </c>
      <c r="N5" s="1" t="s">
        <v>48</v>
      </c>
      <c r="O5" s="1" t="s">
        <v>202</v>
      </c>
      <c r="P5" s="1" t="s">
        <v>48</v>
      </c>
      <c r="Q5" s="2"/>
      <c r="R5" s="2"/>
      <c r="S5" s="2"/>
      <c r="U5" s="1" t="s">
        <v>48</v>
      </c>
      <c r="V5" s="1" t="s">
        <v>48</v>
      </c>
      <c r="W5" s="1" t="s">
        <v>48</v>
      </c>
      <c r="X5" s="2"/>
      <c r="Y5" s="1" t="s">
        <v>58</v>
      </c>
      <c r="Z5" s="1" t="s">
        <v>58</v>
      </c>
      <c r="AA5" s="1" t="s">
        <v>48</v>
      </c>
      <c r="AB5" s="1" t="s">
        <v>48</v>
      </c>
      <c r="AC5" s="1" t="s">
        <v>58</v>
      </c>
      <c r="AF5" s="1" t="s">
        <v>48</v>
      </c>
      <c r="AH5" s="1" t="s">
        <v>48</v>
      </c>
      <c r="AI5" s="1" t="s">
        <v>48</v>
      </c>
      <c r="AJ5" s="1" t="s">
        <v>58</v>
      </c>
      <c r="AK5" s="1" t="s">
        <v>48</v>
      </c>
      <c r="AL5" s="1" t="s">
        <v>48</v>
      </c>
      <c r="AM5" s="1" t="s">
        <v>48</v>
      </c>
      <c r="AN5" s="2"/>
      <c r="AO5" s="1" t="s">
        <v>48</v>
      </c>
      <c r="AP5" s="1" t="s">
        <v>48</v>
      </c>
      <c r="AQ5" s="1" t="s">
        <v>48</v>
      </c>
      <c r="AR5" s="1" t="s">
        <v>48</v>
      </c>
    </row>
    <row r="6" spans="1:44" hidden="1" x14ac:dyDescent="0.25">
      <c r="A6">
        <v>9960</v>
      </c>
      <c r="B6" s="1" t="s">
        <v>495</v>
      </c>
      <c r="C6" s="1" t="s">
        <v>496</v>
      </c>
      <c r="D6" s="1" t="s">
        <v>46</v>
      </c>
      <c r="E6" s="1" t="s">
        <v>497</v>
      </c>
      <c r="F6" s="1" t="s">
        <v>498</v>
      </c>
      <c r="G6">
        <v>12679973365</v>
      </c>
      <c r="H6" s="1" t="s">
        <v>455</v>
      </c>
      <c r="I6" s="1" t="s">
        <v>50</v>
      </c>
      <c r="J6" s="1" t="s">
        <v>48</v>
      </c>
      <c r="K6" s="1" t="s">
        <v>48</v>
      </c>
      <c r="L6" s="2">
        <v>45488.643750000003</v>
      </c>
      <c r="M6" s="1" t="s">
        <v>224</v>
      </c>
      <c r="N6" s="1" t="s">
        <v>48</v>
      </c>
      <c r="O6" s="1" t="s">
        <v>202</v>
      </c>
      <c r="P6" s="1" t="s">
        <v>48</v>
      </c>
      <c r="Q6" s="2">
        <v>45496</v>
      </c>
      <c r="R6" s="2"/>
      <c r="S6" s="2"/>
      <c r="T6">
        <v>1200</v>
      </c>
      <c r="U6" s="1" t="s">
        <v>48</v>
      </c>
      <c r="V6" s="1" t="s">
        <v>48</v>
      </c>
      <c r="W6" s="1" t="s">
        <v>48</v>
      </c>
      <c r="X6" s="2"/>
      <c r="Y6" s="1" t="s">
        <v>58</v>
      </c>
      <c r="Z6" s="1" t="s">
        <v>58</v>
      </c>
      <c r="AA6" s="1" t="s">
        <v>48</v>
      </c>
      <c r="AB6" s="1" t="s">
        <v>48</v>
      </c>
      <c r="AC6" s="1" t="s">
        <v>58</v>
      </c>
      <c r="AF6" s="1" t="s">
        <v>48</v>
      </c>
      <c r="AH6" s="1" t="s">
        <v>48</v>
      </c>
      <c r="AI6" s="1" t="s">
        <v>48</v>
      </c>
      <c r="AJ6" s="1" t="s">
        <v>58</v>
      </c>
      <c r="AK6" s="1" t="s">
        <v>48</v>
      </c>
      <c r="AL6" s="1" t="s">
        <v>48</v>
      </c>
      <c r="AM6" s="1" t="s">
        <v>48</v>
      </c>
      <c r="AN6" s="2"/>
      <c r="AO6" s="1" t="s">
        <v>48</v>
      </c>
      <c r="AP6" s="1" t="s">
        <v>48</v>
      </c>
      <c r="AQ6" s="1" t="s">
        <v>48</v>
      </c>
      <c r="AR6" s="1" t="s">
        <v>48</v>
      </c>
    </row>
    <row r="7" spans="1:44" hidden="1" x14ac:dyDescent="0.25">
      <c r="A7">
        <v>9961</v>
      </c>
      <c r="B7" s="1" t="s">
        <v>495</v>
      </c>
      <c r="C7" s="1" t="s">
        <v>496</v>
      </c>
      <c r="D7" s="1" t="s">
        <v>46</v>
      </c>
      <c r="E7" s="1" t="s">
        <v>497</v>
      </c>
      <c r="F7" s="1" t="s">
        <v>498</v>
      </c>
      <c r="G7">
        <v>12679973365</v>
      </c>
      <c r="H7" s="1" t="s">
        <v>455</v>
      </c>
      <c r="I7" s="1" t="s">
        <v>50</v>
      </c>
      <c r="J7" s="1" t="s">
        <v>48</v>
      </c>
      <c r="K7" s="1" t="s">
        <v>48</v>
      </c>
      <c r="L7" s="2">
        <v>45488.652083333334</v>
      </c>
      <c r="M7" s="1" t="s">
        <v>224</v>
      </c>
      <c r="N7" s="1" t="s">
        <v>48</v>
      </c>
      <c r="O7" s="1" t="s">
        <v>202</v>
      </c>
      <c r="P7" s="1" t="s">
        <v>48</v>
      </c>
      <c r="Q7" s="2">
        <v>45496</v>
      </c>
      <c r="R7" s="2"/>
      <c r="S7" s="2"/>
      <c r="T7">
        <v>1200</v>
      </c>
      <c r="U7" s="1" t="s">
        <v>48</v>
      </c>
      <c r="V7" s="1" t="s">
        <v>48</v>
      </c>
      <c r="W7" s="1" t="s">
        <v>48</v>
      </c>
      <c r="X7" s="2"/>
      <c r="Y7" s="1" t="s">
        <v>58</v>
      </c>
      <c r="Z7" s="1" t="s">
        <v>58</v>
      </c>
      <c r="AA7" s="1" t="s">
        <v>48</v>
      </c>
      <c r="AB7" s="1" t="s">
        <v>48</v>
      </c>
      <c r="AC7" s="1" t="s">
        <v>58</v>
      </c>
      <c r="AF7" s="1" t="s">
        <v>48</v>
      </c>
      <c r="AH7" s="1" t="s">
        <v>48</v>
      </c>
      <c r="AI7" s="1" t="s">
        <v>48</v>
      </c>
      <c r="AJ7" s="1" t="s">
        <v>58</v>
      </c>
      <c r="AK7" s="1" t="s">
        <v>48</v>
      </c>
      <c r="AL7" s="1" t="s">
        <v>48</v>
      </c>
      <c r="AM7" s="1" t="s">
        <v>48</v>
      </c>
      <c r="AN7" s="2"/>
      <c r="AO7" s="1" t="s">
        <v>48</v>
      </c>
      <c r="AP7" s="1" t="s">
        <v>48</v>
      </c>
      <c r="AQ7" s="1" t="s">
        <v>48</v>
      </c>
      <c r="AR7" s="1" t="s">
        <v>48</v>
      </c>
    </row>
    <row r="8" spans="1:44" hidden="1" x14ac:dyDescent="0.25">
      <c r="A8">
        <v>9962</v>
      </c>
      <c r="B8" s="1" t="s">
        <v>351</v>
      </c>
      <c r="C8" s="1" t="s">
        <v>352</v>
      </c>
      <c r="D8" s="1" t="s">
        <v>46</v>
      </c>
      <c r="E8" s="1" t="s">
        <v>353</v>
      </c>
      <c r="F8" s="1" t="s">
        <v>354</v>
      </c>
      <c r="G8">
        <v>14075099730</v>
      </c>
      <c r="H8" s="1" t="s">
        <v>494</v>
      </c>
      <c r="I8" s="1" t="s">
        <v>222</v>
      </c>
      <c r="J8" s="1" t="s">
        <v>48</v>
      </c>
      <c r="K8" s="1" t="s">
        <v>48</v>
      </c>
      <c r="L8" s="2">
        <v>45492.533333333333</v>
      </c>
      <c r="M8" s="1" t="s">
        <v>224</v>
      </c>
      <c r="N8" s="1" t="s">
        <v>48</v>
      </c>
      <c r="O8" s="1" t="s">
        <v>202</v>
      </c>
      <c r="P8" s="1" t="s">
        <v>48</v>
      </c>
      <c r="Q8" s="2">
        <v>45498</v>
      </c>
      <c r="R8" s="2"/>
      <c r="S8" s="2"/>
      <c r="U8" s="1" t="s">
        <v>48</v>
      </c>
      <c r="V8" s="1" t="s">
        <v>48</v>
      </c>
      <c r="W8" s="1" t="s">
        <v>48</v>
      </c>
      <c r="X8" s="2"/>
      <c r="Y8" s="1" t="s">
        <v>58</v>
      </c>
      <c r="Z8" s="1" t="s">
        <v>58</v>
      </c>
      <c r="AA8" s="1" t="s">
        <v>48</v>
      </c>
      <c r="AB8" s="1" t="s">
        <v>48</v>
      </c>
      <c r="AC8" s="1" t="s">
        <v>58</v>
      </c>
      <c r="AF8" s="1" t="s">
        <v>48</v>
      </c>
      <c r="AH8" s="1" t="s">
        <v>48</v>
      </c>
      <c r="AI8" s="1" t="s">
        <v>48</v>
      </c>
      <c r="AJ8" s="1" t="s">
        <v>58</v>
      </c>
      <c r="AK8" s="1" t="s">
        <v>48</v>
      </c>
      <c r="AL8" s="1" t="s">
        <v>48</v>
      </c>
      <c r="AM8" s="1" t="s">
        <v>48</v>
      </c>
      <c r="AN8" s="2"/>
      <c r="AO8" s="1" t="s">
        <v>48</v>
      </c>
      <c r="AP8" s="1" t="s">
        <v>48</v>
      </c>
      <c r="AQ8" s="1" t="s">
        <v>48</v>
      </c>
      <c r="AR8" s="1" t="s">
        <v>48</v>
      </c>
    </row>
    <row r="9" spans="1:44" hidden="1" x14ac:dyDescent="0.25">
      <c r="A9">
        <v>9963</v>
      </c>
      <c r="B9" s="1" t="s">
        <v>291</v>
      </c>
      <c r="C9" s="1" t="s">
        <v>292</v>
      </c>
      <c r="D9" s="1" t="s">
        <v>46</v>
      </c>
      <c r="E9" s="1" t="s">
        <v>293</v>
      </c>
      <c r="F9" s="1" t="s">
        <v>294</v>
      </c>
      <c r="G9">
        <v>15742578889</v>
      </c>
      <c r="H9" s="1" t="s">
        <v>295</v>
      </c>
      <c r="I9" s="1" t="s">
        <v>50</v>
      </c>
      <c r="J9" s="1" t="s">
        <v>48</v>
      </c>
      <c r="K9" s="1" t="s">
        <v>48</v>
      </c>
      <c r="L9" s="2">
        <v>45492.599305555559</v>
      </c>
      <c r="M9" s="1" t="s">
        <v>224</v>
      </c>
      <c r="N9" s="1" t="s">
        <v>48</v>
      </c>
      <c r="O9" s="1" t="s">
        <v>202</v>
      </c>
      <c r="P9" s="1" t="s">
        <v>48</v>
      </c>
      <c r="Q9" s="2"/>
      <c r="R9" s="2"/>
      <c r="S9" s="2"/>
      <c r="T9">
        <v>500</v>
      </c>
      <c r="U9" s="1" t="s">
        <v>48</v>
      </c>
      <c r="V9" s="1" t="s">
        <v>48</v>
      </c>
      <c r="W9" s="1" t="s">
        <v>48</v>
      </c>
      <c r="X9" s="2"/>
      <c r="Y9" s="1" t="s">
        <v>58</v>
      </c>
      <c r="Z9" s="1" t="s">
        <v>58</v>
      </c>
      <c r="AA9" s="1" t="s">
        <v>48</v>
      </c>
      <c r="AB9" s="1" t="s">
        <v>48</v>
      </c>
      <c r="AC9" s="1" t="s">
        <v>58</v>
      </c>
      <c r="AF9" s="1" t="s">
        <v>48</v>
      </c>
      <c r="AH9" s="1" t="s">
        <v>48</v>
      </c>
      <c r="AI9" s="1" t="s">
        <v>48</v>
      </c>
      <c r="AJ9" s="1" t="s">
        <v>58</v>
      </c>
      <c r="AK9" s="1" t="s">
        <v>48</v>
      </c>
      <c r="AL9" s="1" t="s">
        <v>48</v>
      </c>
      <c r="AM9" s="1" t="s">
        <v>48</v>
      </c>
      <c r="AN9" s="2"/>
      <c r="AO9" s="1" t="s">
        <v>48</v>
      </c>
      <c r="AP9" s="1" t="s">
        <v>48</v>
      </c>
      <c r="AQ9" s="1" t="s">
        <v>48</v>
      </c>
      <c r="AR9" s="1" t="s">
        <v>48</v>
      </c>
    </row>
    <row r="10" spans="1:44" hidden="1" x14ac:dyDescent="0.25">
      <c r="A10">
        <v>9964</v>
      </c>
      <c r="B10" s="1" t="s">
        <v>388</v>
      </c>
      <c r="C10" s="1" t="s">
        <v>389</v>
      </c>
      <c r="D10" s="1" t="s">
        <v>46</v>
      </c>
      <c r="E10" s="1" t="s">
        <v>48</v>
      </c>
      <c r="F10" s="1" t="s">
        <v>390</v>
      </c>
      <c r="G10">
        <v>18143809780</v>
      </c>
      <c r="H10" s="1" t="s">
        <v>491</v>
      </c>
      <c r="I10" s="1" t="s">
        <v>50</v>
      </c>
      <c r="J10" s="1" t="s">
        <v>48</v>
      </c>
      <c r="K10" s="1" t="s">
        <v>491</v>
      </c>
      <c r="L10" s="2">
        <v>45495.605555555558</v>
      </c>
      <c r="M10" s="1" t="s">
        <v>224</v>
      </c>
      <c r="N10" s="1" t="s">
        <v>48</v>
      </c>
      <c r="O10" s="1" t="s">
        <v>202</v>
      </c>
      <c r="P10" s="1" t="s">
        <v>492</v>
      </c>
      <c r="Q10" s="2">
        <v>45496</v>
      </c>
      <c r="R10" s="2"/>
      <c r="S10" s="2"/>
      <c r="U10" s="1" t="s">
        <v>493</v>
      </c>
      <c r="V10" s="1" t="s">
        <v>48</v>
      </c>
      <c r="W10" s="1" t="s">
        <v>48</v>
      </c>
      <c r="X10" s="2"/>
      <c r="Y10" s="1" t="s">
        <v>58</v>
      </c>
      <c r="Z10" s="1" t="s">
        <v>58</v>
      </c>
      <c r="AA10" s="1" t="s">
        <v>48</v>
      </c>
      <c r="AB10" s="1" t="s">
        <v>48</v>
      </c>
      <c r="AC10" s="1" t="s">
        <v>58</v>
      </c>
      <c r="AF10" s="1" t="s">
        <v>48</v>
      </c>
      <c r="AH10" s="1" t="s">
        <v>48</v>
      </c>
      <c r="AI10" s="1" t="s">
        <v>48</v>
      </c>
      <c r="AJ10" s="1" t="s">
        <v>58</v>
      </c>
      <c r="AK10" s="1" t="s">
        <v>48</v>
      </c>
      <c r="AL10" s="1" t="s">
        <v>48</v>
      </c>
      <c r="AM10" s="1" t="s">
        <v>48</v>
      </c>
      <c r="AN10" s="2"/>
      <c r="AO10" s="1" t="s">
        <v>48</v>
      </c>
      <c r="AP10" s="1" t="s">
        <v>48</v>
      </c>
      <c r="AQ10" s="1" t="s">
        <v>48</v>
      </c>
      <c r="AR10" s="1" t="s">
        <v>48</v>
      </c>
    </row>
    <row r="11" spans="1:44" hidden="1" x14ac:dyDescent="0.25">
      <c r="A11">
        <v>9965</v>
      </c>
      <c r="B11" s="1" t="s">
        <v>388</v>
      </c>
      <c r="C11" s="1" t="s">
        <v>389</v>
      </c>
      <c r="D11" s="1" t="s">
        <v>46</v>
      </c>
      <c r="E11" s="1" t="s">
        <v>48</v>
      </c>
      <c r="F11" s="1" t="s">
        <v>390</v>
      </c>
      <c r="G11">
        <v>18143809780</v>
      </c>
      <c r="H11" s="1" t="s">
        <v>491</v>
      </c>
      <c r="I11" s="1" t="s">
        <v>50</v>
      </c>
      <c r="J11" s="1" t="s">
        <v>48</v>
      </c>
      <c r="K11" s="1" t="s">
        <v>491</v>
      </c>
      <c r="L11" s="2">
        <v>45495.607638888891</v>
      </c>
      <c r="M11" s="1" t="s">
        <v>224</v>
      </c>
      <c r="N11" s="1" t="s">
        <v>48</v>
      </c>
      <c r="O11" s="1" t="s">
        <v>202</v>
      </c>
      <c r="P11" s="1" t="s">
        <v>492</v>
      </c>
      <c r="Q11" s="2">
        <v>45496</v>
      </c>
      <c r="R11" s="2"/>
      <c r="S11" s="2"/>
      <c r="U11" s="1" t="s">
        <v>493</v>
      </c>
      <c r="V11" s="1" t="s">
        <v>48</v>
      </c>
      <c r="W11" s="1" t="s">
        <v>48</v>
      </c>
      <c r="X11" s="2"/>
      <c r="Y11" s="1" t="s">
        <v>58</v>
      </c>
      <c r="Z11" s="1" t="s">
        <v>58</v>
      </c>
      <c r="AA11" s="1" t="s">
        <v>48</v>
      </c>
      <c r="AB11" s="1" t="s">
        <v>48</v>
      </c>
      <c r="AC11" s="1" t="s">
        <v>58</v>
      </c>
      <c r="AF11" s="1" t="s">
        <v>48</v>
      </c>
      <c r="AH11" s="1" t="s">
        <v>48</v>
      </c>
      <c r="AI11" s="1" t="s">
        <v>48</v>
      </c>
      <c r="AJ11" s="1" t="s">
        <v>58</v>
      </c>
      <c r="AK11" s="1" t="s">
        <v>48</v>
      </c>
      <c r="AL11" s="1" t="s">
        <v>48</v>
      </c>
      <c r="AM11" s="1" t="s">
        <v>48</v>
      </c>
      <c r="AN11" s="2"/>
      <c r="AO11" s="1" t="s">
        <v>48</v>
      </c>
      <c r="AP11" s="1" t="s">
        <v>48</v>
      </c>
      <c r="AQ11" s="1" t="s">
        <v>48</v>
      </c>
      <c r="AR11" s="1" t="s">
        <v>48</v>
      </c>
    </row>
    <row r="12" spans="1:44" hidden="1" x14ac:dyDescent="0.25">
      <c r="A12">
        <v>9966</v>
      </c>
      <c r="B12" s="1" t="s">
        <v>388</v>
      </c>
      <c r="C12" s="1" t="s">
        <v>389</v>
      </c>
      <c r="D12" s="1" t="s">
        <v>46</v>
      </c>
      <c r="E12" s="1" t="s">
        <v>48</v>
      </c>
      <c r="F12" s="1" t="s">
        <v>390</v>
      </c>
      <c r="G12">
        <v>18143809780</v>
      </c>
      <c r="H12" s="1" t="s">
        <v>491</v>
      </c>
      <c r="I12" s="1" t="s">
        <v>50</v>
      </c>
      <c r="J12" s="1" t="s">
        <v>48</v>
      </c>
      <c r="K12" s="1" t="s">
        <v>491</v>
      </c>
      <c r="L12" s="2">
        <v>45495.60833333333</v>
      </c>
      <c r="M12" s="1" t="s">
        <v>224</v>
      </c>
      <c r="N12" s="1" t="s">
        <v>48</v>
      </c>
      <c r="O12" s="1" t="s">
        <v>202</v>
      </c>
      <c r="P12" s="1" t="s">
        <v>492</v>
      </c>
      <c r="Q12" s="2">
        <v>45496</v>
      </c>
      <c r="R12" s="2"/>
      <c r="S12" s="2"/>
      <c r="U12" s="1" t="s">
        <v>493</v>
      </c>
      <c r="V12" s="1" t="s">
        <v>48</v>
      </c>
      <c r="W12" s="1" t="s">
        <v>48</v>
      </c>
      <c r="X12" s="2"/>
      <c r="Y12" s="1" t="s">
        <v>58</v>
      </c>
      <c r="Z12" s="1" t="s">
        <v>58</v>
      </c>
      <c r="AA12" s="1" t="s">
        <v>48</v>
      </c>
      <c r="AB12" s="1" t="s">
        <v>48</v>
      </c>
      <c r="AC12" s="1" t="s">
        <v>58</v>
      </c>
      <c r="AF12" s="1" t="s">
        <v>48</v>
      </c>
      <c r="AH12" s="1" t="s">
        <v>48</v>
      </c>
      <c r="AI12" s="1" t="s">
        <v>48</v>
      </c>
      <c r="AJ12" s="1" t="s">
        <v>58</v>
      </c>
      <c r="AK12" s="1" t="s">
        <v>48</v>
      </c>
      <c r="AL12" s="1" t="s">
        <v>48</v>
      </c>
      <c r="AM12" s="1" t="s">
        <v>48</v>
      </c>
      <c r="AN12" s="2"/>
      <c r="AO12" s="1" t="s">
        <v>48</v>
      </c>
      <c r="AP12" s="1" t="s">
        <v>48</v>
      </c>
      <c r="AQ12" s="1" t="s">
        <v>48</v>
      </c>
      <c r="AR12" s="1" t="s">
        <v>48</v>
      </c>
    </row>
    <row r="13" spans="1:44" x14ac:dyDescent="0.25">
      <c r="A13">
        <v>9981</v>
      </c>
      <c r="B13" s="1" t="s">
        <v>525</v>
      </c>
      <c r="C13" s="1" t="s">
        <v>526</v>
      </c>
      <c r="D13" s="1" t="s">
        <v>46</v>
      </c>
      <c r="E13" s="1" t="s">
        <v>527</v>
      </c>
      <c r="F13" s="1" t="s">
        <v>528</v>
      </c>
      <c r="G13">
        <v>12604146220</v>
      </c>
      <c r="H13" s="1" t="s">
        <v>555</v>
      </c>
      <c r="I13" s="1" t="s">
        <v>374</v>
      </c>
      <c r="J13" s="1" t="s">
        <v>48</v>
      </c>
      <c r="K13" s="1" t="s">
        <v>48</v>
      </c>
      <c r="L13" s="2">
        <v>45504.438888888886</v>
      </c>
      <c r="M13" s="1" t="s">
        <v>274</v>
      </c>
      <c r="N13" s="1" t="s">
        <v>48</v>
      </c>
      <c r="O13" s="1" t="s">
        <v>202</v>
      </c>
      <c r="P13" s="1" t="s">
        <v>48</v>
      </c>
      <c r="Q13" s="2">
        <v>45512</v>
      </c>
      <c r="R13" s="2"/>
      <c r="S13" s="2"/>
      <c r="U13" s="1" t="s">
        <v>48</v>
      </c>
      <c r="V13" s="1" t="s">
        <v>48</v>
      </c>
      <c r="W13" s="1" t="s">
        <v>48</v>
      </c>
      <c r="X13" s="2"/>
      <c r="Y13" s="1" t="s">
        <v>204</v>
      </c>
      <c r="Z13" s="1" t="s">
        <v>538</v>
      </c>
      <c r="AA13" s="1" t="s">
        <v>48</v>
      </c>
      <c r="AB13" s="1" t="s">
        <v>48</v>
      </c>
      <c r="AC13" s="1" t="s">
        <v>48</v>
      </c>
      <c r="AF13" s="1" t="s">
        <v>48</v>
      </c>
      <c r="AH13" s="1" t="s">
        <v>48</v>
      </c>
      <c r="AI13" s="1" t="s">
        <v>48</v>
      </c>
      <c r="AJ13" s="1" t="s">
        <v>48</v>
      </c>
      <c r="AK13" s="1" t="s">
        <v>48</v>
      </c>
      <c r="AL13" s="1" t="s">
        <v>48</v>
      </c>
      <c r="AM13" s="1" t="s">
        <v>48</v>
      </c>
      <c r="AN13" s="2"/>
      <c r="AO13" s="1" t="s">
        <v>48</v>
      </c>
      <c r="AP13" s="1" t="s">
        <v>48</v>
      </c>
      <c r="AQ13" s="1" t="s">
        <v>48</v>
      </c>
      <c r="AR13" s="1" t="s">
        <v>48</v>
      </c>
    </row>
    <row r="14" spans="1:44" x14ac:dyDescent="0.25">
      <c r="A14">
        <v>9992</v>
      </c>
      <c r="B14" s="1" t="s">
        <v>525</v>
      </c>
      <c r="C14" s="1" t="s">
        <v>526</v>
      </c>
      <c r="D14" s="1" t="s">
        <v>46</v>
      </c>
      <c r="E14" s="1" t="s">
        <v>527</v>
      </c>
      <c r="F14" s="1" t="s">
        <v>528</v>
      </c>
      <c r="G14">
        <v>12604146220</v>
      </c>
      <c r="H14" s="1" t="s">
        <v>529</v>
      </c>
      <c r="I14" s="1" t="s">
        <v>50</v>
      </c>
      <c r="J14" s="1" t="s">
        <v>48</v>
      </c>
      <c r="K14" s="1" t="s">
        <v>48</v>
      </c>
      <c r="L14" s="2">
        <v>45512.499305555553</v>
      </c>
      <c r="M14" s="1" t="s">
        <v>338</v>
      </c>
      <c r="N14" s="1" t="s">
        <v>48</v>
      </c>
      <c r="O14" s="1" t="s">
        <v>202</v>
      </c>
      <c r="P14" s="1" t="s">
        <v>48</v>
      </c>
      <c r="Q14" s="2">
        <v>45512</v>
      </c>
      <c r="R14" s="2"/>
      <c r="S14" s="2"/>
      <c r="T14">
        <v>100</v>
      </c>
      <c r="U14" s="1" t="s">
        <v>48</v>
      </c>
      <c r="V14" s="1" t="s">
        <v>48</v>
      </c>
      <c r="W14" s="1" t="s">
        <v>48</v>
      </c>
      <c r="X14" s="2"/>
      <c r="Y14" s="1" t="s">
        <v>58</v>
      </c>
      <c r="Z14" s="1" t="s">
        <v>58</v>
      </c>
      <c r="AA14" s="1" t="s">
        <v>48</v>
      </c>
      <c r="AB14" s="1" t="s">
        <v>48</v>
      </c>
      <c r="AC14" s="1" t="s">
        <v>58</v>
      </c>
      <c r="AF14" s="1" t="s">
        <v>48</v>
      </c>
      <c r="AH14" s="1" t="s">
        <v>48</v>
      </c>
      <c r="AI14" s="1" t="s">
        <v>48</v>
      </c>
      <c r="AJ14" s="1" t="s">
        <v>58</v>
      </c>
      <c r="AK14" s="1" t="s">
        <v>48</v>
      </c>
      <c r="AL14" s="1" t="s">
        <v>48</v>
      </c>
      <c r="AM14" s="1" t="s">
        <v>48</v>
      </c>
      <c r="AN14" s="2"/>
      <c r="AO14" s="1" t="s">
        <v>48</v>
      </c>
      <c r="AP14" s="1" t="s">
        <v>48</v>
      </c>
      <c r="AQ14" s="1" t="s">
        <v>48</v>
      </c>
      <c r="AR14" s="1" t="s">
        <v>48</v>
      </c>
    </row>
    <row r="15" spans="1:44" x14ac:dyDescent="0.25">
      <c r="A15">
        <v>9993</v>
      </c>
      <c r="B15" s="1" t="s">
        <v>525</v>
      </c>
      <c r="C15" s="1" t="s">
        <v>526</v>
      </c>
      <c r="D15" s="1" t="s">
        <v>46</v>
      </c>
      <c r="E15" s="1" t="s">
        <v>527</v>
      </c>
      <c r="F15" s="1" t="s">
        <v>528</v>
      </c>
      <c r="G15">
        <v>12604146220</v>
      </c>
      <c r="H15" s="1" t="s">
        <v>529</v>
      </c>
      <c r="I15" s="1" t="s">
        <v>50</v>
      </c>
      <c r="J15" s="1" t="s">
        <v>48</v>
      </c>
      <c r="K15" s="1" t="s">
        <v>48</v>
      </c>
      <c r="L15" s="2">
        <v>45512.500694444447</v>
      </c>
      <c r="M15" s="1" t="s">
        <v>338</v>
      </c>
      <c r="N15" s="1" t="s">
        <v>48</v>
      </c>
      <c r="O15" s="1" t="s">
        <v>202</v>
      </c>
      <c r="P15" s="1" t="s">
        <v>48</v>
      </c>
      <c r="Q15" s="2">
        <v>45512</v>
      </c>
      <c r="R15" s="2"/>
      <c r="S15" s="2"/>
      <c r="T15">
        <v>100</v>
      </c>
      <c r="U15" s="1" t="s">
        <v>48</v>
      </c>
      <c r="V15" s="1" t="s">
        <v>48</v>
      </c>
      <c r="W15" s="1" t="s">
        <v>48</v>
      </c>
      <c r="X15" s="2"/>
      <c r="Y15" s="1" t="s">
        <v>58</v>
      </c>
      <c r="Z15" s="1" t="s">
        <v>58</v>
      </c>
      <c r="AA15" s="1" t="s">
        <v>48</v>
      </c>
      <c r="AB15" s="1" t="s">
        <v>48</v>
      </c>
      <c r="AC15" s="1" t="s">
        <v>58</v>
      </c>
      <c r="AF15" s="1" t="s">
        <v>48</v>
      </c>
      <c r="AH15" s="1" t="s">
        <v>48</v>
      </c>
      <c r="AI15" s="1" t="s">
        <v>48</v>
      </c>
      <c r="AJ15" s="1" t="s">
        <v>58</v>
      </c>
      <c r="AK15" s="1" t="s">
        <v>48</v>
      </c>
      <c r="AL15" s="1" t="s">
        <v>48</v>
      </c>
      <c r="AM15" s="1" t="s">
        <v>48</v>
      </c>
      <c r="AN15" s="2"/>
      <c r="AO15" s="1" t="s">
        <v>48</v>
      </c>
      <c r="AP15" s="1" t="s">
        <v>48</v>
      </c>
      <c r="AQ15" s="1" t="s">
        <v>48</v>
      </c>
      <c r="AR15" s="1" t="s">
        <v>48</v>
      </c>
    </row>
    <row r="16" spans="1:44" x14ac:dyDescent="0.25">
      <c r="A16">
        <v>10006</v>
      </c>
      <c r="B16" s="1" t="s">
        <v>551</v>
      </c>
      <c r="C16" s="1" t="s">
        <v>552</v>
      </c>
      <c r="D16" s="1" t="s">
        <v>46</v>
      </c>
      <c r="E16" s="1" t="s">
        <v>553</v>
      </c>
      <c r="F16" s="1" t="s">
        <v>554</v>
      </c>
      <c r="G16">
        <v>18124795575</v>
      </c>
      <c r="H16" s="1" t="s">
        <v>395</v>
      </c>
      <c r="I16" s="1" t="s">
        <v>201</v>
      </c>
      <c r="J16" s="1" t="s">
        <v>48</v>
      </c>
      <c r="K16" s="1" t="s">
        <v>48</v>
      </c>
      <c r="L16" s="2">
        <v>45518.497916666667</v>
      </c>
      <c r="M16" s="1" t="s">
        <v>274</v>
      </c>
      <c r="N16" s="1" t="s">
        <v>48</v>
      </c>
      <c r="O16" s="1" t="s">
        <v>202</v>
      </c>
      <c r="P16" s="1" t="s">
        <v>48</v>
      </c>
      <c r="Q16" s="2">
        <v>45531</v>
      </c>
      <c r="R16" s="2"/>
      <c r="S16" s="2"/>
      <c r="U16" s="1" t="s">
        <v>48</v>
      </c>
      <c r="V16" s="1" t="s">
        <v>48</v>
      </c>
      <c r="W16" s="1" t="s">
        <v>48</v>
      </c>
      <c r="X16" s="2"/>
      <c r="Y16" s="1" t="s">
        <v>204</v>
      </c>
      <c r="Z16" s="1" t="s">
        <v>538</v>
      </c>
      <c r="AA16" s="1" t="s">
        <v>48</v>
      </c>
      <c r="AB16" s="1" t="s">
        <v>48</v>
      </c>
      <c r="AC16" s="1" t="s">
        <v>48</v>
      </c>
      <c r="AF16" s="1" t="s">
        <v>48</v>
      </c>
      <c r="AH16" s="1" t="s">
        <v>48</v>
      </c>
      <c r="AI16" s="1" t="s">
        <v>48</v>
      </c>
      <c r="AJ16" s="1" t="s">
        <v>48</v>
      </c>
      <c r="AK16" s="1" t="s">
        <v>48</v>
      </c>
      <c r="AL16" s="1" t="s">
        <v>48</v>
      </c>
      <c r="AM16" s="1" t="s">
        <v>48</v>
      </c>
      <c r="AN16" s="2"/>
      <c r="AO16" s="1" t="s">
        <v>48</v>
      </c>
      <c r="AP16" s="1" t="s">
        <v>48</v>
      </c>
      <c r="AQ16" s="1" t="s">
        <v>48</v>
      </c>
      <c r="AR16" s="1" t="s">
        <v>48</v>
      </c>
    </row>
    <row r="17" spans="1:44" hidden="1" x14ac:dyDescent="0.25">
      <c r="A17">
        <v>10011</v>
      </c>
      <c r="B17" s="1" t="s">
        <v>422</v>
      </c>
      <c r="C17" s="1" t="s">
        <v>423</v>
      </c>
      <c r="D17" s="1" t="s">
        <v>46</v>
      </c>
      <c r="E17" s="1" t="s">
        <v>424</v>
      </c>
      <c r="F17" s="1" t="s">
        <v>425</v>
      </c>
      <c r="G17">
        <v>13174900785</v>
      </c>
      <c r="H17" s="1" t="s">
        <v>430</v>
      </c>
      <c r="I17" s="1" t="s">
        <v>109</v>
      </c>
      <c r="J17" s="1" t="s">
        <v>48</v>
      </c>
      <c r="K17" s="1" t="s">
        <v>308</v>
      </c>
      <c r="L17" s="2">
        <v>45519.554861111108</v>
      </c>
      <c r="M17" s="1" t="s">
        <v>224</v>
      </c>
      <c r="N17" s="1" t="s">
        <v>48</v>
      </c>
      <c r="O17" s="1" t="s">
        <v>90</v>
      </c>
      <c r="P17" s="1" t="s">
        <v>95</v>
      </c>
      <c r="Q17" s="2">
        <v>45520</v>
      </c>
      <c r="R17" s="2"/>
      <c r="S17" s="2"/>
      <c r="U17" s="1" t="s">
        <v>48</v>
      </c>
      <c r="V17" s="1" t="s">
        <v>48</v>
      </c>
      <c r="W17" s="1" t="s">
        <v>48</v>
      </c>
      <c r="X17" s="2"/>
      <c r="Y17" s="1" t="s">
        <v>58</v>
      </c>
      <c r="Z17" s="1" t="s">
        <v>58</v>
      </c>
      <c r="AA17" s="1" t="s">
        <v>48</v>
      </c>
      <c r="AB17" s="1" t="s">
        <v>48</v>
      </c>
      <c r="AC17" s="1" t="s">
        <v>58</v>
      </c>
      <c r="AF17" s="1" t="s">
        <v>48</v>
      </c>
      <c r="AH17" s="1" t="s">
        <v>48</v>
      </c>
      <c r="AI17" s="1" t="s">
        <v>48</v>
      </c>
      <c r="AJ17" s="1" t="s">
        <v>58</v>
      </c>
      <c r="AK17" s="1" t="s">
        <v>48</v>
      </c>
      <c r="AL17" s="1" t="s">
        <v>48</v>
      </c>
      <c r="AM17" s="1" t="s">
        <v>48</v>
      </c>
      <c r="AN17" s="2"/>
      <c r="AO17" s="1" t="s">
        <v>48</v>
      </c>
      <c r="AP17" s="1" t="s">
        <v>48</v>
      </c>
      <c r="AQ17" s="1" t="s">
        <v>48</v>
      </c>
      <c r="AR17" s="1" t="s">
        <v>48</v>
      </c>
    </row>
    <row r="18" spans="1:44" x14ac:dyDescent="0.25">
      <c r="A18">
        <v>10012</v>
      </c>
      <c r="B18" s="1" t="s">
        <v>422</v>
      </c>
      <c r="C18" s="1" t="s">
        <v>423</v>
      </c>
      <c r="D18" s="1" t="s">
        <v>46</v>
      </c>
      <c r="E18" s="1" t="s">
        <v>424</v>
      </c>
      <c r="F18" s="1" t="s">
        <v>425</v>
      </c>
      <c r="G18">
        <v>13174900785</v>
      </c>
      <c r="H18" s="1" t="s">
        <v>522</v>
      </c>
      <c r="I18" s="1" t="s">
        <v>109</v>
      </c>
      <c r="J18" s="1" t="s">
        <v>48</v>
      </c>
      <c r="K18" s="1" t="s">
        <v>48</v>
      </c>
      <c r="L18" s="2">
        <v>45519.556250000001</v>
      </c>
      <c r="M18" s="1" t="s">
        <v>338</v>
      </c>
      <c r="N18" s="1" t="s">
        <v>48</v>
      </c>
      <c r="O18" s="1" t="s">
        <v>202</v>
      </c>
      <c r="P18" s="1" t="s">
        <v>48</v>
      </c>
      <c r="Q18" s="2">
        <v>45520</v>
      </c>
      <c r="R18" s="2"/>
      <c r="S18" s="2">
        <v>45573</v>
      </c>
      <c r="U18" s="1" t="s">
        <v>48</v>
      </c>
      <c r="V18" s="1" t="s">
        <v>48</v>
      </c>
      <c r="W18" s="1" t="s">
        <v>48</v>
      </c>
      <c r="X18" s="2"/>
      <c r="Y18" s="1" t="s">
        <v>58</v>
      </c>
      <c r="Z18" s="1" t="s">
        <v>58</v>
      </c>
      <c r="AA18" s="1" t="s">
        <v>524</v>
      </c>
      <c r="AB18" s="1" t="s">
        <v>48</v>
      </c>
      <c r="AC18" s="1" t="s">
        <v>58</v>
      </c>
      <c r="AF18" s="1" t="s">
        <v>48</v>
      </c>
      <c r="AH18" s="1" t="s">
        <v>48</v>
      </c>
      <c r="AI18" s="1" t="s">
        <v>48</v>
      </c>
      <c r="AJ18" s="1" t="s">
        <v>58</v>
      </c>
      <c r="AK18" s="1" t="s">
        <v>48</v>
      </c>
      <c r="AL18" s="1" t="s">
        <v>48</v>
      </c>
      <c r="AM18" s="1" t="s">
        <v>48</v>
      </c>
      <c r="AN18" s="2"/>
      <c r="AO18" s="1" t="s">
        <v>48</v>
      </c>
      <c r="AP18" s="1" t="s">
        <v>48</v>
      </c>
      <c r="AQ18" s="1" t="s">
        <v>48</v>
      </c>
      <c r="AR18" s="1" t="s">
        <v>48</v>
      </c>
    </row>
    <row r="19" spans="1:44" x14ac:dyDescent="0.25">
      <c r="A19">
        <v>10013</v>
      </c>
      <c r="B19" s="1" t="s">
        <v>422</v>
      </c>
      <c r="C19" s="1" t="s">
        <v>423</v>
      </c>
      <c r="D19" s="1" t="s">
        <v>46</v>
      </c>
      <c r="E19" s="1" t="s">
        <v>424</v>
      </c>
      <c r="F19" s="1" t="s">
        <v>425</v>
      </c>
      <c r="G19">
        <v>13174900785</v>
      </c>
      <c r="H19" s="1" t="s">
        <v>522</v>
      </c>
      <c r="I19" s="1" t="s">
        <v>109</v>
      </c>
      <c r="J19" s="1" t="s">
        <v>48</v>
      </c>
      <c r="K19" s="1" t="s">
        <v>48</v>
      </c>
      <c r="L19" s="2">
        <v>45519.558333333334</v>
      </c>
      <c r="M19" s="1" t="s">
        <v>338</v>
      </c>
      <c r="N19" s="1" t="s">
        <v>48</v>
      </c>
      <c r="O19" s="1" t="s">
        <v>202</v>
      </c>
      <c r="P19" s="1" t="s">
        <v>48</v>
      </c>
      <c r="Q19" s="2">
        <v>45520</v>
      </c>
      <c r="R19" s="2"/>
      <c r="S19" s="2">
        <v>45573</v>
      </c>
      <c r="U19" s="1" t="s">
        <v>48</v>
      </c>
      <c r="V19" s="1" t="s">
        <v>48</v>
      </c>
      <c r="W19" s="1" t="s">
        <v>48</v>
      </c>
      <c r="X19" s="2"/>
      <c r="Y19" s="1" t="s">
        <v>58</v>
      </c>
      <c r="Z19" s="1" t="s">
        <v>58</v>
      </c>
      <c r="AA19" s="1" t="s">
        <v>523</v>
      </c>
      <c r="AB19" s="1" t="s">
        <v>48</v>
      </c>
      <c r="AC19" s="1" t="s">
        <v>58</v>
      </c>
      <c r="AF19" s="1" t="s">
        <v>48</v>
      </c>
      <c r="AH19" s="1" t="s">
        <v>48</v>
      </c>
      <c r="AI19" s="1" t="s">
        <v>48</v>
      </c>
      <c r="AJ19" s="1" t="s">
        <v>58</v>
      </c>
      <c r="AK19" s="1" t="s">
        <v>48</v>
      </c>
      <c r="AL19" s="1" t="s">
        <v>48</v>
      </c>
      <c r="AM19" s="1" t="s">
        <v>48</v>
      </c>
      <c r="AN19" s="2"/>
      <c r="AO19" s="1" t="s">
        <v>48</v>
      </c>
      <c r="AP19" s="1" t="s">
        <v>48</v>
      </c>
      <c r="AQ19" s="1" t="s">
        <v>48</v>
      </c>
      <c r="AR19" s="1" t="s">
        <v>48</v>
      </c>
    </row>
    <row r="20" spans="1:44" hidden="1" x14ac:dyDescent="0.25">
      <c r="A20">
        <v>10014</v>
      </c>
      <c r="B20" s="1" t="s">
        <v>422</v>
      </c>
      <c r="C20" s="1" t="s">
        <v>423</v>
      </c>
      <c r="D20" s="1" t="s">
        <v>46</v>
      </c>
      <c r="E20" s="1" t="s">
        <v>424</v>
      </c>
      <c r="F20" s="1" t="s">
        <v>425</v>
      </c>
      <c r="G20">
        <v>13174900785</v>
      </c>
      <c r="H20" s="1" t="s">
        <v>428</v>
      </c>
      <c r="I20" s="1" t="s">
        <v>109</v>
      </c>
      <c r="J20" s="1" t="s">
        <v>48</v>
      </c>
      <c r="K20" s="1" t="s">
        <v>429</v>
      </c>
      <c r="L20" s="2">
        <v>45519.55972222222</v>
      </c>
      <c r="M20" s="1" t="s">
        <v>224</v>
      </c>
      <c r="N20" s="1" t="s">
        <v>48</v>
      </c>
      <c r="O20" s="1" t="s">
        <v>90</v>
      </c>
      <c r="P20" s="1" t="s">
        <v>95</v>
      </c>
      <c r="Q20" s="2">
        <v>45520</v>
      </c>
      <c r="R20" s="2"/>
      <c r="S20" s="2"/>
      <c r="U20" s="1" t="s">
        <v>48</v>
      </c>
      <c r="V20" s="1" t="s">
        <v>48</v>
      </c>
      <c r="W20" s="1" t="s">
        <v>48</v>
      </c>
      <c r="X20" s="2"/>
      <c r="Y20" s="1" t="s">
        <v>58</v>
      </c>
      <c r="Z20" s="1" t="s">
        <v>58</v>
      </c>
      <c r="AA20" s="1" t="s">
        <v>48</v>
      </c>
      <c r="AB20" s="1" t="s">
        <v>48</v>
      </c>
      <c r="AC20" s="1" t="s">
        <v>58</v>
      </c>
      <c r="AF20" s="1" t="s">
        <v>48</v>
      </c>
      <c r="AH20" s="1" t="s">
        <v>48</v>
      </c>
      <c r="AI20" s="1" t="s">
        <v>48</v>
      </c>
      <c r="AJ20" s="1" t="s">
        <v>58</v>
      </c>
      <c r="AK20" s="1" t="s">
        <v>48</v>
      </c>
      <c r="AL20" s="1" t="s">
        <v>48</v>
      </c>
      <c r="AM20" s="1" t="s">
        <v>48</v>
      </c>
      <c r="AN20" s="2"/>
      <c r="AO20" s="1" t="s">
        <v>48</v>
      </c>
      <c r="AP20" s="1" t="s">
        <v>48</v>
      </c>
      <c r="AQ20" s="1" t="s">
        <v>48</v>
      </c>
      <c r="AR20" s="1" t="s">
        <v>48</v>
      </c>
    </row>
    <row r="21" spans="1:44" hidden="1" x14ac:dyDescent="0.25">
      <c r="A21">
        <v>10015</v>
      </c>
      <c r="B21" s="1" t="s">
        <v>422</v>
      </c>
      <c r="C21" s="1" t="s">
        <v>423</v>
      </c>
      <c r="D21" s="1" t="s">
        <v>46</v>
      </c>
      <c r="E21" s="1" t="s">
        <v>424</v>
      </c>
      <c r="F21" s="1" t="s">
        <v>425</v>
      </c>
      <c r="G21">
        <v>13174900785</v>
      </c>
      <c r="H21" s="1" t="s">
        <v>426</v>
      </c>
      <c r="I21" s="1" t="s">
        <v>109</v>
      </c>
      <c r="J21" s="1" t="s">
        <v>48</v>
      </c>
      <c r="K21" s="1" t="s">
        <v>427</v>
      </c>
      <c r="L21" s="2">
        <v>45519.561111111114</v>
      </c>
      <c r="M21" s="1" t="s">
        <v>224</v>
      </c>
      <c r="N21" s="1" t="s">
        <v>48</v>
      </c>
      <c r="O21" s="1" t="s">
        <v>90</v>
      </c>
      <c r="P21" s="1" t="s">
        <v>95</v>
      </c>
      <c r="Q21" s="2">
        <v>45520</v>
      </c>
      <c r="R21" s="2"/>
      <c r="S21" s="2"/>
      <c r="U21" s="1" t="s">
        <v>48</v>
      </c>
      <c r="V21" s="1" t="s">
        <v>48</v>
      </c>
      <c r="W21" s="1" t="s">
        <v>48</v>
      </c>
      <c r="X21" s="2"/>
      <c r="Y21" s="1" t="s">
        <v>58</v>
      </c>
      <c r="Z21" s="1" t="s">
        <v>58</v>
      </c>
      <c r="AA21" s="1" t="s">
        <v>48</v>
      </c>
      <c r="AB21" s="1" t="s">
        <v>48</v>
      </c>
      <c r="AC21" s="1" t="s">
        <v>58</v>
      </c>
      <c r="AF21" s="1" t="s">
        <v>48</v>
      </c>
      <c r="AH21" s="1" t="s">
        <v>48</v>
      </c>
      <c r="AI21" s="1" t="s">
        <v>48</v>
      </c>
      <c r="AJ21" s="1" t="s">
        <v>58</v>
      </c>
      <c r="AK21" s="1" t="s">
        <v>48</v>
      </c>
      <c r="AL21" s="1" t="s">
        <v>48</v>
      </c>
      <c r="AM21" s="1" t="s">
        <v>48</v>
      </c>
      <c r="AN21" s="2"/>
      <c r="AO21" s="1" t="s">
        <v>48</v>
      </c>
      <c r="AP21" s="1" t="s">
        <v>48</v>
      </c>
      <c r="AQ21" s="1" t="s">
        <v>48</v>
      </c>
      <c r="AR21" s="1" t="s">
        <v>48</v>
      </c>
    </row>
    <row r="22" spans="1:44" hidden="1" x14ac:dyDescent="0.25">
      <c r="A22">
        <v>10016</v>
      </c>
      <c r="B22" s="1" t="s">
        <v>485</v>
      </c>
      <c r="C22" s="1" t="s">
        <v>486</v>
      </c>
      <c r="D22" s="1" t="s">
        <v>46</v>
      </c>
      <c r="E22" s="1" t="s">
        <v>487</v>
      </c>
      <c r="F22" s="1" t="s">
        <v>488</v>
      </c>
      <c r="G22">
        <v>19055022036</v>
      </c>
      <c r="H22" s="1" t="s">
        <v>489</v>
      </c>
      <c r="I22" s="1" t="s">
        <v>109</v>
      </c>
      <c r="J22" s="1" t="s">
        <v>48</v>
      </c>
      <c r="K22" s="1" t="s">
        <v>48</v>
      </c>
      <c r="L22" s="2">
        <v>45519.567361111112</v>
      </c>
      <c r="M22" s="1" t="s">
        <v>224</v>
      </c>
      <c r="N22" s="1" t="s">
        <v>48</v>
      </c>
      <c r="O22" s="1" t="s">
        <v>202</v>
      </c>
      <c r="P22" s="1" t="s">
        <v>48</v>
      </c>
      <c r="Q22" s="2">
        <v>45534</v>
      </c>
      <c r="R22" s="2"/>
      <c r="S22" s="2">
        <v>45588</v>
      </c>
      <c r="U22" s="1" t="s">
        <v>48</v>
      </c>
      <c r="V22" s="1" t="s">
        <v>48</v>
      </c>
      <c r="W22" s="1" t="s">
        <v>48</v>
      </c>
      <c r="X22" s="2"/>
      <c r="Y22" s="1" t="s">
        <v>58</v>
      </c>
      <c r="Z22" s="1" t="s">
        <v>58</v>
      </c>
      <c r="AA22" s="1" t="s">
        <v>48</v>
      </c>
      <c r="AB22" s="1" t="s">
        <v>48</v>
      </c>
      <c r="AC22" s="1" t="s">
        <v>58</v>
      </c>
      <c r="AF22" s="1" t="s">
        <v>48</v>
      </c>
      <c r="AH22" s="1" t="s">
        <v>48</v>
      </c>
      <c r="AI22" s="1" t="s">
        <v>48</v>
      </c>
      <c r="AJ22" s="1" t="s">
        <v>58</v>
      </c>
      <c r="AK22" s="1" t="s">
        <v>48</v>
      </c>
      <c r="AL22" s="1" t="s">
        <v>48</v>
      </c>
      <c r="AM22" s="1" t="s">
        <v>48</v>
      </c>
      <c r="AN22" s="2"/>
      <c r="AO22" s="1" t="s">
        <v>48</v>
      </c>
      <c r="AP22" s="1" t="s">
        <v>48</v>
      </c>
      <c r="AQ22" s="1" t="s">
        <v>48</v>
      </c>
      <c r="AR22" s="1" t="s">
        <v>48</v>
      </c>
    </row>
    <row r="23" spans="1:44" hidden="1" x14ac:dyDescent="0.25">
      <c r="A23">
        <v>10017</v>
      </c>
      <c r="B23" s="1" t="s">
        <v>485</v>
      </c>
      <c r="C23" s="1" t="s">
        <v>486</v>
      </c>
      <c r="D23" s="1" t="s">
        <v>46</v>
      </c>
      <c r="E23" s="1" t="s">
        <v>487</v>
      </c>
      <c r="F23" s="1" t="s">
        <v>488</v>
      </c>
      <c r="G23">
        <v>19055022036</v>
      </c>
      <c r="H23" s="1" t="s">
        <v>490</v>
      </c>
      <c r="I23" s="1" t="s">
        <v>109</v>
      </c>
      <c r="J23" s="1" t="s">
        <v>48</v>
      </c>
      <c r="K23" s="1" t="s">
        <v>48</v>
      </c>
      <c r="L23" s="2">
        <v>45519.569444444445</v>
      </c>
      <c r="M23" s="1" t="s">
        <v>224</v>
      </c>
      <c r="N23" s="1" t="s">
        <v>48</v>
      </c>
      <c r="O23" s="1" t="s">
        <v>202</v>
      </c>
      <c r="P23" s="1" t="s">
        <v>48</v>
      </c>
      <c r="Q23" s="2">
        <v>45534</v>
      </c>
      <c r="R23" s="2"/>
      <c r="S23" s="2">
        <v>45588</v>
      </c>
      <c r="U23" s="1" t="s">
        <v>48</v>
      </c>
      <c r="V23" s="1" t="s">
        <v>48</v>
      </c>
      <c r="W23" s="1" t="s">
        <v>48</v>
      </c>
      <c r="X23" s="2"/>
      <c r="Y23" s="1" t="s">
        <v>58</v>
      </c>
      <c r="Z23" s="1" t="s">
        <v>58</v>
      </c>
      <c r="AA23" s="1" t="s">
        <v>48</v>
      </c>
      <c r="AB23" s="1" t="s">
        <v>48</v>
      </c>
      <c r="AC23" s="1" t="s">
        <v>58</v>
      </c>
      <c r="AF23" s="1" t="s">
        <v>48</v>
      </c>
      <c r="AH23" s="1" t="s">
        <v>48</v>
      </c>
      <c r="AI23" s="1" t="s">
        <v>48</v>
      </c>
      <c r="AJ23" s="1" t="s">
        <v>58</v>
      </c>
      <c r="AK23" s="1" t="s">
        <v>48</v>
      </c>
      <c r="AL23" s="1" t="s">
        <v>48</v>
      </c>
      <c r="AM23" s="1" t="s">
        <v>48</v>
      </c>
      <c r="AN23" s="2"/>
      <c r="AO23" s="1" t="s">
        <v>48</v>
      </c>
      <c r="AP23" s="1" t="s">
        <v>48</v>
      </c>
      <c r="AQ23" s="1" t="s">
        <v>48</v>
      </c>
      <c r="AR23" s="1" t="s">
        <v>48</v>
      </c>
    </row>
    <row r="24" spans="1:44" x14ac:dyDescent="0.25">
      <c r="A24">
        <v>10018</v>
      </c>
      <c r="B24" s="1" t="s">
        <v>485</v>
      </c>
      <c r="C24" s="1" t="s">
        <v>486</v>
      </c>
      <c r="D24" s="1" t="s">
        <v>46</v>
      </c>
      <c r="E24" s="1" t="s">
        <v>487</v>
      </c>
      <c r="F24" s="1" t="s">
        <v>488</v>
      </c>
      <c r="G24">
        <v>19055022036</v>
      </c>
      <c r="H24" s="1" t="s">
        <v>489</v>
      </c>
      <c r="I24" s="1" t="s">
        <v>109</v>
      </c>
      <c r="J24" s="1" t="s">
        <v>48</v>
      </c>
      <c r="K24" s="1" t="s">
        <v>48</v>
      </c>
      <c r="L24" s="2">
        <v>45519.570833333331</v>
      </c>
      <c r="M24" s="1" t="s">
        <v>244</v>
      </c>
      <c r="N24" s="1" t="s">
        <v>48</v>
      </c>
      <c r="O24" s="1" t="s">
        <v>202</v>
      </c>
      <c r="P24" s="1" t="s">
        <v>48</v>
      </c>
      <c r="Q24" s="2">
        <v>45534</v>
      </c>
      <c r="R24" s="2"/>
      <c r="S24" s="2">
        <v>45588</v>
      </c>
      <c r="U24" s="1" t="s">
        <v>48</v>
      </c>
      <c r="V24" s="1" t="s">
        <v>48</v>
      </c>
      <c r="W24" s="1" t="s">
        <v>48</v>
      </c>
      <c r="X24" s="2"/>
      <c r="Y24" s="1" t="s">
        <v>58</v>
      </c>
      <c r="Z24" s="1" t="s">
        <v>58</v>
      </c>
      <c r="AA24" s="1" t="s">
        <v>48</v>
      </c>
      <c r="AB24" s="1" t="s">
        <v>48</v>
      </c>
      <c r="AC24" s="1" t="s">
        <v>58</v>
      </c>
      <c r="AF24" s="1" t="s">
        <v>48</v>
      </c>
      <c r="AH24" s="1" t="s">
        <v>48</v>
      </c>
      <c r="AI24" s="1" t="s">
        <v>48</v>
      </c>
      <c r="AJ24" s="1" t="s">
        <v>58</v>
      </c>
      <c r="AK24" s="1" t="s">
        <v>48</v>
      </c>
      <c r="AL24" s="1" t="s">
        <v>48</v>
      </c>
      <c r="AM24" s="1" t="s">
        <v>48</v>
      </c>
      <c r="AN24" s="2"/>
      <c r="AO24" s="1" t="s">
        <v>48</v>
      </c>
      <c r="AP24" s="1" t="s">
        <v>48</v>
      </c>
      <c r="AQ24" s="1" t="s">
        <v>48</v>
      </c>
      <c r="AR24" s="1" t="s">
        <v>48</v>
      </c>
    </row>
    <row r="25" spans="1:44" hidden="1" x14ac:dyDescent="0.25">
      <c r="A25">
        <v>10019</v>
      </c>
      <c r="B25" s="1" t="s">
        <v>485</v>
      </c>
      <c r="C25" s="1" t="s">
        <v>486</v>
      </c>
      <c r="D25" s="1" t="s">
        <v>46</v>
      </c>
      <c r="E25" s="1" t="s">
        <v>487</v>
      </c>
      <c r="F25" s="1" t="s">
        <v>488</v>
      </c>
      <c r="G25">
        <v>19055022036</v>
      </c>
      <c r="H25" s="1" t="s">
        <v>489</v>
      </c>
      <c r="I25" s="1" t="s">
        <v>109</v>
      </c>
      <c r="J25" s="1" t="s">
        <v>48</v>
      </c>
      <c r="K25" s="1" t="s">
        <v>48</v>
      </c>
      <c r="L25" s="2">
        <v>45519.571527777778</v>
      </c>
      <c r="M25" s="1" t="s">
        <v>224</v>
      </c>
      <c r="N25" s="1" t="s">
        <v>48</v>
      </c>
      <c r="O25" s="1" t="s">
        <v>90</v>
      </c>
      <c r="P25" s="1" t="s">
        <v>48</v>
      </c>
      <c r="Q25" s="2">
        <v>45534</v>
      </c>
      <c r="R25" s="2"/>
      <c r="S25" s="2">
        <v>45588</v>
      </c>
      <c r="U25" s="1" t="s">
        <v>48</v>
      </c>
      <c r="V25" s="1" t="s">
        <v>48</v>
      </c>
      <c r="W25" s="1" t="s">
        <v>48</v>
      </c>
      <c r="X25" s="2"/>
      <c r="Y25" s="1" t="s">
        <v>58</v>
      </c>
      <c r="Z25" s="1" t="s">
        <v>58</v>
      </c>
      <c r="AA25" s="1" t="s">
        <v>48</v>
      </c>
      <c r="AB25" s="1" t="s">
        <v>48</v>
      </c>
      <c r="AC25" s="1" t="s">
        <v>58</v>
      </c>
      <c r="AF25" s="1" t="s">
        <v>48</v>
      </c>
      <c r="AH25" s="1" t="s">
        <v>48</v>
      </c>
      <c r="AI25" s="1" t="s">
        <v>48</v>
      </c>
      <c r="AJ25" s="1" t="s">
        <v>58</v>
      </c>
      <c r="AK25" s="1" t="s">
        <v>48</v>
      </c>
      <c r="AL25" s="1" t="s">
        <v>48</v>
      </c>
      <c r="AM25" s="1" t="s">
        <v>48</v>
      </c>
      <c r="AN25" s="2"/>
      <c r="AO25" s="1" t="s">
        <v>48</v>
      </c>
      <c r="AP25" s="1" t="s">
        <v>48</v>
      </c>
      <c r="AQ25" s="1" t="s">
        <v>48</v>
      </c>
      <c r="AR25" s="1" t="s">
        <v>48</v>
      </c>
    </row>
    <row r="26" spans="1:44" hidden="1" x14ac:dyDescent="0.25">
      <c r="A26">
        <v>10020</v>
      </c>
      <c r="B26" s="1" t="s">
        <v>485</v>
      </c>
      <c r="C26" s="1" t="s">
        <v>486</v>
      </c>
      <c r="D26" s="1" t="s">
        <v>46</v>
      </c>
      <c r="E26" s="1" t="s">
        <v>487</v>
      </c>
      <c r="F26" s="1" t="s">
        <v>488</v>
      </c>
      <c r="G26">
        <v>19055022036</v>
      </c>
      <c r="H26" s="1" t="s">
        <v>489</v>
      </c>
      <c r="I26" s="1" t="s">
        <v>109</v>
      </c>
      <c r="J26" s="1" t="s">
        <v>48</v>
      </c>
      <c r="K26" s="1" t="s">
        <v>48</v>
      </c>
      <c r="L26" s="2">
        <v>45519.572222222225</v>
      </c>
      <c r="M26" s="1" t="s">
        <v>224</v>
      </c>
      <c r="N26" s="1" t="s">
        <v>48</v>
      </c>
      <c r="O26" s="1" t="s">
        <v>90</v>
      </c>
      <c r="P26" s="1" t="s">
        <v>48</v>
      </c>
      <c r="Q26" s="2">
        <v>45534</v>
      </c>
      <c r="R26" s="2"/>
      <c r="S26" s="2">
        <v>45588</v>
      </c>
      <c r="U26" s="1" t="s">
        <v>48</v>
      </c>
      <c r="V26" s="1" t="s">
        <v>48</v>
      </c>
      <c r="W26" s="1" t="s">
        <v>48</v>
      </c>
      <c r="X26" s="2"/>
      <c r="Y26" s="1" t="s">
        <v>58</v>
      </c>
      <c r="Z26" s="1" t="s">
        <v>58</v>
      </c>
      <c r="AA26" s="1" t="s">
        <v>48</v>
      </c>
      <c r="AB26" s="1" t="s">
        <v>48</v>
      </c>
      <c r="AC26" s="1" t="s">
        <v>58</v>
      </c>
      <c r="AF26" s="1" t="s">
        <v>48</v>
      </c>
      <c r="AH26" s="1" t="s">
        <v>48</v>
      </c>
      <c r="AI26" s="1" t="s">
        <v>48</v>
      </c>
      <c r="AJ26" s="1" t="s">
        <v>58</v>
      </c>
      <c r="AK26" s="1" t="s">
        <v>48</v>
      </c>
      <c r="AL26" s="1" t="s">
        <v>48</v>
      </c>
      <c r="AM26" s="1" t="s">
        <v>48</v>
      </c>
      <c r="AN26" s="2"/>
      <c r="AO26" s="1" t="s">
        <v>48</v>
      </c>
      <c r="AP26" s="1" t="s">
        <v>48</v>
      </c>
      <c r="AQ26" s="1" t="s">
        <v>48</v>
      </c>
      <c r="AR26" s="1" t="s">
        <v>48</v>
      </c>
    </row>
    <row r="27" spans="1:44" x14ac:dyDescent="0.25">
      <c r="A27">
        <v>10022</v>
      </c>
      <c r="B27" s="1" t="s">
        <v>154</v>
      </c>
      <c r="C27" s="1" t="s">
        <v>155</v>
      </c>
      <c r="D27" s="1" t="s">
        <v>46</v>
      </c>
      <c r="E27" s="1" t="s">
        <v>156</v>
      </c>
      <c r="F27" s="1" t="s">
        <v>157</v>
      </c>
      <c r="G27">
        <v>15748501551</v>
      </c>
      <c r="H27" s="1" t="s">
        <v>550</v>
      </c>
      <c r="I27" s="1" t="s">
        <v>201</v>
      </c>
      <c r="J27" s="1" t="s">
        <v>48</v>
      </c>
      <c r="K27" s="1" t="s">
        <v>48</v>
      </c>
      <c r="L27" s="2">
        <v>45520.527777777781</v>
      </c>
      <c r="M27" s="1" t="s">
        <v>274</v>
      </c>
      <c r="N27" s="1" t="s">
        <v>48</v>
      </c>
      <c r="O27" s="1" t="s">
        <v>202</v>
      </c>
      <c r="P27" s="1" t="s">
        <v>48</v>
      </c>
      <c r="Q27" s="2">
        <v>45523</v>
      </c>
      <c r="R27" s="2"/>
      <c r="S27" s="2"/>
      <c r="U27" s="1" t="s">
        <v>48</v>
      </c>
      <c r="V27" s="1" t="s">
        <v>48</v>
      </c>
      <c r="W27" s="1" t="s">
        <v>48</v>
      </c>
      <c r="X27" s="2"/>
      <c r="Y27" s="1" t="s">
        <v>204</v>
      </c>
      <c r="Z27" s="1" t="s">
        <v>538</v>
      </c>
      <c r="AA27" s="1" t="s">
        <v>48</v>
      </c>
      <c r="AB27" s="1" t="s">
        <v>48</v>
      </c>
      <c r="AC27" s="1" t="s">
        <v>48</v>
      </c>
      <c r="AF27" s="1" t="s">
        <v>48</v>
      </c>
      <c r="AH27" s="1" t="s">
        <v>48</v>
      </c>
      <c r="AI27" s="1" t="s">
        <v>48</v>
      </c>
      <c r="AJ27" s="1" t="s">
        <v>48</v>
      </c>
      <c r="AK27" s="1" t="s">
        <v>48</v>
      </c>
      <c r="AL27" s="1" t="s">
        <v>48</v>
      </c>
      <c r="AM27" s="1" t="s">
        <v>48</v>
      </c>
      <c r="AN27" s="2"/>
      <c r="AO27" s="1" t="s">
        <v>48</v>
      </c>
      <c r="AP27" s="1" t="s">
        <v>48</v>
      </c>
      <c r="AQ27" s="1" t="s">
        <v>48</v>
      </c>
      <c r="AR27" s="1" t="s">
        <v>48</v>
      </c>
    </row>
    <row r="28" spans="1:44" hidden="1" x14ac:dyDescent="0.25">
      <c r="A28">
        <v>10038</v>
      </c>
      <c r="B28" s="1" t="s">
        <v>279</v>
      </c>
      <c r="C28" s="1" t="s">
        <v>280</v>
      </c>
      <c r="D28" s="1" t="s">
        <v>46</v>
      </c>
      <c r="E28" s="1" t="s">
        <v>279</v>
      </c>
      <c r="F28" s="1" t="s">
        <v>281</v>
      </c>
      <c r="G28">
        <v>15742959495</v>
      </c>
      <c r="H28" s="1" t="s">
        <v>521</v>
      </c>
      <c r="I28" s="1" t="s">
        <v>283</v>
      </c>
      <c r="J28" s="1" t="s">
        <v>48</v>
      </c>
      <c r="K28" s="1" t="s">
        <v>48</v>
      </c>
      <c r="L28" s="2">
        <v>45532.45</v>
      </c>
      <c r="M28" s="1" t="s">
        <v>507</v>
      </c>
      <c r="N28" s="1" t="s">
        <v>48</v>
      </c>
      <c r="O28" s="1" t="s">
        <v>202</v>
      </c>
      <c r="P28" s="1" t="s">
        <v>48</v>
      </c>
      <c r="Q28" s="2"/>
      <c r="R28" s="2"/>
      <c r="S28" s="2"/>
      <c r="U28" s="1" t="s">
        <v>48</v>
      </c>
      <c r="V28" s="1" t="s">
        <v>48</v>
      </c>
      <c r="W28" s="1" t="s">
        <v>48</v>
      </c>
      <c r="X28" s="2"/>
      <c r="Y28" s="1" t="s">
        <v>58</v>
      </c>
      <c r="Z28" s="1" t="s">
        <v>58</v>
      </c>
      <c r="AA28" s="1" t="s">
        <v>48</v>
      </c>
      <c r="AB28" s="1" t="s">
        <v>48</v>
      </c>
      <c r="AC28" s="1" t="s">
        <v>58</v>
      </c>
      <c r="AF28" s="1" t="s">
        <v>48</v>
      </c>
      <c r="AH28" s="1" t="s">
        <v>48</v>
      </c>
      <c r="AI28" s="1" t="s">
        <v>48</v>
      </c>
      <c r="AJ28" s="1" t="s">
        <v>58</v>
      </c>
      <c r="AK28" s="1" t="s">
        <v>48</v>
      </c>
      <c r="AL28" s="1" t="s">
        <v>48</v>
      </c>
      <c r="AM28" s="1" t="s">
        <v>48</v>
      </c>
      <c r="AN28" s="2"/>
      <c r="AO28" s="1" t="s">
        <v>48</v>
      </c>
      <c r="AP28" s="1" t="s">
        <v>48</v>
      </c>
      <c r="AQ28" s="1" t="s">
        <v>48</v>
      </c>
      <c r="AR28" s="1" t="s">
        <v>48</v>
      </c>
    </row>
    <row r="29" spans="1:44" x14ac:dyDescent="0.25">
      <c r="A29">
        <v>10040</v>
      </c>
      <c r="B29" s="1" t="s">
        <v>516</v>
      </c>
      <c r="C29" s="1" t="s">
        <v>517</v>
      </c>
      <c r="D29" s="1" t="s">
        <v>46</v>
      </c>
      <c r="E29" s="1" t="s">
        <v>518</v>
      </c>
      <c r="F29" s="1" t="s">
        <v>519</v>
      </c>
      <c r="G29">
        <v>15748508827</v>
      </c>
      <c r="H29" s="1" t="s">
        <v>520</v>
      </c>
      <c r="I29" s="1" t="s">
        <v>374</v>
      </c>
      <c r="J29" s="1" t="s">
        <v>48</v>
      </c>
      <c r="K29" s="1" t="s">
        <v>48</v>
      </c>
      <c r="L29" s="2">
        <v>45538.45208333333</v>
      </c>
      <c r="M29" s="1" t="s">
        <v>460</v>
      </c>
      <c r="N29" s="1" t="s">
        <v>48</v>
      </c>
      <c r="O29" s="1" t="s">
        <v>202</v>
      </c>
      <c r="P29" s="1" t="s">
        <v>48</v>
      </c>
      <c r="Q29" s="2">
        <v>45538</v>
      </c>
      <c r="R29" s="2"/>
      <c r="S29" s="2"/>
      <c r="U29" s="1" t="s">
        <v>48</v>
      </c>
      <c r="V29" s="1" t="s">
        <v>48</v>
      </c>
      <c r="W29" s="1" t="s">
        <v>48</v>
      </c>
      <c r="X29" s="2"/>
      <c r="Y29" s="1" t="s">
        <v>58</v>
      </c>
      <c r="Z29" s="1" t="s">
        <v>58</v>
      </c>
      <c r="AA29" s="1" t="s">
        <v>48</v>
      </c>
      <c r="AB29" s="1" t="s">
        <v>48</v>
      </c>
      <c r="AC29" s="1" t="s">
        <v>58</v>
      </c>
      <c r="AF29" s="1" t="s">
        <v>48</v>
      </c>
      <c r="AH29" s="1" t="s">
        <v>48</v>
      </c>
      <c r="AI29" s="1" t="s">
        <v>48</v>
      </c>
      <c r="AJ29" s="1" t="s">
        <v>58</v>
      </c>
      <c r="AK29" s="1" t="s">
        <v>48</v>
      </c>
      <c r="AL29" s="1" t="s">
        <v>48</v>
      </c>
      <c r="AM29" s="1" t="s">
        <v>48</v>
      </c>
      <c r="AN29" s="2"/>
      <c r="AO29" s="1" t="s">
        <v>48</v>
      </c>
      <c r="AP29" s="1" t="s">
        <v>48</v>
      </c>
      <c r="AQ29" s="1" t="s">
        <v>48</v>
      </c>
      <c r="AR29" s="1" t="s">
        <v>48</v>
      </c>
    </row>
    <row r="30" spans="1:44" hidden="1" x14ac:dyDescent="0.25">
      <c r="A30">
        <v>10051</v>
      </c>
      <c r="B30" s="1" t="s">
        <v>417</v>
      </c>
      <c r="C30" s="1" t="s">
        <v>418</v>
      </c>
      <c r="D30" s="1" t="s">
        <v>46</v>
      </c>
      <c r="E30" s="1" t="s">
        <v>125</v>
      </c>
      <c r="F30" s="1" t="s">
        <v>419</v>
      </c>
      <c r="G30">
        <v>14252422528</v>
      </c>
      <c r="H30" s="1" t="s">
        <v>420</v>
      </c>
      <c r="I30" s="1" t="s">
        <v>109</v>
      </c>
      <c r="J30" s="1" t="s">
        <v>48</v>
      </c>
      <c r="K30" s="1" t="s">
        <v>421</v>
      </c>
      <c r="L30" s="2">
        <v>45551.526388888888</v>
      </c>
      <c r="M30" s="1" t="s">
        <v>224</v>
      </c>
      <c r="N30" s="1" t="s">
        <v>48</v>
      </c>
      <c r="O30" s="1" t="s">
        <v>90</v>
      </c>
      <c r="P30" s="1" t="s">
        <v>48</v>
      </c>
      <c r="Q30" s="2">
        <v>45555</v>
      </c>
      <c r="R30" s="2"/>
      <c r="S30" s="2">
        <v>45611</v>
      </c>
      <c r="T30">
        <v>350</v>
      </c>
      <c r="U30" s="1" t="s">
        <v>48</v>
      </c>
      <c r="V30" s="1" t="s">
        <v>48</v>
      </c>
      <c r="W30" s="1" t="s">
        <v>48</v>
      </c>
      <c r="X30" s="2"/>
      <c r="Y30" s="1" t="s">
        <v>58</v>
      </c>
      <c r="Z30" s="1" t="s">
        <v>58</v>
      </c>
      <c r="AA30" s="1" t="s">
        <v>48</v>
      </c>
      <c r="AB30" s="1" t="s">
        <v>48</v>
      </c>
      <c r="AC30" s="1" t="s">
        <v>58</v>
      </c>
      <c r="AF30" s="1" t="s">
        <v>48</v>
      </c>
      <c r="AH30" s="1" t="s">
        <v>48</v>
      </c>
      <c r="AI30" s="1" t="s">
        <v>48</v>
      </c>
      <c r="AJ30" s="1" t="s">
        <v>58</v>
      </c>
      <c r="AK30" s="1" t="s">
        <v>48</v>
      </c>
      <c r="AL30" s="1" t="s">
        <v>114</v>
      </c>
      <c r="AM30" s="1" t="s">
        <v>48</v>
      </c>
      <c r="AN30" s="2"/>
      <c r="AO30" s="1" t="s">
        <v>48</v>
      </c>
      <c r="AP30" s="1" t="s">
        <v>48</v>
      </c>
      <c r="AQ30" s="1" t="s">
        <v>48</v>
      </c>
      <c r="AR30" s="1" t="s">
        <v>48</v>
      </c>
    </row>
    <row r="31" spans="1:44" x14ac:dyDescent="0.25">
      <c r="A31">
        <v>10054</v>
      </c>
      <c r="B31" s="1" t="s">
        <v>446</v>
      </c>
      <c r="C31" s="1" t="s">
        <v>447</v>
      </c>
      <c r="D31" s="1" t="s">
        <v>46</v>
      </c>
      <c r="E31" s="1" t="s">
        <v>448</v>
      </c>
      <c r="F31" s="1" t="s">
        <v>449</v>
      </c>
      <c r="G31">
        <v>12197127086</v>
      </c>
      <c r="H31" s="1" t="s">
        <v>450</v>
      </c>
      <c r="I31" s="1" t="s">
        <v>374</v>
      </c>
      <c r="J31" s="1" t="s">
        <v>48</v>
      </c>
      <c r="K31" s="1" t="s">
        <v>48</v>
      </c>
      <c r="L31" s="2">
        <v>45551.604861111111</v>
      </c>
      <c r="M31" s="1" t="s">
        <v>244</v>
      </c>
      <c r="N31" s="1" t="s">
        <v>48</v>
      </c>
      <c r="O31" s="1" t="s">
        <v>202</v>
      </c>
      <c r="P31" s="1" t="s">
        <v>48</v>
      </c>
      <c r="Q31" s="2">
        <v>45552</v>
      </c>
      <c r="R31" s="2"/>
      <c r="S31" s="2"/>
      <c r="U31" s="1" t="s">
        <v>48</v>
      </c>
      <c r="V31" s="1" t="s">
        <v>48</v>
      </c>
      <c r="W31" s="1" t="s">
        <v>48</v>
      </c>
      <c r="X31" s="2"/>
      <c r="Y31" s="1" t="s">
        <v>58</v>
      </c>
      <c r="Z31" s="1" t="s">
        <v>58</v>
      </c>
      <c r="AA31" s="1" t="s">
        <v>48</v>
      </c>
      <c r="AB31" s="1" t="s">
        <v>48</v>
      </c>
      <c r="AC31" s="1" t="s">
        <v>58</v>
      </c>
      <c r="AF31" s="1" t="s">
        <v>48</v>
      </c>
      <c r="AH31" s="1" t="s">
        <v>48</v>
      </c>
      <c r="AI31" s="1" t="s">
        <v>48</v>
      </c>
      <c r="AJ31" s="1" t="s">
        <v>58</v>
      </c>
      <c r="AK31" s="1" t="s">
        <v>48</v>
      </c>
      <c r="AL31" s="1" t="s">
        <v>48</v>
      </c>
      <c r="AM31" s="1" t="s">
        <v>48</v>
      </c>
      <c r="AN31" s="2"/>
      <c r="AO31" s="1" t="s">
        <v>48</v>
      </c>
      <c r="AP31" s="1" t="s">
        <v>48</v>
      </c>
      <c r="AQ31" s="1" t="s">
        <v>48</v>
      </c>
      <c r="AR31" s="1" t="s">
        <v>48</v>
      </c>
    </row>
    <row r="32" spans="1:44" x14ac:dyDescent="0.25">
      <c r="A32">
        <v>10055</v>
      </c>
      <c r="B32" s="1" t="s">
        <v>446</v>
      </c>
      <c r="C32" s="1" t="s">
        <v>447</v>
      </c>
      <c r="D32" s="1" t="s">
        <v>46</v>
      </c>
      <c r="E32" s="1" t="s">
        <v>448</v>
      </c>
      <c r="F32" s="1" t="s">
        <v>449</v>
      </c>
      <c r="G32">
        <v>12197127086</v>
      </c>
      <c r="H32" s="1" t="s">
        <v>515</v>
      </c>
      <c r="I32" s="1" t="s">
        <v>374</v>
      </c>
      <c r="J32" s="1" t="s">
        <v>48</v>
      </c>
      <c r="K32" s="1" t="s">
        <v>48</v>
      </c>
      <c r="L32" s="2">
        <v>45551.606249999997</v>
      </c>
      <c r="M32" s="1" t="s">
        <v>460</v>
      </c>
      <c r="N32" s="1" t="s">
        <v>48</v>
      </c>
      <c r="O32" s="1" t="s">
        <v>202</v>
      </c>
      <c r="P32" s="1" t="s">
        <v>48</v>
      </c>
      <c r="Q32" s="2">
        <v>45552</v>
      </c>
      <c r="R32" s="2"/>
      <c r="S32" s="2"/>
      <c r="U32" s="1" t="s">
        <v>48</v>
      </c>
      <c r="V32" s="1" t="s">
        <v>48</v>
      </c>
      <c r="W32" s="1" t="s">
        <v>48</v>
      </c>
      <c r="X32" s="2"/>
      <c r="Y32" s="1" t="s">
        <v>58</v>
      </c>
      <c r="Z32" s="1" t="s">
        <v>58</v>
      </c>
      <c r="AA32" s="1" t="s">
        <v>48</v>
      </c>
      <c r="AB32" s="1" t="s">
        <v>48</v>
      </c>
      <c r="AC32" s="1" t="s">
        <v>58</v>
      </c>
      <c r="AF32" s="1" t="s">
        <v>48</v>
      </c>
      <c r="AH32" s="1" t="s">
        <v>48</v>
      </c>
      <c r="AI32" s="1" t="s">
        <v>48</v>
      </c>
      <c r="AJ32" s="1" t="s">
        <v>58</v>
      </c>
      <c r="AK32" s="1" t="s">
        <v>48</v>
      </c>
      <c r="AL32" s="1" t="s">
        <v>48</v>
      </c>
      <c r="AM32" s="1" t="s">
        <v>48</v>
      </c>
      <c r="AN32" s="2"/>
      <c r="AO32" s="1" t="s">
        <v>48</v>
      </c>
      <c r="AP32" s="1" t="s">
        <v>48</v>
      </c>
      <c r="AQ32" s="1" t="s">
        <v>48</v>
      </c>
      <c r="AR32" s="1" t="s">
        <v>48</v>
      </c>
    </row>
    <row r="33" spans="1:44" x14ac:dyDescent="0.25">
      <c r="A33">
        <v>10056</v>
      </c>
      <c r="B33" s="1" t="s">
        <v>446</v>
      </c>
      <c r="C33" s="1" t="s">
        <v>447</v>
      </c>
      <c r="D33" s="1" t="s">
        <v>46</v>
      </c>
      <c r="E33" s="1" t="s">
        <v>448</v>
      </c>
      <c r="F33" s="1" t="s">
        <v>449</v>
      </c>
      <c r="G33">
        <v>12197127086</v>
      </c>
      <c r="H33" s="1" t="s">
        <v>450</v>
      </c>
      <c r="I33" s="1" t="s">
        <v>374</v>
      </c>
      <c r="J33" s="1" t="s">
        <v>48</v>
      </c>
      <c r="K33" s="1" t="s">
        <v>48</v>
      </c>
      <c r="L33" s="2">
        <v>45551.607638888891</v>
      </c>
      <c r="M33" s="1" t="s">
        <v>244</v>
      </c>
      <c r="N33" s="1" t="s">
        <v>48</v>
      </c>
      <c r="O33" s="1" t="s">
        <v>202</v>
      </c>
      <c r="P33" s="1" t="s">
        <v>48</v>
      </c>
      <c r="Q33" s="2">
        <v>45552</v>
      </c>
      <c r="R33" s="2"/>
      <c r="S33" s="2"/>
      <c r="U33" s="1" t="s">
        <v>48</v>
      </c>
      <c r="V33" s="1" t="s">
        <v>48</v>
      </c>
      <c r="W33" s="1" t="s">
        <v>48</v>
      </c>
      <c r="X33" s="2"/>
      <c r="Y33" s="1" t="s">
        <v>58</v>
      </c>
      <c r="Z33" s="1" t="s">
        <v>58</v>
      </c>
      <c r="AA33" s="1" t="s">
        <v>48</v>
      </c>
      <c r="AB33" s="1" t="s">
        <v>48</v>
      </c>
      <c r="AC33" s="1" t="s">
        <v>58</v>
      </c>
      <c r="AF33" s="1" t="s">
        <v>48</v>
      </c>
      <c r="AH33" s="1" t="s">
        <v>48</v>
      </c>
      <c r="AI33" s="1" t="s">
        <v>48</v>
      </c>
      <c r="AJ33" s="1" t="s">
        <v>58</v>
      </c>
      <c r="AK33" s="1" t="s">
        <v>48</v>
      </c>
      <c r="AL33" s="1" t="s">
        <v>48</v>
      </c>
      <c r="AM33" s="1" t="s">
        <v>48</v>
      </c>
      <c r="AN33" s="2"/>
      <c r="AO33" s="1" t="s">
        <v>48</v>
      </c>
      <c r="AP33" s="1" t="s">
        <v>48</v>
      </c>
      <c r="AQ33" s="1" t="s">
        <v>48</v>
      </c>
      <c r="AR33" s="1" t="s">
        <v>48</v>
      </c>
    </row>
    <row r="34" spans="1:44" x14ac:dyDescent="0.25">
      <c r="A34">
        <v>10057</v>
      </c>
      <c r="B34" s="1" t="s">
        <v>446</v>
      </c>
      <c r="C34" s="1" t="s">
        <v>447</v>
      </c>
      <c r="D34" s="1" t="s">
        <v>46</v>
      </c>
      <c r="E34" s="1" t="s">
        <v>448</v>
      </c>
      <c r="F34" s="1" t="s">
        <v>449</v>
      </c>
      <c r="G34">
        <v>12197127086</v>
      </c>
      <c r="H34" s="1" t="s">
        <v>450</v>
      </c>
      <c r="I34" s="1" t="s">
        <v>374</v>
      </c>
      <c r="J34" s="1" t="s">
        <v>48</v>
      </c>
      <c r="K34" s="1" t="s">
        <v>450</v>
      </c>
      <c r="L34" s="2">
        <v>45551.60833333333</v>
      </c>
      <c r="M34" s="1" t="s">
        <v>392</v>
      </c>
      <c r="N34" s="1" t="s">
        <v>48</v>
      </c>
      <c r="O34" s="1" t="s">
        <v>90</v>
      </c>
      <c r="P34" s="1" t="s">
        <v>95</v>
      </c>
      <c r="Q34" s="2">
        <v>45552</v>
      </c>
      <c r="R34" s="2"/>
      <c r="S34" s="2"/>
      <c r="U34" s="1" t="s">
        <v>48</v>
      </c>
      <c r="V34" s="1" t="s">
        <v>48</v>
      </c>
      <c r="W34" s="1" t="s">
        <v>48</v>
      </c>
      <c r="X34" s="2"/>
      <c r="Y34" s="1" t="s">
        <v>58</v>
      </c>
      <c r="Z34" s="1" t="s">
        <v>58</v>
      </c>
      <c r="AA34" s="1" t="s">
        <v>48</v>
      </c>
      <c r="AB34" s="1" t="s">
        <v>48</v>
      </c>
      <c r="AC34" s="1" t="s">
        <v>58</v>
      </c>
      <c r="AF34" s="1" t="s">
        <v>48</v>
      </c>
      <c r="AH34" s="1" t="s">
        <v>48</v>
      </c>
      <c r="AI34" s="1" t="s">
        <v>48</v>
      </c>
      <c r="AJ34" s="1" t="s">
        <v>58</v>
      </c>
      <c r="AK34" s="1" t="s">
        <v>48</v>
      </c>
      <c r="AL34" s="1" t="s">
        <v>48</v>
      </c>
      <c r="AM34" s="1" t="s">
        <v>48</v>
      </c>
      <c r="AN34" s="2"/>
      <c r="AO34" s="1" t="s">
        <v>48</v>
      </c>
      <c r="AP34" s="1" t="s">
        <v>48</v>
      </c>
      <c r="AQ34" s="1" t="s">
        <v>48</v>
      </c>
      <c r="AR34" s="1" t="s">
        <v>48</v>
      </c>
    </row>
    <row r="35" spans="1:44" x14ac:dyDescent="0.25">
      <c r="A35">
        <v>10058</v>
      </c>
      <c r="B35" s="1" t="s">
        <v>446</v>
      </c>
      <c r="C35" s="1" t="s">
        <v>447</v>
      </c>
      <c r="D35" s="1" t="s">
        <v>46</v>
      </c>
      <c r="E35" s="1" t="s">
        <v>448</v>
      </c>
      <c r="F35" s="1" t="s">
        <v>449</v>
      </c>
      <c r="G35">
        <v>12197127086</v>
      </c>
      <c r="H35" s="1" t="s">
        <v>514</v>
      </c>
      <c r="I35" s="1" t="s">
        <v>109</v>
      </c>
      <c r="J35" s="1" t="s">
        <v>48</v>
      </c>
      <c r="K35" s="1" t="s">
        <v>48</v>
      </c>
      <c r="L35" s="2">
        <v>45551.61041666667</v>
      </c>
      <c r="M35" s="1" t="s">
        <v>338</v>
      </c>
      <c r="N35" s="1" t="s">
        <v>48</v>
      </c>
      <c r="O35" s="1" t="s">
        <v>202</v>
      </c>
      <c r="P35" s="1" t="s">
        <v>48</v>
      </c>
      <c r="Q35" s="2">
        <v>45552</v>
      </c>
      <c r="R35" s="2"/>
      <c r="S35" s="2"/>
      <c r="U35" s="1" t="s">
        <v>48</v>
      </c>
      <c r="V35" s="1" t="s">
        <v>48</v>
      </c>
      <c r="W35" s="1" t="s">
        <v>48</v>
      </c>
      <c r="X35" s="2"/>
      <c r="Y35" s="1" t="s">
        <v>58</v>
      </c>
      <c r="Z35" s="1" t="s">
        <v>58</v>
      </c>
      <c r="AA35" s="1" t="s">
        <v>48</v>
      </c>
      <c r="AB35" s="1" t="s">
        <v>48</v>
      </c>
      <c r="AC35" s="1" t="s">
        <v>58</v>
      </c>
      <c r="AF35" s="1" t="s">
        <v>48</v>
      </c>
      <c r="AH35" s="1" t="s">
        <v>48</v>
      </c>
      <c r="AI35" s="1" t="s">
        <v>48</v>
      </c>
      <c r="AJ35" s="1" t="s">
        <v>58</v>
      </c>
      <c r="AK35" s="1" t="s">
        <v>48</v>
      </c>
      <c r="AL35" s="1" t="s">
        <v>48</v>
      </c>
      <c r="AM35" s="1" t="s">
        <v>48</v>
      </c>
      <c r="AN35" s="2"/>
      <c r="AO35" s="1" t="s">
        <v>48</v>
      </c>
      <c r="AP35" s="1" t="s">
        <v>48</v>
      </c>
      <c r="AQ35" s="1" t="s">
        <v>48</v>
      </c>
      <c r="AR35" s="1" t="s">
        <v>48</v>
      </c>
    </row>
    <row r="36" spans="1:44" x14ac:dyDescent="0.25">
      <c r="A36">
        <v>10059</v>
      </c>
      <c r="B36" s="1" t="s">
        <v>446</v>
      </c>
      <c r="C36" s="1" t="s">
        <v>447</v>
      </c>
      <c r="D36" s="1" t="s">
        <v>46</v>
      </c>
      <c r="E36" s="1" t="s">
        <v>448</v>
      </c>
      <c r="F36" s="1" t="s">
        <v>449</v>
      </c>
      <c r="G36">
        <v>12197127086</v>
      </c>
      <c r="H36" s="1" t="s">
        <v>513</v>
      </c>
      <c r="I36" s="1" t="s">
        <v>109</v>
      </c>
      <c r="J36" s="1" t="s">
        <v>48</v>
      </c>
      <c r="K36" s="1" t="s">
        <v>48</v>
      </c>
      <c r="L36" s="2">
        <v>45551.611111111109</v>
      </c>
      <c r="M36" s="1" t="s">
        <v>338</v>
      </c>
      <c r="N36" s="1" t="s">
        <v>48</v>
      </c>
      <c r="O36" s="1" t="s">
        <v>202</v>
      </c>
      <c r="P36" s="1" t="s">
        <v>48</v>
      </c>
      <c r="Q36" s="2">
        <v>45552</v>
      </c>
      <c r="R36" s="2"/>
      <c r="S36" s="2">
        <v>45560</v>
      </c>
      <c r="U36" s="1" t="s">
        <v>48</v>
      </c>
      <c r="V36" s="1" t="s">
        <v>48</v>
      </c>
      <c r="W36" s="1" t="s">
        <v>48</v>
      </c>
      <c r="X36" s="2"/>
      <c r="Y36" s="1" t="s">
        <v>58</v>
      </c>
      <c r="Z36" s="1" t="s">
        <v>58</v>
      </c>
      <c r="AA36" s="1" t="s">
        <v>48</v>
      </c>
      <c r="AB36" s="1" t="s">
        <v>48</v>
      </c>
      <c r="AC36" s="1" t="s">
        <v>58</v>
      </c>
      <c r="AF36" s="1" t="s">
        <v>48</v>
      </c>
      <c r="AH36" s="1" t="s">
        <v>48</v>
      </c>
      <c r="AI36" s="1" t="s">
        <v>48</v>
      </c>
      <c r="AJ36" s="1" t="s">
        <v>58</v>
      </c>
      <c r="AK36" s="1" t="s">
        <v>48</v>
      </c>
      <c r="AL36" s="1" t="s">
        <v>48</v>
      </c>
      <c r="AM36" s="1" t="s">
        <v>48</v>
      </c>
      <c r="AN36" s="2"/>
      <c r="AO36" s="1" t="s">
        <v>48</v>
      </c>
      <c r="AP36" s="1" t="s">
        <v>48</v>
      </c>
      <c r="AQ36" s="1" t="s">
        <v>48</v>
      </c>
      <c r="AR36" s="1" t="s">
        <v>48</v>
      </c>
    </row>
    <row r="37" spans="1:44" x14ac:dyDescent="0.25">
      <c r="A37">
        <v>10060</v>
      </c>
      <c r="B37" s="1" t="s">
        <v>446</v>
      </c>
      <c r="C37" s="1" t="s">
        <v>447</v>
      </c>
      <c r="D37" s="1" t="s">
        <v>46</v>
      </c>
      <c r="E37" s="1" t="s">
        <v>448</v>
      </c>
      <c r="F37" s="1" t="s">
        <v>449</v>
      </c>
      <c r="G37">
        <v>12197127086</v>
      </c>
      <c r="H37" s="1" t="s">
        <v>430</v>
      </c>
      <c r="I37" s="1" t="s">
        <v>109</v>
      </c>
      <c r="J37" s="1" t="s">
        <v>48</v>
      </c>
      <c r="K37" s="1" t="s">
        <v>48</v>
      </c>
      <c r="L37" s="2">
        <v>45551.614583333336</v>
      </c>
      <c r="M37" s="1" t="s">
        <v>338</v>
      </c>
      <c r="N37" s="1" t="s">
        <v>48</v>
      </c>
      <c r="O37" s="1" t="s">
        <v>202</v>
      </c>
      <c r="P37" s="1" t="s">
        <v>48</v>
      </c>
      <c r="Q37" s="2">
        <v>45552</v>
      </c>
      <c r="R37" s="2"/>
      <c r="S37" s="2">
        <v>45568</v>
      </c>
      <c r="U37" s="1" t="s">
        <v>48</v>
      </c>
      <c r="V37" s="1" t="s">
        <v>48</v>
      </c>
      <c r="W37" s="1" t="s">
        <v>48</v>
      </c>
      <c r="X37" s="2"/>
      <c r="Y37" s="1" t="s">
        <v>58</v>
      </c>
      <c r="Z37" s="1" t="s">
        <v>58</v>
      </c>
      <c r="AA37" s="1" t="s">
        <v>48</v>
      </c>
      <c r="AB37" s="1" t="s">
        <v>48</v>
      </c>
      <c r="AC37" s="1" t="s">
        <v>58</v>
      </c>
      <c r="AF37" s="1" t="s">
        <v>48</v>
      </c>
      <c r="AH37" s="1" t="s">
        <v>48</v>
      </c>
      <c r="AI37" s="1" t="s">
        <v>48</v>
      </c>
      <c r="AJ37" s="1" t="s">
        <v>58</v>
      </c>
      <c r="AK37" s="1" t="s">
        <v>48</v>
      </c>
      <c r="AL37" s="1" t="s">
        <v>48</v>
      </c>
      <c r="AM37" s="1" t="s">
        <v>48</v>
      </c>
      <c r="AN37" s="2"/>
      <c r="AO37" s="1" t="s">
        <v>48</v>
      </c>
      <c r="AP37" s="1" t="s">
        <v>48</v>
      </c>
      <c r="AQ37" s="1" t="s">
        <v>48</v>
      </c>
      <c r="AR37" s="1" t="s">
        <v>48</v>
      </c>
    </row>
    <row r="38" spans="1:44" x14ac:dyDescent="0.25">
      <c r="A38">
        <v>10061</v>
      </c>
      <c r="B38" s="1" t="s">
        <v>446</v>
      </c>
      <c r="C38" s="1" t="s">
        <v>447</v>
      </c>
      <c r="D38" s="1" t="s">
        <v>46</v>
      </c>
      <c r="E38" s="1" t="s">
        <v>448</v>
      </c>
      <c r="F38" s="1" t="s">
        <v>449</v>
      </c>
      <c r="G38">
        <v>12197127086</v>
      </c>
      <c r="H38" s="1" t="s">
        <v>512</v>
      </c>
      <c r="I38" s="1" t="s">
        <v>109</v>
      </c>
      <c r="J38" s="1" t="s">
        <v>48</v>
      </c>
      <c r="K38" s="1" t="s">
        <v>48</v>
      </c>
      <c r="L38" s="2">
        <v>45551.615277777775</v>
      </c>
      <c r="M38" s="1" t="s">
        <v>338</v>
      </c>
      <c r="N38" s="1" t="s">
        <v>48</v>
      </c>
      <c r="O38" s="1" t="s">
        <v>202</v>
      </c>
      <c r="P38" s="1" t="s">
        <v>48</v>
      </c>
      <c r="Q38" s="2">
        <v>45552</v>
      </c>
      <c r="R38" s="2"/>
      <c r="S38" s="2">
        <v>45560</v>
      </c>
      <c r="U38" s="1" t="s">
        <v>48</v>
      </c>
      <c r="V38" s="1" t="s">
        <v>48</v>
      </c>
      <c r="W38" s="1" t="s">
        <v>48</v>
      </c>
      <c r="X38" s="2"/>
      <c r="Y38" s="1" t="s">
        <v>58</v>
      </c>
      <c r="Z38" s="1" t="s">
        <v>58</v>
      </c>
      <c r="AA38" s="1" t="s">
        <v>48</v>
      </c>
      <c r="AB38" s="1" t="s">
        <v>48</v>
      </c>
      <c r="AC38" s="1" t="s">
        <v>58</v>
      </c>
      <c r="AF38" s="1" t="s">
        <v>48</v>
      </c>
      <c r="AH38" s="1" t="s">
        <v>48</v>
      </c>
      <c r="AI38" s="1" t="s">
        <v>48</v>
      </c>
      <c r="AJ38" s="1" t="s">
        <v>58</v>
      </c>
      <c r="AK38" s="1" t="s">
        <v>48</v>
      </c>
      <c r="AL38" s="1" t="s">
        <v>48</v>
      </c>
      <c r="AM38" s="1" t="s">
        <v>48</v>
      </c>
      <c r="AN38" s="2"/>
      <c r="AO38" s="1" t="s">
        <v>48</v>
      </c>
      <c r="AP38" s="1" t="s">
        <v>48</v>
      </c>
      <c r="AQ38" s="1" t="s">
        <v>48</v>
      </c>
      <c r="AR38" s="1" t="s">
        <v>48</v>
      </c>
    </row>
    <row r="39" spans="1:44" hidden="1" x14ac:dyDescent="0.25">
      <c r="A39">
        <v>10064</v>
      </c>
      <c r="B39" s="1" t="s">
        <v>412</v>
      </c>
      <c r="C39" s="1" t="s">
        <v>413</v>
      </c>
      <c r="D39" s="1" t="s">
        <v>46</v>
      </c>
      <c r="E39" s="1" t="s">
        <v>414</v>
      </c>
      <c r="F39" s="1" t="s">
        <v>415</v>
      </c>
      <c r="G39">
        <v>13478470660</v>
      </c>
      <c r="H39" s="1" t="s">
        <v>337</v>
      </c>
      <c r="I39" s="1" t="s">
        <v>109</v>
      </c>
      <c r="J39" s="1" t="s">
        <v>48</v>
      </c>
      <c r="K39" s="1" t="s">
        <v>416</v>
      </c>
      <c r="L39" s="2">
        <v>45552.590277777781</v>
      </c>
      <c r="M39" s="1" t="s">
        <v>224</v>
      </c>
      <c r="N39" s="1" t="s">
        <v>48</v>
      </c>
      <c r="O39" s="1" t="s">
        <v>90</v>
      </c>
      <c r="P39" s="1" t="s">
        <v>48</v>
      </c>
      <c r="Q39" s="2">
        <v>45593</v>
      </c>
      <c r="R39" s="2"/>
      <c r="S39" s="2"/>
      <c r="U39" s="1" t="s">
        <v>48</v>
      </c>
      <c r="V39" s="1" t="s">
        <v>48</v>
      </c>
      <c r="W39" s="1" t="s">
        <v>48</v>
      </c>
      <c r="X39" s="2"/>
      <c r="Y39" s="1" t="s">
        <v>58</v>
      </c>
      <c r="Z39" s="1" t="s">
        <v>58</v>
      </c>
      <c r="AA39" s="1" t="s">
        <v>48</v>
      </c>
      <c r="AB39" s="1" t="s">
        <v>48</v>
      </c>
      <c r="AC39" s="1" t="s">
        <v>58</v>
      </c>
      <c r="AF39" s="1" t="s">
        <v>48</v>
      </c>
      <c r="AH39" s="1" t="s">
        <v>48</v>
      </c>
      <c r="AI39" s="1" t="s">
        <v>48</v>
      </c>
      <c r="AJ39" s="1" t="s">
        <v>58</v>
      </c>
      <c r="AK39" s="1" t="s">
        <v>48</v>
      </c>
      <c r="AL39" s="1" t="s">
        <v>48</v>
      </c>
      <c r="AM39" s="1" t="s">
        <v>48</v>
      </c>
      <c r="AN39" s="2"/>
      <c r="AO39" s="1" t="s">
        <v>48</v>
      </c>
      <c r="AP39" s="1" t="s">
        <v>48</v>
      </c>
      <c r="AQ39" s="1" t="s">
        <v>48</v>
      </c>
      <c r="AR39" s="1" t="s">
        <v>48</v>
      </c>
    </row>
    <row r="40" spans="1:44" x14ac:dyDescent="0.25">
      <c r="A40">
        <v>10065</v>
      </c>
      <c r="B40" s="1" t="s">
        <v>533</v>
      </c>
      <c r="C40" s="1" t="s">
        <v>534</v>
      </c>
      <c r="D40" s="1" t="s">
        <v>46</v>
      </c>
      <c r="E40" s="1" t="s">
        <v>535</v>
      </c>
      <c r="F40" s="1" t="s">
        <v>536</v>
      </c>
      <c r="G40">
        <v>12692671057</v>
      </c>
      <c r="H40" s="1" t="s">
        <v>537</v>
      </c>
      <c r="I40" s="1" t="s">
        <v>374</v>
      </c>
      <c r="J40" s="1" t="s">
        <v>48</v>
      </c>
      <c r="K40" s="1" t="s">
        <v>48</v>
      </c>
      <c r="L40" s="2">
        <v>45552.592361111114</v>
      </c>
      <c r="M40" s="1" t="s">
        <v>460</v>
      </c>
      <c r="N40" s="1" t="s">
        <v>48</v>
      </c>
      <c r="O40" s="1" t="s">
        <v>202</v>
      </c>
      <c r="P40" s="1" t="s">
        <v>48</v>
      </c>
      <c r="Q40" s="2">
        <v>45568</v>
      </c>
      <c r="R40" s="2"/>
      <c r="S40" s="2"/>
      <c r="U40" s="1" t="s">
        <v>48</v>
      </c>
      <c r="V40" s="1" t="s">
        <v>48</v>
      </c>
      <c r="W40" s="1" t="s">
        <v>48</v>
      </c>
      <c r="X40" s="2"/>
      <c r="Y40" s="1" t="s">
        <v>58</v>
      </c>
      <c r="Z40" s="1" t="s">
        <v>58</v>
      </c>
      <c r="AA40" s="1" t="s">
        <v>48</v>
      </c>
      <c r="AB40" s="1" t="s">
        <v>48</v>
      </c>
      <c r="AC40" s="1" t="s">
        <v>58</v>
      </c>
      <c r="AF40" s="1" t="s">
        <v>48</v>
      </c>
      <c r="AH40" s="1" t="s">
        <v>48</v>
      </c>
      <c r="AI40" s="1" t="s">
        <v>48</v>
      </c>
      <c r="AJ40" s="1" t="s">
        <v>58</v>
      </c>
      <c r="AK40" s="1" t="s">
        <v>48</v>
      </c>
      <c r="AL40" s="1" t="s">
        <v>48</v>
      </c>
      <c r="AM40" s="1" t="s">
        <v>48</v>
      </c>
      <c r="AN40" s="2"/>
      <c r="AO40" s="1" t="s">
        <v>48</v>
      </c>
      <c r="AP40" s="1" t="s">
        <v>48</v>
      </c>
      <c r="AQ40" s="1" t="s">
        <v>48</v>
      </c>
      <c r="AR40" s="1" t="s">
        <v>48</v>
      </c>
    </row>
    <row r="41" spans="1:44" hidden="1" x14ac:dyDescent="0.25">
      <c r="A41">
        <v>10068</v>
      </c>
      <c r="B41" s="1" t="s">
        <v>408</v>
      </c>
      <c r="C41" s="1" t="s">
        <v>409</v>
      </c>
      <c r="D41" s="1" t="s">
        <v>46</v>
      </c>
      <c r="E41" s="1" t="s">
        <v>410</v>
      </c>
      <c r="F41" s="1" t="s">
        <v>411</v>
      </c>
      <c r="G41">
        <v>17439003766</v>
      </c>
      <c r="H41" s="1" t="s">
        <v>395</v>
      </c>
      <c r="I41" s="1" t="s">
        <v>50</v>
      </c>
      <c r="J41" s="1" t="s">
        <v>48</v>
      </c>
      <c r="K41" s="1" t="s">
        <v>395</v>
      </c>
      <c r="L41" s="2">
        <v>45559.697222222225</v>
      </c>
      <c r="M41" s="1" t="s">
        <v>224</v>
      </c>
      <c r="N41" s="1" t="s">
        <v>48</v>
      </c>
      <c r="O41" s="1" t="s">
        <v>90</v>
      </c>
      <c r="P41" s="1" t="s">
        <v>48</v>
      </c>
      <c r="Q41" s="2">
        <v>45562</v>
      </c>
      <c r="R41" s="2"/>
      <c r="S41" s="2"/>
      <c r="T41">
        <v>425</v>
      </c>
      <c r="U41" s="1" t="s">
        <v>48</v>
      </c>
      <c r="V41" s="1" t="s">
        <v>48</v>
      </c>
      <c r="W41" s="1" t="s">
        <v>48</v>
      </c>
      <c r="X41" s="2"/>
      <c r="Y41" s="1" t="s">
        <v>58</v>
      </c>
      <c r="Z41" s="1" t="s">
        <v>58</v>
      </c>
      <c r="AA41" s="1" t="s">
        <v>48</v>
      </c>
      <c r="AB41" s="1" t="s">
        <v>48</v>
      </c>
      <c r="AC41" s="1" t="s">
        <v>58</v>
      </c>
      <c r="AF41" s="1" t="s">
        <v>48</v>
      </c>
      <c r="AH41" s="1" t="s">
        <v>48</v>
      </c>
      <c r="AI41" s="1" t="s">
        <v>48</v>
      </c>
      <c r="AJ41" s="1" t="s">
        <v>58</v>
      </c>
      <c r="AK41" s="1" t="s">
        <v>48</v>
      </c>
      <c r="AL41" s="1" t="s">
        <v>48</v>
      </c>
      <c r="AM41" s="1" t="s">
        <v>48</v>
      </c>
      <c r="AN41" s="2"/>
      <c r="AO41" s="1" t="s">
        <v>48</v>
      </c>
      <c r="AP41" s="1" t="s">
        <v>48</v>
      </c>
      <c r="AQ41" s="1" t="s">
        <v>48</v>
      </c>
      <c r="AR41" s="1" t="s">
        <v>48</v>
      </c>
    </row>
    <row r="42" spans="1:44" hidden="1" x14ac:dyDescent="0.25">
      <c r="A42">
        <v>10072</v>
      </c>
      <c r="B42" s="1" t="s">
        <v>404</v>
      </c>
      <c r="C42" s="1" t="s">
        <v>405</v>
      </c>
      <c r="D42" s="1" t="s">
        <v>46</v>
      </c>
      <c r="E42" s="1" t="s">
        <v>406</v>
      </c>
      <c r="F42" s="1" t="s">
        <v>407</v>
      </c>
      <c r="G42">
        <v>12164336643</v>
      </c>
      <c r="H42" s="1" t="s">
        <v>402</v>
      </c>
      <c r="I42" s="1" t="s">
        <v>109</v>
      </c>
      <c r="J42" s="1" t="s">
        <v>48</v>
      </c>
      <c r="K42" s="1" t="s">
        <v>403</v>
      </c>
      <c r="L42" s="2">
        <v>45561.53125</v>
      </c>
      <c r="M42" s="1" t="s">
        <v>224</v>
      </c>
      <c r="N42" s="1" t="s">
        <v>48</v>
      </c>
      <c r="O42" s="1" t="s">
        <v>54</v>
      </c>
      <c r="P42" s="1" t="s">
        <v>55</v>
      </c>
      <c r="Q42" s="2">
        <v>45589</v>
      </c>
      <c r="R42" s="2"/>
      <c r="S42" s="2"/>
      <c r="U42" s="1" t="s">
        <v>48</v>
      </c>
      <c r="V42" s="1" t="s">
        <v>48</v>
      </c>
      <c r="W42" s="1" t="s">
        <v>48</v>
      </c>
      <c r="X42" s="2"/>
      <c r="Y42" s="1" t="s">
        <v>58</v>
      </c>
      <c r="Z42" s="1" t="s">
        <v>58</v>
      </c>
      <c r="AA42" s="1" t="s">
        <v>48</v>
      </c>
      <c r="AB42" s="1" t="s">
        <v>48</v>
      </c>
      <c r="AC42" s="1" t="s">
        <v>58</v>
      </c>
      <c r="AF42" s="1" t="s">
        <v>48</v>
      </c>
      <c r="AH42" s="1" t="s">
        <v>48</v>
      </c>
      <c r="AI42" s="1" t="s">
        <v>48</v>
      </c>
      <c r="AJ42" s="1" t="s">
        <v>58</v>
      </c>
      <c r="AK42" s="1" t="s">
        <v>48</v>
      </c>
      <c r="AL42" s="1" t="s">
        <v>48</v>
      </c>
      <c r="AM42" s="1" t="s">
        <v>48</v>
      </c>
      <c r="AN42" s="2"/>
      <c r="AO42" s="1" t="s">
        <v>48</v>
      </c>
      <c r="AP42" s="1" t="s">
        <v>48</v>
      </c>
      <c r="AQ42" s="1" t="s">
        <v>48</v>
      </c>
      <c r="AR42" s="1" t="s">
        <v>48</v>
      </c>
    </row>
    <row r="43" spans="1:44" x14ac:dyDescent="0.25">
      <c r="A43">
        <v>10073</v>
      </c>
      <c r="B43" s="1" t="s">
        <v>545</v>
      </c>
      <c r="C43" s="1" t="s">
        <v>546</v>
      </c>
      <c r="D43" s="1" t="s">
        <v>46</v>
      </c>
      <c r="E43" s="1" t="s">
        <v>547</v>
      </c>
      <c r="F43" s="1" t="s">
        <v>548</v>
      </c>
      <c r="G43">
        <v>19379046924</v>
      </c>
      <c r="H43" s="1" t="s">
        <v>549</v>
      </c>
      <c r="I43" s="1" t="s">
        <v>222</v>
      </c>
      <c r="J43" s="1" t="s">
        <v>48</v>
      </c>
      <c r="K43" s="1" t="s">
        <v>48</v>
      </c>
      <c r="L43" s="2">
        <v>45562.503472222219</v>
      </c>
      <c r="M43" s="1" t="s">
        <v>77</v>
      </c>
      <c r="N43" s="1" t="s">
        <v>48</v>
      </c>
      <c r="O43" s="1" t="s">
        <v>202</v>
      </c>
      <c r="P43" s="1" t="s">
        <v>48</v>
      </c>
      <c r="Q43" s="2"/>
      <c r="R43" s="2"/>
      <c r="S43" s="2"/>
      <c r="U43" s="1" t="s">
        <v>48</v>
      </c>
      <c r="V43" s="1" t="s">
        <v>48</v>
      </c>
      <c r="W43" s="1" t="s">
        <v>48</v>
      </c>
      <c r="X43" s="2"/>
      <c r="Y43" s="1" t="s">
        <v>204</v>
      </c>
      <c r="Z43" s="1" t="s">
        <v>538</v>
      </c>
      <c r="AA43" s="1" t="s">
        <v>48</v>
      </c>
      <c r="AB43" s="1" t="s">
        <v>48</v>
      </c>
      <c r="AC43" s="1" t="s">
        <v>48</v>
      </c>
      <c r="AF43" s="1" t="s">
        <v>48</v>
      </c>
      <c r="AH43" s="1" t="s">
        <v>48</v>
      </c>
      <c r="AI43" s="1" t="s">
        <v>48</v>
      </c>
      <c r="AJ43" s="1" t="s">
        <v>48</v>
      </c>
      <c r="AK43" s="1" t="s">
        <v>48</v>
      </c>
      <c r="AL43" s="1" t="s">
        <v>48</v>
      </c>
      <c r="AM43" s="1" t="s">
        <v>48</v>
      </c>
      <c r="AN43" s="2"/>
      <c r="AO43" s="1" t="s">
        <v>48</v>
      </c>
      <c r="AP43" s="1" t="s">
        <v>48</v>
      </c>
      <c r="AQ43" s="1" t="s">
        <v>48</v>
      </c>
      <c r="AR43" s="1" t="s">
        <v>48</v>
      </c>
    </row>
    <row r="44" spans="1:44" hidden="1" x14ac:dyDescent="0.25">
      <c r="A44">
        <v>10075</v>
      </c>
      <c r="B44" s="1" t="s">
        <v>431</v>
      </c>
      <c r="C44" s="1" t="s">
        <v>432</v>
      </c>
      <c r="D44" s="1" t="s">
        <v>433</v>
      </c>
      <c r="E44" s="1" t="s">
        <v>434</v>
      </c>
      <c r="F44" s="1" t="s">
        <v>435</v>
      </c>
      <c r="G44">
        <v>33671732958</v>
      </c>
      <c r="H44" s="1" t="s">
        <v>49</v>
      </c>
      <c r="I44" s="1" t="s">
        <v>50</v>
      </c>
      <c r="J44" s="1" t="s">
        <v>48</v>
      </c>
      <c r="K44" s="1" t="s">
        <v>51</v>
      </c>
      <c r="L44" s="2">
        <v>45562.65625</v>
      </c>
      <c r="M44" s="1" t="s">
        <v>224</v>
      </c>
      <c r="N44" s="1" t="s">
        <v>48</v>
      </c>
      <c r="O44" s="1" t="s">
        <v>90</v>
      </c>
      <c r="P44" s="1" t="s">
        <v>48</v>
      </c>
      <c r="Q44" s="2">
        <v>45595</v>
      </c>
      <c r="R44" s="2"/>
      <c r="S44" s="2"/>
      <c r="T44">
        <v>1000</v>
      </c>
      <c r="U44" s="1" t="s">
        <v>48</v>
      </c>
      <c r="V44" s="1" t="s">
        <v>48</v>
      </c>
      <c r="W44" s="1" t="s">
        <v>48</v>
      </c>
      <c r="X44" s="2"/>
      <c r="Y44" s="1" t="s">
        <v>58</v>
      </c>
      <c r="Z44" s="1" t="s">
        <v>58</v>
      </c>
      <c r="AA44" s="1" t="s">
        <v>48</v>
      </c>
      <c r="AB44" s="1" t="s">
        <v>48</v>
      </c>
      <c r="AC44" s="1" t="s">
        <v>58</v>
      </c>
      <c r="AF44" s="1" t="s">
        <v>48</v>
      </c>
      <c r="AH44" s="1" t="s">
        <v>48</v>
      </c>
      <c r="AI44" s="1" t="s">
        <v>48</v>
      </c>
      <c r="AJ44" s="1" t="s">
        <v>58</v>
      </c>
      <c r="AK44" s="1" t="s">
        <v>48</v>
      </c>
      <c r="AL44" s="1" t="s">
        <v>81</v>
      </c>
      <c r="AM44" s="1" t="s">
        <v>48</v>
      </c>
      <c r="AN44" s="2"/>
      <c r="AO44" s="1" t="s">
        <v>48</v>
      </c>
      <c r="AP44" s="1" t="s">
        <v>48</v>
      </c>
      <c r="AQ44" s="1" t="s">
        <v>48</v>
      </c>
      <c r="AR44" s="1" t="s">
        <v>48</v>
      </c>
    </row>
    <row r="45" spans="1:44" hidden="1" x14ac:dyDescent="0.25">
      <c r="A45">
        <v>10076</v>
      </c>
      <c r="B45" s="1" t="s">
        <v>431</v>
      </c>
      <c r="C45" s="1" t="s">
        <v>432</v>
      </c>
      <c r="D45" s="1" t="s">
        <v>433</v>
      </c>
      <c r="E45" s="1" t="s">
        <v>434</v>
      </c>
      <c r="F45" s="1" t="s">
        <v>435</v>
      </c>
      <c r="G45">
        <v>33671732958</v>
      </c>
      <c r="H45" s="1" t="s">
        <v>436</v>
      </c>
      <c r="I45" s="1" t="s">
        <v>50</v>
      </c>
      <c r="J45" s="1" t="s">
        <v>48</v>
      </c>
      <c r="K45" s="1" t="s">
        <v>437</v>
      </c>
      <c r="L45" s="2">
        <v>45562.657638888886</v>
      </c>
      <c r="M45" s="1" t="s">
        <v>224</v>
      </c>
      <c r="N45" s="1" t="s">
        <v>48</v>
      </c>
      <c r="O45" s="1" t="s">
        <v>90</v>
      </c>
      <c r="P45" s="1" t="s">
        <v>48</v>
      </c>
      <c r="Q45" s="2">
        <v>45595</v>
      </c>
      <c r="R45" s="2"/>
      <c r="S45" s="2"/>
      <c r="T45">
        <v>1000</v>
      </c>
      <c r="U45" s="1" t="s">
        <v>48</v>
      </c>
      <c r="V45" s="1" t="s">
        <v>48</v>
      </c>
      <c r="W45" s="1" t="s">
        <v>48</v>
      </c>
      <c r="X45" s="2"/>
      <c r="Y45" s="1" t="s">
        <v>58</v>
      </c>
      <c r="Z45" s="1" t="s">
        <v>58</v>
      </c>
      <c r="AA45" s="1" t="s">
        <v>48</v>
      </c>
      <c r="AB45" s="1" t="s">
        <v>48</v>
      </c>
      <c r="AC45" s="1" t="s">
        <v>58</v>
      </c>
      <c r="AF45" s="1" t="s">
        <v>48</v>
      </c>
      <c r="AH45" s="1" t="s">
        <v>48</v>
      </c>
      <c r="AI45" s="1" t="s">
        <v>48</v>
      </c>
      <c r="AJ45" s="1" t="s">
        <v>58</v>
      </c>
      <c r="AK45" s="1" t="s">
        <v>48</v>
      </c>
      <c r="AL45" s="1" t="s">
        <v>81</v>
      </c>
      <c r="AM45" s="1" t="s">
        <v>48</v>
      </c>
      <c r="AN45" s="2"/>
      <c r="AO45" s="1" t="s">
        <v>48</v>
      </c>
      <c r="AP45" s="1" t="s">
        <v>48</v>
      </c>
      <c r="AQ45" s="1" t="s">
        <v>48</v>
      </c>
      <c r="AR45" s="1" t="s">
        <v>48</v>
      </c>
    </row>
    <row r="46" spans="1:44" hidden="1" x14ac:dyDescent="0.25">
      <c r="A46">
        <v>10077</v>
      </c>
      <c r="B46" s="1" t="s">
        <v>431</v>
      </c>
      <c r="C46" s="1" t="s">
        <v>432</v>
      </c>
      <c r="D46" s="1" t="s">
        <v>433</v>
      </c>
      <c r="E46" s="1" t="s">
        <v>434</v>
      </c>
      <c r="F46" s="1" t="s">
        <v>435</v>
      </c>
      <c r="G46">
        <v>33671732958</v>
      </c>
      <c r="H46" s="1" t="s">
        <v>49</v>
      </c>
      <c r="I46" s="1" t="s">
        <v>50</v>
      </c>
      <c r="J46" s="1" t="s">
        <v>48</v>
      </c>
      <c r="K46" s="1" t="s">
        <v>51</v>
      </c>
      <c r="L46" s="2">
        <v>45562.65902777778</v>
      </c>
      <c r="M46" s="1" t="s">
        <v>224</v>
      </c>
      <c r="N46" s="1" t="s">
        <v>48</v>
      </c>
      <c r="O46" s="1" t="s">
        <v>54</v>
      </c>
      <c r="P46" s="1" t="s">
        <v>55</v>
      </c>
      <c r="Q46" s="2">
        <v>45595</v>
      </c>
      <c r="R46" s="2"/>
      <c r="S46" s="2">
        <v>45617</v>
      </c>
      <c r="T46">
        <v>1000</v>
      </c>
      <c r="U46" s="1" t="s">
        <v>438</v>
      </c>
      <c r="V46" s="1" t="s">
        <v>48</v>
      </c>
      <c r="W46" s="1" t="s">
        <v>48</v>
      </c>
      <c r="X46" s="2"/>
      <c r="Y46" s="1" t="s">
        <v>58</v>
      </c>
      <c r="Z46" s="1" t="s">
        <v>58</v>
      </c>
      <c r="AA46" s="1" t="s">
        <v>48</v>
      </c>
      <c r="AB46" s="1" t="s">
        <v>59</v>
      </c>
      <c r="AC46" s="1" t="s">
        <v>58</v>
      </c>
      <c r="AF46" s="1" t="s">
        <v>48</v>
      </c>
      <c r="AH46" s="1" t="s">
        <v>48</v>
      </c>
      <c r="AI46" s="1" t="s">
        <v>439</v>
      </c>
      <c r="AJ46" s="1" t="s">
        <v>58</v>
      </c>
      <c r="AK46" s="1" t="s">
        <v>48</v>
      </c>
      <c r="AL46" s="1" t="s">
        <v>81</v>
      </c>
      <c r="AM46" s="1" t="s">
        <v>48</v>
      </c>
      <c r="AN46" s="2"/>
      <c r="AO46" s="1" t="s">
        <v>48</v>
      </c>
      <c r="AP46" s="1" t="s">
        <v>48</v>
      </c>
      <c r="AQ46" s="1" t="s">
        <v>48</v>
      </c>
      <c r="AR46" s="1" t="s">
        <v>48</v>
      </c>
    </row>
    <row r="47" spans="1:44" hidden="1" x14ac:dyDescent="0.25">
      <c r="A47">
        <v>10083</v>
      </c>
      <c r="B47" s="1" t="s">
        <v>398</v>
      </c>
      <c r="C47" s="1" t="s">
        <v>399</v>
      </c>
      <c r="D47" s="1" t="s">
        <v>46</v>
      </c>
      <c r="E47" s="1" t="s">
        <v>400</v>
      </c>
      <c r="F47" s="1" t="s">
        <v>401</v>
      </c>
      <c r="G47">
        <v>15034461761</v>
      </c>
      <c r="H47" s="1" t="s">
        <v>402</v>
      </c>
      <c r="I47" s="1" t="s">
        <v>109</v>
      </c>
      <c r="J47" s="1" t="s">
        <v>48</v>
      </c>
      <c r="K47" s="1" t="s">
        <v>403</v>
      </c>
      <c r="L47" s="2">
        <v>45566.398611111108</v>
      </c>
      <c r="M47" s="1" t="s">
        <v>224</v>
      </c>
      <c r="N47" s="1" t="s">
        <v>48</v>
      </c>
      <c r="O47" s="1" t="s">
        <v>54</v>
      </c>
      <c r="P47" s="1" t="s">
        <v>55</v>
      </c>
      <c r="Q47" s="2">
        <v>45574</v>
      </c>
      <c r="R47" s="2"/>
      <c r="S47" s="2"/>
      <c r="U47" s="1" t="s">
        <v>48</v>
      </c>
      <c r="V47" s="1" t="s">
        <v>48</v>
      </c>
      <c r="W47" s="1" t="s">
        <v>48</v>
      </c>
      <c r="X47" s="2"/>
      <c r="Y47" s="1" t="s">
        <v>58</v>
      </c>
      <c r="Z47" s="1" t="s">
        <v>58</v>
      </c>
      <c r="AA47" s="1" t="s">
        <v>48</v>
      </c>
      <c r="AB47" s="1" t="s">
        <v>48</v>
      </c>
      <c r="AC47" s="1" t="s">
        <v>58</v>
      </c>
      <c r="AF47" s="1" t="s">
        <v>48</v>
      </c>
      <c r="AH47" s="1" t="s">
        <v>48</v>
      </c>
      <c r="AI47" s="1" t="s">
        <v>48</v>
      </c>
      <c r="AJ47" s="1" t="s">
        <v>58</v>
      </c>
      <c r="AK47" s="1" t="s">
        <v>48</v>
      </c>
      <c r="AL47" s="1" t="s">
        <v>48</v>
      </c>
      <c r="AM47" s="1" t="s">
        <v>48</v>
      </c>
      <c r="AN47" s="2"/>
      <c r="AO47" s="1" t="s">
        <v>48</v>
      </c>
      <c r="AP47" s="1" t="s">
        <v>48</v>
      </c>
      <c r="AQ47" s="1" t="s">
        <v>48</v>
      </c>
      <c r="AR47" s="1" t="s">
        <v>48</v>
      </c>
    </row>
    <row r="48" spans="1:44" hidden="1" x14ac:dyDescent="0.25">
      <c r="A48">
        <v>10084</v>
      </c>
      <c r="B48" s="1" t="s">
        <v>398</v>
      </c>
      <c r="C48" s="1" t="s">
        <v>399</v>
      </c>
      <c r="D48" s="1" t="s">
        <v>46</v>
      </c>
      <c r="E48" s="1" t="s">
        <v>400</v>
      </c>
      <c r="F48" s="1" t="s">
        <v>401</v>
      </c>
      <c r="G48">
        <v>15034461761</v>
      </c>
      <c r="H48" s="1" t="s">
        <v>49</v>
      </c>
      <c r="I48" s="1" t="s">
        <v>109</v>
      </c>
      <c r="J48" s="1" t="s">
        <v>48</v>
      </c>
      <c r="K48" s="1" t="s">
        <v>51</v>
      </c>
      <c r="L48" s="2">
        <v>45566.400000000001</v>
      </c>
      <c r="M48" s="1" t="s">
        <v>224</v>
      </c>
      <c r="N48" s="1" t="s">
        <v>48</v>
      </c>
      <c r="O48" s="1" t="s">
        <v>54</v>
      </c>
      <c r="P48" s="1" t="s">
        <v>55</v>
      </c>
      <c r="Q48" s="2">
        <v>45574</v>
      </c>
      <c r="R48" s="2"/>
      <c r="S48" s="2"/>
      <c r="U48" s="1" t="s">
        <v>48</v>
      </c>
      <c r="V48" s="1" t="s">
        <v>48</v>
      </c>
      <c r="W48" s="1" t="s">
        <v>48</v>
      </c>
      <c r="X48" s="2"/>
      <c r="Y48" s="1" t="s">
        <v>58</v>
      </c>
      <c r="Z48" s="1" t="s">
        <v>58</v>
      </c>
      <c r="AA48" s="1" t="s">
        <v>48</v>
      </c>
      <c r="AB48" s="1" t="s">
        <v>48</v>
      </c>
      <c r="AC48" s="1" t="s">
        <v>58</v>
      </c>
      <c r="AF48" s="1" t="s">
        <v>48</v>
      </c>
      <c r="AH48" s="1" t="s">
        <v>48</v>
      </c>
      <c r="AI48" s="1" t="s">
        <v>48</v>
      </c>
      <c r="AJ48" s="1" t="s">
        <v>58</v>
      </c>
      <c r="AK48" s="1" t="s">
        <v>48</v>
      </c>
      <c r="AL48" s="1" t="s">
        <v>48</v>
      </c>
      <c r="AM48" s="1" t="s">
        <v>48</v>
      </c>
      <c r="AN48" s="2"/>
      <c r="AO48" s="1" t="s">
        <v>48</v>
      </c>
      <c r="AP48" s="1" t="s">
        <v>48</v>
      </c>
      <c r="AQ48" s="1" t="s">
        <v>48</v>
      </c>
      <c r="AR48" s="1" t="s">
        <v>48</v>
      </c>
    </row>
    <row r="49" spans="1:44" x14ac:dyDescent="0.25">
      <c r="A49">
        <v>10085</v>
      </c>
      <c r="B49" s="1" t="s">
        <v>539</v>
      </c>
      <c r="C49" s="1" t="s">
        <v>540</v>
      </c>
      <c r="D49" s="1" t="s">
        <v>541</v>
      </c>
      <c r="E49" s="1" t="s">
        <v>542</v>
      </c>
      <c r="F49" s="1" t="s">
        <v>543</v>
      </c>
      <c r="G49">
        <v>49432153550070</v>
      </c>
      <c r="H49" s="1" t="s">
        <v>544</v>
      </c>
      <c r="I49" s="1" t="s">
        <v>50</v>
      </c>
      <c r="J49" s="1" t="s">
        <v>48</v>
      </c>
      <c r="K49" s="1" t="s">
        <v>48</v>
      </c>
      <c r="L49" s="2">
        <v>45567.518055555556</v>
      </c>
      <c r="M49" s="1" t="s">
        <v>77</v>
      </c>
      <c r="N49" s="1" t="s">
        <v>48</v>
      </c>
      <c r="O49" s="1" t="s">
        <v>202</v>
      </c>
      <c r="P49" s="1" t="s">
        <v>48</v>
      </c>
      <c r="Q49" s="2">
        <v>45587</v>
      </c>
      <c r="R49" s="2"/>
      <c r="S49" s="2"/>
      <c r="U49" s="1" t="s">
        <v>48</v>
      </c>
      <c r="V49" s="1" t="s">
        <v>48</v>
      </c>
      <c r="W49" s="1" t="s">
        <v>48</v>
      </c>
      <c r="X49" s="2"/>
      <c r="Y49" s="1" t="s">
        <v>538</v>
      </c>
      <c r="Z49" s="1" t="s">
        <v>204</v>
      </c>
      <c r="AA49" s="1" t="s">
        <v>48</v>
      </c>
      <c r="AB49" s="1" t="s">
        <v>48</v>
      </c>
      <c r="AC49" s="1" t="s">
        <v>48</v>
      </c>
      <c r="AF49" s="1" t="s">
        <v>48</v>
      </c>
      <c r="AH49" s="1" t="s">
        <v>48</v>
      </c>
      <c r="AI49" s="1" t="s">
        <v>48</v>
      </c>
      <c r="AJ49" s="1" t="s">
        <v>48</v>
      </c>
      <c r="AK49" s="1" t="s">
        <v>48</v>
      </c>
      <c r="AL49" s="1" t="s">
        <v>48</v>
      </c>
      <c r="AM49" s="1" t="s">
        <v>48</v>
      </c>
      <c r="AN49" s="2"/>
      <c r="AO49" s="1" t="s">
        <v>48</v>
      </c>
      <c r="AP49" s="1" t="s">
        <v>48</v>
      </c>
      <c r="AQ49" s="1" t="s">
        <v>48</v>
      </c>
      <c r="AR49" s="1" t="s">
        <v>48</v>
      </c>
    </row>
    <row r="50" spans="1:44" x14ac:dyDescent="0.25">
      <c r="A50">
        <v>10086</v>
      </c>
      <c r="B50" s="1" t="s">
        <v>539</v>
      </c>
      <c r="C50" s="1" t="s">
        <v>540</v>
      </c>
      <c r="D50" s="1" t="s">
        <v>541</v>
      </c>
      <c r="E50" s="1" t="s">
        <v>542</v>
      </c>
      <c r="F50" s="1" t="s">
        <v>543</v>
      </c>
      <c r="G50">
        <v>49432153550070</v>
      </c>
      <c r="H50" s="1" t="s">
        <v>544</v>
      </c>
      <c r="I50" s="1" t="s">
        <v>50</v>
      </c>
      <c r="J50" s="1" t="s">
        <v>48</v>
      </c>
      <c r="K50" s="1" t="s">
        <v>48</v>
      </c>
      <c r="L50" s="2">
        <v>45567.522916666669</v>
      </c>
      <c r="M50" s="1" t="s">
        <v>77</v>
      </c>
      <c r="N50" s="1" t="s">
        <v>48</v>
      </c>
      <c r="O50" s="1" t="s">
        <v>202</v>
      </c>
      <c r="P50" s="1" t="s">
        <v>48</v>
      </c>
      <c r="Q50" s="2">
        <v>45587</v>
      </c>
      <c r="R50" s="2"/>
      <c r="S50" s="2"/>
      <c r="U50" s="1" t="s">
        <v>48</v>
      </c>
      <c r="V50" s="1" t="s">
        <v>48</v>
      </c>
      <c r="W50" s="1" t="s">
        <v>48</v>
      </c>
      <c r="X50" s="2"/>
      <c r="Y50" s="1" t="s">
        <v>538</v>
      </c>
      <c r="Z50" s="1" t="s">
        <v>204</v>
      </c>
      <c r="AA50" s="1" t="s">
        <v>48</v>
      </c>
      <c r="AB50" s="1" t="s">
        <v>48</v>
      </c>
      <c r="AC50" s="1" t="s">
        <v>48</v>
      </c>
      <c r="AF50" s="1" t="s">
        <v>48</v>
      </c>
      <c r="AH50" s="1" t="s">
        <v>48</v>
      </c>
      <c r="AI50" s="1" t="s">
        <v>48</v>
      </c>
      <c r="AJ50" s="1" t="s">
        <v>48</v>
      </c>
      <c r="AK50" s="1" t="s">
        <v>48</v>
      </c>
      <c r="AL50" s="1" t="s">
        <v>48</v>
      </c>
      <c r="AM50" s="1" t="s">
        <v>48</v>
      </c>
      <c r="AN50" s="2"/>
      <c r="AO50" s="1" t="s">
        <v>48</v>
      </c>
      <c r="AP50" s="1" t="s">
        <v>48</v>
      </c>
      <c r="AQ50" s="1" t="s">
        <v>48</v>
      </c>
      <c r="AR50" s="1" t="s">
        <v>48</v>
      </c>
    </row>
    <row r="51" spans="1:44" hidden="1" x14ac:dyDescent="0.25">
      <c r="A51">
        <v>10087</v>
      </c>
      <c r="B51" s="1" t="s">
        <v>431</v>
      </c>
      <c r="C51" s="1" t="s">
        <v>432</v>
      </c>
      <c r="D51" s="1" t="s">
        <v>433</v>
      </c>
      <c r="E51" s="1" t="s">
        <v>434</v>
      </c>
      <c r="F51" s="1" t="s">
        <v>435</v>
      </c>
      <c r="G51">
        <v>33671732958</v>
      </c>
      <c r="H51" s="1" t="s">
        <v>402</v>
      </c>
      <c r="I51" s="1" t="s">
        <v>50</v>
      </c>
      <c r="J51" s="1" t="s">
        <v>48</v>
      </c>
      <c r="K51" s="1" t="s">
        <v>403</v>
      </c>
      <c r="L51" s="2">
        <v>45567.565972222219</v>
      </c>
      <c r="M51" s="1" t="s">
        <v>224</v>
      </c>
      <c r="N51" s="1" t="s">
        <v>141</v>
      </c>
      <c r="O51" s="1" t="s">
        <v>90</v>
      </c>
      <c r="P51" s="1" t="s">
        <v>48</v>
      </c>
      <c r="Q51" s="2">
        <v>45595</v>
      </c>
      <c r="R51" s="2"/>
      <c r="S51" s="2">
        <v>45617</v>
      </c>
      <c r="T51">
        <v>1000</v>
      </c>
      <c r="U51" s="1" t="s">
        <v>48</v>
      </c>
      <c r="V51" s="1" t="s">
        <v>48</v>
      </c>
      <c r="W51" s="1" t="s">
        <v>48</v>
      </c>
      <c r="X51" s="2"/>
      <c r="Y51" s="1" t="s">
        <v>58</v>
      </c>
      <c r="Z51" s="1" t="s">
        <v>58</v>
      </c>
      <c r="AA51" s="1" t="s">
        <v>48</v>
      </c>
      <c r="AB51" s="1" t="s">
        <v>48</v>
      </c>
      <c r="AC51" s="1" t="s">
        <v>58</v>
      </c>
      <c r="AF51" s="1" t="s">
        <v>48</v>
      </c>
      <c r="AH51" s="1" t="s">
        <v>48</v>
      </c>
      <c r="AI51" s="1" t="s">
        <v>48</v>
      </c>
      <c r="AJ51" s="1" t="s">
        <v>58</v>
      </c>
      <c r="AK51" s="1" t="s">
        <v>48</v>
      </c>
      <c r="AL51" s="1" t="s">
        <v>81</v>
      </c>
      <c r="AM51" s="1" t="s">
        <v>48</v>
      </c>
      <c r="AN51" s="2"/>
      <c r="AO51" s="1" t="s">
        <v>48</v>
      </c>
      <c r="AP51" s="1" t="s">
        <v>48</v>
      </c>
      <c r="AQ51" s="1" t="s">
        <v>48</v>
      </c>
      <c r="AR51" s="1" t="s">
        <v>48</v>
      </c>
    </row>
    <row r="52" spans="1:44" hidden="1" x14ac:dyDescent="0.25">
      <c r="A52">
        <v>10088</v>
      </c>
      <c r="B52" s="1" t="s">
        <v>431</v>
      </c>
      <c r="C52" s="1" t="s">
        <v>432</v>
      </c>
      <c r="D52" s="1" t="s">
        <v>433</v>
      </c>
      <c r="E52" s="1" t="s">
        <v>434</v>
      </c>
      <c r="F52" s="1" t="s">
        <v>435</v>
      </c>
      <c r="G52">
        <v>33671732958</v>
      </c>
      <c r="H52" s="1" t="s">
        <v>49</v>
      </c>
      <c r="I52" s="1" t="s">
        <v>50</v>
      </c>
      <c r="J52" s="1" t="s">
        <v>48</v>
      </c>
      <c r="K52" s="1" t="s">
        <v>51</v>
      </c>
      <c r="L52" s="2">
        <v>45567.526388888888</v>
      </c>
      <c r="M52" s="1" t="s">
        <v>224</v>
      </c>
      <c r="N52" s="1" t="s">
        <v>48</v>
      </c>
      <c r="O52" s="1" t="s">
        <v>54</v>
      </c>
      <c r="P52" s="1" t="s">
        <v>55</v>
      </c>
      <c r="Q52" s="2">
        <v>45595</v>
      </c>
      <c r="R52" s="2"/>
      <c r="S52" s="2"/>
      <c r="T52">
        <v>1000</v>
      </c>
      <c r="U52" s="1" t="s">
        <v>48</v>
      </c>
      <c r="V52" s="1" t="s">
        <v>48</v>
      </c>
      <c r="W52" s="1" t="s">
        <v>48</v>
      </c>
      <c r="X52" s="2"/>
      <c r="Y52" s="1" t="s">
        <v>58</v>
      </c>
      <c r="Z52" s="1" t="s">
        <v>58</v>
      </c>
      <c r="AA52" s="1" t="s">
        <v>48</v>
      </c>
      <c r="AB52" s="1" t="s">
        <v>48</v>
      </c>
      <c r="AC52" s="1" t="s">
        <v>58</v>
      </c>
      <c r="AF52" s="1" t="s">
        <v>48</v>
      </c>
      <c r="AH52" s="1" t="s">
        <v>48</v>
      </c>
      <c r="AI52" s="1" t="s">
        <v>48</v>
      </c>
      <c r="AJ52" s="1" t="s">
        <v>58</v>
      </c>
      <c r="AK52" s="1" t="s">
        <v>48</v>
      </c>
      <c r="AL52" s="1" t="s">
        <v>81</v>
      </c>
      <c r="AM52" s="1" t="s">
        <v>48</v>
      </c>
      <c r="AN52" s="2"/>
      <c r="AO52" s="1" t="s">
        <v>48</v>
      </c>
      <c r="AP52" s="1" t="s">
        <v>48</v>
      </c>
      <c r="AQ52" s="1" t="s">
        <v>48</v>
      </c>
      <c r="AR52" s="1" t="s">
        <v>48</v>
      </c>
    </row>
    <row r="53" spans="1:44" x14ac:dyDescent="0.25">
      <c r="A53">
        <v>10090</v>
      </c>
      <c r="B53" s="1" t="s">
        <v>291</v>
      </c>
      <c r="C53" s="1" t="s">
        <v>292</v>
      </c>
      <c r="D53" s="1" t="s">
        <v>46</v>
      </c>
      <c r="E53" s="1" t="s">
        <v>293</v>
      </c>
      <c r="F53" s="1" t="s">
        <v>294</v>
      </c>
      <c r="G53">
        <v>15742578889</v>
      </c>
      <c r="H53" s="1" t="s">
        <v>295</v>
      </c>
      <c r="I53" s="1" t="s">
        <v>50</v>
      </c>
      <c r="J53" s="1" t="s">
        <v>48</v>
      </c>
      <c r="K53" s="1" t="s">
        <v>48</v>
      </c>
      <c r="L53" s="2">
        <v>45567.620833333334</v>
      </c>
      <c r="M53" s="1" t="s">
        <v>77</v>
      </c>
      <c r="N53" s="1" t="s">
        <v>195</v>
      </c>
      <c r="O53" s="1" t="s">
        <v>202</v>
      </c>
      <c r="P53" s="1" t="s">
        <v>48</v>
      </c>
      <c r="Q53" s="2">
        <v>45568</v>
      </c>
      <c r="R53" s="2"/>
      <c r="S53" s="2"/>
      <c r="U53" s="1" t="s">
        <v>48</v>
      </c>
      <c r="V53" s="1" t="s">
        <v>48</v>
      </c>
      <c r="W53" s="1" t="s">
        <v>48</v>
      </c>
      <c r="X53" s="2"/>
      <c r="Y53" s="1" t="s">
        <v>58</v>
      </c>
      <c r="Z53" s="1" t="s">
        <v>58</v>
      </c>
      <c r="AA53" s="1" t="s">
        <v>48</v>
      </c>
      <c r="AB53" s="1" t="s">
        <v>48</v>
      </c>
      <c r="AC53" s="1" t="s">
        <v>58</v>
      </c>
      <c r="AF53" s="1" t="s">
        <v>48</v>
      </c>
      <c r="AH53" s="1" t="s">
        <v>48</v>
      </c>
      <c r="AI53" s="1" t="s">
        <v>48</v>
      </c>
      <c r="AJ53" s="1" t="s">
        <v>58</v>
      </c>
      <c r="AK53" s="1" t="s">
        <v>48</v>
      </c>
      <c r="AL53" s="1" t="s">
        <v>48</v>
      </c>
      <c r="AM53" s="1" t="s">
        <v>48</v>
      </c>
      <c r="AN53" s="2"/>
      <c r="AO53" s="1" t="s">
        <v>48</v>
      </c>
      <c r="AP53" s="1" t="s">
        <v>48</v>
      </c>
      <c r="AQ53" s="1" t="s">
        <v>48</v>
      </c>
      <c r="AR53" s="1" t="s">
        <v>48</v>
      </c>
    </row>
    <row r="54" spans="1:44" hidden="1" x14ac:dyDescent="0.25">
      <c r="A54">
        <v>10091</v>
      </c>
      <c r="B54" s="1" t="s">
        <v>324</v>
      </c>
      <c r="C54" s="1" t="s">
        <v>325</v>
      </c>
      <c r="D54" s="1" t="s">
        <v>46</v>
      </c>
      <c r="E54" s="1" t="s">
        <v>326</v>
      </c>
      <c r="F54" s="1" t="s">
        <v>327</v>
      </c>
      <c r="G54">
        <v>14198849799</v>
      </c>
      <c r="H54" s="1" t="s">
        <v>328</v>
      </c>
      <c r="I54" s="1" t="s">
        <v>109</v>
      </c>
      <c r="J54" s="1" t="s">
        <v>48</v>
      </c>
      <c r="K54" s="1" t="s">
        <v>328</v>
      </c>
      <c r="L54" s="2">
        <v>45568.513194444444</v>
      </c>
      <c r="M54" s="1" t="s">
        <v>224</v>
      </c>
      <c r="N54" s="1" t="s">
        <v>48</v>
      </c>
      <c r="O54" s="1" t="s">
        <v>90</v>
      </c>
      <c r="P54" s="1" t="s">
        <v>95</v>
      </c>
      <c r="Q54" s="2">
        <v>45574</v>
      </c>
      <c r="R54" s="2"/>
      <c r="S54" s="2">
        <v>45597</v>
      </c>
      <c r="U54" s="1" t="s">
        <v>329</v>
      </c>
      <c r="V54" s="1" t="s">
        <v>48</v>
      </c>
      <c r="W54" s="1" t="s">
        <v>48</v>
      </c>
      <c r="X54" s="2"/>
      <c r="Y54" s="1" t="s">
        <v>58</v>
      </c>
      <c r="Z54" s="1" t="s">
        <v>58</v>
      </c>
      <c r="AA54" s="1" t="s">
        <v>48</v>
      </c>
      <c r="AB54" s="1" t="s">
        <v>68</v>
      </c>
      <c r="AC54" s="1" t="s">
        <v>58</v>
      </c>
      <c r="AE54">
        <v>1</v>
      </c>
      <c r="AF54" s="1" t="s">
        <v>330</v>
      </c>
      <c r="AG54">
        <v>27</v>
      </c>
      <c r="AH54" s="1" t="s">
        <v>48</v>
      </c>
      <c r="AI54" s="1" t="s">
        <v>48</v>
      </c>
      <c r="AJ54" s="1" t="s">
        <v>58</v>
      </c>
      <c r="AK54" s="1" t="s">
        <v>48</v>
      </c>
      <c r="AL54" s="1" t="s">
        <v>70</v>
      </c>
      <c r="AM54" s="1" t="s">
        <v>48</v>
      </c>
      <c r="AN54" s="2">
        <v>45643</v>
      </c>
      <c r="AO54" s="1" t="s">
        <v>331</v>
      </c>
      <c r="AP54" s="1" t="s">
        <v>332</v>
      </c>
      <c r="AQ54" s="1" t="s">
        <v>48</v>
      </c>
      <c r="AR54" s="1" t="s">
        <v>48</v>
      </c>
    </row>
    <row r="55" spans="1:44" x14ac:dyDescent="0.25">
      <c r="A55">
        <v>10094</v>
      </c>
      <c r="B55" s="1" t="s">
        <v>451</v>
      </c>
      <c r="C55" s="1" t="s">
        <v>452</v>
      </c>
      <c r="D55" s="1" t="s">
        <v>46</v>
      </c>
      <c r="E55" s="1" t="s">
        <v>453</v>
      </c>
      <c r="F55" s="1" t="s">
        <v>454</v>
      </c>
      <c r="G55">
        <v>19376237394</v>
      </c>
      <c r="H55" s="1" t="s">
        <v>455</v>
      </c>
      <c r="I55" s="1" t="s">
        <v>109</v>
      </c>
      <c r="J55" s="1" t="s">
        <v>48</v>
      </c>
      <c r="K55" s="1" t="s">
        <v>455</v>
      </c>
      <c r="L55" s="2">
        <v>45569.59375</v>
      </c>
      <c r="M55" s="1" t="s">
        <v>253</v>
      </c>
      <c r="N55" s="1" t="s">
        <v>48</v>
      </c>
      <c r="O55" s="1" t="s">
        <v>90</v>
      </c>
      <c r="P55" s="1" t="s">
        <v>95</v>
      </c>
      <c r="Q55" s="2">
        <v>45574</v>
      </c>
      <c r="R55" s="2"/>
      <c r="S55" s="2"/>
      <c r="U55" s="1" t="s">
        <v>48</v>
      </c>
      <c r="V55" s="1" t="s">
        <v>48</v>
      </c>
      <c r="W55" s="1" t="s">
        <v>48</v>
      </c>
      <c r="X55" s="2"/>
      <c r="Y55" s="1" t="s">
        <v>58</v>
      </c>
      <c r="Z55" s="1" t="s">
        <v>58</v>
      </c>
      <c r="AA55" s="1" t="s">
        <v>48</v>
      </c>
      <c r="AB55" s="1" t="s">
        <v>48</v>
      </c>
      <c r="AC55" s="1" t="s">
        <v>58</v>
      </c>
      <c r="AF55" s="1" t="s">
        <v>48</v>
      </c>
      <c r="AH55" s="1" t="s">
        <v>48</v>
      </c>
      <c r="AI55" s="1" t="s">
        <v>48</v>
      </c>
      <c r="AJ55" s="1" t="s">
        <v>58</v>
      </c>
      <c r="AK55" s="1" t="s">
        <v>48</v>
      </c>
      <c r="AL55" s="1" t="s">
        <v>48</v>
      </c>
      <c r="AM55" s="1" t="s">
        <v>48</v>
      </c>
      <c r="AN55" s="2"/>
      <c r="AO55" s="1" t="s">
        <v>48</v>
      </c>
      <c r="AP55" s="1" t="s">
        <v>48</v>
      </c>
      <c r="AQ55" s="1" t="s">
        <v>48</v>
      </c>
      <c r="AR55" s="1" t="s">
        <v>48</v>
      </c>
    </row>
    <row r="56" spans="1:44" x14ac:dyDescent="0.25">
      <c r="A56">
        <v>10100</v>
      </c>
      <c r="B56" s="1" t="s">
        <v>270</v>
      </c>
      <c r="C56" s="1" t="s">
        <v>271</v>
      </c>
      <c r="D56" s="1" t="s">
        <v>46</v>
      </c>
      <c r="E56" s="1" t="s">
        <v>272</v>
      </c>
      <c r="F56" s="1" t="s">
        <v>273</v>
      </c>
      <c r="G56">
        <v>12608278209</v>
      </c>
      <c r="H56" s="1" t="s">
        <v>140</v>
      </c>
      <c r="I56" s="1" t="s">
        <v>201</v>
      </c>
      <c r="J56" s="1" t="s">
        <v>48</v>
      </c>
      <c r="K56" s="1" t="s">
        <v>48</v>
      </c>
      <c r="L56" s="2">
        <v>45572.57708333333</v>
      </c>
      <c r="M56" s="1" t="s">
        <v>274</v>
      </c>
      <c r="N56" s="1" t="s">
        <v>48</v>
      </c>
      <c r="O56" s="1" t="s">
        <v>202</v>
      </c>
      <c r="P56" s="1" t="s">
        <v>48</v>
      </c>
      <c r="Q56" s="2">
        <v>45573</v>
      </c>
      <c r="R56" s="2"/>
      <c r="S56" s="2"/>
      <c r="U56" s="1" t="s">
        <v>48</v>
      </c>
      <c r="V56" s="1" t="s">
        <v>48</v>
      </c>
      <c r="W56" s="1" t="s">
        <v>48</v>
      </c>
      <c r="X56" s="2"/>
      <c r="Y56" s="1" t="s">
        <v>58</v>
      </c>
      <c r="Z56" s="1" t="s">
        <v>58</v>
      </c>
      <c r="AA56" s="1" t="s">
        <v>48</v>
      </c>
      <c r="AB56" s="1" t="s">
        <v>48</v>
      </c>
      <c r="AC56" s="1" t="s">
        <v>58</v>
      </c>
      <c r="AF56" s="1" t="s">
        <v>48</v>
      </c>
      <c r="AH56" s="1" t="s">
        <v>48</v>
      </c>
      <c r="AI56" s="1" t="s">
        <v>48</v>
      </c>
      <c r="AJ56" s="1" t="s">
        <v>58</v>
      </c>
      <c r="AK56" s="1" t="s">
        <v>48</v>
      </c>
      <c r="AL56" s="1" t="s">
        <v>48</v>
      </c>
      <c r="AM56" s="1" t="s">
        <v>48</v>
      </c>
      <c r="AN56" s="2"/>
      <c r="AO56" s="1" t="s">
        <v>48</v>
      </c>
      <c r="AP56" s="1" t="s">
        <v>48</v>
      </c>
      <c r="AQ56" s="1" t="s">
        <v>48</v>
      </c>
      <c r="AR56" s="1" t="s">
        <v>48</v>
      </c>
    </row>
    <row r="57" spans="1:44" hidden="1" x14ac:dyDescent="0.25">
      <c r="A57">
        <v>10102</v>
      </c>
      <c r="B57" s="1" t="s">
        <v>270</v>
      </c>
      <c r="C57" s="1" t="s">
        <v>271</v>
      </c>
      <c r="D57" s="1" t="s">
        <v>46</v>
      </c>
      <c r="E57" s="1" t="s">
        <v>272</v>
      </c>
      <c r="F57" s="1" t="s">
        <v>273</v>
      </c>
      <c r="G57">
        <v>12608278209</v>
      </c>
      <c r="H57" s="1" t="s">
        <v>395</v>
      </c>
      <c r="I57" s="1" t="s">
        <v>109</v>
      </c>
      <c r="J57" s="1" t="s">
        <v>48</v>
      </c>
      <c r="K57" s="1" t="s">
        <v>395</v>
      </c>
      <c r="L57" s="2">
        <v>45572.57916666667</v>
      </c>
      <c r="M57" s="1" t="s">
        <v>396</v>
      </c>
      <c r="N57" s="1" t="s">
        <v>141</v>
      </c>
      <c r="O57" s="1" t="s">
        <v>90</v>
      </c>
      <c r="P57" s="1" t="s">
        <v>95</v>
      </c>
      <c r="Q57" s="2">
        <v>45573</v>
      </c>
      <c r="R57" s="2">
        <v>45573</v>
      </c>
      <c r="S57" s="2">
        <v>45588</v>
      </c>
      <c r="U57" s="1" t="s">
        <v>397</v>
      </c>
      <c r="V57" s="1" t="s">
        <v>48</v>
      </c>
      <c r="W57" s="1" t="s">
        <v>48</v>
      </c>
      <c r="X57" s="2"/>
      <c r="Y57" s="1" t="s">
        <v>58</v>
      </c>
      <c r="Z57" s="1" t="s">
        <v>58</v>
      </c>
      <c r="AA57" s="1" t="s">
        <v>48</v>
      </c>
      <c r="AB57" s="1" t="s">
        <v>48</v>
      </c>
      <c r="AC57" s="1" t="s">
        <v>58</v>
      </c>
      <c r="AF57" s="1" t="s">
        <v>48</v>
      </c>
      <c r="AH57" s="1" t="s">
        <v>48</v>
      </c>
      <c r="AI57" s="1" t="s">
        <v>48</v>
      </c>
      <c r="AJ57" s="1" t="s">
        <v>58</v>
      </c>
      <c r="AK57" s="1" t="s">
        <v>48</v>
      </c>
      <c r="AL57" s="1" t="s">
        <v>70</v>
      </c>
      <c r="AM57" s="1" t="s">
        <v>48</v>
      </c>
      <c r="AN57" s="2"/>
      <c r="AO57" s="1" t="s">
        <v>48</v>
      </c>
      <c r="AP57" s="1" t="s">
        <v>48</v>
      </c>
      <c r="AQ57" s="1" t="s">
        <v>48</v>
      </c>
      <c r="AR57" s="1" t="s">
        <v>48</v>
      </c>
    </row>
    <row r="58" spans="1:44" x14ac:dyDescent="0.25">
      <c r="A58">
        <v>10104</v>
      </c>
      <c r="B58" s="1" t="s">
        <v>219</v>
      </c>
      <c r="C58" s="1" t="s">
        <v>220</v>
      </c>
      <c r="D58" s="1" t="s">
        <v>46</v>
      </c>
      <c r="E58" s="1" t="s">
        <v>219</v>
      </c>
      <c r="F58" s="1" t="s">
        <v>46</v>
      </c>
      <c r="G58">
        <v>15742959495</v>
      </c>
      <c r="H58" s="1" t="s">
        <v>511</v>
      </c>
      <c r="I58" s="1" t="s">
        <v>50</v>
      </c>
      <c r="J58" s="1" t="s">
        <v>48</v>
      </c>
      <c r="K58" s="1" t="s">
        <v>48</v>
      </c>
      <c r="L58" s="2">
        <v>45573.436111111114</v>
      </c>
      <c r="M58" s="1" t="s">
        <v>89</v>
      </c>
      <c r="N58" s="1" t="s">
        <v>48</v>
      </c>
      <c r="O58" s="1" t="s">
        <v>202</v>
      </c>
      <c r="P58" s="1" t="s">
        <v>48</v>
      </c>
      <c r="Q58" s="2"/>
      <c r="R58" s="2"/>
      <c r="S58" s="2"/>
      <c r="U58" s="1" t="s">
        <v>48</v>
      </c>
      <c r="V58" s="1" t="s">
        <v>48</v>
      </c>
      <c r="W58" s="1" t="s">
        <v>48</v>
      </c>
      <c r="X58" s="2"/>
      <c r="Y58" s="1" t="s">
        <v>58</v>
      </c>
      <c r="Z58" s="1" t="s">
        <v>58</v>
      </c>
      <c r="AA58" s="1" t="s">
        <v>48</v>
      </c>
      <c r="AB58" s="1" t="s">
        <v>48</v>
      </c>
      <c r="AC58" s="1" t="s">
        <v>58</v>
      </c>
      <c r="AF58" s="1" t="s">
        <v>48</v>
      </c>
      <c r="AH58" s="1" t="s">
        <v>48</v>
      </c>
      <c r="AI58" s="1" t="s">
        <v>48</v>
      </c>
      <c r="AJ58" s="1" t="s">
        <v>58</v>
      </c>
      <c r="AK58" s="1" t="s">
        <v>48</v>
      </c>
      <c r="AL58" s="1" t="s">
        <v>48</v>
      </c>
      <c r="AM58" s="1" t="s">
        <v>48</v>
      </c>
      <c r="AN58" s="2"/>
      <c r="AO58" s="1" t="s">
        <v>48</v>
      </c>
      <c r="AP58" s="1" t="s">
        <v>48</v>
      </c>
      <c r="AQ58" s="1" t="s">
        <v>48</v>
      </c>
      <c r="AR58" s="1" t="s">
        <v>48</v>
      </c>
    </row>
    <row r="59" spans="1:44" hidden="1" x14ac:dyDescent="0.25">
      <c r="A59">
        <v>10106</v>
      </c>
      <c r="B59" s="1" t="s">
        <v>369</v>
      </c>
      <c r="C59" s="1" t="s">
        <v>370</v>
      </c>
      <c r="D59" s="1" t="s">
        <v>46</v>
      </c>
      <c r="E59" s="1" t="s">
        <v>371</v>
      </c>
      <c r="F59" s="1" t="s">
        <v>372</v>
      </c>
      <c r="G59">
        <v>19208502062</v>
      </c>
      <c r="H59" s="1" t="s">
        <v>373</v>
      </c>
      <c r="I59" s="1" t="s">
        <v>374</v>
      </c>
      <c r="J59" s="1" t="s">
        <v>48</v>
      </c>
      <c r="K59" s="1" t="s">
        <v>373</v>
      </c>
      <c r="L59" s="2">
        <v>45573.479861111111</v>
      </c>
      <c r="M59" s="1" t="s">
        <v>224</v>
      </c>
      <c r="N59" s="1" t="s">
        <v>141</v>
      </c>
      <c r="O59" s="1" t="s">
        <v>90</v>
      </c>
      <c r="P59" s="1" t="s">
        <v>48</v>
      </c>
      <c r="Q59" s="2">
        <v>45575</v>
      </c>
      <c r="R59" s="2"/>
      <c r="S59" s="2"/>
      <c r="U59" s="1" t="s">
        <v>375</v>
      </c>
      <c r="V59" s="1" t="s">
        <v>48</v>
      </c>
      <c r="W59" s="1" t="s">
        <v>48</v>
      </c>
      <c r="X59" s="2">
        <v>45038</v>
      </c>
      <c r="Y59" s="1" t="s">
        <v>58</v>
      </c>
      <c r="Z59" s="1" t="s">
        <v>58</v>
      </c>
      <c r="AA59" s="1" t="s">
        <v>48</v>
      </c>
      <c r="AB59" s="1" t="s">
        <v>68</v>
      </c>
      <c r="AC59" s="1" t="s">
        <v>58</v>
      </c>
      <c r="AE59">
        <v>1</v>
      </c>
      <c r="AF59" s="1" t="s">
        <v>376</v>
      </c>
      <c r="AG59">
        <v>26</v>
      </c>
      <c r="AH59" s="1" t="s">
        <v>48</v>
      </c>
      <c r="AI59" s="1" t="s">
        <v>48</v>
      </c>
      <c r="AJ59" s="1" t="s">
        <v>58</v>
      </c>
      <c r="AK59" s="1" t="s">
        <v>48</v>
      </c>
      <c r="AL59" s="1" t="s">
        <v>48</v>
      </c>
      <c r="AM59" s="1" t="s">
        <v>48</v>
      </c>
      <c r="AN59" s="2">
        <v>45638</v>
      </c>
      <c r="AO59" s="1" t="s">
        <v>377</v>
      </c>
      <c r="AP59" s="1" t="s">
        <v>358</v>
      </c>
      <c r="AQ59" s="1" t="s">
        <v>48</v>
      </c>
      <c r="AR59" s="1" t="s">
        <v>48</v>
      </c>
    </row>
    <row r="60" spans="1:44" x14ac:dyDescent="0.25">
      <c r="A60">
        <v>10107</v>
      </c>
      <c r="B60" s="1" t="s">
        <v>369</v>
      </c>
      <c r="C60" s="1" t="s">
        <v>370</v>
      </c>
      <c r="D60" s="1" t="s">
        <v>46</v>
      </c>
      <c r="E60" s="1" t="s">
        <v>371</v>
      </c>
      <c r="F60" s="1" t="s">
        <v>372</v>
      </c>
      <c r="G60">
        <v>19208502062</v>
      </c>
      <c r="H60" s="1" t="s">
        <v>373</v>
      </c>
      <c r="I60" s="1" t="s">
        <v>374</v>
      </c>
      <c r="J60" s="1" t="s">
        <v>48</v>
      </c>
      <c r="K60" s="1" t="s">
        <v>373</v>
      </c>
      <c r="L60" s="2">
        <v>45573.491666666669</v>
      </c>
      <c r="M60" s="1" t="s">
        <v>440</v>
      </c>
      <c r="N60" s="1" t="s">
        <v>141</v>
      </c>
      <c r="O60" s="1" t="s">
        <v>90</v>
      </c>
      <c r="P60" s="1" t="s">
        <v>95</v>
      </c>
      <c r="Q60" s="2">
        <v>45575</v>
      </c>
      <c r="R60" s="2"/>
      <c r="S60" s="2"/>
      <c r="U60" s="1" t="s">
        <v>48</v>
      </c>
      <c r="V60" s="1" t="s">
        <v>48</v>
      </c>
      <c r="W60" s="1" t="s">
        <v>48</v>
      </c>
      <c r="X60" s="2"/>
      <c r="Y60" s="1" t="s">
        <v>58</v>
      </c>
      <c r="Z60" s="1" t="s">
        <v>58</v>
      </c>
      <c r="AA60" s="1" t="s">
        <v>441</v>
      </c>
      <c r="AB60" s="1" t="s">
        <v>68</v>
      </c>
      <c r="AC60" s="1" t="s">
        <v>58</v>
      </c>
      <c r="AE60">
        <v>1</v>
      </c>
      <c r="AF60" s="1" t="s">
        <v>376</v>
      </c>
      <c r="AG60">
        <v>27</v>
      </c>
      <c r="AH60" s="1" t="s">
        <v>48</v>
      </c>
      <c r="AI60" s="1" t="s">
        <v>48</v>
      </c>
      <c r="AJ60" s="1" t="s">
        <v>58</v>
      </c>
      <c r="AK60" s="1" t="s">
        <v>48</v>
      </c>
      <c r="AL60" s="1" t="s">
        <v>48</v>
      </c>
      <c r="AM60" s="1" t="s">
        <v>48</v>
      </c>
      <c r="AN60" s="2"/>
      <c r="AO60" s="1" t="s">
        <v>48</v>
      </c>
      <c r="AP60" s="1" t="s">
        <v>48</v>
      </c>
      <c r="AQ60" s="1" t="s">
        <v>48</v>
      </c>
      <c r="AR60" s="1" t="s">
        <v>48</v>
      </c>
    </row>
    <row r="61" spans="1:44" x14ac:dyDescent="0.25">
      <c r="A61">
        <v>10112</v>
      </c>
      <c r="B61" s="1" t="s">
        <v>369</v>
      </c>
      <c r="C61" s="1" t="s">
        <v>370</v>
      </c>
      <c r="D61" s="1" t="s">
        <v>46</v>
      </c>
      <c r="E61" s="1" t="s">
        <v>371</v>
      </c>
      <c r="F61" s="1" t="s">
        <v>372</v>
      </c>
      <c r="G61">
        <v>19208502062</v>
      </c>
      <c r="H61" s="1" t="s">
        <v>203</v>
      </c>
      <c r="I61" s="1" t="s">
        <v>50</v>
      </c>
      <c r="J61" s="1" t="s">
        <v>48</v>
      </c>
      <c r="K61" s="1" t="s">
        <v>48</v>
      </c>
      <c r="L61" s="2">
        <v>45575.51666666667</v>
      </c>
      <c r="M61" s="1" t="s">
        <v>440</v>
      </c>
      <c r="N61" s="1" t="s">
        <v>48</v>
      </c>
      <c r="O61" s="1" t="s">
        <v>202</v>
      </c>
      <c r="P61" s="1" t="s">
        <v>48</v>
      </c>
      <c r="Q61" s="2">
        <v>45582</v>
      </c>
      <c r="R61" s="2"/>
      <c r="S61" s="2"/>
      <c r="T61">
        <v>500</v>
      </c>
      <c r="U61" s="1" t="s">
        <v>48</v>
      </c>
      <c r="V61" s="1" t="s">
        <v>48</v>
      </c>
      <c r="W61" s="1" t="s">
        <v>48</v>
      </c>
      <c r="X61" s="2"/>
      <c r="Y61" s="1" t="s">
        <v>58</v>
      </c>
      <c r="Z61" s="1" t="s">
        <v>58</v>
      </c>
      <c r="AA61" s="1" t="s">
        <v>441</v>
      </c>
      <c r="AB61" s="1" t="s">
        <v>48</v>
      </c>
      <c r="AC61" s="1" t="s">
        <v>58</v>
      </c>
      <c r="AF61" s="1" t="s">
        <v>48</v>
      </c>
      <c r="AH61" s="1" t="s">
        <v>48</v>
      </c>
      <c r="AI61" s="1" t="s">
        <v>48</v>
      </c>
      <c r="AJ61" s="1" t="s">
        <v>58</v>
      </c>
      <c r="AK61" s="1" t="s">
        <v>48</v>
      </c>
      <c r="AL61" s="1" t="s">
        <v>48</v>
      </c>
      <c r="AM61" s="1" t="s">
        <v>48</v>
      </c>
      <c r="AN61" s="2"/>
      <c r="AO61" s="1" t="s">
        <v>48</v>
      </c>
      <c r="AP61" s="1" t="s">
        <v>48</v>
      </c>
      <c r="AQ61" s="1" t="s">
        <v>48</v>
      </c>
      <c r="AR61" s="1" t="s">
        <v>48</v>
      </c>
    </row>
    <row r="62" spans="1:44" x14ac:dyDescent="0.25">
      <c r="A62">
        <v>10113</v>
      </c>
      <c r="B62" s="1" t="s">
        <v>369</v>
      </c>
      <c r="C62" s="1" t="s">
        <v>370</v>
      </c>
      <c r="D62" s="1" t="s">
        <v>46</v>
      </c>
      <c r="E62" s="1" t="s">
        <v>371</v>
      </c>
      <c r="F62" s="1" t="s">
        <v>372</v>
      </c>
      <c r="G62">
        <v>19208502062</v>
      </c>
      <c r="H62" s="1" t="s">
        <v>364</v>
      </c>
      <c r="I62" s="1" t="s">
        <v>50</v>
      </c>
      <c r="J62" s="1" t="s">
        <v>48</v>
      </c>
      <c r="K62" s="1" t="s">
        <v>48</v>
      </c>
      <c r="L62" s="2">
        <v>45575.519444444442</v>
      </c>
      <c r="M62" s="1" t="s">
        <v>77</v>
      </c>
      <c r="N62" s="1" t="s">
        <v>48</v>
      </c>
      <c r="O62" s="1" t="s">
        <v>202</v>
      </c>
      <c r="P62" s="1" t="s">
        <v>48</v>
      </c>
      <c r="Q62" s="2">
        <v>45618</v>
      </c>
      <c r="R62" s="2"/>
      <c r="S62" s="2"/>
      <c r="T62">
        <v>350</v>
      </c>
      <c r="U62" s="1" t="s">
        <v>48</v>
      </c>
      <c r="V62" s="1" t="s">
        <v>48</v>
      </c>
      <c r="W62" s="1" t="s">
        <v>48</v>
      </c>
      <c r="X62" s="2"/>
      <c r="Y62" s="1" t="s">
        <v>204</v>
      </c>
      <c r="Z62" s="1" t="s">
        <v>538</v>
      </c>
      <c r="AA62" s="1" t="s">
        <v>441</v>
      </c>
      <c r="AB62" s="1" t="s">
        <v>48</v>
      </c>
      <c r="AC62" s="1" t="s">
        <v>48</v>
      </c>
      <c r="AF62" s="1" t="s">
        <v>48</v>
      </c>
      <c r="AH62" s="1" t="s">
        <v>48</v>
      </c>
      <c r="AI62" s="1" t="s">
        <v>48</v>
      </c>
      <c r="AJ62" s="1" t="s">
        <v>48</v>
      </c>
      <c r="AK62" s="1" t="s">
        <v>48</v>
      </c>
      <c r="AL62" s="1" t="s">
        <v>48</v>
      </c>
      <c r="AM62" s="1" t="s">
        <v>48</v>
      </c>
      <c r="AN62" s="2"/>
      <c r="AO62" s="1" t="s">
        <v>48</v>
      </c>
      <c r="AP62" s="1" t="s">
        <v>48</v>
      </c>
      <c r="AQ62" s="1" t="s">
        <v>48</v>
      </c>
      <c r="AR62" s="1" t="s">
        <v>48</v>
      </c>
    </row>
    <row r="63" spans="1:44" x14ac:dyDescent="0.25">
      <c r="A63">
        <v>10114</v>
      </c>
      <c r="B63" s="1" t="s">
        <v>346</v>
      </c>
      <c r="C63" s="1" t="s">
        <v>347</v>
      </c>
      <c r="D63" s="1" t="s">
        <v>46</v>
      </c>
      <c r="E63" s="1" t="s">
        <v>348</v>
      </c>
      <c r="F63" s="1" t="s">
        <v>349</v>
      </c>
      <c r="G63">
        <v>13044827645</v>
      </c>
      <c r="H63" s="1" t="s">
        <v>243</v>
      </c>
      <c r="I63" s="1" t="s">
        <v>50</v>
      </c>
      <c r="J63" s="1" t="s">
        <v>48</v>
      </c>
      <c r="K63" s="1" t="s">
        <v>127</v>
      </c>
      <c r="L63" s="2">
        <v>45576.455555555556</v>
      </c>
      <c r="M63" s="1" t="s">
        <v>350</v>
      </c>
      <c r="N63" s="1" t="s">
        <v>141</v>
      </c>
      <c r="O63" s="1" t="s">
        <v>90</v>
      </c>
      <c r="P63" s="1" t="s">
        <v>48</v>
      </c>
      <c r="Q63" s="2">
        <v>45600</v>
      </c>
      <c r="R63" s="2"/>
      <c r="S63" s="2"/>
      <c r="T63">
        <v>400</v>
      </c>
      <c r="U63" s="1" t="s">
        <v>48</v>
      </c>
      <c r="V63" s="1" t="s">
        <v>48</v>
      </c>
      <c r="W63" s="1" t="s">
        <v>48</v>
      </c>
      <c r="X63" s="2"/>
      <c r="Y63" s="1" t="s">
        <v>58</v>
      </c>
      <c r="Z63" s="1" t="s">
        <v>58</v>
      </c>
      <c r="AA63" s="1" t="s">
        <v>48</v>
      </c>
      <c r="AB63" s="1" t="s">
        <v>48</v>
      </c>
      <c r="AC63" s="1" t="s">
        <v>58</v>
      </c>
      <c r="AF63" s="1" t="s">
        <v>48</v>
      </c>
      <c r="AH63" s="1" t="s">
        <v>48</v>
      </c>
      <c r="AI63" s="1" t="s">
        <v>48</v>
      </c>
      <c r="AJ63" s="1" t="s">
        <v>58</v>
      </c>
      <c r="AK63" s="1" t="s">
        <v>48</v>
      </c>
      <c r="AL63" s="1" t="s">
        <v>70</v>
      </c>
      <c r="AM63" s="1" t="s">
        <v>48</v>
      </c>
      <c r="AN63" s="2"/>
      <c r="AO63" s="1" t="s">
        <v>48</v>
      </c>
      <c r="AP63" s="1" t="s">
        <v>48</v>
      </c>
      <c r="AQ63" s="1" t="s">
        <v>48</v>
      </c>
      <c r="AR63" s="1" t="s">
        <v>48</v>
      </c>
    </row>
    <row r="64" spans="1:44" x14ac:dyDescent="0.25">
      <c r="A64">
        <v>10115</v>
      </c>
      <c r="B64" s="1" t="s">
        <v>510</v>
      </c>
      <c r="C64" s="1" t="s">
        <v>48</v>
      </c>
      <c r="D64" s="1" t="s">
        <v>46</v>
      </c>
      <c r="E64" s="1" t="s">
        <v>48</v>
      </c>
      <c r="F64" s="1" t="s">
        <v>48</v>
      </c>
      <c r="G64">
        <v>13528741480</v>
      </c>
      <c r="H64" s="1" t="s">
        <v>436</v>
      </c>
      <c r="I64" s="1" t="s">
        <v>50</v>
      </c>
      <c r="J64" s="1" t="s">
        <v>48</v>
      </c>
      <c r="K64" s="1" t="s">
        <v>48</v>
      </c>
      <c r="L64" s="2">
        <v>45576.459722222222</v>
      </c>
      <c r="M64" s="1" t="s">
        <v>89</v>
      </c>
      <c r="N64" s="1" t="s">
        <v>48</v>
      </c>
      <c r="O64" s="1" t="s">
        <v>202</v>
      </c>
      <c r="P64" s="1" t="s">
        <v>48</v>
      </c>
      <c r="Q64" s="2"/>
      <c r="R64" s="2"/>
      <c r="S64" s="2"/>
      <c r="T64">
        <v>1000</v>
      </c>
      <c r="U64" s="1" t="s">
        <v>48</v>
      </c>
      <c r="V64" s="1" t="s">
        <v>48</v>
      </c>
      <c r="W64" s="1" t="s">
        <v>48</v>
      </c>
      <c r="X64" s="2"/>
      <c r="Y64" s="1" t="s">
        <v>58</v>
      </c>
      <c r="Z64" s="1" t="s">
        <v>58</v>
      </c>
      <c r="AA64" s="1" t="s">
        <v>48</v>
      </c>
      <c r="AB64" s="1" t="s">
        <v>48</v>
      </c>
      <c r="AC64" s="1" t="s">
        <v>58</v>
      </c>
      <c r="AF64" s="1" t="s">
        <v>48</v>
      </c>
      <c r="AH64" s="1" t="s">
        <v>48</v>
      </c>
      <c r="AI64" s="1" t="s">
        <v>48</v>
      </c>
      <c r="AJ64" s="1" t="s">
        <v>58</v>
      </c>
      <c r="AK64" s="1" t="s">
        <v>48</v>
      </c>
      <c r="AL64" s="1" t="s">
        <v>48</v>
      </c>
      <c r="AM64" s="1" t="s">
        <v>48</v>
      </c>
      <c r="AN64" s="2"/>
      <c r="AO64" s="1" t="s">
        <v>48</v>
      </c>
      <c r="AP64" s="1" t="s">
        <v>48</v>
      </c>
      <c r="AQ64" s="1" t="s">
        <v>48</v>
      </c>
      <c r="AR64" s="1" t="s">
        <v>48</v>
      </c>
    </row>
    <row r="65" spans="1:44" x14ac:dyDescent="0.25">
      <c r="A65">
        <v>10117</v>
      </c>
      <c r="B65" s="1" t="s">
        <v>245</v>
      </c>
      <c r="C65" s="1" t="s">
        <v>246</v>
      </c>
      <c r="D65" s="1" t="s">
        <v>46</v>
      </c>
      <c r="E65" s="1" t="s">
        <v>247</v>
      </c>
      <c r="F65" s="1" t="s">
        <v>248</v>
      </c>
      <c r="G65">
        <v>13174147471</v>
      </c>
      <c r="H65" s="1" t="s">
        <v>249</v>
      </c>
      <c r="I65" s="1" t="s">
        <v>201</v>
      </c>
      <c r="J65" s="1" t="s">
        <v>48</v>
      </c>
      <c r="K65" s="1" t="s">
        <v>249</v>
      </c>
      <c r="L65" s="2">
        <v>45579.54583333333</v>
      </c>
      <c r="M65" s="1" t="s">
        <v>250</v>
      </c>
      <c r="N65" s="1" t="s">
        <v>141</v>
      </c>
      <c r="O65" s="1" t="s">
        <v>90</v>
      </c>
      <c r="P65" s="1" t="s">
        <v>95</v>
      </c>
      <c r="Q65" s="2">
        <v>45582</v>
      </c>
      <c r="R65" s="2"/>
      <c r="S65" s="2"/>
      <c r="U65" s="1" t="s">
        <v>251</v>
      </c>
      <c r="V65" s="1" t="s">
        <v>48</v>
      </c>
      <c r="W65" s="1" t="s">
        <v>48</v>
      </c>
      <c r="X65" s="2">
        <v>45108</v>
      </c>
      <c r="Y65" s="1" t="s">
        <v>58</v>
      </c>
      <c r="Z65" s="1" t="s">
        <v>58</v>
      </c>
      <c r="AA65" s="1" t="s">
        <v>48</v>
      </c>
      <c r="AB65" s="1" t="s">
        <v>68</v>
      </c>
      <c r="AC65" s="1" t="s">
        <v>58</v>
      </c>
      <c r="AE65">
        <v>1</v>
      </c>
      <c r="AF65" s="1" t="s">
        <v>252</v>
      </c>
      <c r="AG65">
        <v>20</v>
      </c>
      <c r="AH65" s="1" t="s">
        <v>48</v>
      </c>
      <c r="AI65" s="1" t="s">
        <v>48</v>
      </c>
      <c r="AJ65" s="1" t="s">
        <v>58</v>
      </c>
      <c r="AK65" s="1" t="s">
        <v>48</v>
      </c>
      <c r="AL65" s="1" t="s">
        <v>48</v>
      </c>
      <c r="AM65" s="1" t="s">
        <v>48</v>
      </c>
      <c r="AN65" s="2"/>
      <c r="AO65" s="1" t="s">
        <v>48</v>
      </c>
      <c r="AP65" s="1" t="s">
        <v>48</v>
      </c>
      <c r="AQ65" s="1" t="s">
        <v>48</v>
      </c>
      <c r="AR65" s="1" t="s">
        <v>48</v>
      </c>
    </row>
    <row r="66" spans="1:44" x14ac:dyDescent="0.25">
      <c r="A66">
        <v>10118</v>
      </c>
      <c r="B66" s="1" t="s">
        <v>245</v>
      </c>
      <c r="C66" s="1" t="s">
        <v>246</v>
      </c>
      <c r="D66" s="1" t="s">
        <v>46</v>
      </c>
      <c r="E66" s="1" t="s">
        <v>247</v>
      </c>
      <c r="F66" s="1" t="s">
        <v>248</v>
      </c>
      <c r="G66">
        <v>13174147471</v>
      </c>
      <c r="H66" s="1" t="s">
        <v>458</v>
      </c>
      <c r="I66" s="1" t="s">
        <v>201</v>
      </c>
      <c r="J66" s="1" t="s">
        <v>48</v>
      </c>
      <c r="K66" s="1" t="s">
        <v>459</v>
      </c>
      <c r="L66" s="2">
        <v>45579.585416666669</v>
      </c>
      <c r="M66" s="1" t="s">
        <v>460</v>
      </c>
      <c r="N66" s="1" t="s">
        <v>48</v>
      </c>
      <c r="O66" s="1" t="s">
        <v>90</v>
      </c>
      <c r="P66" s="1" t="s">
        <v>48</v>
      </c>
      <c r="Q66" s="2">
        <v>45582</v>
      </c>
      <c r="R66" s="2"/>
      <c r="S66" s="2"/>
      <c r="U66" s="1" t="s">
        <v>48</v>
      </c>
      <c r="V66" s="1" t="s">
        <v>48</v>
      </c>
      <c r="W66" s="1" t="s">
        <v>48</v>
      </c>
      <c r="X66" s="2"/>
      <c r="Y66" s="1" t="s">
        <v>58</v>
      </c>
      <c r="Z66" s="1" t="s">
        <v>58</v>
      </c>
      <c r="AA66" s="1" t="s">
        <v>48</v>
      </c>
      <c r="AB66" s="1" t="s">
        <v>48</v>
      </c>
      <c r="AC66" s="1" t="s">
        <v>58</v>
      </c>
      <c r="AE66">
        <v>1</v>
      </c>
      <c r="AF66" s="1" t="s">
        <v>461</v>
      </c>
      <c r="AG66">
        <v>20</v>
      </c>
      <c r="AH66" s="1" t="s">
        <v>48</v>
      </c>
      <c r="AI66" s="1" t="s">
        <v>48</v>
      </c>
      <c r="AJ66" s="1" t="s">
        <v>58</v>
      </c>
      <c r="AK66" s="1" t="s">
        <v>48</v>
      </c>
      <c r="AL66" s="1" t="s">
        <v>48</v>
      </c>
      <c r="AM66" s="1" t="s">
        <v>48</v>
      </c>
      <c r="AN66" s="2"/>
      <c r="AO66" s="1" t="s">
        <v>48</v>
      </c>
      <c r="AP66" s="1" t="s">
        <v>48</v>
      </c>
      <c r="AQ66" s="1" t="s">
        <v>48</v>
      </c>
      <c r="AR66" s="1" t="s">
        <v>48</v>
      </c>
    </row>
    <row r="67" spans="1:44" x14ac:dyDescent="0.25">
      <c r="A67">
        <v>10123</v>
      </c>
      <c r="B67" s="1" t="s">
        <v>196</v>
      </c>
      <c r="C67" s="1" t="s">
        <v>197</v>
      </c>
      <c r="D67" s="1" t="s">
        <v>46</v>
      </c>
      <c r="E67" s="1" t="s">
        <v>198</v>
      </c>
      <c r="F67" s="1" t="s">
        <v>199</v>
      </c>
      <c r="G67">
        <v>12032300226</v>
      </c>
      <c r="H67" s="1" t="s">
        <v>200</v>
      </c>
      <c r="I67" s="1" t="s">
        <v>201</v>
      </c>
      <c r="J67" s="1" t="s">
        <v>48</v>
      </c>
      <c r="K67" s="1" t="s">
        <v>48</v>
      </c>
      <c r="L67" s="2">
        <v>45582.588888888888</v>
      </c>
      <c r="M67" s="1" t="s">
        <v>89</v>
      </c>
      <c r="N67" s="1" t="s">
        <v>48</v>
      </c>
      <c r="O67" s="1" t="s">
        <v>202</v>
      </c>
      <c r="P67" s="1" t="s">
        <v>48</v>
      </c>
      <c r="Q67" s="2">
        <v>45589</v>
      </c>
      <c r="R67" s="2"/>
      <c r="S67" s="2"/>
      <c r="U67" s="1" t="s">
        <v>48</v>
      </c>
      <c r="V67" s="1" t="s">
        <v>48</v>
      </c>
      <c r="W67" s="1" t="s">
        <v>48</v>
      </c>
      <c r="X67" s="2"/>
      <c r="Y67" s="1" t="s">
        <v>58</v>
      </c>
      <c r="Z67" s="1" t="s">
        <v>58</v>
      </c>
      <c r="AA67" s="1" t="s">
        <v>48</v>
      </c>
      <c r="AB67" s="1" t="s">
        <v>48</v>
      </c>
      <c r="AC67" s="1" t="s">
        <v>58</v>
      </c>
      <c r="AF67" s="1" t="s">
        <v>48</v>
      </c>
      <c r="AH67" s="1" t="s">
        <v>48</v>
      </c>
      <c r="AI67" s="1" t="s">
        <v>48</v>
      </c>
      <c r="AJ67" s="1" t="s">
        <v>58</v>
      </c>
      <c r="AK67" s="1" t="s">
        <v>48</v>
      </c>
      <c r="AL67" s="1" t="s">
        <v>48</v>
      </c>
      <c r="AM67" s="1" t="s">
        <v>48</v>
      </c>
      <c r="AN67" s="2"/>
      <c r="AO67" s="1" t="s">
        <v>48</v>
      </c>
      <c r="AP67" s="1" t="s">
        <v>48</v>
      </c>
      <c r="AQ67" s="1" t="s">
        <v>48</v>
      </c>
      <c r="AR67" s="1" t="s">
        <v>48</v>
      </c>
    </row>
    <row r="68" spans="1:44" x14ac:dyDescent="0.25">
      <c r="A68">
        <v>10127</v>
      </c>
      <c r="B68" s="1" t="s">
        <v>462</v>
      </c>
      <c r="C68" s="1" t="s">
        <v>463</v>
      </c>
      <c r="D68" s="1" t="s">
        <v>46</v>
      </c>
      <c r="E68" s="1" t="s">
        <v>464</v>
      </c>
      <c r="F68" s="1" t="s">
        <v>465</v>
      </c>
      <c r="G68">
        <v>17733302922</v>
      </c>
      <c r="H68" s="1" t="s">
        <v>455</v>
      </c>
      <c r="I68" s="1" t="s">
        <v>109</v>
      </c>
      <c r="J68" s="1" t="s">
        <v>48</v>
      </c>
      <c r="K68" s="1" t="s">
        <v>455</v>
      </c>
      <c r="L68" s="2">
        <v>45587.73541666667</v>
      </c>
      <c r="M68" s="1" t="s">
        <v>440</v>
      </c>
      <c r="N68" s="1" t="s">
        <v>48</v>
      </c>
      <c r="O68" s="1" t="s">
        <v>90</v>
      </c>
      <c r="P68" s="1" t="s">
        <v>48</v>
      </c>
      <c r="Q68" s="2">
        <v>45588</v>
      </c>
      <c r="R68" s="2"/>
      <c r="S68" s="2"/>
      <c r="U68" s="1" t="s">
        <v>48</v>
      </c>
      <c r="V68" s="1" t="s">
        <v>48</v>
      </c>
      <c r="W68" s="1" t="s">
        <v>48</v>
      </c>
      <c r="X68" s="2"/>
      <c r="Y68" s="1" t="s">
        <v>58</v>
      </c>
      <c r="Z68" s="1" t="s">
        <v>58</v>
      </c>
      <c r="AA68" s="1" t="s">
        <v>48</v>
      </c>
      <c r="AB68" s="1" t="s">
        <v>48</v>
      </c>
      <c r="AC68" s="1" t="s">
        <v>58</v>
      </c>
      <c r="AF68" s="1" t="s">
        <v>48</v>
      </c>
      <c r="AH68" s="1" t="s">
        <v>48</v>
      </c>
      <c r="AI68" s="1" t="s">
        <v>48</v>
      </c>
      <c r="AJ68" s="1" t="s">
        <v>58</v>
      </c>
      <c r="AK68" s="1" t="s">
        <v>48</v>
      </c>
      <c r="AL68" s="1" t="s">
        <v>160</v>
      </c>
      <c r="AM68" s="1" t="s">
        <v>48</v>
      </c>
      <c r="AN68" s="2"/>
      <c r="AO68" s="1" t="s">
        <v>48</v>
      </c>
      <c r="AP68" s="1" t="s">
        <v>48</v>
      </c>
      <c r="AQ68" s="1" t="s">
        <v>48</v>
      </c>
      <c r="AR68" s="1" t="s">
        <v>48</v>
      </c>
    </row>
    <row r="69" spans="1:44" hidden="1" x14ac:dyDescent="0.25">
      <c r="A69">
        <v>10128</v>
      </c>
      <c r="B69" s="1" t="s">
        <v>219</v>
      </c>
      <c r="C69" s="1" t="s">
        <v>220</v>
      </c>
      <c r="D69" s="1" t="s">
        <v>46</v>
      </c>
      <c r="E69" s="1" t="s">
        <v>219</v>
      </c>
      <c r="F69" s="1" t="s">
        <v>46</v>
      </c>
      <c r="G69">
        <v>15742959495</v>
      </c>
      <c r="H69" s="1" t="s">
        <v>221</v>
      </c>
      <c r="I69" s="1" t="s">
        <v>222</v>
      </c>
      <c r="J69" s="1" t="s">
        <v>48</v>
      </c>
      <c r="K69" s="1" t="s">
        <v>223</v>
      </c>
      <c r="L69" s="2">
        <v>45588.4</v>
      </c>
      <c r="M69" s="1" t="s">
        <v>224</v>
      </c>
      <c r="N69" s="1" t="s">
        <v>48</v>
      </c>
      <c r="O69" s="1" t="s">
        <v>90</v>
      </c>
      <c r="P69" s="1" t="s">
        <v>48</v>
      </c>
      <c r="Q69" s="2">
        <v>45594</v>
      </c>
      <c r="R69" s="2"/>
      <c r="S69" s="2"/>
      <c r="U69" s="1" t="s">
        <v>48</v>
      </c>
      <c r="V69" s="1" t="s">
        <v>48</v>
      </c>
      <c r="W69" s="1" t="s">
        <v>48</v>
      </c>
      <c r="X69" s="2"/>
      <c r="Y69" s="1" t="s">
        <v>58</v>
      </c>
      <c r="Z69" s="1" t="s">
        <v>58</v>
      </c>
      <c r="AA69" s="1" t="s">
        <v>48</v>
      </c>
      <c r="AB69" s="1" t="s">
        <v>48</v>
      </c>
      <c r="AC69" s="1" t="s">
        <v>58</v>
      </c>
      <c r="AF69" s="1" t="s">
        <v>48</v>
      </c>
      <c r="AH69" s="1" t="s">
        <v>48</v>
      </c>
      <c r="AI69" s="1" t="s">
        <v>48</v>
      </c>
      <c r="AJ69" s="1" t="s">
        <v>58</v>
      </c>
      <c r="AK69" s="1" t="s">
        <v>48</v>
      </c>
      <c r="AL69" s="1" t="s">
        <v>48</v>
      </c>
      <c r="AM69" s="1" t="s">
        <v>48</v>
      </c>
      <c r="AN69" s="2"/>
      <c r="AO69" s="1" t="s">
        <v>48</v>
      </c>
      <c r="AP69" s="1" t="s">
        <v>48</v>
      </c>
      <c r="AQ69" s="1" t="s">
        <v>48</v>
      </c>
      <c r="AR69" s="1" t="s">
        <v>48</v>
      </c>
    </row>
    <row r="70" spans="1:44" hidden="1" x14ac:dyDescent="0.25">
      <c r="A70">
        <v>10129</v>
      </c>
      <c r="B70" s="1" t="s">
        <v>360</v>
      </c>
      <c r="C70" s="1" t="s">
        <v>361</v>
      </c>
      <c r="D70" s="1" t="s">
        <v>46</v>
      </c>
      <c r="E70" s="1" t="s">
        <v>362</v>
      </c>
      <c r="F70" s="1" t="s">
        <v>363</v>
      </c>
      <c r="G70">
        <v>16143587587</v>
      </c>
      <c r="H70" s="1" t="s">
        <v>364</v>
      </c>
      <c r="I70" s="1" t="s">
        <v>50</v>
      </c>
      <c r="J70" s="1" t="s">
        <v>48</v>
      </c>
      <c r="K70" s="1" t="s">
        <v>364</v>
      </c>
      <c r="L70" s="2">
        <v>45589.588194444441</v>
      </c>
      <c r="M70" s="1" t="s">
        <v>224</v>
      </c>
      <c r="N70" s="1" t="s">
        <v>48</v>
      </c>
      <c r="O70" s="1" t="s">
        <v>90</v>
      </c>
      <c r="P70" s="1" t="s">
        <v>95</v>
      </c>
      <c r="Q70" s="2">
        <v>45593</v>
      </c>
      <c r="R70" s="2"/>
      <c r="S70" s="2"/>
      <c r="T70">
        <v>500</v>
      </c>
      <c r="U70" s="1" t="s">
        <v>365</v>
      </c>
      <c r="V70" s="1" t="s">
        <v>48</v>
      </c>
      <c r="W70" s="1" t="s">
        <v>48</v>
      </c>
      <c r="X70" s="2"/>
      <c r="Y70" s="1" t="s">
        <v>58</v>
      </c>
      <c r="Z70" s="1" t="s">
        <v>58</v>
      </c>
      <c r="AA70" s="1" t="s">
        <v>48</v>
      </c>
      <c r="AB70" s="1" t="s">
        <v>48</v>
      </c>
      <c r="AC70" s="1" t="s">
        <v>58</v>
      </c>
      <c r="AE70">
        <v>1</v>
      </c>
      <c r="AF70" s="1" t="s">
        <v>366</v>
      </c>
      <c r="AG70">
        <v>23</v>
      </c>
      <c r="AH70" s="1" t="s">
        <v>48</v>
      </c>
      <c r="AI70" s="1" t="s">
        <v>48</v>
      </c>
      <c r="AJ70" s="1" t="s">
        <v>58</v>
      </c>
      <c r="AK70" s="1" t="s">
        <v>48</v>
      </c>
      <c r="AL70" s="1" t="s">
        <v>81</v>
      </c>
      <c r="AM70" s="1" t="s">
        <v>367</v>
      </c>
      <c r="AN70" s="2">
        <v>45638</v>
      </c>
      <c r="AO70" s="1" t="s">
        <v>368</v>
      </c>
      <c r="AP70" s="1" t="s">
        <v>332</v>
      </c>
      <c r="AQ70" s="1" t="s">
        <v>48</v>
      </c>
      <c r="AR70" s="1" t="s">
        <v>48</v>
      </c>
    </row>
    <row r="71" spans="1:44" x14ac:dyDescent="0.25">
      <c r="A71">
        <v>10131</v>
      </c>
      <c r="B71" s="1" t="s">
        <v>219</v>
      </c>
      <c r="C71" s="1" t="s">
        <v>220</v>
      </c>
      <c r="D71" s="1" t="s">
        <v>46</v>
      </c>
      <c r="E71" s="1" t="s">
        <v>219</v>
      </c>
      <c r="F71" s="1" t="s">
        <v>46</v>
      </c>
      <c r="G71">
        <v>15742959495</v>
      </c>
      <c r="H71" s="1" t="s">
        <v>509</v>
      </c>
      <c r="I71" s="1" t="s">
        <v>50</v>
      </c>
      <c r="J71" s="1" t="s">
        <v>48</v>
      </c>
      <c r="K71" s="1" t="s">
        <v>48</v>
      </c>
      <c r="L71" s="2">
        <v>45590.511111111111</v>
      </c>
      <c r="M71" s="1" t="s">
        <v>89</v>
      </c>
      <c r="N71" s="1" t="s">
        <v>48</v>
      </c>
      <c r="O71" s="1" t="s">
        <v>202</v>
      </c>
      <c r="P71" s="1" t="s">
        <v>48</v>
      </c>
      <c r="Q71" s="2"/>
      <c r="R71" s="2"/>
      <c r="S71" s="2"/>
      <c r="U71" s="1" t="s">
        <v>48</v>
      </c>
      <c r="V71" s="1" t="s">
        <v>48</v>
      </c>
      <c r="W71" s="1" t="s">
        <v>48</v>
      </c>
      <c r="X71" s="2"/>
      <c r="Y71" s="1" t="s">
        <v>58</v>
      </c>
      <c r="Z71" s="1" t="s">
        <v>58</v>
      </c>
      <c r="AA71" s="1" t="s">
        <v>48</v>
      </c>
      <c r="AB71" s="1" t="s">
        <v>48</v>
      </c>
      <c r="AC71" s="1" t="s">
        <v>58</v>
      </c>
      <c r="AF71" s="1" t="s">
        <v>48</v>
      </c>
      <c r="AH71" s="1" t="s">
        <v>48</v>
      </c>
      <c r="AI71" s="1" t="s">
        <v>48</v>
      </c>
      <c r="AJ71" s="1" t="s">
        <v>58</v>
      </c>
      <c r="AK71" s="1" t="s">
        <v>48</v>
      </c>
      <c r="AL71" s="1" t="s">
        <v>48</v>
      </c>
      <c r="AM71" s="1" t="s">
        <v>48</v>
      </c>
      <c r="AN71" s="2"/>
      <c r="AO71" s="1" t="s">
        <v>48</v>
      </c>
      <c r="AP71" s="1" t="s">
        <v>48</v>
      </c>
      <c r="AQ71" s="1" t="s">
        <v>48</v>
      </c>
      <c r="AR71" s="1" t="s">
        <v>48</v>
      </c>
    </row>
    <row r="72" spans="1:44" hidden="1" x14ac:dyDescent="0.25">
      <c r="A72">
        <v>10132</v>
      </c>
      <c r="B72" s="1" t="s">
        <v>279</v>
      </c>
      <c r="C72" s="1" t="s">
        <v>280</v>
      </c>
      <c r="D72" s="1" t="s">
        <v>46</v>
      </c>
      <c r="E72" s="1" t="s">
        <v>279</v>
      </c>
      <c r="F72" s="1" t="s">
        <v>281</v>
      </c>
      <c r="G72">
        <v>15742959495</v>
      </c>
      <c r="H72" s="1" t="s">
        <v>508</v>
      </c>
      <c r="I72" s="1" t="s">
        <v>283</v>
      </c>
      <c r="J72" s="1" t="s">
        <v>48</v>
      </c>
      <c r="K72" s="1" t="s">
        <v>48</v>
      </c>
      <c r="L72" s="2">
        <v>45593.436805555553</v>
      </c>
      <c r="M72" s="1" t="s">
        <v>507</v>
      </c>
      <c r="N72" s="1" t="s">
        <v>48</v>
      </c>
      <c r="O72" s="1" t="s">
        <v>202</v>
      </c>
      <c r="P72" s="1" t="s">
        <v>48</v>
      </c>
      <c r="Q72" s="2"/>
      <c r="R72" s="2"/>
      <c r="S72" s="2"/>
      <c r="U72" s="1" t="s">
        <v>48</v>
      </c>
      <c r="V72" s="1" t="s">
        <v>48</v>
      </c>
      <c r="W72" s="1" t="s">
        <v>48</v>
      </c>
      <c r="X72" s="2"/>
      <c r="Y72" s="1" t="s">
        <v>58</v>
      </c>
      <c r="Z72" s="1" t="s">
        <v>58</v>
      </c>
      <c r="AA72" s="1" t="s">
        <v>48</v>
      </c>
      <c r="AB72" s="1" t="s">
        <v>48</v>
      </c>
      <c r="AC72" s="1" t="s">
        <v>58</v>
      </c>
      <c r="AF72" s="1" t="s">
        <v>48</v>
      </c>
      <c r="AH72" s="1" t="s">
        <v>48</v>
      </c>
      <c r="AI72" s="1" t="s">
        <v>48</v>
      </c>
      <c r="AJ72" s="1" t="s">
        <v>58</v>
      </c>
      <c r="AK72" s="1" t="s">
        <v>48</v>
      </c>
      <c r="AL72" s="1" t="s">
        <v>48</v>
      </c>
      <c r="AM72" s="1" t="s">
        <v>48</v>
      </c>
      <c r="AN72" s="2"/>
      <c r="AO72" s="1" t="s">
        <v>48</v>
      </c>
      <c r="AP72" s="1" t="s">
        <v>48</v>
      </c>
      <c r="AQ72" s="1" t="s">
        <v>48</v>
      </c>
      <c r="AR72" s="1" t="s">
        <v>48</v>
      </c>
    </row>
    <row r="73" spans="1:44" x14ac:dyDescent="0.25">
      <c r="A73">
        <v>10133</v>
      </c>
      <c r="B73" s="1" t="s">
        <v>333</v>
      </c>
      <c r="C73" s="1" t="s">
        <v>334</v>
      </c>
      <c r="D73" s="1" t="s">
        <v>46</v>
      </c>
      <c r="E73" s="1" t="s">
        <v>48</v>
      </c>
      <c r="F73" s="1" t="s">
        <v>335</v>
      </c>
      <c r="G73">
        <v>16168347337</v>
      </c>
      <c r="H73" s="1" t="s">
        <v>336</v>
      </c>
      <c r="I73" s="1" t="s">
        <v>50</v>
      </c>
      <c r="J73" s="1" t="s">
        <v>48</v>
      </c>
      <c r="K73" s="1" t="s">
        <v>337</v>
      </c>
      <c r="L73" s="2">
        <v>45593.563194444447</v>
      </c>
      <c r="M73" s="1" t="s">
        <v>338</v>
      </c>
      <c r="N73" s="1" t="s">
        <v>141</v>
      </c>
      <c r="O73" s="1" t="s">
        <v>90</v>
      </c>
      <c r="P73" s="1" t="s">
        <v>95</v>
      </c>
      <c r="Q73" s="2">
        <v>45594</v>
      </c>
      <c r="R73" s="2"/>
      <c r="S73" s="2"/>
      <c r="T73">
        <v>400</v>
      </c>
      <c r="U73" s="1" t="s">
        <v>339</v>
      </c>
      <c r="V73" s="1" t="s">
        <v>48</v>
      </c>
      <c r="W73" s="1" t="s">
        <v>48</v>
      </c>
      <c r="X73" s="2"/>
      <c r="Y73" s="1" t="s">
        <v>58</v>
      </c>
      <c r="Z73" s="1" t="s">
        <v>58</v>
      </c>
      <c r="AA73" s="1" t="s">
        <v>48</v>
      </c>
      <c r="AB73" s="1" t="s">
        <v>112</v>
      </c>
      <c r="AC73" s="1" t="s">
        <v>340</v>
      </c>
      <c r="AF73" s="1" t="s">
        <v>48</v>
      </c>
      <c r="AH73" s="1" t="s">
        <v>48</v>
      </c>
      <c r="AI73" s="1" t="s">
        <v>48</v>
      </c>
      <c r="AJ73" s="1" t="s">
        <v>58</v>
      </c>
      <c r="AK73" s="1" t="s">
        <v>48</v>
      </c>
      <c r="AL73" s="1" t="s">
        <v>70</v>
      </c>
      <c r="AM73" s="1" t="s">
        <v>48</v>
      </c>
      <c r="AN73" s="2"/>
      <c r="AO73" s="1" t="s">
        <v>48</v>
      </c>
      <c r="AP73" s="1" t="s">
        <v>48</v>
      </c>
      <c r="AQ73" s="1" t="s">
        <v>48</v>
      </c>
      <c r="AR73" s="1" t="s">
        <v>48</v>
      </c>
    </row>
    <row r="74" spans="1:44" hidden="1" x14ac:dyDescent="0.25">
      <c r="A74">
        <v>10134</v>
      </c>
      <c r="B74" s="1" t="s">
        <v>254</v>
      </c>
      <c r="C74" s="1" t="s">
        <v>255</v>
      </c>
      <c r="D74" s="1" t="s">
        <v>46</v>
      </c>
      <c r="E74" s="1" t="s">
        <v>48</v>
      </c>
      <c r="F74" s="1" t="s">
        <v>256</v>
      </c>
      <c r="G74">
        <v>19999999999</v>
      </c>
      <c r="H74" s="1" t="s">
        <v>257</v>
      </c>
      <c r="I74" s="1" t="s">
        <v>50</v>
      </c>
      <c r="J74" s="1" t="s">
        <v>48</v>
      </c>
      <c r="K74" s="1" t="s">
        <v>258</v>
      </c>
      <c r="L74" s="2">
        <v>45595.497916666667</v>
      </c>
      <c r="M74" s="1" t="s">
        <v>224</v>
      </c>
      <c r="N74" s="1" t="s">
        <v>141</v>
      </c>
      <c r="O74" s="1" t="s">
        <v>90</v>
      </c>
      <c r="P74" s="1" t="s">
        <v>48</v>
      </c>
      <c r="Q74" s="2">
        <v>45600</v>
      </c>
      <c r="R74" s="2"/>
      <c r="S74" s="2"/>
      <c r="U74" s="1" t="s">
        <v>259</v>
      </c>
      <c r="V74" s="1" t="s">
        <v>48</v>
      </c>
      <c r="W74" s="1" t="s">
        <v>48</v>
      </c>
      <c r="X74" s="2"/>
      <c r="Y74" s="1" t="s">
        <v>58</v>
      </c>
      <c r="Z74" s="1" t="s">
        <v>58</v>
      </c>
      <c r="AA74" s="1" t="s">
        <v>48</v>
      </c>
      <c r="AB74" s="1" t="s">
        <v>48</v>
      </c>
      <c r="AC74" s="1" t="s">
        <v>58</v>
      </c>
      <c r="AF74" s="1" t="s">
        <v>48</v>
      </c>
      <c r="AH74" s="1" t="s">
        <v>48</v>
      </c>
      <c r="AI74" s="1" t="s">
        <v>260</v>
      </c>
      <c r="AJ74" s="1" t="s">
        <v>58</v>
      </c>
      <c r="AK74" s="1" t="s">
        <v>48</v>
      </c>
      <c r="AL74" s="1" t="s">
        <v>70</v>
      </c>
      <c r="AM74" s="1" t="s">
        <v>48</v>
      </c>
      <c r="AN74" s="2"/>
      <c r="AO74" s="1" t="s">
        <v>48</v>
      </c>
      <c r="AP74" s="1" t="s">
        <v>48</v>
      </c>
      <c r="AQ74" s="1" t="s">
        <v>48</v>
      </c>
      <c r="AR74" s="1" t="s">
        <v>48</v>
      </c>
    </row>
    <row r="75" spans="1:44" hidden="1" x14ac:dyDescent="0.25">
      <c r="A75">
        <v>10135</v>
      </c>
      <c r="B75" s="1" t="s">
        <v>254</v>
      </c>
      <c r="C75" s="1" t="s">
        <v>255</v>
      </c>
      <c r="D75" s="1" t="s">
        <v>46</v>
      </c>
      <c r="E75" s="1" t="s">
        <v>48</v>
      </c>
      <c r="F75" s="1" t="s">
        <v>256</v>
      </c>
      <c r="G75">
        <v>19999999999</v>
      </c>
      <c r="H75" s="1" t="s">
        <v>257</v>
      </c>
      <c r="I75" s="1" t="s">
        <v>50</v>
      </c>
      <c r="J75" s="1" t="s">
        <v>48</v>
      </c>
      <c r="K75" s="1" t="s">
        <v>258</v>
      </c>
      <c r="L75" s="2">
        <v>45595.498611111114</v>
      </c>
      <c r="M75" s="1" t="s">
        <v>224</v>
      </c>
      <c r="N75" s="1" t="s">
        <v>141</v>
      </c>
      <c r="O75" s="1" t="s">
        <v>90</v>
      </c>
      <c r="P75" s="1" t="s">
        <v>48</v>
      </c>
      <c r="Q75" s="2">
        <v>45600</v>
      </c>
      <c r="R75" s="2"/>
      <c r="S75" s="2"/>
      <c r="U75" s="1" t="s">
        <v>259</v>
      </c>
      <c r="V75" s="1" t="s">
        <v>48</v>
      </c>
      <c r="W75" s="1" t="s">
        <v>48</v>
      </c>
      <c r="X75" s="2"/>
      <c r="Y75" s="1" t="s">
        <v>58</v>
      </c>
      <c r="Z75" s="1" t="s">
        <v>58</v>
      </c>
      <c r="AA75" s="1" t="s">
        <v>48</v>
      </c>
      <c r="AB75" s="1" t="s">
        <v>48</v>
      </c>
      <c r="AC75" s="1" t="s">
        <v>58</v>
      </c>
      <c r="AF75" s="1" t="s">
        <v>48</v>
      </c>
      <c r="AH75" s="1" t="s">
        <v>48</v>
      </c>
      <c r="AI75" s="1" t="s">
        <v>261</v>
      </c>
      <c r="AJ75" s="1" t="s">
        <v>58</v>
      </c>
      <c r="AK75" s="1" t="s">
        <v>48</v>
      </c>
      <c r="AL75" s="1" t="s">
        <v>70</v>
      </c>
      <c r="AM75" s="1" t="s">
        <v>48</v>
      </c>
      <c r="AN75" s="2"/>
      <c r="AO75" s="1" t="s">
        <v>48</v>
      </c>
      <c r="AP75" s="1" t="s">
        <v>48</v>
      </c>
      <c r="AQ75" s="1" t="s">
        <v>48</v>
      </c>
      <c r="AR75" s="1" t="s">
        <v>48</v>
      </c>
    </row>
    <row r="76" spans="1:44" hidden="1" x14ac:dyDescent="0.25">
      <c r="A76">
        <v>10136</v>
      </c>
      <c r="B76" s="1" t="s">
        <v>254</v>
      </c>
      <c r="C76" s="1" t="s">
        <v>255</v>
      </c>
      <c r="D76" s="1" t="s">
        <v>46</v>
      </c>
      <c r="E76" s="1" t="s">
        <v>48</v>
      </c>
      <c r="F76" s="1" t="s">
        <v>256</v>
      </c>
      <c r="G76">
        <v>19999999999</v>
      </c>
      <c r="H76" s="1" t="s">
        <v>262</v>
      </c>
      <c r="I76" s="1" t="s">
        <v>50</v>
      </c>
      <c r="J76" s="1" t="s">
        <v>48</v>
      </c>
      <c r="K76" s="1" t="s">
        <v>263</v>
      </c>
      <c r="L76" s="2">
        <v>45595.500694444447</v>
      </c>
      <c r="M76" s="1" t="s">
        <v>224</v>
      </c>
      <c r="N76" s="1" t="s">
        <v>141</v>
      </c>
      <c r="O76" s="1" t="s">
        <v>90</v>
      </c>
      <c r="P76" s="1" t="s">
        <v>48</v>
      </c>
      <c r="Q76" s="2">
        <v>45600</v>
      </c>
      <c r="R76" s="2"/>
      <c r="S76" s="2"/>
      <c r="U76" s="1" t="s">
        <v>264</v>
      </c>
      <c r="V76" s="1" t="s">
        <v>48</v>
      </c>
      <c r="W76" s="1" t="s">
        <v>48</v>
      </c>
      <c r="X76" s="2"/>
      <c r="Y76" s="1" t="s">
        <v>58</v>
      </c>
      <c r="Z76" s="1" t="s">
        <v>58</v>
      </c>
      <c r="AA76" s="1" t="s">
        <v>48</v>
      </c>
      <c r="AB76" s="1" t="s">
        <v>48</v>
      </c>
      <c r="AC76" s="1" t="s">
        <v>58</v>
      </c>
      <c r="AF76" s="1" t="s">
        <v>48</v>
      </c>
      <c r="AH76" s="1" t="s">
        <v>48</v>
      </c>
      <c r="AI76" s="1" t="s">
        <v>265</v>
      </c>
      <c r="AJ76" s="1" t="s">
        <v>58</v>
      </c>
      <c r="AK76" s="1" t="s">
        <v>48</v>
      </c>
      <c r="AL76" s="1" t="s">
        <v>70</v>
      </c>
      <c r="AM76" s="1" t="s">
        <v>48</v>
      </c>
      <c r="AN76" s="2"/>
      <c r="AO76" s="1" t="s">
        <v>48</v>
      </c>
      <c r="AP76" s="1" t="s">
        <v>48</v>
      </c>
      <c r="AQ76" s="1" t="s">
        <v>48</v>
      </c>
      <c r="AR76" s="1" t="s">
        <v>48</v>
      </c>
    </row>
    <row r="77" spans="1:44" hidden="1" x14ac:dyDescent="0.25">
      <c r="A77">
        <v>10137</v>
      </c>
      <c r="B77" s="1" t="s">
        <v>254</v>
      </c>
      <c r="C77" s="1" t="s">
        <v>255</v>
      </c>
      <c r="D77" s="1" t="s">
        <v>46</v>
      </c>
      <c r="E77" s="1" t="s">
        <v>48</v>
      </c>
      <c r="F77" s="1" t="s">
        <v>256</v>
      </c>
      <c r="G77">
        <v>19999999999</v>
      </c>
      <c r="H77" s="1" t="s">
        <v>266</v>
      </c>
      <c r="I77" s="1" t="s">
        <v>50</v>
      </c>
      <c r="J77" s="1" t="s">
        <v>48</v>
      </c>
      <c r="K77" s="1" t="s">
        <v>263</v>
      </c>
      <c r="L77" s="2">
        <v>45595.502083333333</v>
      </c>
      <c r="M77" s="1" t="s">
        <v>224</v>
      </c>
      <c r="N77" s="1" t="s">
        <v>48</v>
      </c>
      <c r="O77" s="1" t="s">
        <v>90</v>
      </c>
      <c r="P77" s="1" t="s">
        <v>95</v>
      </c>
      <c r="Q77" s="2">
        <v>45600</v>
      </c>
      <c r="R77" s="2"/>
      <c r="S77" s="2"/>
      <c r="U77" s="1" t="s">
        <v>267</v>
      </c>
      <c r="V77" s="1" t="s">
        <v>48</v>
      </c>
      <c r="W77" s="1" t="s">
        <v>48</v>
      </c>
      <c r="X77" s="2"/>
      <c r="Y77" s="1" t="s">
        <v>58</v>
      </c>
      <c r="Z77" s="1" t="s">
        <v>58</v>
      </c>
      <c r="AA77" s="1" t="s">
        <v>48</v>
      </c>
      <c r="AB77" s="1" t="s">
        <v>134</v>
      </c>
      <c r="AC77" s="1" t="s">
        <v>58</v>
      </c>
      <c r="AE77">
        <v>1</v>
      </c>
      <c r="AF77" s="1" t="s">
        <v>268</v>
      </c>
      <c r="AG77">
        <v>45</v>
      </c>
      <c r="AH77" s="1" t="s">
        <v>48</v>
      </c>
      <c r="AI77" s="1" t="s">
        <v>269</v>
      </c>
      <c r="AJ77" s="1" t="s">
        <v>58</v>
      </c>
      <c r="AK77" s="1" t="s">
        <v>48</v>
      </c>
      <c r="AL77" s="1" t="s">
        <v>70</v>
      </c>
      <c r="AM77" s="1" t="s">
        <v>48</v>
      </c>
      <c r="AN77" s="2"/>
      <c r="AO77" s="1" t="s">
        <v>48</v>
      </c>
      <c r="AP77" s="1" t="s">
        <v>48</v>
      </c>
      <c r="AQ77" s="1" t="s">
        <v>48</v>
      </c>
      <c r="AR77" s="1" t="s">
        <v>48</v>
      </c>
    </row>
    <row r="78" spans="1:44" x14ac:dyDescent="0.25">
      <c r="A78">
        <v>10139</v>
      </c>
      <c r="B78" s="1" t="s">
        <v>175</v>
      </c>
      <c r="C78" s="1" t="s">
        <v>176</v>
      </c>
      <c r="D78" s="1" t="s">
        <v>46</v>
      </c>
      <c r="E78" s="1" t="s">
        <v>177</v>
      </c>
      <c r="F78" s="1" t="s">
        <v>178</v>
      </c>
      <c r="G78">
        <v>13173394070</v>
      </c>
      <c r="H78" s="1" t="s">
        <v>183</v>
      </c>
      <c r="I78" s="1" t="s">
        <v>109</v>
      </c>
      <c r="J78" s="1" t="s">
        <v>48</v>
      </c>
      <c r="K78" s="1" t="s">
        <v>181</v>
      </c>
      <c r="L78" s="2">
        <v>45595.55</v>
      </c>
      <c r="M78" s="1" t="s">
        <v>77</v>
      </c>
      <c r="N78" s="1" t="s">
        <v>141</v>
      </c>
      <c r="O78" s="1" t="s">
        <v>90</v>
      </c>
      <c r="P78" s="1" t="s">
        <v>48</v>
      </c>
      <c r="Q78" s="2">
        <v>45597</v>
      </c>
      <c r="R78" s="2">
        <v>45664</v>
      </c>
      <c r="S78" s="2">
        <v>45665</v>
      </c>
      <c r="U78" s="1" t="s">
        <v>48</v>
      </c>
      <c r="V78" s="1" t="s">
        <v>48</v>
      </c>
      <c r="W78" s="1" t="s">
        <v>48</v>
      </c>
      <c r="X78" s="2"/>
      <c r="Y78" s="1" t="s">
        <v>58</v>
      </c>
      <c r="Z78" s="1" t="s">
        <v>58</v>
      </c>
      <c r="AA78" s="1" t="s">
        <v>48</v>
      </c>
      <c r="AB78" s="1" t="s">
        <v>48</v>
      </c>
      <c r="AC78" s="1" t="s">
        <v>58</v>
      </c>
      <c r="AF78" s="1" t="s">
        <v>48</v>
      </c>
      <c r="AH78" s="1" t="s">
        <v>48</v>
      </c>
      <c r="AI78" s="1" t="s">
        <v>48</v>
      </c>
      <c r="AJ78" s="1" t="s">
        <v>58</v>
      </c>
      <c r="AK78" s="1" t="s">
        <v>48</v>
      </c>
      <c r="AL78" s="1" t="s">
        <v>81</v>
      </c>
      <c r="AM78" s="1" t="s">
        <v>48</v>
      </c>
      <c r="AN78" s="2"/>
      <c r="AO78" s="1" t="s">
        <v>48</v>
      </c>
      <c r="AP78" s="1" t="s">
        <v>48</v>
      </c>
      <c r="AQ78" s="1" t="s">
        <v>48</v>
      </c>
      <c r="AR78" s="1" t="s">
        <v>48</v>
      </c>
    </row>
    <row r="79" spans="1:44" x14ac:dyDescent="0.25">
      <c r="A79">
        <v>10140</v>
      </c>
      <c r="B79" s="1" t="s">
        <v>175</v>
      </c>
      <c r="C79" s="1" t="s">
        <v>176</v>
      </c>
      <c r="D79" s="1" t="s">
        <v>46</v>
      </c>
      <c r="E79" s="1" t="s">
        <v>177</v>
      </c>
      <c r="F79" s="1" t="s">
        <v>178</v>
      </c>
      <c r="G79">
        <v>13173394070</v>
      </c>
      <c r="H79" s="1" t="s">
        <v>179</v>
      </c>
      <c r="I79" s="1" t="s">
        <v>109</v>
      </c>
      <c r="J79" s="1" t="s">
        <v>48</v>
      </c>
      <c r="K79" s="1" t="s">
        <v>181</v>
      </c>
      <c r="L79" s="2">
        <v>45595.552777777775</v>
      </c>
      <c r="M79" s="1" t="s">
        <v>77</v>
      </c>
      <c r="N79" s="1" t="s">
        <v>141</v>
      </c>
      <c r="O79" s="1" t="s">
        <v>90</v>
      </c>
      <c r="P79" s="1" t="s">
        <v>95</v>
      </c>
      <c r="Q79" s="2">
        <v>45597</v>
      </c>
      <c r="R79" s="2">
        <v>45638</v>
      </c>
      <c r="S79" s="2">
        <v>45665</v>
      </c>
      <c r="U79" s="1" t="s">
        <v>182</v>
      </c>
      <c r="V79" s="1" t="s">
        <v>48</v>
      </c>
      <c r="W79" s="1" t="s">
        <v>48</v>
      </c>
      <c r="X79" s="2"/>
      <c r="Y79" s="1" t="s">
        <v>58</v>
      </c>
      <c r="Z79" s="1" t="s">
        <v>58</v>
      </c>
      <c r="AA79" s="1" t="s">
        <v>48</v>
      </c>
      <c r="AB79" s="1" t="s">
        <v>48</v>
      </c>
      <c r="AC79" s="1" t="s">
        <v>58</v>
      </c>
      <c r="AF79" s="1" t="s">
        <v>48</v>
      </c>
      <c r="AH79" s="1" t="s">
        <v>48</v>
      </c>
      <c r="AI79" s="1" t="s">
        <v>48</v>
      </c>
      <c r="AJ79" s="1" t="s">
        <v>58</v>
      </c>
      <c r="AK79" s="1" t="s">
        <v>48</v>
      </c>
      <c r="AL79" s="1" t="s">
        <v>81</v>
      </c>
      <c r="AM79" s="1" t="s">
        <v>48</v>
      </c>
      <c r="AN79" s="2"/>
      <c r="AO79" s="1" t="s">
        <v>48</v>
      </c>
      <c r="AP79" s="1" t="s">
        <v>48</v>
      </c>
      <c r="AQ79" s="1" t="s">
        <v>48</v>
      </c>
      <c r="AR79" s="1" t="s">
        <v>48</v>
      </c>
    </row>
    <row r="80" spans="1:44" x14ac:dyDescent="0.25">
      <c r="A80">
        <v>10141</v>
      </c>
      <c r="B80" s="1" t="s">
        <v>175</v>
      </c>
      <c r="C80" s="1" t="s">
        <v>176</v>
      </c>
      <c r="D80" s="1" t="s">
        <v>46</v>
      </c>
      <c r="E80" s="1" t="s">
        <v>177</v>
      </c>
      <c r="F80" s="1" t="s">
        <v>178</v>
      </c>
      <c r="G80">
        <v>13173394070</v>
      </c>
      <c r="H80" s="1" t="s">
        <v>179</v>
      </c>
      <c r="I80" s="1" t="s">
        <v>109</v>
      </c>
      <c r="J80" s="1" t="s">
        <v>48</v>
      </c>
      <c r="K80" s="1" t="s">
        <v>179</v>
      </c>
      <c r="L80" s="2">
        <v>45595.563888888886</v>
      </c>
      <c r="M80" s="1" t="s">
        <v>77</v>
      </c>
      <c r="N80" s="1" t="s">
        <v>141</v>
      </c>
      <c r="O80" s="1" t="s">
        <v>90</v>
      </c>
      <c r="P80" s="1" t="s">
        <v>48</v>
      </c>
      <c r="Q80" s="2">
        <v>45597</v>
      </c>
      <c r="R80" s="2">
        <v>45664</v>
      </c>
      <c r="S80" s="2">
        <v>45665</v>
      </c>
      <c r="U80" s="1" t="s">
        <v>180</v>
      </c>
      <c r="V80" s="1" t="s">
        <v>48</v>
      </c>
      <c r="W80" s="1" t="s">
        <v>48</v>
      </c>
      <c r="X80" s="2"/>
      <c r="Y80" s="1" t="s">
        <v>58</v>
      </c>
      <c r="Z80" s="1" t="s">
        <v>58</v>
      </c>
      <c r="AA80" s="1" t="s">
        <v>48</v>
      </c>
      <c r="AB80" s="1" t="s">
        <v>48</v>
      </c>
      <c r="AC80" s="1" t="s">
        <v>58</v>
      </c>
      <c r="AF80" s="1" t="s">
        <v>48</v>
      </c>
      <c r="AH80" s="1" t="s">
        <v>48</v>
      </c>
      <c r="AI80" s="1" t="s">
        <v>48</v>
      </c>
      <c r="AJ80" s="1" t="s">
        <v>58</v>
      </c>
      <c r="AK80" s="1" t="s">
        <v>48</v>
      </c>
      <c r="AL80" s="1" t="s">
        <v>81</v>
      </c>
      <c r="AM80" s="1" t="s">
        <v>48</v>
      </c>
      <c r="AN80" s="2"/>
      <c r="AO80" s="1" t="s">
        <v>48</v>
      </c>
      <c r="AP80" s="1" t="s">
        <v>48</v>
      </c>
      <c r="AQ80" s="1" t="s">
        <v>48</v>
      </c>
      <c r="AR80" s="1" t="s">
        <v>48</v>
      </c>
    </row>
    <row r="81" spans="1:44" hidden="1" x14ac:dyDescent="0.25">
      <c r="A81">
        <v>10142</v>
      </c>
      <c r="B81" s="1" t="s">
        <v>480</v>
      </c>
      <c r="C81" s="1" t="s">
        <v>481</v>
      </c>
      <c r="D81" s="1" t="s">
        <v>46</v>
      </c>
      <c r="E81" s="1" t="s">
        <v>482</v>
      </c>
      <c r="F81" s="1" t="s">
        <v>483</v>
      </c>
      <c r="G81">
        <v>15742501088</v>
      </c>
      <c r="H81" s="1" t="s">
        <v>484</v>
      </c>
      <c r="I81" s="1" t="s">
        <v>109</v>
      </c>
      <c r="J81" s="1" t="s">
        <v>48</v>
      </c>
      <c r="K81" s="1" t="s">
        <v>48</v>
      </c>
      <c r="L81" s="2">
        <v>45595.585416666669</v>
      </c>
      <c r="M81" s="1" t="s">
        <v>224</v>
      </c>
      <c r="N81" s="1" t="s">
        <v>48</v>
      </c>
      <c r="O81" s="1" t="s">
        <v>202</v>
      </c>
      <c r="P81" s="1" t="s">
        <v>48</v>
      </c>
      <c r="Q81" s="2">
        <v>45600</v>
      </c>
      <c r="R81" s="2"/>
      <c r="S81" s="2"/>
      <c r="U81" s="1" t="s">
        <v>48</v>
      </c>
      <c r="V81" s="1" t="s">
        <v>48</v>
      </c>
      <c r="W81" s="1" t="s">
        <v>48</v>
      </c>
      <c r="X81" s="2"/>
      <c r="Y81" s="1" t="s">
        <v>58</v>
      </c>
      <c r="Z81" s="1" t="s">
        <v>58</v>
      </c>
      <c r="AA81" s="1" t="s">
        <v>48</v>
      </c>
      <c r="AB81" s="1" t="s">
        <v>48</v>
      </c>
      <c r="AC81" s="1" t="s">
        <v>58</v>
      </c>
      <c r="AF81" s="1" t="s">
        <v>48</v>
      </c>
      <c r="AH81" s="1" t="s">
        <v>48</v>
      </c>
      <c r="AI81" s="1" t="s">
        <v>48</v>
      </c>
      <c r="AJ81" s="1" t="s">
        <v>58</v>
      </c>
      <c r="AK81" s="1" t="s">
        <v>48</v>
      </c>
      <c r="AL81" s="1" t="s">
        <v>48</v>
      </c>
      <c r="AM81" s="1" t="s">
        <v>48</v>
      </c>
      <c r="AN81" s="2"/>
      <c r="AO81" s="1" t="s">
        <v>48</v>
      </c>
      <c r="AP81" s="1" t="s">
        <v>48</v>
      </c>
      <c r="AQ81" s="1" t="s">
        <v>48</v>
      </c>
      <c r="AR81" s="1" t="s">
        <v>48</v>
      </c>
    </row>
    <row r="82" spans="1:44" x14ac:dyDescent="0.25">
      <c r="A82">
        <v>10143</v>
      </c>
      <c r="B82" s="1" t="s">
        <v>388</v>
      </c>
      <c r="C82" s="1" t="s">
        <v>389</v>
      </c>
      <c r="D82" s="1" t="s">
        <v>46</v>
      </c>
      <c r="E82" s="1" t="s">
        <v>48</v>
      </c>
      <c r="F82" s="1" t="s">
        <v>390</v>
      </c>
      <c r="G82">
        <v>18143809780</v>
      </c>
      <c r="H82" s="1" t="s">
        <v>391</v>
      </c>
      <c r="I82" s="1" t="s">
        <v>50</v>
      </c>
      <c r="J82" s="1" t="s">
        <v>48</v>
      </c>
      <c r="K82" s="1" t="s">
        <v>391</v>
      </c>
      <c r="L82" s="2">
        <v>45595.662499999999</v>
      </c>
      <c r="M82" s="1" t="s">
        <v>392</v>
      </c>
      <c r="N82" s="1" t="s">
        <v>393</v>
      </c>
      <c r="O82" s="1" t="s">
        <v>90</v>
      </c>
      <c r="P82" s="1" t="s">
        <v>95</v>
      </c>
      <c r="Q82" s="2">
        <v>45596</v>
      </c>
      <c r="R82" s="2"/>
      <c r="S82" s="2"/>
      <c r="T82">
        <v>800</v>
      </c>
      <c r="U82" s="1" t="s">
        <v>394</v>
      </c>
      <c r="V82" s="1" t="s">
        <v>48</v>
      </c>
      <c r="W82" s="1" t="s">
        <v>48</v>
      </c>
      <c r="X82" s="2"/>
      <c r="Y82" s="1" t="s">
        <v>58</v>
      </c>
      <c r="Z82" s="1" t="s">
        <v>58</v>
      </c>
      <c r="AA82" s="1" t="s">
        <v>48</v>
      </c>
      <c r="AB82" s="1" t="s">
        <v>112</v>
      </c>
      <c r="AC82" s="1" t="s">
        <v>340</v>
      </c>
      <c r="AF82" s="1" t="s">
        <v>48</v>
      </c>
      <c r="AH82" s="1" t="s">
        <v>48</v>
      </c>
      <c r="AI82" s="1" t="s">
        <v>48</v>
      </c>
      <c r="AJ82" s="1" t="s">
        <v>58</v>
      </c>
      <c r="AK82" s="1" t="s">
        <v>48</v>
      </c>
      <c r="AL82" s="1" t="s">
        <v>48</v>
      </c>
      <c r="AM82" s="1" t="s">
        <v>48</v>
      </c>
      <c r="AN82" s="2"/>
      <c r="AO82" s="1" t="s">
        <v>48</v>
      </c>
      <c r="AP82" s="1" t="s">
        <v>48</v>
      </c>
      <c r="AQ82" s="1" t="s">
        <v>48</v>
      </c>
      <c r="AR82" s="1" t="s">
        <v>48</v>
      </c>
    </row>
    <row r="83" spans="1:44" x14ac:dyDescent="0.25">
      <c r="A83">
        <v>10144</v>
      </c>
      <c r="B83" s="1" t="s">
        <v>188</v>
      </c>
      <c r="C83" s="1" t="s">
        <v>189</v>
      </c>
      <c r="D83" s="1" t="s">
        <v>46</v>
      </c>
      <c r="E83" s="1" t="s">
        <v>190</v>
      </c>
      <c r="F83" s="1" t="s">
        <v>191</v>
      </c>
      <c r="G83">
        <v>16056920202</v>
      </c>
      <c r="H83" s="1" t="s">
        <v>192</v>
      </c>
      <c r="I83" s="1" t="s">
        <v>109</v>
      </c>
      <c r="J83" s="1" t="s">
        <v>48</v>
      </c>
      <c r="K83" s="1" t="s">
        <v>193</v>
      </c>
      <c r="L83" s="2">
        <v>45596.537499999999</v>
      </c>
      <c r="M83" s="1" t="s">
        <v>77</v>
      </c>
      <c r="N83" s="1" t="s">
        <v>195</v>
      </c>
      <c r="O83" s="1" t="s">
        <v>90</v>
      </c>
      <c r="P83" s="1" t="s">
        <v>48</v>
      </c>
      <c r="Q83" s="2">
        <v>45602</v>
      </c>
      <c r="R83" s="2">
        <v>45645</v>
      </c>
      <c r="S83" s="2">
        <v>45645</v>
      </c>
      <c r="U83" s="1" t="s">
        <v>48</v>
      </c>
      <c r="V83" s="1" t="s">
        <v>48</v>
      </c>
      <c r="W83" s="1" t="s">
        <v>48</v>
      </c>
      <c r="X83" s="2"/>
      <c r="Y83" s="1" t="s">
        <v>58</v>
      </c>
      <c r="Z83" s="1" t="s">
        <v>58</v>
      </c>
      <c r="AA83" s="1" t="s">
        <v>48</v>
      </c>
      <c r="AB83" s="1" t="s">
        <v>48</v>
      </c>
      <c r="AC83" s="1" t="s">
        <v>58</v>
      </c>
      <c r="AF83" s="1" t="s">
        <v>48</v>
      </c>
      <c r="AH83" s="1" t="s">
        <v>48</v>
      </c>
      <c r="AI83" s="1" t="s">
        <v>48</v>
      </c>
      <c r="AJ83" s="1" t="s">
        <v>58</v>
      </c>
      <c r="AK83" s="1" t="s">
        <v>48</v>
      </c>
      <c r="AL83" s="1" t="s">
        <v>160</v>
      </c>
      <c r="AM83" s="1" t="s">
        <v>48</v>
      </c>
      <c r="AN83" s="2"/>
      <c r="AO83" s="1" t="s">
        <v>48</v>
      </c>
      <c r="AP83" s="1" t="s">
        <v>48</v>
      </c>
      <c r="AQ83" s="1" t="s">
        <v>48</v>
      </c>
      <c r="AR83" s="1" t="s">
        <v>48</v>
      </c>
    </row>
    <row r="84" spans="1:44" x14ac:dyDescent="0.25">
      <c r="A84">
        <v>10145</v>
      </c>
      <c r="B84" s="1" t="s">
        <v>188</v>
      </c>
      <c r="C84" s="1" t="s">
        <v>189</v>
      </c>
      <c r="D84" s="1" t="s">
        <v>46</v>
      </c>
      <c r="E84" s="1" t="s">
        <v>190</v>
      </c>
      <c r="F84" s="1" t="s">
        <v>191</v>
      </c>
      <c r="G84">
        <v>16056920202</v>
      </c>
      <c r="H84" s="1" t="s">
        <v>192</v>
      </c>
      <c r="I84" s="1" t="s">
        <v>109</v>
      </c>
      <c r="J84" s="1" t="s">
        <v>48</v>
      </c>
      <c r="K84" s="1" t="s">
        <v>193</v>
      </c>
      <c r="L84" s="2">
        <v>45596.539583333331</v>
      </c>
      <c r="M84" s="1" t="s">
        <v>194</v>
      </c>
      <c r="N84" s="1" t="s">
        <v>195</v>
      </c>
      <c r="O84" s="1" t="s">
        <v>90</v>
      </c>
      <c r="P84" s="1" t="s">
        <v>48</v>
      </c>
      <c r="Q84" s="2">
        <v>45602</v>
      </c>
      <c r="R84" s="2"/>
      <c r="S84" s="2"/>
      <c r="U84" s="1" t="s">
        <v>48</v>
      </c>
      <c r="V84" s="1" t="s">
        <v>48</v>
      </c>
      <c r="W84" s="1" t="s">
        <v>48</v>
      </c>
      <c r="X84" s="2"/>
      <c r="Y84" s="1" t="s">
        <v>58</v>
      </c>
      <c r="Z84" s="1" t="s">
        <v>58</v>
      </c>
      <c r="AA84" s="1" t="s">
        <v>48</v>
      </c>
      <c r="AB84" s="1" t="s">
        <v>48</v>
      </c>
      <c r="AC84" s="1" t="s">
        <v>58</v>
      </c>
      <c r="AF84" s="1" t="s">
        <v>48</v>
      </c>
      <c r="AH84" s="1" t="s">
        <v>48</v>
      </c>
      <c r="AI84" s="1" t="s">
        <v>48</v>
      </c>
      <c r="AJ84" s="1" t="s">
        <v>58</v>
      </c>
      <c r="AK84" s="1" t="s">
        <v>48</v>
      </c>
      <c r="AL84" s="1" t="s">
        <v>160</v>
      </c>
      <c r="AM84" s="1" t="s">
        <v>48</v>
      </c>
      <c r="AN84" s="2"/>
      <c r="AO84" s="1" t="s">
        <v>48</v>
      </c>
      <c r="AP84" s="1" t="s">
        <v>48</v>
      </c>
      <c r="AQ84" s="1" t="s">
        <v>48</v>
      </c>
      <c r="AR84" s="1" t="s">
        <v>48</v>
      </c>
    </row>
    <row r="85" spans="1:44" x14ac:dyDescent="0.25">
      <c r="A85">
        <v>10146</v>
      </c>
      <c r="B85" s="1" t="s">
        <v>188</v>
      </c>
      <c r="C85" s="1" t="s">
        <v>189</v>
      </c>
      <c r="D85" s="1" t="s">
        <v>46</v>
      </c>
      <c r="E85" s="1" t="s">
        <v>190</v>
      </c>
      <c r="F85" s="1" t="s">
        <v>191</v>
      </c>
      <c r="G85">
        <v>16056920202</v>
      </c>
      <c r="H85" s="1" t="s">
        <v>192</v>
      </c>
      <c r="I85" s="1" t="s">
        <v>109</v>
      </c>
      <c r="J85" s="1" t="s">
        <v>48</v>
      </c>
      <c r="K85" s="1" t="s">
        <v>193</v>
      </c>
      <c r="L85" s="2">
        <v>45596.544444444444</v>
      </c>
      <c r="M85" s="1" t="s">
        <v>194</v>
      </c>
      <c r="N85" s="1" t="s">
        <v>141</v>
      </c>
      <c r="O85" s="1" t="s">
        <v>90</v>
      </c>
      <c r="P85" s="1" t="s">
        <v>48</v>
      </c>
      <c r="Q85" s="2">
        <v>45602</v>
      </c>
      <c r="R85" s="2"/>
      <c r="S85" s="2"/>
      <c r="U85" s="1" t="s">
        <v>48</v>
      </c>
      <c r="V85" s="1" t="s">
        <v>48</v>
      </c>
      <c r="W85" s="1" t="s">
        <v>48</v>
      </c>
      <c r="X85" s="2"/>
      <c r="Y85" s="1" t="s">
        <v>58</v>
      </c>
      <c r="Z85" s="1" t="s">
        <v>58</v>
      </c>
      <c r="AA85" s="1" t="s">
        <v>48</v>
      </c>
      <c r="AB85" s="1" t="s">
        <v>48</v>
      </c>
      <c r="AC85" s="1" t="s">
        <v>58</v>
      </c>
      <c r="AF85" s="1" t="s">
        <v>48</v>
      </c>
      <c r="AH85" s="1" t="s">
        <v>48</v>
      </c>
      <c r="AI85" s="1" t="s">
        <v>48</v>
      </c>
      <c r="AJ85" s="1" t="s">
        <v>58</v>
      </c>
      <c r="AK85" s="1" t="s">
        <v>48</v>
      </c>
      <c r="AL85" s="1" t="s">
        <v>160</v>
      </c>
      <c r="AM85" s="1" t="s">
        <v>48</v>
      </c>
      <c r="AN85" s="2"/>
      <c r="AO85" s="1" t="s">
        <v>48</v>
      </c>
      <c r="AP85" s="1" t="s">
        <v>48</v>
      </c>
      <c r="AQ85" s="1" t="s">
        <v>48</v>
      </c>
      <c r="AR85" s="1" t="s">
        <v>48</v>
      </c>
    </row>
    <row r="86" spans="1:44" x14ac:dyDescent="0.25">
      <c r="A86">
        <v>10147</v>
      </c>
      <c r="B86" s="1" t="s">
        <v>188</v>
      </c>
      <c r="C86" s="1" t="s">
        <v>189</v>
      </c>
      <c r="D86" s="1" t="s">
        <v>46</v>
      </c>
      <c r="E86" s="1" t="s">
        <v>190</v>
      </c>
      <c r="F86" s="1" t="s">
        <v>191</v>
      </c>
      <c r="G86">
        <v>16056920202</v>
      </c>
      <c r="H86" s="1" t="s">
        <v>192</v>
      </c>
      <c r="I86" s="1" t="s">
        <v>109</v>
      </c>
      <c r="J86" s="1" t="s">
        <v>48</v>
      </c>
      <c r="K86" s="1" t="s">
        <v>193</v>
      </c>
      <c r="L86" s="2">
        <v>45596.54583333333</v>
      </c>
      <c r="M86" s="1" t="s">
        <v>77</v>
      </c>
      <c r="N86" s="1" t="s">
        <v>141</v>
      </c>
      <c r="O86" s="1" t="s">
        <v>90</v>
      </c>
      <c r="P86" s="1" t="s">
        <v>95</v>
      </c>
      <c r="Q86" s="2">
        <v>45602</v>
      </c>
      <c r="R86" s="2">
        <v>45645</v>
      </c>
      <c r="S86" s="2">
        <v>45645</v>
      </c>
      <c r="U86" s="1" t="s">
        <v>48</v>
      </c>
      <c r="V86" s="1" t="s">
        <v>48</v>
      </c>
      <c r="W86" s="1" t="s">
        <v>48</v>
      </c>
      <c r="X86" s="2"/>
      <c r="Y86" s="1" t="s">
        <v>58</v>
      </c>
      <c r="Z86" s="1" t="s">
        <v>58</v>
      </c>
      <c r="AA86" s="1" t="s">
        <v>48</v>
      </c>
      <c r="AB86" s="1" t="s">
        <v>48</v>
      </c>
      <c r="AC86" s="1" t="s">
        <v>58</v>
      </c>
      <c r="AF86" s="1" t="s">
        <v>48</v>
      </c>
      <c r="AH86" s="1" t="s">
        <v>48</v>
      </c>
      <c r="AI86" s="1" t="s">
        <v>48</v>
      </c>
      <c r="AJ86" s="1" t="s">
        <v>58</v>
      </c>
      <c r="AK86" s="1" t="s">
        <v>48</v>
      </c>
      <c r="AL86" s="1" t="s">
        <v>160</v>
      </c>
      <c r="AM86" s="1" t="s">
        <v>48</v>
      </c>
      <c r="AN86" s="2"/>
      <c r="AO86" s="1" t="s">
        <v>48</v>
      </c>
      <c r="AP86" s="1" t="s">
        <v>48</v>
      </c>
      <c r="AQ86" s="1" t="s">
        <v>48</v>
      </c>
      <c r="AR86" s="1" t="s">
        <v>48</v>
      </c>
    </row>
    <row r="87" spans="1:44" x14ac:dyDescent="0.25">
      <c r="A87">
        <v>10148</v>
      </c>
      <c r="B87" s="1" t="s">
        <v>188</v>
      </c>
      <c r="C87" s="1" t="s">
        <v>189</v>
      </c>
      <c r="D87" s="1" t="s">
        <v>46</v>
      </c>
      <c r="E87" s="1" t="s">
        <v>190</v>
      </c>
      <c r="F87" s="1" t="s">
        <v>191</v>
      </c>
      <c r="G87">
        <v>16056920202</v>
      </c>
      <c r="H87" s="1" t="s">
        <v>192</v>
      </c>
      <c r="I87" s="1" t="s">
        <v>109</v>
      </c>
      <c r="J87" s="1" t="s">
        <v>48</v>
      </c>
      <c r="K87" s="1" t="s">
        <v>193</v>
      </c>
      <c r="L87" s="2">
        <v>45596.552083333336</v>
      </c>
      <c r="M87" s="1" t="s">
        <v>194</v>
      </c>
      <c r="N87" s="1" t="s">
        <v>195</v>
      </c>
      <c r="O87" s="1" t="s">
        <v>90</v>
      </c>
      <c r="P87" s="1" t="s">
        <v>48</v>
      </c>
      <c r="Q87" s="2">
        <v>45602</v>
      </c>
      <c r="R87" s="2"/>
      <c r="S87" s="2"/>
      <c r="U87" s="1" t="s">
        <v>48</v>
      </c>
      <c r="V87" s="1" t="s">
        <v>48</v>
      </c>
      <c r="W87" s="1" t="s">
        <v>48</v>
      </c>
      <c r="X87" s="2"/>
      <c r="Y87" s="1" t="s">
        <v>58</v>
      </c>
      <c r="Z87" s="1" t="s">
        <v>58</v>
      </c>
      <c r="AA87" s="1" t="s">
        <v>48</v>
      </c>
      <c r="AB87" s="1" t="s">
        <v>48</v>
      </c>
      <c r="AC87" s="1" t="s">
        <v>58</v>
      </c>
      <c r="AF87" s="1" t="s">
        <v>48</v>
      </c>
      <c r="AH87" s="1" t="s">
        <v>48</v>
      </c>
      <c r="AI87" s="1" t="s">
        <v>48</v>
      </c>
      <c r="AJ87" s="1" t="s">
        <v>58</v>
      </c>
      <c r="AK87" s="1" t="s">
        <v>48</v>
      </c>
      <c r="AL87" s="1" t="s">
        <v>160</v>
      </c>
      <c r="AM87" s="1" t="s">
        <v>48</v>
      </c>
      <c r="AN87" s="2"/>
      <c r="AO87" s="1" t="s">
        <v>48</v>
      </c>
      <c r="AP87" s="1" t="s">
        <v>48</v>
      </c>
      <c r="AQ87" s="1" t="s">
        <v>48</v>
      </c>
      <c r="AR87" s="1" t="s">
        <v>48</v>
      </c>
    </row>
    <row r="88" spans="1:44" x14ac:dyDescent="0.25">
      <c r="A88">
        <v>10149</v>
      </c>
      <c r="B88" s="1" t="s">
        <v>230</v>
      </c>
      <c r="C88" s="1" t="s">
        <v>231</v>
      </c>
      <c r="D88" s="1" t="s">
        <v>46</v>
      </c>
      <c r="E88" s="1" t="s">
        <v>232</v>
      </c>
      <c r="F88" s="1" t="s">
        <v>233</v>
      </c>
      <c r="G88">
        <v>14237183405</v>
      </c>
      <c r="H88" s="1" t="s">
        <v>234</v>
      </c>
      <c r="I88" s="1" t="s">
        <v>50</v>
      </c>
      <c r="J88" s="1" t="s">
        <v>48</v>
      </c>
      <c r="K88" s="1" t="s">
        <v>235</v>
      </c>
      <c r="L88" s="2">
        <v>45596.561805555553</v>
      </c>
      <c r="M88" s="1" t="s">
        <v>236</v>
      </c>
      <c r="N88" s="1" t="s">
        <v>141</v>
      </c>
      <c r="O88" s="1" t="s">
        <v>90</v>
      </c>
      <c r="P88" s="1" t="s">
        <v>95</v>
      </c>
      <c r="Q88" s="2">
        <v>45602</v>
      </c>
      <c r="R88" s="2"/>
      <c r="S88" s="2"/>
      <c r="T88">
        <v>500</v>
      </c>
      <c r="U88" s="1" t="s">
        <v>237</v>
      </c>
      <c r="V88" s="1" t="s">
        <v>48</v>
      </c>
      <c r="W88" s="1" t="s">
        <v>48</v>
      </c>
      <c r="X88" s="2"/>
      <c r="Y88" s="1" t="s">
        <v>58</v>
      </c>
      <c r="Z88" s="1" t="s">
        <v>58</v>
      </c>
      <c r="AA88" s="1" t="s">
        <v>48</v>
      </c>
      <c r="AB88" s="1" t="s">
        <v>68</v>
      </c>
      <c r="AC88" s="1" t="s">
        <v>58</v>
      </c>
      <c r="AE88">
        <v>1</v>
      </c>
      <c r="AF88" s="1" t="s">
        <v>238</v>
      </c>
      <c r="AG88">
        <v>56</v>
      </c>
      <c r="AH88" s="1" t="s">
        <v>48</v>
      </c>
      <c r="AI88" s="1" t="s">
        <v>48</v>
      </c>
      <c r="AJ88" s="1" t="s">
        <v>58</v>
      </c>
      <c r="AK88" s="1" t="s">
        <v>48</v>
      </c>
      <c r="AL88" s="1" t="s">
        <v>70</v>
      </c>
      <c r="AM88" s="1" t="s">
        <v>48</v>
      </c>
      <c r="AN88" s="2"/>
      <c r="AO88" s="1" t="s">
        <v>48</v>
      </c>
      <c r="AP88" s="1" t="s">
        <v>48</v>
      </c>
      <c r="AQ88" s="1" t="s">
        <v>48</v>
      </c>
      <c r="AR88" s="1" t="s">
        <v>48</v>
      </c>
    </row>
    <row r="89" spans="1:44" x14ac:dyDescent="0.25">
      <c r="A89">
        <v>10150</v>
      </c>
      <c r="B89" s="1" t="s">
        <v>239</v>
      </c>
      <c r="C89" s="1" t="s">
        <v>240</v>
      </c>
      <c r="D89" s="1" t="s">
        <v>46</v>
      </c>
      <c r="E89" s="1" t="s">
        <v>241</v>
      </c>
      <c r="F89" s="1" t="s">
        <v>242</v>
      </c>
      <c r="G89">
        <v>16154808059</v>
      </c>
      <c r="H89" s="1" t="s">
        <v>243</v>
      </c>
      <c r="I89" s="1" t="s">
        <v>109</v>
      </c>
      <c r="J89" s="1" t="s">
        <v>48</v>
      </c>
      <c r="K89" s="1" t="s">
        <v>127</v>
      </c>
      <c r="L89" s="2">
        <v>45597.521527777775</v>
      </c>
      <c r="M89" s="1" t="s">
        <v>77</v>
      </c>
      <c r="N89" s="1" t="s">
        <v>195</v>
      </c>
      <c r="O89" s="1" t="s">
        <v>90</v>
      </c>
      <c r="P89" s="1" t="s">
        <v>48</v>
      </c>
      <c r="Q89" s="2">
        <v>45604</v>
      </c>
      <c r="R89" s="2"/>
      <c r="S89" s="2">
        <v>45649</v>
      </c>
      <c r="U89" s="1" t="s">
        <v>48</v>
      </c>
      <c r="V89" s="1" t="s">
        <v>48</v>
      </c>
      <c r="W89" s="1" t="s">
        <v>48</v>
      </c>
      <c r="X89" s="2"/>
      <c r="Y89" s="1" t="s">
        <v>58</v>
      </c>
      <c r="Z89" s="1" t="s">
        <v>58</v>
      </c>
      <c r="AA89" s="1" t="s">
        <v>48</v>
      </c>
      <c r="AB89" s="1" t="s">
        <v>48</v>
      </c>
      <c r="AC89" s="1" t="s">
        <v>58</v>
      </c>
      <c r="AF89" s="1" t="s">
        <v>48</v>
      </c>
      <c r="AH89" s="1" t="s">
        <v>48</v>
      </c>
      <c r="AI89" s="1" t="s">
        <v>48</v>
      </c>
      <c r="AJ89" s="1" t="s">
        <v>58</v>
      </c>
      <c r="AK89" s="1" t="s">
        <v>48</v>
      </c>
      <c r="AL89" s="1" t="s">
        <v>160</v>
      </c>
      <c r="AM89" s="1" t="s">
        <v>48</v>
      </c>
      <c r="AN89" s="2"/>
      <c r="AO89" s="1" t="s">
        <v>48</v>
      </c>
      <c r="AP89" s="1" t="s">
        <v>48</v>
      </c>
      <c r="AQ89" s="1" t="s">
        <v>48</v>
      </c>
      <c r="AR89" s="1" t="s">
        <v>48</v>
      </c>
    </row>
    <row r="90" spans="1:44" x14ac:dyDescent="0.25">
      <c r="A90">
        <v>10151</v>
      </c>
      <c r="B90" s="1" t="s">
        <v>239</v>
      </c>
      <c r="C90" s="1" t="s">
        <v>240</v>
      </c>
      <c r="D90" s="1" t="s">
        <v>46</v>
      </c>
      <c r="E90" s="1" t="s">
        <v>241</v>
      </c>
      <c r="F90" s="1" t="s">
        <v>242</v>
      </c>
      <c r="G90">
        <v>16154808059</v>
      </c>
      <c r="H90" s="1" t="s">
        <v>243</v>
      </c>
      <c r="I90" s="1" t="s">
        <v>109</v>
      </c>
      <c r="J90" s="1" t="s">
        <v>48</v>
      </c>
      <c r="K90" s="1" t="s">
        <v>127</v>
      </c>
      <c r="L90" s="2">
        <v>45597.522916666669</v>
      </c>
      <c r="M90" s="1" t="s">
        <v>77</v>
      </c>
      <c r="N90" s="1" t="s">
        <v>195</v>
      </c>
      <c r="O90" s="1" t="s">
        <v>90</v>
      </c>
      <c r="P90" s="1" t="s">
        <v>48</v>
      </c>
      <c r="Q90" s="2">
        <v>45607</v>
      </c>
      <c r="R90" s="2"/>
      <c r="S90" s="2">
        <v>45649</v>
      </c>
      <c r="U90" s="1" t="s">
        <v>48</v>
      </c>
      <c r="V90" s="1" t="s">
        <v>48</v>
      </c>
      <c r="W90" s="1" t="s">
        <v>48</v>
      </c>
      <c r="X90" s="2"/>
      <c r="Y90" s="1" t="s">
        <v>58</v>
      </c>
      <c r="Z90" s="1" t="s">
        <v>58</v>
      </c>
      <c r="AA90" s="1" t="s">
        <v>48</v>
      </c>
      <c r="AB90" s="1" t="s">
        <v>48</v>
      </c>
      <c r="AC90" s="1" t="s">
        <v>58</v>
      </c>
      <c r="AF90" s="1" t="s">
        <v>48</v>
      </c>
      <c r="AH90" s="1" t="s">
        <v>48</v>
      </c>
      <c r="AI90" s="1" t="s">
        <v>48</v>
      </c>
      <c r="AJ90" s="1" t="s">
        <v>58</v>
      </c>
      <c r="AK90" s="1" t="s">
        <v>48</v>
      </c>
      <c r="AL90" s="1" t="s">
        <v>160</v>
      </c>
      <c r="AM90" s="1" t="s">
        <v>48</v>
      </c>
      <c r="AN90" s="2"/>
      <c r="AO90" s="1" t="s">
        <v>48</v>
      </c>
      <c r="AP90" s="1" t="s">
        <v>48</v>
      </c>
      <c r="AQ90" s="1" t="s">
        <v>48</v>
      </c>
      <c r="AR90" s="1" t="s">
        <v>48</v>
      </c>
    </row>
    <row r="91" spans="1:44" x14ac:dyDescent="0.25">
      <c r="A91">
        <v>10152</v>
      </c>
      <c r="B91" s="1" t="s">
        <v>239</v>
      </c>
      <c r="C91" s="1" t="s">
        <v>240</v>
      </c>
      <c r="D91" s="1" t="s">
        <v>46</v>
      </c>
      <c r="E91" s="1" t="s">
        <v>241</v>
      </c>
      <c r="F91" s="1" t="s">
        <v>242</v>
      </c>
      <c r="G91">
        <v>16154808059</v>
      </c>
      <c r="H91" s="1" t="s">
        <v>243</v>
      </c>
      <c r="I91" s="1" t="s">
        <v>109</v>
      </c>
      <c r="J91" s="1" t="s">
        <v>48</v>
      </c>
      <c r="K91" s="1" t="s">
        <v>127</v>
      </c>
      <c r="L91" s="2">
        <v>45597.523611111108</v>
      </c>
      <c r="M91" s="1" t="s">
        <v>77</v>
      </c>
      <c r="N91" s="1" t="s">
        <v>195</v>
      </c>
      <c r="O91" s="1" t="s">
        <v>90</v>
      </c>
      <c r="P91" s="1" t="s">
        <v>48</v>
      </c>
      <c r="Q91" s="2">
        <v>45604</v>
      </c>
      <c r="R91" s="2"/>
      <c r="S91" s="2">
        <v>45649</v>
      </c>
      <c r="U91" s="1" t="s">
        <v>48</v>
      </c>
      <c r="V91" s="1" t="s">
        <v>48</v>
      </c>
      <c r="W91" s="1" t="s">
        <v>48</v>
      </c>
      <c r="X91" s="2"/>
      <c r="Y91" s="1" t="s">
        <v>58</v>
      </c>
      <c r="Z91" s="1" t="s">
        <v>58</v>
      </c>
      <c r="AA91" s="1" t="s">
        <v>48</v>
      </c>
      <c r="AB91" s="1" t="s">
        <v>48</v>
      </c>
      <c r="AC91" s="1" t="s">
        <v>58</v>
      </c>
      <c r="AF91" s="1" t="s">
        <v>48</v>
      </c>
      <c r="AH91" s="1" t="s">
        <v>48</v>
      </c>
      <c r="AI91" s="1" t="s">
        <v>48</v>
      </c>
      <c r="AJ91" s="1" t="s">
        <v>58</v>
      </c>
      <c r="AK91" s="1" t="s">
        <v>48</v>
      </c>
      <c r="AL91" s="1" t="s">
        <v>160</v>
      </c>
      <c r="AM91" s="1" t="s">
        <v>48</v>
      </c>
      <c r="AN91" s="2"/>
      <c r="AO91" s="1" t="s">
        <v>48</v>
      </c>
      <c r="AP91" s="1" t="s">
        <v>48</v>
      </c>
      <c r="AQ91" s="1" t="s">
        <v>48</v>
      </c>
      <c r="AR91" s="1" t="s">
        <v>48</v>
      </c>
    </row>
    <row r="92" spans="1:44" x14ac:dyDescent="0.25">
      <c r="A92">
        <v>10153</v>
      </c>
      <c r="B92" s="1" t="s">
        <v>239</v>
      </c>
      <c r="C92" s="1" t="s">
        <v>240</v>
      </c>
      <c r="D92" s="1" t="s">
        <v>46</v>
      </c>
      <c r="E92" s="1" t="s">
        <v>241</v>
      </c>
      <c r="F92" s="1" t="s">
        <v>242</v>
      </c>
      <c r="G92">
        <v>16154808059</v>
      </c>
      <c r="H92" s="1" t="s">
        <v>243</v>
      </c>
      <c r="I92" s="1" t="s">
        <v>109</v>
      </c>
      <c r="J92" s="1" t="s">
        <v>48</v>
      </c>
      <c r="K92" s="1" t="s">
        <v>127</v>
      </c>
      <c r="L92" s="2">
        <v>45597.524305555555</v>
      </c>
      <c r="M92" s="1" t="s">
        <v>194</v>
      </c>
      <c r="N92" s="1" t="s">
        <v>195</v>
      </c>
      <c r="O92" s="1" t="s">
        <v>90</v>
      </c>
      <c r="P92" s="1" t="s">
        <v>48</v>
      </c>
      <c r="Q92" s="2">
        <v>45607</v>
      </c>
      <c r="R92" s="2"/>
      <c r="S92" s="2"/>
      <c r="U92" s="1" t="s">
        <v>48</v>
      </c>
      <c r="V92" s="1" t="s">
        <v>48</v>
      </c>
      <c r="W92" s="1" t="s">
        <v>48</v>
      </c>
      <c r="X92" s="2"/>
      <c r="Y92" s="1" t="s">
        <v>58</v>
      </c>
      <c r="Z92" s="1" t="s">
        <v>58</v>
      </c>
      <c r="AA92" s="1" t="s">
        <v>48</v>
      </c>
      <c r="AB92" s="1" t="s">
        <v>48</v>
      </c>
      <c r="AC92" s="1" t="s">
        <v>58</v>
      </c>
      <c r="AF92" s="1" t="s">
        <v>48</v>
      </c>
      <c r="AH92" s="1" t="s">
        <v>48</v>
      </c>
      <c r="AI92" s="1" t="s">
        <v>48</v>
      </c>
      <c r="AJ92" s="1" t="s">
        <v>58</v>
      </c>
      <c r="AK92" s="1" t="s">
        <v>48</v>
      </c>
      <c r="AL92" s="1" t="s">
        <v>160</v>
      </c>
      <c r="AM92" s="1" t="s">
        <v>48</v>
      </c>
      <c r="AN92" s="2"/>
      <c r="AO92" s="1" t="s">
        <v>48</v>
      </c>
      <c r="AP92" s="1" t="s">
        <v>48</v>
      </c>
      <c r="AQ92" s="1" t="s">
        <v>48</v>
      </c>
      <c r="AR92" s="1" t="s">
        <v>48</v>
      </c>
    </row>
    <row r="93" spans="1:44" hidden="1" x14ac:dyDescent="0.25">
      <c r="A93">
        <v>10154</v>
      </c>
      <c r="B93" s="1" t="s">
        <v>104</v>
      </c>
      <c r="C93" s="1" t="s">
        <v>105</v>
      </c>
      <c r="D93" s="1" t="s">
        <v>46</v>
      </c>
      <c r="E93" s="1" t="s">
        <v>106</v>
      </c>
      <c r="F93" s="1" t="s">
        <v>107</v>
      </c>
      <c r="G93">
        <v>16168362212</v>
      </c>
      <c r="H93" s="1" t="s">
        <v>108</v>
      </c>
      <c r="I93" s="1" t="s">
        <v>50</v>
      </c>
      <c r="J93" s="1" t="s">
        <v>48</v>
      </c>
      <c r="K93" s="1" t="s">
        <v>110</v>
      </c>
      <c r="L93" s="2">
        <v>45601.512499999997</v>
      </c>
      <c r="M93" s="1" t="s">
        <v>224</v>
      </c>
      <c r="N93" s="1" t="s">
        <v>48</v>
      </c>
      <c r="O93" s="1" t="s">
        <v>90</v>
      </c>
      <c r="P93" s="1" t="s">
        <v>48</v>
      </c>
      <c r="Q93" s="2">
        <v>45603</v>
      </c>
      <c r="R93" s="2"/>
      <c r="S93" s="2"/>
      <c r="T93">
        <v>750</v>
      </c>
      <c r="U93" s="1" t="s">
        <v>48</v>
      </c>
      <c r="V93" s="1" t="s">
        <v>48</v>
      </c>
      <c r="W93" s="1" t="s">
        <v>48</v>
      </c>
      <c r="X93" s="2"/>
      <c r="Y93" s="1" t="s">
        <v>58</v>
      </c>
      <c r="Z93" s="1" t="s">
        <v>58</v>
      </c>
      <c r="AA93" s="1" t="s">
        <v>48</v>
      </c>
      <c r="AB93" s="1" t="s">
        <v>48</v>
      </c>
      <c r="AC93" s="1" t="s">
        <v>58</v>
      </c>
      <c r="AF93" s="1" t="s">
        <v>48</v>
      </c>
      <c r="AH93" s="1" t="s">
        <v>48</v>
      </c>
      <c r="AI93" s="1" t="s">
        <v>48</v>
      </c>
      <c r="AJ93" s="1" t="s">
        <v>58</v>
      </c>
      <c r="AK93" s="1" t="s">
        <v>48</v>
      </c>
      <c r="AL93" s="1" t="s">
        <v>114</v>
      </c>
      <c r="AM93" s="1" t="s">
        <v>48</v>
      </c>
      <c r="AN93" s="2"/>
      <c r="AO93" s="1" t="s">
        <v>48</v>
      </c>
      <c r="AP93" s="1" t="s">
        <v>48</v>
      </c>
      <c r="AQ93" s="1" t="s">
        <v>48</v>
      </c>
      <c r="AR93" s="1" t="s">
        <v>48</v>
      </c>
    </row>
    <row r="94" spans="1:44" hidden="1" x14ac:dyDescent="0.25">
      <c r="A94">
        <v>10155</v>
      </c>
      <c r="B94" s="1" t="s">
        <v>104</v>
      </c>
      <c r="C94" s="1" t="s">
        <v>105</v>
      </c>
      <c r="D94" s="1" t="s">
        <v>46</v>
      </c>
      <c r="E94" s="1" t="s">
        <v>106</v>
      </c>
      <c r="F94" s="1" t="s">
        <v>107</v>
      </c>
      <c r="G94">
        <v>16168362212</v>
      </c>
      <c r="H94" s="1" t="s">
        <v>108</v>
      </c>
      <c r="I94" s="1" t="s">
        <v>50</v>
      </c>
      <c r="J94" s="1" t="s">
        <v>48</v>
      </c>
      <c r="K94" s="1" t="s">
        <v>110</v>
      </c>
      <c r="L94" s="2">
        <v>45601.51458333333</v>
      </c>
      <c r="M94" s="1" t="s">
        <v>224</v>
      </c>
      <c r="N94" s="1" t="s">
        <v>48</v>
      </c>
      <c r="O94" s="1" t="s">
        <v>90</v>
      </c>
      <c r="P94" s="1" t="s">
        <v>48</v>
      </c>
      <c r="Q94" s="2">
        <v>45603</v>
      </c>
      <c r="R94" s="2"/>
      <c r="S94" s="2"/>
      <c r="T94">
        <v>750</v>
      </c>
      <c r="U94" s="1" t="s">
        <v>48</v>
      </c>
      <c r="V94" s="1" t="s">
        <v>48</v>
      </c>
      <c r="W94" s="1" t="s">
        <v>48</v>
      </c>
      <c r="X94" s="2"/>
      <c r="Y94" s="1" t="s">
        <v>58</v>
      </c>
      <c r="Z94" s="1" t="s">
        <v>58</v>
      </c>
      <c r="AA94" s="1" t="s">
        <v>48</v>
      </c>
      <c r="AB94" s="1" t="s">
        <v>48</v>
      </c>
      <c r="AC94" s="1" t="s">
        <v>58</v>
      </c>
      <c r="AF94" s="1" t="s">
        <v>48</v>
      </c>
      <c r="AH94" s="1" t="s">
        <v>48</v>
      </c>
      <c r="AI94" s="1" t="s">
        <v>48</v>
      </c>
      <c r="AJ94" s="1" t="s">
        <v>58</v>
      </c>
      <c r="AK94" s="1" t="s">
        <v>48</v>
      </c>
      <c r="AL94" s="1" t="s">
        <v>114</v>
      </c>
      <c r="AM94" s="1" t="s">
        <v>48</v>
      </c>
      <c r="AN94" s="2"/>
      <c r="AO94" s="1" t="s">
        <v>48</v>
      </c>
      <c r="AP94" s="1" t="s">
        <v>48</v>
      </c>
      <c r="AQ94" s="1" t="s">
        <v>48</v>
      </c>
      <c r="AR94" s="1" t="s">
        <v>48</v>
      </c>
    </row>
    <row r="95" spans="1:44" x14ac:dyDescent="0.25">
      <c r="A95">
        <v>10156</v>
      </c>
      <c r="B95" s="1" t="s">
        <v>184</v>
      </c>
      <c r="C95" s="1" t="s">
        <v>185</v>
      </c>
      <c r="D95" s="1" t="s">
        <v>46</v>
      </c>
      <c r="E95" s="1" t="s">
        <v>186</v>
      </c>
      <c r="F95" s="1" t="s">
        <v>187</v>
      </c>
      <c r="G95">
        <v>15042368283</v>
      </c>
      <c r="H95" s="1" t="s">
        <v>172</v>
      </c>
      <c r="I95" s="1" t="s">
        <v>109</v>
      </c>
      <c r="J95" s="1" t="s">
        <v>48</v>
      </c>
      <c r="K95" s="1" t="s">
        <v>173</v>
      </c>
      <c r="L95" s="2">
        <v>45601.515972222223</v>
      </c>
      <c r="M95" s="1" t="s">
        <v>244</v>
      </c>
      <c r="N95" s="1" t="s">
        <v>141</v>
      </c>
      <c r="O95" s="1" t="s">
        <v>90</v>
      </c>
      <c r="P95" s="1" t="s">
        <v>48</v>
      </c>
      <c r="Q95" s="2">
        <v>45609</v>
      </c>
      <c r="R95" s="2"/>
      <c r="S95" s="2"/>
      <c r="U95" s="1" t="s">
        <v>48</v>
      </c>
      <c r="V95" s="1" t="s">
        <v>48</v>
      </c>
      <c r="W95" s="1" t="s">
        <v>48</v>
      </c>
      <c r="X95" s="2"/>
      <c r="Y95" s="1" t="s">
        <v>58</v>
      </c>
      <c r="Z95" s="1" t="s">
        <v>58</v>
      </c>
      <c r="AA95" s="1" t="s">
        <v>48</v>
      </c>
      <c r="AB95" s="1" t="s">
        <v>48</v>
      </c>
      <c r="AC95" s="1" t="s">
        <v>58</v>
      </c>
      <c r="AF95" s="1" t="s">
        <v>48</v>
      </c>
      <c r="AH95" s="1" t="s">
        <v>48</v>
      </c>
      <c r="AI95" s="1" t="s">
        <v>48</v>
      </c>
      <c r="AJ95" s="1" t="s">
        <v>58</v>
      </c>
      <c r="AK95" s="1" t="s">
        <v>48</v>
      </c>
      <c r="AL95" s="1" t="s">
        <v>48</v>
      </c>
      <c r="AM95" s="1" t="s">
        <v>48</v>
      </c>
      <c r="AN95" s="2"/>
      <c r="AO95" s="1" t="s">
        <v>48</v>
      </c>
      <c r="AP95" s="1" t="s">
        <v>48</v>
      </c>
      <c r="AQ95" s="1" t="s">
        <v>48</v>
      </c>
      <c r="AR95" s="1" t="s">
        <v>48</v>
      </c>
    </row>
    <row r="96" spans="1:44" x14ac:dyDescent="0.25">
      <c r="A96">
        <v>10157</v>
      </c>
      <c r="B96" s="1" t="s">
        <v>184</v>
      </c>
      <c r="C96" s="1" t="s">
        <v>185</v>
      </c>
      <c r="D96" s="1" t="s">
        <v>46</v>
      </c>
      <c r="E96" s="1" t="s">
        <v>186</v>
      </c>
      <c r="F96" s="1" t="s">
        <v>187</v>
      </c>
      <c r="G96">
        <v>15042368283</v>
      </c>
      <c r="H96" s="1" t="s">
        <v>172</v>
      </c>
      <c r="I96" s="1" t="s">
        <v>109</v>
      </c>
      <c r="J96" s="1" t="s">
        <v>48</v>
      </c>
      <c r="K96" s="1" t="s">
        <v>173</v>
      </c>
      <c r="L96" s="2">
        <v>45601.519444444442</v>
      </c>
      <c r="M96" s="1" t="s">
        <v>77</v>
      </c>
      <c r="N96" s="1" t="s">
        <v>141</v>
      </c>
      <c r="O96" s="1" t="s">
        <v>90</v>
      </c>
      <c r="P96" s="1" t="s">
        <v>48</v>
      </c>
      <c r="Q96" s="2">
        <v>45610</v>
      </c>
      <c r="R96" s="2">
        <v>45663</v>
      </c>
      <c r="S96" s="2">
        <v>45664</v>
      </c>
      <c r="U96" s="1" t="s">
        <v>48</v>
      </c>
      <c r="V96" s="1" t="s">
        <v>48</v>
      </c>
      <c r="W96" s="1" t="s">
        <v>48</v>
      </c>
      <c r="X96" s="2"/>
      <c r="Y96" s="1" t="s">
        <v>58</v>
      </c>
      <c r="Z96" s="1" t="s">
        <v>58</v>
      </c>
      <c r="AA96" s="1" t="s">
        <v>48</v>
      </c>
      <c r="AB96" s="1" t="s">
        <v>48</v>
      </c>
      <c r="AC96" s="1" t="s">
        <v>58</v>
      </c>
      <c r="AF96" s="1" t="s">
        <v>48</v>
      </c>
      <c r="AH96" s="1" t="s">
        <v>48</v>
      </c>
      <c r="AI96" s="1" t="s">
        <v>48</v>
      </c>
      <c r="AJ96" s="1" t="s">
        <v>58</v>
      </c>
      <c r="AK96" s="1" t="s">
        <v>48</v>
      </c>
      <c r="AL96" s="1" t="s">
        <v>48</v>
      </c>
      <c r="AM96" s="1" t="s">
        <v>48</v>
      </c>
      <c r="AN96" s="2"/>
      <c r="AO96" s="1" t="s">
        <v>48</v>
      </c>
      <c r="AP96" s="1" t="s">
        <v>48</v>
      </c>
      <c r="AQ96" s="1" t="s">
        <v>48</v>
      </c>
      <c r="AR96" s="1" t="s">
        <v>48</v>
      </c>
    </row>
    <row r="97" spans="1:44" x14ac:dyDescent="0.25">
      <c r="A97">
        <v>10158</v>
      </c>
      <c r="B97" s="1" t="s">
        <v>184</v>
      </c>
      <c r="C97" s="1" t="s">
        <v>185</v>
      </c>
      <c r="D97" s="1" t="s">
        <v>46</v>
      </c>
      <c r="E97" s="1" t="s">
        <v>186</v>
      </c>
      <c r="F97" s="1" t="s">
        <v>187</v>
      </c>
      <c r="G97">
        <v>15042368283</v>
      </c>
      <c r="H97" s="1" t="s">
        <v>172</v>
      </c>
      <c r="I97" s="1" t="s">
        <v>109</v>
      </c>
      <c r="J97" s="1" t="s">
        <v>48</v>
      </c>
      <c r="K97" s="1" t="s">
        <v>172</v>
      </c>
      <c r="L97" s="2">
        <v>45601.53125</v>
      </c>
      <c r="M97" s="1" t="s">
        <v>77</v>
      </c>
      <c r="N97" s="1" t="s">
        <v>48</v>
      </c>
      <c r="O97" s="1" t="s">
        <v>90</v>
      </c>
      <c r="P97" s="1" t="s">
        <v>48</v>
      </c>
      <c r="Q97" s="2">
        <v>45610</v>
      </c>
      <c r="R97" s="2"/>
      <c r="S97" s="2"/>
      <c r="U97" s="1" t="s">
        <v>48</v>
      </c>
      <c r="V97" s="1" t="s">
        <v>48</v>
      </c>
      <c r="W97" s="1" t="s">
        <v>48</v>
      </c>
      <c r="X97" s="2"/>
      <c r="Y97" s="1" t="s">
        <v>58</v>
      </c>
      <c r="Z97" s="1" t="s">
        <v>58</v>
      </c>
      <c r="AA97" s="1" t="s">
        <v>48</v>
      </c>
      <c r="AB97" s="1" t="s">
        <v>48</v>
      </c>
      <c r="AC97" s="1" t="s">
        <v>58</v>
      </c>
      <c r="AF97" s="1" t="s">
        <v>48</v>
      </c>
      <c r="AH97" s="1" t="s">
        <v>48</v>
      </c>
      <c r="AI97" s="1" t="s">
        <v>48</v>
      </c>
      <c r="AJ97" s="1" t="s">
        <v>58</v>
      </c>
      <c r="AK97" s="1" t="s">
        <v>48</v>
      </c>
      <c r="AL97" s="1" t="s">
        <v>48</v>
      </c>
      <c r="AM97" s="1" t="s">
        <v>48</v>
      </c>
      <c r="AN97" s="2"/>
      <c r="AO97" s="1" t="s">
        <v>48</v>
      </c>
      <c r="AP97" s="1" t="s">
        <v>48</v>
      </c>
      <c r="AQ97" s="1" t="s">
        <v>48</v>
      </c>
      <c r="AR97" s="1" t="s">
        <v>48</v>
      </c>
    </row>
    <row r="98" spans="1:44" x14ac:dyDescent="0.25">
      <c r="A98">
        <v>10159</v>
      </c>
      <c r="B98" s="1" t="s">
        <v>184</v>
      </c>
      <c r="C98" s="1" t="s">
        <v>185</v>
      </c>
      <c r="D98" s="1" t="s">
        <v>46</v>
      </c>
      <c r="E98" s="1" t="s">
        <v>186</v>
      </c>
      <c r="F98" s="1" t="s">
        <v>187</v>
      </c>
      <c r="G98">
        <v>15042368283</v>
      </c>
      <c r="H98" s="1" t="s">
        <v>172</v>
      </c>
      <c r="I98" s="1" t="s">
        <v>109</v>
      </c>
      <c r="J98" s="1" t="s">
        <v>48</v>
      </c>
      <c r="K98" s="1" t="s">
        <v>172</v>
      </c>
      <c r="L98" s="2">
        <v>45601.532638888886</v>
      </c>
      <c r="M98" s="1" t="s">
        <v>77</v>
      </c>
      <c r="N98" s="1" t="s">
        <v>48</v>
      </c>
      <c r="O98" s="1" t="s">
        <v>90</v>
      </c>
      <c r="P98" s="1" t="s">
        <v>48</v>
      </c>
      <c r="Q98" s="2">
        <v>45609</v>
      </c>
      <c r="R98" s="2"/>
      <c r="S98" s="2"/>
      <c r="U98" s="1" t="s">
        <v>48</v>
      </c>
      <c r="V98" s="1" t="s">
        <v>48</v>
      </c>
      <c r="W98" s="1" t="s">
        <v>48</v>
      </c>
      <c r="X98" s="2"/>
      <c r="Y98" s="1" t="s">
        <v>58</v>
      </c>
      <c r="Z98" s="1" t="s">
        <v>58</v>
      </c>
      <c r="AA98" s="1" t="s">
        <v>48</v>
      </c>
      <c r="AB98" s="1" t="s">
        <v>48</v>
      </c>
      <c r="AC98" s="1" t="s">
        <v>58</v>
      </c>
      <c r="AF98" s="1" t="s">
        <v>48</v>
      </c>
      <c r="AH98" s="1" t="s">
        <v>48</v>
      </c>
      <c r="AI98" s="1" t="s">
        <v>48</v>
      </c>
      <c r="AJ98" s="1" t="s">
        <v>58</v>
      </c>
      <c r="AK98" s="1" t="s">
        <v>48</v>
      </c>
      <c r="AL98" s="1" t="s">
        <v>48</v>
      </c>
      <c r="AM98" s="1" t="s">
        <v>48</v>
      </c>
      <c r="AN98" s="2"/>
      <c r="AO98" s="1" t="s">
        <v>48</v>
      </c>
      <c r="AP98" s="1" t="s">
        <v>48</v>
      </c>
      <c r="AQ98" s="1" t="s">
        <v>48</v>
      </c>
      <c r="AR98" s="1" t="s">
        <v>48</v>
      </c>
    </row>
    <row r="99" spans="1:44" x14ac:dyDescent="0.25">
      <c r="A99">
        <v>10160</v>
      </c>
      <c r="B99" s="1" t="s">
        <v>466</v>
      </c>
      <c r="C99" s="1" t="s">
        <v>467</v>
      </c>
      <c r="D99" s="1" t="s">
        <v>46</v>
      </c>
      <c r="E99" s="1" t="s">
        <v>468</v>
      </c>
      <c r="F99" s="1" t="s">
        <v>469</v>
      </c>
      <c r="G99">
        <v>16044189463</v>
      </c>
      <c r="H99" s="1" t="s">
        <v>470</v>
      </c>
      <c r="I99" s="1" t="s">
        <v>222</v>
      </c>
      <c r="J99" s="1" t="s">
        <v>48</v>
      </c>
      <c r="K99" s="1" t="s">
        <v>470</v>
      </c>
      <c r="L99" s="2">
        <v>45601.601388888892</v>
      </c>
      <c r="M99" s="1" t="s">
        <v>89</v>
      </c>
      <c r="N99" s="1" t="s">
        <v>48</v>
      </c>
      <c r="O99" s="1" t="s">
        <v>90</v>
      </c>
      <c r="P99" s="1" t="s">
        <v>48</v>
      </c>
      <c r="Q99" s="2"/>
      <c r="R99" s="2"/>
      <c r="S99" s="2"/>
      <c r="U99" s="1" t="s">
        <v>48</v>
      </c>
      <c r="V99" s="1" t="s">
        <v>48</v>
      </c>
      <c r="W99" s="1" t="s">
        <v>48</v>
      </c>
      <c r="X99" s="2"/>
      <c r="Y99" s="1" t="s">
        <v>58</v>
      </c>
      <c r="Z99" s="1" t="s">
        <v>58</v>
      </c>
      <c r="AA99" s="1" t="s">
        <v>48</v>
      </c>
      <c r="AB99" s="1" t="s">
        <v>48</v>
      </c>
      <c r="AC99" s="1" t="s">
        <v>58</v>
      </c>
      <c r="AF99" s="1" t="s">
        <v>48</v>
      </c>
      <c r="AH99" s="1" t="s">
        <v>48</v>
      </c>
      <c r="AI99" s="1" t="s">
        <v>48</v>
      </c>
      <c r="AJ99" s="1" t="s">
        <v>58</v>
      </c>
      <c r="AK99" s="1" t="s">
        <v>48</v>
      </c>
      <c r="AL99" s="1" t="s">
        <v>48</v>
      </c>
      <c r="AM99" s="1" t="s">
        <v>48</v>
      </c>
      <c r="AN99" s="2"/>
      <c r="AO99" s="1" t="s">
        <v>48</v>
      </c>
      <c r="AP99" s="1" t="s">
        <v>48</v>
      </c>
      <c r="AQ99" s="1" t="s">
        <v>48</v>
      </c>
      <c r="AR99" s="1" t="s">
        <v>48</v>
      </c>
    </row>
    <row r="100" spans="1:44" x14ac:dyDescent="0.25">
      <c r="A100">
        <v>10161</v>
      </c>
      <c r="B100" s="1" t="s">
        <v>168</v>
      </c>
      <c r="C100" s="1" t="s">
        <v>169</v>
      </c>
      <c r="D100" s="1" t="s">
        <v>46</v>
      </c>
      <c r="E100" s="1" t="s">
        <v>170</v>
      </c>
      <c r="F100" s="1" t="s">
        <v>171</v>
      </c>
      <c r="G100">
        <v>15708172313</v>
      </c>
      <c r="H100" s="1" t="s">
        <v>172</v>
      </c>
      <c r="I100" s="1" t="s">
        <v>50</v>
      </c>
      <c r="J100" s="1" t="s">
        <v>48</v>
      </c>
      <c r="K100" s="1" t="s">
        <v>173</v>
      </c>
      <c r="L100" s="2">
        <v>45602.512499999997</v>
      </c>
      <c r="M100" s="1" t="s">
        <v>174</v>
      </c>
      <c r="N100" s="1" t="s">
        <v>141</v>
      </c>
      <c r="O100" s="1" t="s">
        <v>90</v>
      </c>
      <c r="P100" s="1" t="s">
        <v>48</v>
      </c>
      <c r="Q100" s="2">
        <v>45607</v>
      </c>
      <c r="R100" s="2"/>
      <c r="S100" s="2"/>
      <c r="T100">
        <v>300</v>
      </c>
      <c r="U100" s="1" t="s">
        <v>48</v>
      </c>
      <c r="V100" s="1" t="s">
        <v>48</v>
      </c>
      <c r="W100" s="1" t="s">
        <v>48</v>
      </c>
      <c r="X100" s="2"/>
      <c r="Y100" s="1" t="s">
        <v>58</v>
      </c>
      <c r="Z100" s="1" t="s">
        <v>58</v>
      </c>
      <c r="AA100" s="1" t="s">
        <v>48</v>
      </c>
      <c r="AB100" s="1" t="s">
        <v>48</v>
      </c>
      <c r="AC100" s="1" t="s">
        <v>58</v>
      </c>
      <c r="AF100" s="1" t="s">
        <v>48</v>
      </c>
      <c r="AH100" s="1" t="s">
        <v>48</v>
      </c>
      <c r="AI100" s="1" t="s">
        <v>48</v>
      </c>
      <c r="AJ100" s="1" t="s">
        <v>58</v>
      </c>
      <c r="AK100" s="1" t="s">
        <v>48</v>
      </c>
      <c r="AL100" s="1" t="s">
        <v>70</v>
      </c>
      <c r="AM100" s="1" t="s">
        <v>48</v>
      </c>
      <c r="AN100" s="2"/>
      <c r="AO100" s="1" t="s">
        <v>48</v>
      </c>
      <c r="AP100" s="1" t="s">
        <v>48</v>
      </c>
      <c r="AQ100" s="1" t="s">
        <v>48</v>
      </c>
      <c r="AR100" s="1" t="s">
        <v>48</v>
      </c>
    </row>
    <row r="101" spans="1:44" x14ac:dyDescent="0.25">
      <c r="A101">
        <v>10163</v>
      </c>
      <c r="B101" s="1" t="s">
        <v>530</v>
      </c>
      <c r="C101" s="1" t="s">
        <v>48</v>
      </c>
      <c r="D101" s="1" t="s">
        <v>46</v>
      </c>
      <c r="E101" s="1" t="s">
        <v>48</v>
      </c>
      <c r="F101" s="1" t="s">
        <v>531</v>
      </c>
      <c r="G101">
        <v>15746543558</v>
      </c>
      <c r="H101" s="1" t="s">
        <v>228</v>
      </c>
      <c r="I101" s="1" t="s">
        <v>50</v>
      </c>
      <c r="J101" s="1" t="s">
        <v>48</v>
      </c>
      <c r="K101" s="1" t="s">
        <v>228</v>
      </c>
      <c r="L101" s="2">
        <v>45607.707638888889</v>
      </c>
      <c r="M101" s="1" t="s">
        <v>77</v>
      </c>
      <c r="N101" s="1" t="s">
        <v>48</v>
      </c>
      <c r="O101" s="1" t="s">
        <v>202</v>
      </c>
      <c r="P101" s="1" t="s">
        <v>492</v>
      </c>
      <c r="Q101" s="2">
        <v>45614</v>
      </c>
      <c r="R101" s="2"/>
      <c r="S101" s="2"/>
      <c r="T101">
        <v>300</v>
      </c>
      <c r="U101" s="1" t="s">
        <v>532</v>
      </c>
      <c r="V101" s="1" t="s">
        <v>48</v>
      </c>
      <c r="W101" s="1" t="s">
        <v>48</v>
      </c>
      <c r="X101" s="2"/>
      <c r="Y101" s="1" t="s">
        <v>58</v>
      </c>
      <c r="Z101" s="1" t="s">
        <v>58</v>
      </c>
      <c r="AA101" s="1" t="s">
        <v>48</v>
      </c>
      <c r="AB101" s="1" t="s">
        <v>48</v>
      </c>
      <c r="AC101" s="1" t="s">
        <v>58</v>
      </c>
      <c r="AF101" s="1" t="s">
        <v>48</v>
      </c>
      <c r="AH101" s="1" t="s">
        <v>48</v>
      </c>
      <c r="AI101" s="1" t="s">
        <v>48</v>
      </c>
      <c r="AJ101" s="1" t="s">
        <v>58</v>
      </c>
      <c r="AK101" s="1" t="s">
        <v>48</v>
      </c>
      <c r="AL101" s="1" t="s">
        <v>48</v>
      </c>
      <c r="AM101" s="1" t="s">
        <v>48</v>
      </c>
      <c r="AN101" s="2"/>
      <c r="AO101" s="1" t="s">
        <v>48</v>
      </c>
      <c r="AP101" s="1" t="s">
        <v>48</v>
      </c>
      <c r="AQ101" s="1" t="s">
        <v>48</v>
      </c>
      <c r="AR101" s="1" t="s">
        <v>48</v>
      </c>
    </row>
    <row r="102" spans="1:44" x14ac:dyDescent="0.25">
      <c r="A102">
        <v>10164</v>
      </c>
      <c r="B102" s="1" t="s">
        <v>188</v>
      </c>
      <c r="C102" s="1" t="s">
        <v>189</v>
      </c>
      <c r="D102" s="1" t="s">
        <v>46</v>
      </c>
      <c r="E102" s="1" t="s">
        <v>190</v>
      </c>
      <c r="F102" s="1" t="s">
        <v>191</v>
      </c>
      <c r="G102">
        <v>16056920202</v>
      </c>
      <c r="H102" s="1" t="s">
        <v>192</v>
      </c>
      <c r="I102" s="1" t="s">
        <v>109</v>
      </c>
      <c r="J102" s="1" t="s">
        <v>48</v>
      </c>
      <c r="K102" s="1" t="s">
        <v>193</v>
      </c>
      <c r="L102" s="2">
        <v>45608.601388888892</v>
      </c>
      <c r="M102" s="1" t="s">
        <v>440</v>
      </c>
      <c r="N102" s="1" t="s">
        <v>141</v>
      </c>
      <c r="O102" s="1" t="s">
        <v>90</v>
      </c>
      <c r="P102" s="1" t="s">
        <v>48</v>
      </c>
      <c r="Q102" s="2">
        <v>45615</v>
      </c>
      <c r="R102" s="2"/>
      <c r="S102" s="2">
        <v>45616</v>
      </c>
      <c r="U102" s="1" t="s">
        <v>456</v>
      </c>
      <c r="V102" s="1" t="s">
        <v>48</v>
      </c>
      <c r="W102" s="1" t="s">
        <v>48</v>
      </c>
      <c r="X102" s="2"/>
      <c r="Y102" s="1" t="s">
        <v>58</v>
      </c>
      <c r="Z102" s="1" t="s">
        <v>58</v>
      </c>
      <c r="AA102" s="1" t="s">
        <v>48</v>
      </c>
      <c r="AB102" s="1" t="s">
        <v>134</v>
      </c>
      <c r="AC102" s="1" t="s">
        <v>58</v>
      </c>
      <c r="AE102">
        <v>1</v>
      </c>
      <c r="AF102" s="1" t="s">
        <v>457</v>
      </c>
      <c r="AG102">
        <v>35</v>
      </c>
      <c r="AH102" s="1" t="s">
        <v>48</v>
      </c>
      <c r="AI102" s="1" t="s">
        <v>48</v>
      </c>
      <c r="AJ102" s="1" t="s">
        <v>58</v>
      </c>
      <c r="AK102" s="1" t="s">
        <v>48</v>
      </c>
      <c r="AL102" s="1" t="s">
        <v>160</v>
      </c>
      <c r="AM102" s="1" t="s">
        <v>48</v>
      </c>
      <c r="AN102" s="2"/>
      <c r="AO102" s="1" t="s">
        <v>48</v>
      </c>
      <c r="AP102" s="1" t="s">
        <v>48</v>
      </c>
      <c r="AQ102" s="1" t="s">
        <v>48</v>
      </c>
      <c r="AR102" s="1" t="s">
        <v>48</v>
      </c>
    </row>
    <row r="103" spans="1:44" x14ac:dyDescent="0.25">
      <c r="A103">
        <v>10165</v>
      </c>
      <c r="B103" s="1" t="s">
        <v>188</v>
      </c>
      <c r="C103" s="1" t="s">
        <v>189</v>
      </c>
      <c r="D103" s="1" t="s">
        <v>46</v>
      </c>
      <c r="E103" s="1" t="s">
        <v>190</v>
      </c>
      <c r="F103" s="1" t="s">
        <v>191</v>
      </c>
      <c r="G103">
        <v>16056920202</v>
      </c>
      <c r="H103" s="1" t="s">
        <v>192</v>
      </c>
      <c r="I103" s="1" t="s">
        <v>109</v>
      </c>
      <c r="J103" s="1" t="s">
        <v>48</v>
      </c>
      <c r="K103" s="1" t="s">
        <v>193</v>
      </c>
      <c r="L103" s="2">
        <v>45608.602083333331</v>
      </c>
      <c r="M103" s="1" t="s">
        <v>253</v>
      </c>
      <c r="N103" s="1" t="s">
        <v>141</v>
      </c>
      <c r="O103" s="1" t="s">
        <v>90</v>
      </c>
      <c r="P103" s="1" t="s">
        <v>48</v>
      </c>
      <c r="Q103" s="2">
        <v>45615</v>
      </c>
      <c r="R103" s="2"/>
      <c r="S103" s="2"/>
      <c r="U103" s="1" t="s">
        <v>48</v>
      </c>
      <c r="V103" s="1" t="s">
        <v>48</v>
      </c>
      <c r="W103" s="1" t="s">
        <v>48</v>
      </c>
      <c r="X103" s="2"/>
      <c r="Y103" s="1" t="s">
        <v>58</v>
      </c>
      <c r="Z103" s="1" t="s">
        <v>58</v>
      </c>
      <c r="AA103" s="1" t="s">
        <v>48</v>
      </c>
      <c r="AB103" s="1" t="s">
        <v>48</v>
      </c>
      <c r="AC103" s="1" t="s">
        <v>58</v>
      </c>
      <c r="AF103" s="1" t="s">
        <v>48</v>
      </c>
      <c r="AH103" s="1" t="s">
        <v>48</v>
      </c>
      <c r="AI103" s="1" t="s">
        <v>48</v>
      </c>
      <c r="AJ103" s="1" t="s">
        <v>58</v>
      </c>
      <c r="AK103" s="1" t="s">
        <v>48</v>
      </c>
      <c r="AL103" s="1" t="s">
        <v>160</v>
      </c>
      <c r="AM103" s="1" t="s">
        <v>48</v>
      </c>
      <c r="AN103" s="2"/>
      <c r="AO103" s="1" t="s">
        <v>48</v>
      </c>
      <c r="AP103" s="1" t="s">
        <v>48</v>
      </c>
      <c r="AQ103" s="1" t="s">
        <v>48</v>
      </c>
      <c r="AR103" s="1" t="s">
        <v>48</v>
      </c>
    </row>
    <row r="104" spans="1:44" hidden="1" x14ac:dyDescent="0.25">
      <c r="A104">
        <v>10166</v>
      </c>
      <c r="B104" s="1" t="s">
        <v>286</v>
      </c>
      <c r="C104" s="1" t="s">
        <v>287</v>
      </c>
      <c r="D104" s="1" t="s">
        <v>46</v>
      </c>
      <c r="E104" s="1" t="s">
        <v>288</v>
      </c>
      <c r="F104" s="1" t="s">
        <v>289</v>
      </c>
      <c r="G104">
        <v>18159151185</v>
      </c>
      <c r="H104" s="1" t="s">
        <v>290</v>
      </c>
      <c r="I104" s="1" t="s">
        <v>50</v>
      </c>
      <c r="J104" s="1" t="s">
        <v>48</v>
      </c>
      <c r="K104" s="1" t="s">
        <v>290</v>
      </c>
      <c r="L104" s="2">
        <v>45610.611111111109</v>
      </c>
      <c r="M104" s="1" t="s">
        <v>224</v>
      </c>
      <c r="N104" s="1" t="s">
        <v>48</v>
      </c>
      <c r="O104" s="1" t="s">
        <v>90</v>
      </c>
      <c r="P104" s="1" t="s">
        <v>48</v>
      </c>
      <c r="Q104" s="2">
        <v>45615</v>
      </c>
      <c r="R104" s="2"/>
      <c r="S104" s="2"/>
      <c r="T104">
        <v>1000</v>
      </c>
      <c r="U104" s="1" t="s">
        <v>48</v>
      </c>
      <c r="V104" s="1" t="s">
        <v>48</v>
      </c>
      <c r="W104" s="1" t="s">
        <v>48</v>
      </c>
      <c r="X104" s="2"/>
      <c r="Y104" s="1" t="s">
        <v>58</v>
      </c>
      <c r="Z104" s="1" t="s">
        <v>58</v>
      </c>
      <c r="AA104" s="1" t="s">
        <v>48</v>
      </c>
      <c r="AB104" s="1" t="s">
        <v>48</v>
      </c>
      <c r="AC104" s="1" t="s">
        <v>58</v>
      </c>
      <c r="AF104" s="1" t="s">
        <v>48</v>
      </c>
      <c r="AH104" s="1" t="s">
        <v>48</v>
      </c>
      <c r="AI104" s="1" t="s">
        <v>48</v>
      </c>
      <c r="AJ104" s="1" t="s">
        <v>58</v>
      </c>
      <c r="AK104" s="1" t="s">
        <v>48</v>
      </c>
      <c r="AL104" s="1" t="s">
        <v>160</v>
      </c>
      <c r="AM104" s="1" t="s">
        <v>48</v>
      </c>
      <c r="AN104" s="2"/>
      <c r="AO104" s="1" t="s">
        <v>48</v>
      </c>
      <c r="AP104" s="1" t="s">
        <v>48</v>
      </c>
      <c r="AQ104" s="1" t="s">
        <v>48</v>
      </c>
      <c r="AR104" s="1" t="s">
        <v>48</v>
      </c>
    </row>
    <row r="105" spans="1:44" x14ac:dyDescent="0.25">
      <c r="A105">
        <v>10167</v>
      </c>
      <c r="B105" s="1" t="s">
        <v>471</v>
      </c>
      <c r="C105" s="1" t="s">
        <v>472</v>
      </c>
      <c r="D105" s="1" t="s">
        <v>46</v>
      </c>
      <c r="E105" s="1" t="s">
        <v>473</v>
      </c>
      <c r="F105" s="1" t="s">
        <v>474</v>
      </c>
      <c r="G105">
        <v>13366880858</v>
      </c>
      <c r="H105" s="1" t="s">
        <v>328</v>
      </c>
      <c r="I105" s="1" t="s">
        <v>50</v>
      </c>
      <c r="J105" s="1" t="s">
        <v>48</v>
      </c>
      <c r="K105" s="1" t="s">
        <v>328</v>
      </c>
      <c r="L105" s="2">
        <v>45610.615277777775</v>
      </c>
      <c r="M105" s="1" t="s">
        <v>77</v>
      </c>
      <c r="N105" s="1" t="s">
        <v>48</v>
      </c>
      <c r="O105" s="1" t="s">
        <v>90</v>
      </c>
      <c r="P105" s="1" t="s">
        <v>48</v>
      </c>
      <c r="Q105" s="2">
        <v>45615</v>
      </c>
      <c r="R105" s="2"/>
      <c r="S105" s="2"/>
      <c r="T105">
        <v>475</v>
      </c>
      <c r="U105" s="1" t="s">
        <v>48</v>
      </c>
      <c r="V105" s="1" t="s">
        <v>48</v>
      </c>
      <c r="W105" s="1" t="s">
        <v>48</v>
      </c>
      <c r="X105" s="2"/>
      <c r="Y105" s="1" t="s">
        <v>58</v>
      </c>
      <c r="Z105" s="1" t="s">
        <v>58</v>
      </c>
      <c r="AA105" s="1" t="s">
        <v>48</v>
      </c>
      <c r="AB105" s="1" t="s">
        <v>48</v>
      </c>
      <c r="AC105" s="1" t="s">
        <v>58</v>
      </c>
      <c r="AF105" s="1" t="s">
        <v>48</v>
      </c>
      <c r="AH105" s="1" t="s">
        <v>48</v>
      </c>
      <c r="AI105" s="1" t="s">
        <v>48</v>
      </c>
      <c r="AJ105" s="1" t="s">
        <v>58</v>
      </c>
      <c r="AK105" s="1" t="s">
        <v>48</v>
      </c>
      <c r="AL105" s="1" t="s">
        <v>160</v>
      </c>
      <c r="AM105" s="1" t="s">
        <v>48</v>
      </c>
      <c r="AN105" s="2"/>
      <c r="AO105" s="1" t="s">
        <v>48</v>
      </c>
      <c r="AP105" s="1" t="s">
        <v>48</v>
      </c>
      <c r="AQ105" s="1" t="s">
        <v>48</v>
      </c>
      <c r="AR105" s="1" t="s">
        <v>48</v>
      </c>
    </row>
    <row r="106" spans="1:44" x14ac:dyDescent="0.25">
      <c r="A106">
        <v>10168</v>
      </c>
      <c r="B106" s="1" t="s">
        <v>475</v>
      </c>
      <c r="C106" s="1" t="s">
        <v>476</v>
      </c>
      <c r="D106" s="1" t="s">
        <v>46</v>
      </c>
      <c r="E106" s="1" t="s">
        <v>477</v>
      </c>
      <c r="F106" s="1" t="s">
        <v>478</v>
      </c>
      <c r="G106">
        <v>12696879798</v>
      </c>
      <c r="H106" s="1" t="s">
        <v>479</v>
      </c>
      <c r="I106" s="1" t="s">
        <v>109</v>
      </c>
      <c r="J106" s="1" t="s">
        <v>48</v>
      </c>
      <c r="K106" s="1" t="s">
        <v>479</v>
      </c>
      <c r="L106" s="2">
        <v>45611.667361111111</v>
      </c>
      <c r="M106" s="1" t="s">
        <v>77</v>
      </c>
      <c r="N106" s="1" t="s">
        <v>48</v>
      </c>
      <c r="O106" s="1" t="s">
        <v>90</v>
      </c>
      <c r="P106" s="1" t="s">
        <v>48</v>
      </c>
      <c r="Q106" s="2">
        <v>45615</v>
      </c>
      <c r="R106" s="2"/>
      <c r="S106" s="2"/>
      <c r="U106" s="1" t="s">
        <v>48</v>
      </c>
      <c r="V106" s="1" t="s">
        <v>48</v>
      </c>
      <c r="W106" s="1" t="s">
        <v>48</v>
      </c>
      <c r="X106" s="2"/>
      <c r="Y106" s="1" t="s">
        <v>58</v>
      </c>
      <c r="Z106" s="1" t="s">
        <v>58</v>
      </c>
      <c r="AA106" s="1" t="s">
        <v>48</v>
      </c>
      <c r="AB106" s="1" t="s">
        <v>48</v>
      </c>
      <c r="AC106" s="1" t="s">
        <v>58</v>
      </c>
      <c r="AF106" s="1" t="s">
        <v>48</v>
      </c>
      <c r="AH106" s="1" t="s">
        <v>48</v>
      </c>
      <c r="AI106" s="1" t="s">
        <v>48</v>
      </c>
      <c r="AJ106" s="1" t="s">
        <v>58</v>
      </c>
      <c r="AK106" s="1" t="s">
        <v>48</v>
      </c>
      <c r="AL106" s="1" t="s">
        <v>48</v>
      </c>
      <c r="AM106" s="1" t="s">
        <v>48</v>
      </c>
      <c r="AN106" s="2"/>
      <c r="AO106" s="1" t="s">
        <v>48</v>
      </c>
      <c r="AP106" s="1" t="s">
        <v>48</v>
      </c>
      <c r="AQ106" s="1" t="s">
        <v>48</v>
      </c>
      <c r="AR106" s="1" t="s">
        <v>48</v>
      </c>
    </row>
    <row r="107" spans="1:44" x14ac:dyDescent="0.25">
      <c r="A107">
        <v>10170</v>
      </c>
      <c r="B107" s="1" t="s">
        <v>162</v>
      </c>
      <c r="C107" s="1" t="s">
        <v>163</v>
      </c>
      <c r="D107" s="1" t="s">
        <v>48</v>
      </c>
      <c r="E107" s="1" t="s">
        <v>164</v>
      </c>
      <c r="F107" s="1" t="s">
        <v>165</v>
      </c>
      <c r="G107">
        <v>19542752867</v>
      </c>
      <c r="H107" s="1" t="s">
        <v>166</v>
      </c>
      <c r="I107" s="1" t="s">
        <v>50</v>
      </c>
      <c r="J107" s="1" t="s">
        <v>48</v>
      </c>
      <c r="K107" s="1" t="s">
        <v>166</v>
      </c>
      <c r="L107" s="2">
        <v>45614.565972222219</v>
      </c>
      <c r="M107" s="1" t="s">
        <v>77</v>
      </c>
      <c r="N107" s="1" t="s">
        <v>48</v>
      </c>
      <c r="O107" s="1" t="s">
        <v>90</v>
      </c>
      <c r="P107" s="1" t="s">
        <v>48</v>
      </c>
      <c r="Q107" s="2">
        <v>45642</v>
      </c>
      <c r="R107" s="2"/>
      <c r="S107" s="2"/>
      <c r="T107">
        <v>400</v>
      </c>
      <c r="U107" s="1" t="s">
        <v>167</v>
      </c>
      <c r="V107" s="1" t="s">
        <v>48</v>
      </c>
      <c r="W107" s="1" t="s">
        <v>48</v>
      </c>
      <c r="X107" s="2"/>
      <c r="Y107" s="1" t="s">
        <v>58</v>
      </c>
      <c r="Z107" s="1" t="s">
        <v>58</v>
      </c>
      <c r="AA107" s="1" t="s">
        <v>48</v>
      </c>
      <c r="AB107" s="1" t="s">
        <v>68</v>
      </c>
      <c r="AC107" s="1" t="s">
        <v>58</v>
      </c>
      <c r="AF107" s="1" t="s">
        <v>48</v>
      </c>
      <c r="AH107" s="1" t="s">
        <v>48</v>
      </c>
      <c r="AI107" s="1" t="s">
        <v>48</v>
      </c>
      <c r="AJ107" s="1" t="s">
        <v>58</v>
      </c>
      <c r="AK107" s="1" t="s">
        <v>48</v>
      </c>
      <c r="AL107" s="1" t="s">
        <v>70</v>
      </c>
      <c r="AM107" s="1" t="s">
        <v>48</v>
      </c>
      <c r="AN107" s="2"/>
      <c r="AO107" s="1" t="s">
        <v>48</v>
      </c>
      <c r="AP107" s="1" t="s">
        <v>48</v>
      </c>
      <c r="AQ107" s="1" t="s">
        <v>48</v>
      </c>
      <c r="AR107" s="1" t="s">
        <v>48</v>
      </c>
    </row>
    <row r="108" spans="1:44" x14ac:dyDescent="0.25">
      <c r="A108">
        <v>10171</v>
      </c>
      <c r="B108" s="1" t="s">
        <v>104</v>
      </c>
      <c r="C108" s="1" t="s">
        <v>105</v>
      </c>
      <c r="D108" s="1" t="s">
        <v>46</v>
      </c>
      <c r="E108" s="1" t="s">
        <v>106</v>
      </c>
      <c r="F108" s="1" t="s">
        <v>107</v>
      </c>
      <c r="G108">
        <v>16168362212</v>
      </c>
      <c r="H108" s="1" t="s">
        <v>108</v>
      </c>
      <c r="I108" s="1" t="s">
        <v>109</v>
      </c>
      <c r="J108" s="1" t="s">
        <v>48</v>
      </c>
      <c r="K108" s="1" t="s">
        <v>110</v>
      </c>
      <c r="L108" s="2">
        <v>45614.666666666664</v>
      </c>
      <c r="M108" s="1" t="s">
        <v>77</v>
      </c>
      <c r="N108" s="1" t="s">
        <v>48</v>
      </c>
      <c r="O108" s="1" t="s">
        <v>54</v>
      </c>
      <c r="P108" s="1" t="s">
        <v>55</v>
      </c>
      <c r="Q108" s="2">
        <v>45665</v>
      </c>
      <c r="R108" s="2"/>
      <c r="S108" s="2"/>
      <c r="U108" s="1" t="s">
        <v>121</v>
      </c>
      <c r="V108" s="1" t="s">
        <v>48</v>
      </c>
      <c r="W108" s="1" t="s">
        <v>48</v>
      </c>
      <c r="X108" s="2"/>
      <c r="Y108" s="1" t="s">
        <v>58</v>
      </c>
      <c r="Z108" s="1" t="s">
        <v>58</v>
      </c>
      <c r="AA108" s="1" t="s">
        <v>48</v>
      </c>
      <c r="AB108" s="1" t="s">
        <v>112</v>
      </c>
      <c r="AC108" s="1" t="s">
        <v>58</v>
      </c>
      <c r="AF108" s="1" t="s">
        <v>48</v>
      </c>
      <c r="AH108" s="1" t="s">
        <v>48</v>
      </c>
      <c r="AI108" s="1" t="s">
        <v>122</v>
      </c>
      <c r="AJ108" s="1" t="s">
        <v>58</v>
      </c>
      <c r="AK108" s="1" t="s">
        <v>48</v>
      </c>
      <c r="AL108" s="1" t="s">
        <v>114</v>
      </c>
      <c r="AM108" s="1" t="s">
        <v>48</v>
      </c>
      <c r="AN108" s="2"/>
      <c r="AO108" s="1" t="s">
        <v>48</v>
      </c>
      <c r="AP108" s="1" t="s">
        <v>48</v>
      </c>
      <c r="AQ108" s="1" t="s">
        <v>48</v>
      </c>
      <c r="AR108" s="1" t="s">
        <v>48</v>
      </c>
    </row>
    <row r="109" spans="1:44" x14ac:dyDescent="0.25">
      <c r="A109">
        <v>10172</v>
      </c>
      <c r="B109" s="1" t="s">
        <v>104</v>
      </c>
      <c r="C109" s="1" t="s">
        <v>105</v>
      </c>
      <c r="D109" s="1" t="s">
        <v>46</v>
      </c>
      <c r="E109" s="1" t="s">
        <v>106</v>
      </c>
      <c r="F109" s="1" t="s">
        <v>107</v>
      </c>
      <c r="G109">
        <v>16168362212</v>
      </c>
      <c r="H109" s="1" t="s">
        <v>108</v>
      </c>
      <c r="I109" s="1" t="s">
        <v>109</v>
      </c>
      <c r="J109" s="1" t="s">
        <v>48</v>
      </c>
      <c r="K109" s="1" t="s">
        <v>110</v>
      </c>
      <c r="L109" s="2">
        <v>45614.668749999997</v>
      </c>
      <c r="M109" s="1" t="s">
        <v>77</v>
      </c>
      <c r="N109" s="1" t="s">
        <v>48</v>
      </c>
      <c r="O109" s="1" t="s">
        <v>90</v>
      </c>
      <c r="P109" s="1" t="s">
        <v>48</v>
      </c>
      <c r="Q109" s="2">
        <v>45665</v>
      </c>
      <c r="R109" s="2"/>
      <c r="S109" s="2"/>
      <c r="U109" s="1" t="s">
        <v>117</v>
      </c>
      <c r="V109" s="1" t="s">
        <v>48</v>
      </c>
      <c r="W109" s="1" t="s">
        <v>48</v>
      </c>
      <c r="X109" s="2"/>
      <c r="Y109" s="1" t="s">
        <v>58</v>
      </c>
      <c r="Z109" s="1" t="s">
        <v>58</v>
      </c>
      <c r="AA109" s="1" t="s">
        <v>48</v>
      </c>
      <c r="AB109" s="1" t="s">
        <v>112</v>
      </c>
      <c r="AC109" s="1" t="s">
        <v>58</v>
      </c>
      <c r="AF109" s="1" t="s">
        <v>48</v>
      </c>
      <c r="AH109" s="1" t="s">
        <v>48</v>
      </c>
      <c r="AI109" s="1" t="s">
        <v>118</v>
      </c>
      <c r="AJ109" s="1" t="s">
        <v>58</v>
      </c>
      <c r="AK109" s="1" t="s">
        <v>48</v>
      </c>
      <c r="AL109" s="1" t="s">
        <v>114</v>
      </c>
      <c r="AM109" s="1" t="s">
        <v>48</v>
      </c>
      <c r="AN109" s="2"/>
      <c r="AO109" s="1" t="s">
        <v>48</v>
      </c>
      <c r="AP109" s="1" t="s">
        <v>48</v>
      </c>
      <c r="AQ109" s="1" t="s">
        <v>48</v>
      </c>
      <c r="AR109" s="1" t="s">
        <v>48</v>
      </c>
    </row>
    <row r="110" spans="1:44" x14ac:dyDescent="0.25">
      <c r="A110">
        <v>10173</v>
      </c>
      <c r="B110" s="1" t="s">
        <v>104</v>
      </c>
      <c r="C110" s="1" t="s">
        <v>105</v>
      </c>
      <c r="D110" s="1" t="s">
        <v>46</v>
      </c>
      <c r="E110" s="1" t="s">
        <v>106</v>
      </c>
      <c r="F110" s="1" t="s">
        <v>107</v>
      </c>
      <c r="G110">
        <v>16168362212</v>
      </c>
      <c r="H110" s="1" t="s">
        <v>108</v>
      </c>
      <c r="I110" s="1" t="s">
        <v>109</v>
      </c>
      <c r="J110" s="1" t="s">
        <v>48</v>
      </c>
      <c r="K110" s="1" t="s">
        <v>110</v>
      </c>
      <c r="L110" s="2">
        <v>45614.669444444444</v>
      </c>
      <c r="M110" s="1" t="s">
        <v>77</v>
      </c>
      <c r="N110" s="1" t="s">
        <v>48</v>
      </c>
      <c r="O110" s="1" t="s">
        <v>90</v>
      </c>
      <c r="P110" s="1" t="s">
        <v>48</v>
      </c>
      <c r="Q110" s="2">
        <v>45665</v>
      </c>
      <c r="R110" s="2"/>
      <c r="S110" s="2"/>
      <c r="U110" s="1" t="s">
        <v>115</v>
      </c>
      <c r="V110" s="1" t="s">
        <v>48</v>
      </c>
      <c r="W110" s="1" t="s">
        <v>48</v>
      </c>
      <c r="X110" s="2"/>
      <c r="Y110" s="1" t="s">
        <v>58</v>
      </c>
      <c r="Z110" s="1" t="s">
        <v>58</v>
      </c>
      <c r="AA110" s="1" t="s">
        <v>48</v>
      </c>
      <c r="AB110" s="1" t="s">
        <v>112</v>
      </c>
      <c r="AC110" s="1" t="s">
        <v>58</v>
      </c>
      <c r="AF110" s="1" t="s">
        <v>48</v>
      </c>
      <c r="AH110" s="1" t="s">
        <v>48</v>
      </c>
      <c r="AI110" s="1" t="s">
        <v>116</v>
      </c>
      <c r="AJ110" s="1" t="s">
        <v>58</v>
      </c>
      <c r="AK110" s="1" t="s">
        <v>48</v>
      </c>
      <c r="AL110" s="1" t="s">
        <v>114</v>
      </c>
      <c r="AM110" s="1" t="s">
        <v>48</v>
      </c>
      <c r="AN110" s="2"/>
      <c r="AO110" s="1" t="s">
        <v>48</v>
      </c>
      <c r="AP110" s="1" t="s">
        <v>48</v>
      </c>
      <c r="AQ110" s="1" t="s">
        <v>48</v>
      </c>
      <c r="AR110" s="1" t="s">
        <v>48</v>
      </c>
    </row>
    <row r="111" spans="1:44" x14ac:dyDescent="0.25">
      <c r="A111">
        <v>10174</v>
      </c>
      <c r="B111" s="1" t="s">
        <v>104</v>
      </c>
      <c r="C111" s="1" t="s">
        <v>105</v>
      </c>
      <c r="D111" s="1" t="s">
        <v>46</v>
      </c>
      <c r="E111" s="1" t="s">
        <v>106</v>
      </c>
      <c r="F111" s="1" t="s">
        <v>107</v>
      </c>
      <c r="G111">
        <v>16168362212</v>
      </c>
      <c r="H111" s="1" t="s">
        <v>108</v>
      </c>
      <c r="I111" s="1" t="s">
        <v>109</v>
      </c>
      <c r="J111" s="1" t="s">
        <v>48</v>
      </c>
      <c r="K111" s="1" t="s">
        <v>110</v>
      </c>
      <c r="L111" s="2">
        <v>45614.67083333333</v>
      </c>
      <c r="M111" s="1" t="s">
        <v>77</v>
      </c>
      <c r="N111" s="1" t="s">
        <v>48</v>
      </c>
      <c r="O111" s="1" t="s">
        <v>90</v>
      </c>
      <c r="P111" s="1" t="s">
        <v>48</v>
      </c>
      <c r="Q111" s="2">
        <v>45665</v>
      </c>
      <c r="R111" s="2"/>
      <c r="S111" s="2"/>
      <c r="U111" s="1" t="s">
        <v>111</v>
      </c>
      <c r="V111" s="1" t="s">
        <v>48</v>
      </c>
      <c r="W111" s="1" t="s">
        <v>48</v>
      </c>
      <c r="X111" s="2"/>
      <c r="Y111" s="1" t="s">
        <v>58</v>
      </c>
      <c r="Z111" s="1" t="s">
        <v>58</v>
      </c>
      <c r="AA111" s="1" t="s">
        <v>48</v>
      </c>
      <c r="AB111" s="1" t="s">
        <v>112</v>
      </c>
      <c r="AC111" s="1" t="s">
        <v>58</v>
      </c>
      <c r="AF111" s="1" t="s">
        <v>48</v>
      </c>
      <c r="AH111" s="1" t="s">
        <v>48</v>
      </c>
      <c r="AI111" s="1" t="s">
        <v>113</v>
      </c>
      <c r="AJ111" s="1" t="s">
        <v>58</v>
      </c>
      <c r="AK111" s="1" t="s">
        <v>48</v>
      </c>
      <c r="AL111" s="1" t="s">
        <v>114</v>
      </c>
      <c r="AM111" s="1" t="s">
        <v>48</v>
      </c>
      <c r="AN111" s="2"/>
      <c r="AO111" s="1" t="s">
        <v>48</v>
      </c>
      <c r="AP111" s="1" t="s">
        <v>48</v>
      </c>
      <c r="AQ111" s="1" t="s">
        <v>48</v>
      </c>
      <c r="AR111" s="1" t="s">
        <v>48</v>
      </c>
    </row>
    <row r="112" spans="1:44" x14ac:dyDescent="0.25">
      <c r="A112">
        <v>10175</v>
      </c>
      <c r="B112" s="1" t="s">
        <v>104</v>
      </c>
      <c r="C112" s="1" t="s">
        <v>105</v>
      </c>
      <c r="D112" s="1" t="s">
        <v>46</v>
      </c>
      <c r="E112" s="1" t="s">
        <v>106</v>
      </c>
      <c r="F112" s="1" t="s">
        <v>107</v>
      </c>
      <c r="G112">
        <v>16168362212</v>
      </c>
      <c r="H112" s="1" t="s">
        <v>108</v>
      </c>
      <c r="I112" s="1" t="s">
        <v>109</v>
      </c>
      <c r="J112" s="1" t="s">
        <v>48</v>
      </c>
      <c r="K112" s="1" t="s">
        <v>110</v>
      </c>
      <c r="L112" s="2">
        <v>45614.67291666667</v>
      </c>
      <c r="M112" s="1" t="s">
        <v>77</v>
      </c>
      <c r="N112" s="1" t="s">
        <v>48</v>
      </c>
      <c r="O112" s="1" t="s">
        <v>90</v>
      </c>
      <c r="P112" s="1" t="s">
        <v>48</v>
      </c>
      <c r="Q112" s="2">
        <v>45665</v>
      </c>
      <c r="R112" s="2"/>
      <c r="S112" s="2"/>
      <c r="U112" s="1" t="s">
        <v>119</v>
      </c>
      <c r="V112" s="1" t="s">
        <v>48</v>
      </c>
      <c r="W112" s="1" t="s">
        <v>48</v>
      </c>
      <c r="X112" s="2"/>
      <c r="Y112" s="1" t="s">
        <v>58</v>
      </c>
      <c r="Z112" s="1" t="s">
        <v>58</v>
      </c>
      <c r="AA112" s="1" t="s">
        <v>48</v>
      </c>
      <c r="AB112" s="1" t="s">
        <v>112</v>
      </c>
      <c r="AC112" s="1" t="s">
        <v>58</v>
      </c>
      <c r="AF112" s="1" t="s">
        <v>48</v>
      </c>
      <c r="AH112" s="1" t="s">
        <v>48</v>
      </c>
      <c r="AI112" s="1" t="s">
        <v>120</v>
      </c>
      <c r="AJ112" s="1" t="s">
        <v>58</v>
      </c>
      <c r="AK112" s="1" t="s">
        <v>48</v>
      </c>
      <c r="AL112" s="1" t="s">
        <v>114</v>
      </c>
      <c r="AM112" s="1" t="s">
        <v>48</v>
      </c>
      <c r="AN112" s="2"/>
      <c r="AO112" s="1" t="s">
        <v>48</v>
      </c>
      <c r="AP112" s="1" t="s">
        <v>48</v>
      </c>
      <c r="AQ112" s="1" t="s">
        <v>48</v>
      </c>
      <c r="AR112" s="1" t="s">
        <v>48</v>
      </c>
    </row>
    <row r="113" spans="1:44" x14ac:dyDescent="0.25">
      <c r="A113">
        <v>10176</v>
      </c>
      <c r="B113" s="1" t="s">
        <v>147</v>
      </c>
      <c r="C113" s="1" t="s">
        <v>148</v>
      </c>
      <c r="D113" s="1" t="s">
        <v>46</v>
      </c>
      <c r="E113" s="1" t="s">
        <v>149</v>
      </c>
      <c r="F113" s="1" t="s">
        <v>150</v>
      </c>
      <c r="G113">
        <v>13037833202</v>
      </c>
      <c r="H113" s="1" t="s">
        <v>151</v>
      </c>
      <c r="I113" s="1" t="s">
        <v>109</v>
      </c>
      <c r="J113" s="1" t="s">
        <v>48</v>
      </c>
      <c r="K113" s="1" t="s">
        <v>152</v>
      </c>
      <c r="L113" s="2">
        <v>45615.486111111109</v>
      </c>
      <c r="M113" s="1" t="s">
        <v>77</v>
      </c>
      <c r="N113" s="1" t="s">
        <v>48</v>
      </c>
      <c r="O113" s="1" t="s">
        <v>90</v>
      </c>
      <c r="P113" s="1" t="s">
        <v>48</v>
      </c>
      <c r="Q113" s="2">
        <v>45632</v>
      </c>
      <c r="R113" s="2"/>
      <c r="S113" s="2"/>
      <c r="U113" s="1" t="s">
        <v>153</v>
      </c>
      <c r="V113" s="1" t="s">
        <v>48</v>
      </c>
      <c r="W113" s="1" t="s">
        <v>48</v>
      </c>
      <c r="X113" s="2"/>
      <c r="Y113" s="1" t="s">
        <v>58</v>
      </c>
      <c r="Z113" s="1" t="s">
        <v>58</v>
      </c>
      <c r="AA113" s="1" t="s">
        <v>48</v>
      </c>
      <c r="AB113" s="1" t="s">
        <v>68</v>
      </c>
      <c r="AC113" s="1" t="s">
        <v>58</v>
      </c>
      <c r="AF113" s="1" t="s">
        <v>48</v>
      </c>
      <c r="AH113" s="1" t="s">
        <v>48</v>
      </c>
      <c r="AI113" s="1" t="s">
        <v>48</v>
      </c>
      <c r="AJ113" s="1" t="s">
        <v>58</v>
      </c>
      <c r="AK113" s="1" t="s">
        <v>48</v>
      </c>
      <c r="AL113" s="1" t="s">
        <v>70</v>
      </c>
      <c r="AM113" s="1" t="s">
        <v>48</v>
      </c>
      <c r="AN113" s="2"/>
      <c r="AO113" s="1" t="s">
        <v>48</v>
      </c>
      <c r="AP113" s="1" t="s">
        <v>48</v>
      </c>
      <c r="AQ113" s="1" t="s">
        <v>48</v>
      </c>
      <c r="AR113" s="1" t="s">
        <v>48</v>
      </c>
    </row>
    <row r="114" spans="1:44" x14ac:dyDescent="0.25">
      <c r="A114">
        <v>10177</v>
      </c>
      <c r="B114" s="1" t="s">
        <v>97</v>
      </c>
      <c r="C114" s="1" t="s">
        <v>98</v>
      </c>
      <c r="D114" s="1" t="s">
        <v>46</v>
      </c>
      <c r="E114" s="1" t="s">
        <v>99</v>
      </c>
      <c r="F114" s="1" t="s">
        <v>100</v>
      </c>
      <c r="G114">
        <v>18156218444</v>
      </c>
      <c r="H114" s="1" t="s">
        <v>158</v>
      </c>
      <c r="I114" s="1" t="s">
        <v>201</v>
      </c>
      <c r="J114" s="1" t="s">
        <v>48</v>
      </c>
      <c r="K114" s="1" t="s">
        <v>101</v>
      </c>
      <c r="L114" s="2">
        <v>45615.6</v>
      </c>
      <c r="M114" s="1" t="s">
        <v>77</v>
      </c>
      <c r="N114" s="1" t="s">
        <v>48</v>
      </c>
      <c r="O114" s="1" t="s">
        <v>90</v>
      </c>
      <c r="P114" s="1" t="s">
        <v>48</v>
      </c>
      <c r="Q114" s="2">
        <v>45616</v>
      </c>
      <c r="R114" s="2"/>
      <c r="S114" s="2"/>
      <c r="U114" s="1" t="s">
        <v>48</v>
      </c>
      <c r="V114" s="1" t="s">
        <v>48</v>
      </c>
      <c r="W114" s="1" t="s">
        <v>48</v>
      </c>
      <c r="X114" s="2"/>
      <c r="Y114" s="1" t="s">
        <v>58</v>
      </c>
      <c r="Z114" s="1" t="s">
        <v>58</v>
      </c>
      <c r="AA114" s="1" t="s">
        <v>48</v>
      </c>
      <c r="AB114" s="1" t="s">
        <v>48</v>
      </c>
      <c r="AC114" s="1" t="s">
        <v>58</v>
      </c>
      <c r="AF114" s="1" t="s">
        <v>48</v>
      </c>
      <c r="AH114" s="1" t="s">
        <v>48</v>
      </c>
      <c r="AI114" s="1" t="s">
        <v>48</v>
      </c>
      <c r="AJ114" s="1" t="s">
        <v>58</v>
      </c>
      <c r="AK114" s="1" t="s">
        <v>48</v>
      </c>
      <c r="AL114" s="1" t="s">
        <v>160</v>
      </c>
      <c r="AM114" s="1" t="s">
        <v>48</v>
      </c>
      <c r="AN114" s="2"/>
      <c r="AO114" s="1" t="s">
        <v>48</v>
      </c>
      <c r="AP114" s="1" t="s">
        <v>48</v>
      </c>
      <c r="AQ114" s="1" t="s">
        <v>48</v>
      </c>
      <c r="AR114" s="1" t="s">
        <v>48</v>
      </c>
    </row>
    <row r="115" spans="1:44" x14ac:dyDescent="0.25">
      <c r="A115">
        <v>10178</v>
      </c>
      <c r="B115" s="1" t="s">
        <v>97</v>
      </c>
      <c r="C115" s="1" t="s">
        <v>98</v>
      </c>
      <c r="D115" s="1" t="s">
        <v>46</v>
      </c>
      <c r="E115" s="1" t="s">
        <v>99</v>
      </c>
      <c r="F115" s="1" t="s">
        <v>100</v>
      </c>
      <c r="G115">
        <v>18156218444</v>
      </c>
      <c r="H115" s="1" t="s">
        <v>158</v>
      </c>
      <c r="I115" s="1" t="s">
        <v>201</v>
      </c>
      <c r="J115" s="1" t="s">
        <v>48</v>
      </c>
      <c r="K115" s="1" t="s">
        <v>101</v>
      </c>
      <c r="L115" s="2">
        <v>45615.602083333331</v>
      </c>
      <c r="M115" s="1" t="s">
        <v>77</v>
      </c>
      <c r="N115" s="1" t="s">
        <v>48</v>
      </c>
      <c r="O115" s="1" t="s">
        <v>90</v>
      </c>
      <c r="P115" s="1" t="s">
        <v>48</v>
      </c>
      <c r="Q115" s="2">
        <v>45616</v>
      </c>
      <c r="R115" s="2"/>
      <c r="S115" s="2"/>
      <c r="U115" s="1" t="s">
        <v>48</v>
      </c>
      <c r="V115" s="1" t="s">
        <v>48</v>
      </c>
      <c r="W115" s="1" t="s">
        <v>48</v>
      </c>
      <c r="X115" s="2"/>
      <c r="Y115" s="1" t="s">
        <v>58</v>
      </c>
      <c r="Z115" s="1" t="s">
        <v>58</v>
      </c>
      <c r="AA115" s="1" t="s">
        <v>48</v>
      </c>
      <c r="AB115" s="1" t="s">
        <v>48</v>
      </c>
      <c r="AC115" s="1" t="s">
        <v>58</v>
      </c>
      <c r="AF115" s="1" t="s">
        <v>48</v>
      </c>
      <c r="AH115" s="1" t="s">
        <v>48</v>
      </c>
      <c r="AI115" s="1" t="s">
        <v>48</v>
      </c>
      <c r="AJ115" s="1" t="s">
        <v>58</v>
      </c>
      <c r="AK115" s="1" t="s">
        <v>48</v>
      </c>
      <c r="AL115" s="1" t="s">
        <v>160</v>
      </c>
      <c r="AM115" s="1" t="s">
        <v>48</v>
      </c>
      <c r="AN115" s="2"/>
      <c r="AO115" s="1" t="s">
        <v>48</v>
      </c>
      <c r="AP115" s="1" t="s">
        <v>48</v>
      </c>
      <c r="AQ115" s="1" t="s">
        <v>48</v>
      </c>
      <c r="AR115" s="1" t="s">
        <v>48</v>
      </c>
    </row>
    <row r="116" spans="1:44" hidden="1" x14ac:dyDescent="0.25">
      <c r="A116">
        <v>10179</v>
      </c>
      <c r="B116" s="1" t="s">
        <v>275</v>
      </c>
      <c r="C116" s="1" t="s">
        <v>276</v>
      </c>
      <c r="D116" s="1" t="s">
        <v>46</v>
      </c>
      <c r="E116" s="1" t="s">
        <v>48</v>
      </c>
      <c r="F116" s="1" t="s">
        <v>277</v>
      </c>
      <c r="G116">
        <v>12198613881</v>
      </c>
      <c r="H116" s="1" t="s">
        <v>278</v>
      </c>
      <c r="I116" s="1" t="s">
        <v>109</v>
      </c>
      <c r="J116" s="1" t="s">
        <v>48</v>
      </c>
      <c r="K116" s="1" t="s">
        <v>278</v>
      </c>
      <c r="L116" s="2">
        <v>45617.46597222222</v>
      </c>
      <c r="M116" s="1" t="s">
        <v>224</v>
      </c>
      <c r="N116" s="1" t="s">
        <v>48</v>
      </c>
      <c r="O116" s="1" t="s">
        <v>90</v>
      </c>
      <c r="P116" s="1" t="s">
        <v>48</v>
      </c>
      <c r="Q116" s="2">
        <v>45618</v>
      </c>
      <c r="R116" s="2"/>
      <c r="S116" s="2"/>
      <c r="U116" s="1" t="s">
        <v>48</v>
      </c>
      <c r="V116" s="1" t="s">
        <v>48</v>
      </c>
      <c r="W116" s="1" t="s">
        <v>48</v>
      </c>
      <c r="X116" s="2"/>
      <c r="Y116" s="1" t="s">
        <v>58</v>
      </c>
      <c r="Z116" s="1" t="s">
        <v>58</v>
      </c>
      <c r="AA116" s="1" t="s">
        <v>48</v>
      </c>
      <c r="AB116" s="1" t="s">
        <v>48</v>
      </c>
      <c r="AC116" s="1" t="s">
        <v>58</v>
      </c>
      <c r="AF116" s="1" t="s">
        <v>48</v>
      </c>
      <c r="AH116" s="1" t="s">
        <v>48</v>
      </c>
      <c r="AI116" s="1" t="s">
        <v>48</v>
      </c>
      <c r="AJ116" s="1" t="s">
        <v>58</v>
      </c>
      <c r="AK116" s="1" t="s">
        <v>48</v>
      </c>
      <c r="AL116" s="1" t="s">
        <v>48</v>
      </c>
      <c r="AM116" s="1" t="s">
        <v>48</v>
      </c>
      <c r="AN116" s="2"/>
      <c r="AO116" s="1" t="s">
        <v>48</v>
      </c>
      <c r="AP116" s="1" t="s">
        <v>48</v>
      </c>
      <c r="AQ116" s="1" t="s">
        <v>48</v>
      </c>
      <c r="AR116" s="1" t="s">
        <v>48</v>
      </c>
    </row>
    <row r="117" spans="1:44" hidden="1" x14ac:dyDescent="0.25">
      <c r="A117">
        <v>10180</v>
      </c>
      <c r="B117" s="1" t="s">
        <v>279</v>
      </c>
      <c r="C117" s="1" t="s">
        <v>280</v>
      </c>
      <c r="D117" s="1" t="s">
        <v>46</v>
      </c>
      <c r="E117" s="1" t="s">
        <v>279</v>
      </c>
      <c r="F117" s="1" t="s">
        <v>281</v>
      </c>
      <c r="G117">
        <v>15742959495</v>
      </c>
      <c r="H117" s="1" t="s">
        <v>282</v>
      </c>
      <c r="I117" s="1" t="s">
        <v>283</v>
      </c>
      <c r="J117" s="1" t="s">
        <v>48</v>
      </c>
      <c r="K117" s="1" t="s">
        <v>284</v>
      </c>
      <c r="L117" s="2">
        <v>45622.433333333334</v>
      </c>
      <c r="M117" s="1" t="s">
        <v>224</v>
      </c>
      <c r="N117" s="1" t="s">
        <v>48</v>
      </c>
      <c r="O117" s="1" t="s">
        <v>90</v>
      </c>
      <c r="P117" s="1" t="s">
        <v>48</v>
      </c>
      <c r="Q117" s="2">
        <v>45639</v>
      </c>
      <c r="R117" s="2"/>
      <c r="S117" s="2"/>
      <c r="U117" s="1" t="s">
        <v>285</v>
      </c>
      <c r="V117" s="1" t="s">
        <v>48</v>
      </c>
      <c r="W117" s="1" t="s">
        <v>48</v>
      </c>
      <c r="X117" s="2"/>
      <c r="Y117" s="1" t="s">
        <v>58</v>
      </c>
      <c r="Z117" s="1" t="s">
        <v>58</v>
      </c>
      <c r="AA117" s="1" t="s">
        <v>48</v>
      </c>
      <c r="AB117" s="1" t="s">
        <v>59</v>
      </c>
      <c r="AC117" s="1" t="s">
        <v>58</v>
      </c>
      <c r="AF117" s="1" t="s">
        <v>48</v>
      </c>
      <c r="AH117" s="1" t="s">
        <v>48</v>
      </c>
      <c r="AI117" s="1" t="s">
        <v>48</v>
      </c>
      <c r="AJ117" s="1" t="s">
        <v>58</v>
      </c>
      <c r="AK117" s="1" t="s">
        <v>48</v>
      </c>
      <c r="AL117" s="1" t="s">
        <v>48</v>
      </c>
      <c r="AM117" s="1" t="s">
        <v>48</v>
      </c>
      <c r="AN117" s="2"/>
      <c r="AO117" s="1" t="s">
        <v>48</v>
      </c>
      <c r="AP117" s="1" t="s">
        <v>48</v>
      </c>
      <c r="AQ117" s="1" t="s">
        <v>48</v>
      </c>
      <c r="AR117" s="1" t="s">
        <v>48</v>
      </c>
    </row>
    <row r="118" spans="1:44" hidden="1" x14ac:dyDescent="0.25">
      <c r="A118">
        <v>10181</v>
      </c>
      <c r="B118" s="1" t="s">
        <v>351</v>
      </c>
      <c r="C118" s="1" t="s">
        <v>352</v>
      </c>
      <c r="D118" s="1" t="s">
        <v>46</v>
      </c>
      <c r="E118" s="1" t="s">
        <v>353</v>
      </c>
      <c r="F118" s="1" t="s">
        <v>354</v>
      </c>
      <c r="G118">
        <v>14075099730</v>
      </c>
      <c r="H118" s="1" t="s">
        <v>355</v>
      </c>
      <c r="I118" s="1" t="s">
        <v>50</v>
      </c>
      <c r="J118" s="1" t="s">
        <v>48</v>
      </c>
      <c r="K118" s="1" t="s">
        <v>355</v>
      </c>
      <c r="L118" s="2">
        <v>45622.615972222222</v>
      </c>
      <c r="M118" s="1" t="s">
        <v>224</v>
      </c>
      <c r="N118" s="1" t="s">
        <v>48</v>
      </c>
      <c r="O118" s="1" t="s">
        <v>90</v>
      </c>
      <c r="P118" s="1" t="s">
        <v>95</v>
      </c>
      <c r="Q118" s="2">
        <v>45623</v>
      </c>
      <c r="R118" s="2"/>
      <c r="S118" s="2"/>
      <c r="T118">
        <v>550</v>
      </c>
      <c r="U118" s="1" t="s">
        <v>48</v>
      </c>
      <c r="V118" s="1" t="s">
        <v>48</v>
      </c>
      <c r="W118" s="1" t="s">
        <v>48</v>
      </c>
      <c r="X118" s="2"/>
      <c r="Y118" s="1" t="s">
        <v>58</v>
      </c>
      <c r="Z118" s="1" t="s">
        <v>58</v>
      </c>
      <c r="AA118" s="1" t="s">
        <v>48</v>
      </c>
      <c r="AB118" s="1" t="s">
        <v>48</v>
      </c>
      <c r="AC118" s="1" t="s">
        <v>58</v>
      </c>
      <c r="AE118">
        <v>1</v>
      </c>
      <c r="AF118" s="1" t="s">
        <v>356</v>
      </c>
      <c r="AG118">
        <v>88</v>
      </c>
      <c r="AH118" s="1" t="s">
        <v>48</v>
      </c>
      <c r="AI118" s="1" t="s">
        <v>48</v>
      </c>
      <c r="AJ118" s="1" t="s">
        <v>58</v>
      </c>
      <c r="AK118" s="1" t="s">
        <v>48</v>
      </c>
      <c r="AL118" s="1" t="s">
        <v>48</v>
      </c>
      <c r="AM118" s="1" t="s">
        <v>48</v>
      </c>
      <c r="AN118" s="2">
        <v>45638</v>
      </c>
      <c r="AO118" s="1" t="s">
        <v>357</v>
      </c>
      <c r="AP118" s="1" t="s">
        <v>358</v>
      </c>
      <c r="AQ118" s="1" t="s">
        <v>48</v>
      </c>
      <c r="AR118" s="1" t="s">
        <v>359</v>
      </c>
    </row>
    <row r="119" spans="1:44" x14ac:dyDescent="0.25">
      <c r="A119">
        <v>10182</v>
      </c>
      <c r="B119" s="1" t="s">
        <v>85</v>
      </c>
      <c r="C119" s="1" t="s">
        <v>86</v>
      </c>
      <c r="D119" s="1" t="s">
        <v>46</v>
      </c>
      <c r="E119" s="1" t="s">
        <v>48</v>
      </c>
      <c r="F119" s="1" t="s">
        <v>87</v>
      </c>
      <c r="G119">
        <v>14017496832</v>
      </c>
      <c r="H119" s="1" t="s">
        <v>88</v>
      </c>
      <c r="I119" s="1" t="s">
        <v>50</v>
      </c>
      <c r="J119" s="1" t="s">
        <v>48</v>
      </c>
      <c r="K119" s="1" t="s">
        <v>88</v>
      </c>
      <c r="L119" s="2">
        <v>45628.502083333333</v>
      </c>
      <c r="M119" s="1" t="s">
        <v>89</v>
      </c>
      <c r="N119" s="1" t="s">
        <v>48</v>
      </c>
      <c r="O119" s="1" t="s">
        <v>90</v>
      </c>
      <c r="P119" s="1" t="s">
        <v>48</v>
      </c>
      <c r="Q119" s="2">
        <v>45659</v>
      </c>
      <c r="R119" s="2"/>
      <c r="S119" s="2"/>
      <c r="T119">
        <v>200</v>
      </c>
      <c r="U119" s="1" t="s">
        <v>48</v>
      </c>
      <c r="V119" s="1" t="s">
        <v>48</v>
      </c>
      <c r="W119" s="1" t="s">
        <v>48</v>
      </c>
      <c r="X119" s="2"/>
      <c r="Y119" s="1" t="s">
        <v>58</v>
      </c>
      <c r="Z119" s="1" t="s">
        <v>58</v>
      </c>
      <c r="AA119" s="1" t="s">
        <v>48</v>
      </c>
      <c r="AB119" s="1" t="s">
        <v>68</v>
      </c>
      <c r="AC119" s="1" t="s">
        <v>58</v>
      </c>
      <c r="AF119" s="1" t="s">
        <v>48</v>
      </c>
      <c r="AH119" s="1" t="s">
        <v>48</v>
      </c>
      <c r="AI119" s="1" t="s">
        <v>48</v>
      </c>
      <c r="AJ119" s="1" t="s">
        <v>58</v>
      </c>
      <c r="AK119" s="1" t="s">
        <v>48</v>
      </c>
      <c r="AL119" s="1" t="s">
        <v>70</v>
      </c>
      <c r="AM119" s="1" t="s">
        <v>48</v>
      </c>
      <c r="AN119" s="2"/>
      <c r="AO119" s="1" t="s">
        <v>48</v>
      </c>
      <c r="AP119" s="1" t="s">
        <v>48</v>
      </c>
      <c r="AQ119" s="1" t="s">
        <v>48</v>
      </c>
      <c r="AR119" s="1" t="s">
        <v>48</v>
      </c>
    </row>
    <row r="120" spans="1:44" hidden="1" x14ac:dyDescent="0.25">
      <c r="A120">
        <v>10183</v>
      </c>
      <c r="B120" s="1" t="s">
        <v>136</v>
      </c>
      <c r="C120" s="1" t="s">
        <v>137</v>
      </c>
      <c r="D120" s="1" t="s">
        <v>46</v>
      </c>
      <c r="E120" s="1" t="s">
        <v>48</v>
      </c>
      <c r="F120" s="1" t="s">
        <v>138</v>
      </c>
      <c r="G120">
        <v>14024403026</v>
      </c>
      <c r="H120" s="1" t="s">
        <v>308</v>
      </c>
      <c r="I120" s="1" t="s">
        <v>50</v>
      </c>
      <c r="J120" s="1" t="s">
        <v>48</v>
      </c>
      <c r="K120" s="1" t="s">
        <v>308</v>
      </c>
      <c r="L120" s="2">
        <v>45628.510416666664</v>
      </c>
      <c r="M120" s="1" t="s">
        <v>224</v>
      </c>
      <c r="N120" s="1" t="s">
        <v>48</v>
      </c>
      <c r="O120" s="1" t="s">
        <v>90</v>
      </c>
      <c r="P120" s="1" t="s">
        <v>48</v>
      </c>
      <c r="Q120" s="2"/>
      <c r="R120" s="2"/>
      <c r="S120" s="2"/>
      <c r="T120">
        <v>250</v>
      </c>
      <c r="U120" s="1" t="s">
        <v>48</v>
      </c>
      <c r="V120" s="1" t="s">
        <v>48</v>
      </c>
      <c r="W120" s="1" t="s">
        <v>48</v>
      </c>
      <c r="X120" s="2"/>
      <c r="Y120" s="1" t="s">
        <v>58</v>
      </c>
      <c r="Z120" s="1" t="s">
        <v>58</v>
      </c>
      <c r="AA120" s="1" t="s">
        <v>48</v>
      </c>
      <c r="AB120" s="1" t="s">
        <v>48</v>
      </c>
      <c r="AC120" s="1" t="s">
        <v>58</v>
      </c>
      <c r="AF120" s="1" t="s">
        <v>48</v>
      </c>
      <c r="AH120" s="1" t="s">
        <v>48</v>
      </c>
      <c r="AI120" s="1" t="s">
        <v>48</v>
      </c>
      <c r="AJ120" s="1" t="s">
        <v>58</v>
      </c>
      <c r="AK120" s="1" t="s">
        <v>48</v>
      </c>
      <c r="AL120" s="1" t="s">
        <v>70</v>
      </c>
      <c r="AM120" s="1" t="s">
        <v>48</v>
      </c>
      <c r="AN120" s="2"/>
      <c r="AO120" s="1" t="s">
        <v>48</v>
      </c>
      <c r="AP120" s="1" t="s">
        <v>48</v>
      </c>
      <c r="AQ120" s="1" t="s">
        <v>48</v>
      </c>
      <c r="AR120" s="1" t="s">
        <v>48</v>
      </c>
    </row>
    <row r="121" spans="1:44" x14ac:dyDescent="0.25">
      <c r="A121">
        <v>20000</v>
      </c>
      <c r="B121" s="1" t="s">
        <v>136</v>
      </c>
      <c r="C121" s="1" t="s">
        <v>137</v>
      </c>
      <c r="D121" s="1" t="s">
        <v>46</v>
      </c>
      <c r="E121" s="1" t="s">
        <v>48</v>
      </c>
      <c r="F121" s="1" t="s">
        <v>138</v>
      </c>
      <c r="G121">
        <v>14024403026</v>
      </c>
      <c r="H121" s="1" t="s">
        <v>139</v>
      </c>
      <c r="I121" s="1" t="s">
        <v>50</v>
      </c>
      <c r="J121" s="1" t="s">
        <v>48</v>
      </c>
      <c r="K121" s="1" t="s">
        <v>140</v>
      </c>
      <c r="L121" s="2">
        <v>45631.594444444447</v>
      </c>
      <c r="M121" s="1" t="s">
        <v>77</v>
      </c>
      <c r="N121" s="1" t="s">
        <v>141</v>
      </c>
      <c r="O121" s="1" t="s">
        <v>90</v>
      </c>
      <c r="P121" s="1" t="s">
        <v>95</v>
      </c>
      <c r="Q121" s="2">
        <v>45632</v>
      </c>
      <c r="R121" s="2"/>
      <c r="S121" s="2"/>
      <c r="T121">
        <v>200</v>
      </c>
      <c r="U121" s="1" t="s">
        <v>142</v>
      </c>
      <c r="V121" s="1" t="s">
        <v>48</v>
      </c>
      <c r="W121" s="1" t="s">
        <v>48</v>
      </c>
      <c r="X121" s="2"/>
      <c r="Y121" s="1" t="s">
        <v>58</v>
      </c>
      <c r="Z121" s="1" t="s">
        <v>58</v>
      </c>
      <c r="AA121" s="1" t="s">
        <v>48</v>
      </c>
      <c r="AB121" s="1" t="s">
        <v>59</v>
      </c>
      <c r="AC121" s="1" t="s">
        <v>58</v>
      </c>
      <c r="AF121" s="1" t="s">
        <v>48</v>
      </c>
      <c r="AH121" s="1" t="s">
        <v>48</v>
      </c>
      <c r="AI121" s="1" t="s">
        <v>48</v>
      </c>
      <c r="AJ121" s="1" t="s">
        <v>58</v>
      </c>
      <c r="AK121" s="1" t="s">
        <v>48</v>
      </c>
      <c r="AL121" s="1" t="s">
        <v>70</v>
      </c>
      <c r="AM121" s="1" t="s">
        <v>48</v>
      </c>
      <c r="AN121" s="2"/>
      <c r="AO121" s="1" t="s">
        <v>48</v>
      </c>
      <c r="AP121" s="1" t="s">
        <v>48</v>
      </c>
      <c r="AQ121" s="1" t="s">
        <v>48</v>
      </c>
      <c r="AR121" s="1" t="s">
        <v>143</v>
      </c>
    </row>
    <row r="122" spans="1:44" x14ac:dyDescent="0.25">
      <c r="A122">
        <v>20001</v>
      </c>
      <c r="B122" s="1" t="s">
        <v>136</v>
      </c>
      <c r="C122" s="1" t="s">
        <v>137</v>
      </c>
      <c r="D122" s="1" t="s">
        <v>46</v>
      </c>
      <c r="E122" s="1" t="s">
        <v>48</v>
      </c>
      <c r="F122" s="1" t="s">
        <v>138</v>
      </c>
      <c r="G122">
        <v>14024403026</v>
      </c>
      <c r="H122" s="1" t="s">
        <v>144</v>
      </c>
      <c r="I122" s="1" t="s">
        <v>50</v>
      </c>
      <c r="J122" s="1" t="s">
        <v>48</v>
      </c>
      <c r="K122" s="1" t="s">
        <v>140</v>
      </c>
      <c r="L122" s="2">
        <v>45631.613888888889</v>
      </c>
      <c r="M122" s="1" t="s">
        <v>77</v>
      </c>
      <c r="N122" s="1" t="s">
        <v>141</v>
      </c>
      <c r="O122" s="1" t="s">
        <v>90</v>
      </c>
      <c r="P122" s="1" t="s">
        <v>95</v>
      </c>
      <c r="Q122" s="2">
        <v>45632</v>
      </c>
      <c r="R122" s="2"/>
      <c r="S122" s="2"/>
      <c r="T122">
        <v>200</v>
      </c>
      <c r="U122" s="1" t="s">
        <v>145</v>
      </c>
      <c r="V122" s="1" t="s">
        <v>48</v>
      </c>
      <c r="W122" s="1" t="s">
        <v>48</v>
      </c>
      <c r="X122" s="2"/>
      <c r="Y122" s="1" t="s">
        <v>58</v>
      </c>
      <c r="Z122" s="1" t="s">
        <v>58</v>
      </c>
      <c r="AA122" s="1" t="s">
        <v>48</v>
      </c>
      <c r="AB122" s="1" t="s">
        <v>59</v>
      </c>
      <c r="AC122" s="1" t="s">
        <v>58</v>
      </c>
      <c r="AF122" s="1" t="s">
        <v>48</v>
      </c>
      <c r="AH122" s="1" t="s">
        <v>48</v>
      </c>
      <c r="AI122" s="1" t="s">
        <v>48</v>
      </c>
      <c r="AJ122" s="1" t="s">
        <v>58</v>
      </c>
      <c r="AK122" s="1" t="s">
        <v>48</v>
      </c>
      <c r="AL122" s="1" t="s">
        <v>70</v>
      </c>
      <c r="AM122" s="1" t="s">
        <v>48</v>
      </c>
      <c r="AN122" s="2"/>
      <c r="AO122" s="1" t="s">
        <v>48</v>
      </c>
      <c r="AP122" s="1" t="s">
        <v>48</v>
      </c>
      <c r="AQ122" s="1" t="s">
        <v>48</v>
      </c>
      <c r="AR122" s="1" t="s">
        <v>146</v>
      </c>
    </row>
    <row r="123" spans="1:44" x14ac:dyDescent="0.25">
      <c r="A123">
        <v>20002</v>
      </c>
      <c r="B123" s="1" t="s">
        <v>44</v>
      </c>
      <c r="C123" s="1" t="s">
        <v>45</v>
      </c>
      <c r="D123" s="1" t="s">
        <v>46</v>
      </c>
      <c r="E123" s="1" t="s">
        <v>47</v>
      </c>
      <c r="F123" s="1" t="s">
        <v>48</v>
      </c>
      <c r="G123">
        <v>15408340372</v>
      </c>
      <c r="H123" s="1" t="s">
        <v>49</v>
      </c>
      <c r="I123" s="1" t="s">
        <v>50</v>
      </c>
      <c r="J123" s="1" t="s">
        <v>48</v>
      </c>
      <c r="K123" s="1" t="s">
        <v>51</v>
      </c>
      <c r="L123" s="2">
        <v>45631.629861111112</v>
      </c>
      <c r="M123" s="1" t="s">
        <v>52</v>
      </c>
      <c r="N123" s="1" t="s">
        <v>53</v>
      </c>
      <c r="O123" s="1" t="s">
        <v>54</v>
      </c>
      <c r="P123" s="1" t="s">
        <v>55</v>
      </c>
      <c r="Q123" s="2">
        <v>45637</v>
      </c>
      <c r="R123" s="2"/>
      <c r="S123" s="2"/>
      <c r="T123">
        <v>1000</v>
      </c>
      <c r="U123" s="1" t="s">
        <v>56</v>
      </c>
      <c r="V123" s="1" t="s">
        <v>57</v>
      </c>
      <c r="W123" s="1" t="s">
        <v>48</v>
      </c>
      <c r="X123" s="2"/>
      <c r="Y123" s="1" t="s">
        <v>58</v>
      </c>
      <c r="Z123" s="1" t="s">
        <v>58</v>
      </c>
      <c r="AA123" s="1" t="s">
        <v>48</v>
      </c>
      <c r="AB123" s="1" t="s">
        <v>59</v>
      </c>
      <c r="AC123" s="1" t="s">
        <v>58</v>
      </c>
      <c r="AF123" s="1" t="s">
        <v>48</v>
      </c>
      <c r="AH123" s="1" t="s">
        <v>48</v>
      </c>
      <c r="AI123" s="1" t="s">
        <v>48</v>
      </c>
      <c r="AJ123" s="1" t="s">
        <v>58</v>
      </c>
      <c r="AK123" s="1" t="s">
        <v>48</v>
      </c>
      <c r="AL123" s="1" t="s">
        <v>48</v>
      </c>
      <c r="AM123" s="1" t="s">
        <v>48</v>
      </c>
      <c r="AN123" s="2"/>
      <c r="AO123" s="1" t="s">
        <v>48</v>
      </c>
      <c r="AP123" s="1" t="s">
        <v>48</v>
      </c>
      <c r="AQ123" s="1" t="s">
        <v>48</v>
      </c>
      <c r="AR123" s="1" t="s">
        <v>48</v>
      </c>
    </row>
    <row r="124" spans="1:44" hidden="1" x14ac:dyDescent="0.25">
      <c r="A124">
        <v>20003</v>
      </c>
      <c r="B124" s="1" t="s">
        <v>219</v>
      </c>
      <c r="C124" s="1" t="s">
        <v>220</v>
      </c>
      <c r="D124" s="1" t="s">
        <v>46</v>
      </c>
      <c r="E124" s="1" t="s">
        <v>219</v>
      </c>
      <c r="F124" s="1" t="s">
        <v>46</v>
      </c>
      <c r="G124">
        <v>15742959495</v>
      </c>
      <c r="H124" s="1" t="s">
        <v>309</v>
      </c>
      <c r="I124" s="1" t="s">
        <v>48</v>
      </c>
      <c r="J124" s="1" t="s">
        <v>48</v>
      </c>
      <c r="K124" s="1" t="s">
        <v>310</v>
      </c>
      <c r="L124" s="2">
        <v>45635.675694444442</v>
      </c>
      <c r="M124" s="1" t="s">
        <v>224</v>
      </c>
      <c r="N124" s="1" t="s">
        <v>141</v>
      </c>
      <c r="O124" s="1" t="s">
        <v>90</v>
      </c>
      <c r="P124" s="1" t="s">
        <v>48</v>
      </c>
      <c r="Q124" s="2"/>
      <c r="R124" s="2"/>
      <c r="S124" s="2"/>
      <c r="U124" s="1" t="s">
        <v>48</v>
      </c>
      <c r="V124" s="1" t="s">
        <v>48</v>
      </c>
      <c r="W124" s="1" t="s">
        <v>48</v>
      </c>
      <c r="X124" s="2"/>
      <c r="Y124" s="1" t="s">
        <v>58</v>
      </c>
      <c r="Z124" s="1" t="s">
        <v>58</v>
      </c>
      <c r="AA124" s="1" t="s">
        <v>48</v>
      </c>
      <c r="AB124" s="1" t="s">
        <v>48</v>
      </c>
      <c r="AC124" s="1" t="s">
        <v>58</v>
      </c>
      <c r="AF124" s="1" t="s">
        <v>48</v>
      </c>
      <c r="AH124" s="1" t="s">
        <v>48</v>
      </c>
      <c r="AI124" s="1" t="s">
        <v>48</v>
      </c>
      <c r="AJ124" s="1" t="s">
        <v>58</v>
      </c>
      <c r="AK124" s="1" t="s">
        <v>48</v>
      </c>
      <c r="AL124" s="1" t="s">
        <v>48</v>
      </c>
      <c r="AM124" s="1" t="s">
        <v>48</v>
      </c>
      <c r="AN124" s="2"/>
      <c r="AO124" s="1" t="s">
        <v>48</v>
      </c>
      <c r="AP124" s="1" t="s">
        <v>48</v>
      </c>
      <c r="AQ124" s="1" t="s">
        <v>48</v>
      </c>
      <c r="AR124" s="1" t="s">
        <v>48</v>
      </c>
    </row>
    <row r="125" spans="1:44" hidden="1" x14ac:dyDescent="0.25">
      <c r="A125">
        <v>20004</v>
      </c>
      <c r="B125" s="1" t="s">
        <v>384</v>
      </c>
      <c r="C125" s="1" t="s">
        <v>385</v>
      </c>
      <c r="D125" s="1" t="s">
        <v>46</v>
      </c>
      <c r="E125" s="1" t="s">
        <v>55</v>
      </c>
      <c r="F125" s="1" t="s">
        <v>386</v>
      </c>
      <c r="G125">
        <v>15742959495</v>
      </c>
      <c r="H125" s="1" t="s">
        <v>387</v>
      </c>
      <c r="I125" s="1" t="s">
        <v>109</v>
      </c>
      <c r="J125" s="1" t="s">
        <v>48</v>
      </c>
      <c r="K125" s="1" t="s">
        <v>51</v>
      </c>
      <c r="L125" s="2">
        <v>45636.368055555555</v>
      </c>
      <c r="M125" s="1" t="s">
        <v>224</v>
      </c>
      <c r="N125" s="1" t="s">
        <v>141</v>
      </c>
      <c r="O125" s="1" t="s">
        <v>90</v>
      </c>
      <c r="P125" s="1" t="s">
        <v>55</v>
      </c>
      <c r="Q125" s="2"/>
      <c r="R125" s="2"/>
      <c r="S125" s="2"/>
      <c r="U125" s="1" t="s">
        <v>48</v>
      </c>
      <c r="V125" s="1" t="s">
        <v>48</v>
      </c>
      <c r="W125" s="1" t="s">
        <v>48</v>
      </c>
      <c r="X125" s="2"/>
      <c r="Y125" s="1" t="s">
        <v>58</v>
      </c>
      <c r="Z125" s="1" t="s">
        <v>58</v>
      </c>
      <c r="AA125" s="1" t="s">
        <v>48</v>
      </c>
      <c r="AB125" s="1" t="s">
        <v>48</v>
      </c>
      <c r="AC125" s="1" t="s">
        <v>58</v>
      </c>
      <c r="AF125" s="1" t="s">
        <v>48</v>
      </c>
      <c r="AH125" s="1" t="s">
        <v>48</v>
      </c>
      <c r="AI125" s="1" t="s">
        <v>48</v>
      </c>
      <c r="AJ125" s="1" t="s">
        <v>58</v>
      </c>
      <c r="AK125" s="1" t="s">
        <v>48</v>
      </c>
      <c r="AL125" s="1" t="s">
        <v>48</v>
      </c>
      <c r="AM125" s="1" t="s">
        <v>48</v>
      </c>
      <c r="AN125" s="2"/>
      <c r="AO125" s="1" t="s">
        <v>48</v>
      </c>
      <c r="AP125" s="1" t="s">
        <v>48</v>
      </c>
      <c r="AQ125" s="1" t="s">
        <v>48</v>
      </c>
      <c r="AR125" s="1" t="s">
        <v>48</v>
      </c>
    </row>
    <row r="126" spans="1:44" hidden="1" x14ac:dyDescent="0.25">
      <c r="A126">
        <v>20005</v>
      </c>
      <c r="B126" s="1" t="s">
        <v>129</v>
      </c>
      <c r="C126" s="1" t="s">
        <v>341</v>
      </c>
      <c r="D126" s="1" t="s">
        <v>46</v>
      </c>
      <c r="E126" s="1" t="s">
        <v>342</v>
      </c>
      <c r="F126" s="1" t="s">
        <v>343</v>
      </c>
      <c r="G126">
        <v>14107397798</v>
      </c>
      <c r="H126" s="1" t="s">
        <v>344</v>
      </c>
      <c r="I126" s="1" t="s">
        <v>48</v>
      </c>
      <c r="J126" s="1" t="s">
        <v>48</v>
      </c>
      <c r="K126" s="1" t="s">
        <v>310</v>
      </c>
      <c r="L126" s="2">
        <v>45636.513194444444</v>
      </c>
      <c r="M126" s="1" t="s">
        <v>224</v>
      </c>
      <c r="N126" s="1" t="s">
        <v>141</v>
      </c>
      <c r="O126" s="1" t="s">
        <v>90</v>
      </c>
      <c r="P126" s="1" t="s">
        <v>48</v>
      </c>
      <c r="Q126" s="2"/>
      <c r="R126" s="2"/>
      <c r="S126" s="2"/>
      <c r="U126" s="1" t="s">
        <v>48</v>
      </c>
      <c r="V126" s="1" t="s">
        <v>48</v>
      </c>
      <c r="W126" s="1" t="s">
        <v>48</v>
      </c>
      <c r="X126" s="2"/>
      <c r="Y126" s="1" t="s">
        <v>58</v>
      </c>
      <c r="Z126" s="1" t="s">
        <v>58</v>
      </c>
      <c r="AA126" s="1" t="s">
        <v>48</v>
      </c>
      <c r="AB126" s="1" t="s">
        <v>48</v>
      </c>
      <c r="AC126" s="1" t="s">
        <v>58</v>
      </c>
      <c r="AF126" s="1" t="s">
        <v>48</v>
      </c>
      <c r="AH126" s="1" t="s">
        <v>48</v>
      </c>
      <c r="AI126" s="1" t="s">
        <v>48</v>
      </c>
      <c r="AJ126" s="1" t="s">
        <v>58</v>
      </c>
      <c r="AK126" s="1" t="s">
        <v>48</v>
      </c>
      <c r="AL126" s="1" t="s">
        <v>70</v>
      </c>
      <c r="AM126" s="1" t="s">
        <v>48</v>
      </c>
      <c r="AN126" s="2">
        <v>45639</v>
      </c>
      <c r="AO126" s="1" t="s">
        <v>345</v>
      </c>
      <c r="AP126" s="1" t="s">
        <v>332</v>
      </c>
      <c r="AQ126" s="1" t="s">
        <v>48</v>
      </c>
      <c r="AR126" s="1" t="s">
        <v>48</v>
      </c>
    </row>
    <row r="127" spans="1:44" x14ac:dyDescent="0.25">
      <c r="A127">
        <v>20006</v>
      </c>
      <c r="B127" s="1" t="s">
        <v>296</v>
      </c>
      <c r="C127" s="1" t="s">
        <v>297</v>
      </c>
      <c r="D127" s="1" t="s">
        <v>46</v>
      </c>
      <c r="E127" s="1" t="s">
        <v>298</v>
      </c>
      <c r="F127" s="1" t="s">
        <v>299</v>
      </c>
      <c r="G127">
        <v>12396288430</v>
      </c>
      <c r="H127" s="1" t="s">
        <v>300</v>
      </c>
      <c r="I127" s="1" t="s">
        <v>109</v>
      </c>
      <c r="J127" s="1" t="s">
        <v>48</v>
      </c>
      <c r="K127" s="1" t="s">
        <v>300</v>
      </c>
      <c r="L127" s="2">
        <v>45636.536111111112</v>
      </c>
      <c r="M127" s="1" t="s">
        <v>77</v>
      </c>
      <c r="N127" s="1" t="s">
        <v>141</v>
      </c>
      <c r="O127" s="1" t="s">
        <v>90</v>
      </c>
      <c r="P127" s="1" t="s">
        <v>95</v>
      </c>
      <c r="Q127" s="2">
        <v>45639</v>
      </c>
      <c r="R127" s="2"/>
      <c r="S127" s="2"/>
      <c r="U127" s="1" t="s">
        <v>301</v>
      </c>
      <c r="V127" s="1" t="s">
        <v>48</v>
      </c>
      <c r="W127" s="1" t="s">
        <v>48</v>
      </c>
      <c r="X127" s="2"/>
      <c r="Y127" s="1" t="s">
        <v>58</v>
      </c>
      <c r="Z127" s="1" t="s">
        <v>58</v>
      </c>
      <c r="AA127" s="1" t="s">
        <v>48</v>
      </c>
      <c r="AB127" s="1" t="s">
        <v>68</v>
      </c>
      <c r="AC127" s="1" t="s">
        <v>58</v>
      </c>
      <c r="AF127" s="1" t="s">
        <v>48</v>
      </c>
      <c r="AH127" s="1" t="s">
        <v>48</v>
      </c>
      <c r="AI127" s="1" t="s">
        <v>48</v>
      </c>
      <c r="AJ127" s="1" t="s">
        <v>58</v>
      </c>
      <c r="AK127" s="1" t="s">
        <v>48</v>
      </c>
      <c r="AL127" s="1" t="s">
        <v>70</v>
      </c>
      <c r="AM127" s="1" t="s">
        <v>48</v>
      </c>
      <c r="AN127" s="2"/>
      <c r="AO127" s="1" t="s">
        <v>48</v>
      </c>
      <c r="AP127" s="1" t="s">
        <v>48</v>
      </c>
      <c r="AQ127" s="1" t="s">
        <v>48</v>
      </c>
      <c r="AR127" s="1" t="s">
        <v>48</v>
      </c>
    </row>
    <row r="128" spans="1:44" x14ac:dyDescent="0.25">
      <c r="A128">
        <v>20007</v>
      </c>
      <c r="B128" s="1" t="s">
        <v>442</v>
      </c>
      <c r="C128" s="1" t="s">
        <v>443</v>
      </c>
      <c r="D128" s="1" t="s">
        <v>46</v>
      </c>
      <c r="E128" s="1" t="s">
        <v>48</v>
      </c>
      <c r="F128" s="1" t="s">
        <v>444</v>
      </c>
      <c r="G128">
        <v>18653858108</v>
      </c>
      <c r="H128" s="1" t="s">
        <v>355</v>
      </c>
      <c r="I128" s="1" t="s">
        <v>50</v>
      </c>
      <c r="J128" s="1" t="s">
        <v>48</v>
      </c>
      <c r="K128" s="1" t="s">
        <v>355</v>
      </c>
      <c r="L128" s="2">
        <v>45636.54583333333</v>
      </c>
      <c r="M128" s="1" t="s">
        <v>89</v>
      </c>
      <c r="N128" s="1" t="s">
        <v>141</v>
      </c>
      <c r="O128" s="1" t="s">
        <v>90</v>
      </c>
      <c r="P128" s="1" t="s">
        <v>95</v>
      </c>
      <c r="Q128" s="2"/>
      <c r="R128" s="2"/>
      <c r="S128" s="2"/>
      <c r="T128">
        <v>350</v>
      </c>
      <c r="U128" s="1" t="s">
        <v>445</v>
      </c>
      <c r="V128" s="1" t="s">
        <v>48</v>
      </c>
      <c r="W128" s="1" t="s">
        <v>48</v>
      </c>
      <c r="X128" s="2"/>
      <c r="Y128" s="1" t="s">
        <v>58</v>
      </c>
      <c r="Z128" s="1" t="s">
        <v>58</v>
      </c>
      <c r="AA128" s="1" t="s">
        <v>48</v>
      </c>
      <c r="AB128" s="1" t="s">
        <v>48</v>
      </c>
      <c r="AC128" s="1" t="s">
        <v>58</v>
      </c>
      <c r="AF128" s="1" t="s">
        <v>48</v>
      </c>
      <c r="AH128" s="1" t="s">
        <v>48</v>
      </c>
      <c r="AI128" s="1" t="s">
        <v>48</v>
      </c>
      <c r="AJ128" s="1" t="s">
        <v>58</v>
      </c>
      <c r="AK128" s="1" t="s">
        <v>48</v>
      </c>
      <c r="AL128" s="1" t="s">
        <v>70</v>
      </c>
      <c r="AM128" s="1" t="s">
        <v>48</v>
      </c>
      <c r="AN128" s="2"/>
      <c r="AO128" s="1" t="s">
        <v>48</v>
      </c>
      <c r="AP128" s="1" t="s">
        <v>48</v>
      </c>
      <c r="AQ128" s="1" t="s">
        <v>48</v>
      </c>
      <c r="AR128" s="1" t="s">
        <v>48</v>
      </c>
    </row>
    <row r="129" spans="1:44" x14ac:dyDescent="0.25">
      <c r="A129">
        <v>20008</v>
      </c>
      <c r="B129" s="1" t="s">
        <v>154</v>
      </c>
      <c r="C129" s="1" t="s">
        <v>155</v>
      </c>
      <c r="D129" s="1" t="s">
        <v>46</v>
      </c>
      <c r="E129" s="1" t="s">
        <v>156</v>
      </c>
      <c r="F129" s="1" t="s">
        <v>157</v>
      </c>
      <c r="G129">
        <v>15748501551</v>
      </c>
      <c r="H129" s="1" t="s">
        <v>158</v>
      </c>
      <c r="I129" s="1" t="s">
        <v>50</v>
      </c>
      <c r="J129" s="1" t="s">
        <v>48</v>
      </c>
      <c r="K129" s="1" t="s">
        <v>101</v>
      </c>
      <c r="L129" s="2">
        <v>45637.552777777775</v>
      </c>
      <c r="M129" s="1" t="s">
        <v>77</v>
      </c>
      <c r="N129" s="1" t="s">
        <v>141</v>
      </c>
      <c r="O129" s="1" t="s">
        <v>90</v>
      </c>
      <c r="P129" s="1" t="s">
        <v>95</v>
      </c>
      <c r="Q129" s="2">
        <v>45638</v>
      </c>
      <c r="R129" s="2"/>
      <c r="S129" s="2"/>
      <c r="U129" s="1" t="s">
        <v>159</v>
      </c>
      <c r="V129" s="1" t="s">
        <v>48</v>
      </c>
      <c r="W129" s="1" t="s">
        <v>48</v>
      </c>
      <c r="X129" s="2"/>
      <c r="Y129" s="1" t="s">
        <v>58</v>
      </c>
      <c r="Z129" s="1" t="s">
        <v>58</v>
      </c>
      <c r="AA129" s="1" t="s">
        <v>48</v>
      </c>
      <c r="AB129" s="1" t="s">
        <v>112</v>
      </c>
      <c r="AC129" s="1" t="s">
        <v>58</v>
      </c>
      <c r="AF129" s="1" t="s">
        <v>48</v>
      </c>
      <c r="AH129" s="1" t="s">
        <v>48</v>
      </c>
      <c r="AI129" s="1" t="s">
        <v>48</v>
      </c>
      <c r="AJ129" s="1" t="s">
        <v>58</v>
      </c>
      <c r="AK129" s="1" t="s">
        <v>48</v>
      </c>
      <c r="AL129" s="1" t="s">
        <v>160</v>
      </c>
      <c r="AM129" s="1" t="s">
        <v>48</v>
      </c>
      <c r="AN129" s="2"/>
      <c r="AO129" s="1" t="s">
        <v>48</v>
      </c>
      <c r="AP129" s="1" t="s">
        <v>48</v>
      </c>
      <c r="AQ129" s="1" t="s">
        <v>48</v>
      </c>
      <c r="AR129" s="1" t="s">
        <v>161</v>
      </c>
    </row>
    <row r="130" spans="1:44" x14ac:dyDescent="0.25">
      <c r="A130">
        <v>20009</v>
      </c>
      <c r="B130" s="1" t="s">
        <v>378</v>
      </c>
      <c r="C130" s="1" t="s">
        <v>379</v>
      </c>
      <c r="D130" s="1" t="s">
        <v>380</v>
      </c>
      <c r="E130" s="1" t="s">
        <v>381</v>
      </c>
      <c r="F130" s="1" t="s">
        <v>382</v>
      </c>
      <c r="G130">
        <v>15147483000</v>
      </c>
      <c r="H130" s="1" t="s">
        <v>108</v>
      </c>
      <c r="I130" s="1" t="s">
        <v>50</v>
      </c>
      <c r="J130" s="1" t="s">
        <v>48</v>
      </c>
      <c r="K130" s="1" t="s">
        <v>110</v>
      </c>
      <c r="L130" s="2">
        <v>45637.598611111112</v>
      </c>
      <c r="M130" s="1" t="s">
        <v>89</v>
      </c>
      <c r="N130" s="1" t="s">
        <v>141</v>
      </c>
      <c r="O130" s="1" t="s">
        <v>54</v>
      </c>
      <c r="P130" s="1" t="s">
        <v>48</v>
      </c>
      <c r="Q130" s="2"/>
      <c r="R130" s="2"/>
      <c r="S130" s="2"/>
      <c r="T130">
        <v>1000</v>
      </c>
      <c r="U130" s="1" t="s">
        <v>383</v>
      </c>
      <c r="V130" s="1" t="s">
        <v>57</v>
      </c>
      <c r="W130" s="1" t="s">
        <v>48</v>
      </c>
      <c r="X130" s="2"/>
      <c r="Y130" s="1" t="s">
        <v>340</v>
      </c>
      <c r="Z130" s="1" t="s">
        <v>58</v>
      </c>
      <c r="AA130" s="1" t="s">
        <v>48</v>
      </c>
      <c r="AB130" s="1" t="s">
        <v>48</v>
      </c>
      <c r="AC130" s="1" t="s">
        <v>58</v>
      </c>
      <c r="AF130" s="1" t="s">
        <v>48</v>
      </c>
      <c r="AH130" s="1" t="s">
        <v>48</v>
      </c>
      <c r="AI130" s="1" t="s">
        <v>48</v>
      </c>
      <c r="AJ130" s="1" t="s">
        <v>58</v>
      </c>
      <c r="AK130" s="1" t="s">
        <v>48</v>
      </c>
      <c r="AL130" s="1" t="s">
        <v>81</v>
      </c>
      <c r="AM130" s="1" t="s">
        <v>48</v>
      </c>
      <c r="AN130" s="2"/>
      <c r="AO130" s="1" t="s">
        <v>48</v>
      </c>
      <c r="AP130" s="1" t="s">
        <v>48</v>
      </c>
      <c r="AQ130" s="1" t="s">
        <v>48</v>
      </c>
      <c r="AR130" s="1" t="s">
        <v>48</v>
      </c>
    </row>
    <row r="131" spans="1:44" x14ac:dyDescent="0.25">
      <c r="A131">
        <v>20010</v>
      </c>
      <c r="B131" s="1" t="s">
        <v>71</v>
      </c>
      <c r="C131" s="1" t="s">
        <v>72</v>
      </c>
      <c r="D131" s="1" t="s">
        <v>46</v>
      </c>
      <c r="E131" s="1" t="s">
        <v>73</v>
      </c>
      <c r="F131" s="1" t="s">
        <v>74</v>
      </c>
      <c r="G131">
        <v>15093362035</v>
      </c>
      <c r="H131" s="1" t="s">
        <v>75</v>
      </c>
      <c r="I131" s="1" t="s">
        <v>50</v>
      </c>
      <c r="J131" s="1" t="s">
        <v>48</v>
      </c>
      <c r="K131" s="1" t="s">
        <v>76</v>
      </c>
      <c r="L131" s="2">
        <v>45638.495138888888</v>
      </c>
      <c r="M131" s="1" t="s">
        <v>77</v>
      </c>
      <c r="N131" s="1" t="s">
        <v>48</v>
      </c>
      <c r="O131" s="1" t="s">
        <v>54</v>
      </c>
      <c r="P131" s="1" t="s">
        <v>55</v>
      </c>
      <c r="Q131" s="2">
        <v>45664</v>
      </c>
      <c r="R131" s="2"/>
      <c r="S131" s="2"/>
      <c r="T131">
        <v>1000</v>
      </c>
      <c r="U131" s="1" t="s">
        <v>78</v>
      </c>
      <c r="V131" s="1" t="s">
        <v>57</v>
      </c>
      <c r="W131" s="1" t="s">
        <v>48</v>
      </c>
      <c r="X131" s="2"/>
      <c r="Y131" s="1" t="s">
        <v>58</v>
      </c>
      <c r="Z131" s="1" t="s">
        <v>58</v>
      </c>
      <c r="AA131" s="1" t="s">
        <v>48</v>
      </c>
      <c r="AB131" s="1" t="s">
        <v>79</v>
      </c>
      <c r="AC131" s="1" t="s">
        <v>58</v>
      </c>
      <c r="AF131" s="1" t="s">
        <v>48</v>
      </c>
      <c r="AH131" s="1" t="s">
        <v>48</v>
      </c>
      <c r="AI131" s="1" t="s">
        <v>80</v>
      </c>
      <c r="AJ131" s="1" t="s">
        <v>58</v>
      </c>
      <c r="AK131" s="1" t="s">
        <v>48</v>
      </c>
      <c r="AL131" s="1" t="s">
        <v>81</v>
      </c>
      <c r="AM131" s="1" t="s">
        <v>82</v>
      </c>
      <c r="AN131" s="2"/>
      <c r="AO131" s="1" t="s">
        <v>48</v>
      </c>
      <c r="AP131" s="1" t="s">
        <v>48</v>
      </c>
      <c r="AQ131" s="1" t="s">
        <v>48</v>
      </c>
      <c r="AR131" s="1" t="s">
        <v>48</v>
      </c>
    </row>
    <row r="132" spans="1:44" x14ac:dyDescent="0.25">
      <c r="A132">
        <v>20011</v>
      </c>
      <c r="B132" s="1" t="s">
        <v>71</v>
      </c>
      <c r="C132" s="1" t="s">
        <v>72</v>
      </c>
      <c r="D132" s="1" t="s">
        <v>46</v>
      </c>
      <c r="E132" s="1" t="s">
        <v>73</v>
      </c>
      <c r="F132" s="1" t="s">
        <v>74</v>
      </c>
      <c r="G132">
        <v>15093362035</v>
      </c>
      <c r="H132" s="1" t="s">
        <v>75</v>
      </c>
      <c r="I132" s="1" t="s">
        <v>50</v>
      </c>
      <c r="J132" s="1" t="s">
        <v>48</v>
      </c>
      <c r="K132" s="1" t="s">
        <v>76</v>
      </c>
      <c r="L132" s="2">
        <v>45638.501388888886</v>
      </c>
      <c r="M132" s="1" t="s">
        <v>77</v>
      </c>
      <c r="N132" s="1" t="s">
        <v>48</v>
      </c>
      <c r="O132" s="1" t="s">
        <v>54</v>
      </c>
      <c r="P132" s="1" t="s">
        <v>55</v>
      </c>
      <c r="Q132" s="2">
        <v>45664</v>
      </c>
      <c r="R132" s="2"/>
      <c r="S132" s="2"/>
      <c r="T132">
        <v>1000</v>
      </c>
      <c r="U132" s="1" t="s">
        <v>83</v>
      </c>
      <c r="V132" s="1" t="s">
        <v>57</v>
      </c>
      <c r="W132" s="1" t="s">
        <v>48</v>
      </c>
      <c r="X132" s="2"/>
      <c r="Y132" s="1" t="s">
        <v>58</v>
      </c>
      <c r="Z132" s="1" t="s">
        <v>58</v>
      </c>
      <c r="AA132" s="1" t="s">
        <v>48</v>
      </c>
      <c r="AB132" s="1" t="s">
        <v>68</v>
      </c>
      <c r="AC132" s="1" t="s">
        <v>58</v>
      </c>
      <c r="AF132" s="1" t="s">
        <v>48</v>
      </c>
      <c r="AH132" s="1" t="s">
        <v>48</v>
      </c>
      <c r="AI132" s="1" t="s">
        <v>84</v>
      </c>
      <c r="AJ132" s="1" t="s">
        <v>58</v>
      </c>
      <c r="AK132" s="1" t="s">
        <v>48</v>
      </c>
      <c r="AL132" s="1" t="s">
        <v>81</v>
      </c>
      <c r="AM132" s="1" t="s">
        <v>82</v>
      </c>
      <c r="AN132" s="2"/>
      <c r="AO132" s="1" t="s">
        <v>48</v>
      </c>
      <c r="AP132" s="1" t="s">
        <v>48</v>
      </c>
      <c r="AQ132" s="1" t="s">
        <v>48</v>
      </c>
      <c r="AR132" s="1" t="s">
        <v>48</v>
      </c>
    </row>
    <row r="133" spans="1:44" x14ac:dyDescent="0.25">
      <c r="A133">
        <v>20012</v>
      </c>
      <c r="B133" s="1" t="s">
        <v>91</v>
      </c>
      <c r="C133" s="1" t="s">
        <v>92</v>
      </c>
      <c r="D133" s="1" t="s">
        <v>46</v>
      </c>
      <c r="E133" s="1" t="s">
        <v>48</v>
      </c>
      <c r="F133" s="1" t="s">
        <v>93</v>
      </c>
      <c r="G133">
        <v>17166045921</v>
      </c>
      <c r="H133" s="1" t="s">
        <v>94</v>
      </c>
      <c r="I133" s="1" t="s">
        <v>50</v>
      </c>
      <c r="J133" s="1" t="s">
        <v>48</v>
      </c>
      <c r="K133" s="1" t="s">
        <v>94</v>
      </c>
      <c r="L133" s="2">
        <v>45643.481944444444</v>
      </c>
      <c r="M133" s="1" t="s">
        <v>77</v>
      </c>
      <c r="N133" s="1" t="s">
        <v>48</v>
      </c>
      <c r="O133" s="1" t="s">
        <v>90</v>
      </c>
      <c r="P133" s="1" t="s">
        <v>95</v>
      </c>
      <c r="Q133" s="2">
        <v>45659</v>
      </c>
      <c r="R133" s="2"/>
      <c r="S133" s="2"/>
      <c r="T133">
        <v>200</v>
      </c>
      <c r="U133" s="1" t="s">
        <v>96</v>
      </c>
      <c r="V133" s="1" t="s">
        <v>48</v>
      </c>
      <c r="W133" s="1" t="s">
        <v>48</v>
      </c>
      <c r="X133" s="2"/>
      <c r="Y133" s="1" t="s">
        <v>58</v>
      </c>
      <c r="Z133" s="1" t="s">
        <v>58</v>
      </c>
      <c r="AA133" s="1" t="s">
        <v>48</v>
      </c>
      <c r="AB133" s="1" t="s">
        <v>68</v>
      </c>
      <c r="AC133" s="1" t="s">
        <v>58</v>
      </c>
      <c r="AF133" s="1" t="s">
        <v>48</v>
      </c>
      <c r="AH133" s="1" t="s">
        <v>48</v>
      </c>
      <c r="AI133" s="1" t="s">
        <v>48</v>
      </c>
      <c r="AJ133" s="1" t="s">
        <v>58</v>
      </c>
      <c r="AK133" s="1" t="s">
        <v>48</v>
      </c>
      <c r="AL133" s="1" t="s">
        <v>70</v>
      </c>
      <c r="AM133" s="1" t="s">
        <v>48</v>
      </c>
      <c r="AN133" s="2"/>
      <c r="AO133" s="1" t="s">
        <v>48</v>
      </c>
      <c r="AP133" s="1" t="s">
        <v>48</v>
      </c>
      <c r="AQ133" s="1" t="s">
        <v>48</v>
      </c>
      <c r="AR133" s="1" t="s">
        <v>48</v>
      </c>
    </row>
    <row r="134" spans="1:44" x14ac:dyDescent="0.25">
      <c r="A134">
        <v>20013</v>
      </c>
      <c r="B134" s="1" t="s">
        <v>318</v>
      </c>
      <c r="C134" s="1" t="s">
        <v>319</v>
      </c>
      <c r="D134" s="1" t="s">
        <v>320</v>
      </c>
      <c r="E134" s="1" t="s">
        <v>321</v>
      </c>
      <c r="F134" s="1" t="s">
        <v>322</v>
      </c>
      <c r="G134">
        <v>919885248945</v>
      </c>
      <c r="H134" s="1" t="s">
        <v>284</v>
      </c>
      <c r="I134" s="1" t="s">
        <v>65</v>
      </c>
      <c r="J134" s="1" t="s">
        <v>48</v>
      </c>
      <c r="K134" s="1" t="s">
        <v>284</v>
      </c>
      <c r="L134" s="2">
        <v>45643.51666666667</v>
      </c>
      <c r="M134" s="1" t="s">
        <v>89</v>
      </c>
      <c r="N134" s="1" t="s">
        <v>141</v>
      </c>
      <c r="O134" s="1" t="s">
        <v>54</v>
      </c>
      <c r="P134" s="1" t="s">
        <v>55</v>
      </c>
      <c r="Q134" s="2"/>
      <c r="R134" s="2"/>
      <c r="S134" s="2"/>
      <c r="U134" s="1" t="s">
        <v>323</v>
      </c>
      <c r="V134" s="1" t="s">
        <v>48</v>
      </c>
      <c r="W134" s="1" t="s">
        <v>48</v>
      </c>
      <c r="X134" s="2">
        <v>45229</v>
      </c>
      <c r="Y134" s="1" t="s">
        <v>58</v>
      </c>
      <c r="Z134" s="1" t="s">
        <v>58</v>
      </c>
      <c r="AA134" s="1" t="s">
        <v>48</v>
      </c>
      <c r="AB134" s="1" t="s">
        <v>48</v>
      </c>
      <c r="AC134" s="1" t="s">
        <v>58</v>
      </c>
      <c r="AF134" s="1" t="s">
        <v>48</v>
      </c>
      <c r="AH134" s="1" t="s">
        <v>48</v>
      </c>
      <c r="AI134" s="1" t="s">
        <v>48</v>
      </c>
      <c r="AJ134" s="1" t="s">
        <v>58</v>
      </c>
      <c r="AK134" s="1" t="s">
        <v>48</v>
      </c>
      <c r="AL134" s="1" t="s">
        <v>81</v>
      </c>
      <c r="AM134" s="1" t="s">
        <v>48</v>
      </c>
      <c r="AN134" s="2"/>
      <c r="AO134" s="1" t="s">
        <v>48</v>
      </c>
      <c r="AP134" s="1" t="s">
        <v>48</v>
      </c>
      <c r="AQ134" s="1" t="s">
        <v>48</v>
      </c>
      <c r="AR134" s="1" t="s">
        <v>48</v>
      </c>
    </row>
    <row r="135" spans="1:44" x14ac:dyDescent="0.25">
      <c r="A135">
        <v>20014</v>
      </c>
      <c r="B135" s="1" t="s">
        <v>129</v>
      </c>
      <c r="C135" s="1" t="s">
        <v>130</v>
      </c>
      <c r="D135" s="1" t="s">
        <v>46</v>
      </c>
      <c r="E135" s="1" t="s">
        <v>131</v>
      </c>
      <c r="F135" s="1" t="s">
        <v>132</v>
      </c>
      <c r="G135">
        <v>14107397798</v>
      </c>
      <c r="H135" s="1" t="s">
        <v>94</v>
      </c>
      <c r="I135" s="1" t="s">
        <v>50</v>
      </c>
      <c r="J135" s="1" t="s">
        <v>48</v>
      </c>
      <c r="K135" s="1" t="s">
        <v>94</v>
      </c>
      <c r="L135" s="2">
        <v>45644.490277777775</v>
      </c>
      <c r="M135" s="1" t="s">
        <v>77</v>
      </c>
      <c r="N135" s="1" t="s">
        <v>48</v>
      </c>
      <c r="O135" s="1" t="s">
        <v>90</v>
      </c>
      <c r="P135" s="1" t="s">
        <v>95</v>
      </c>
      <c r="Q135" s="2">
        <v>45665</v>
      </c>
      <c r="R135" s="2"/>
      <c r="S135" s="2"/>
      <c r="T135">
        <v>350</v>
      </c>
      <c r="U135" s="1" t="s">
        <v>133</v>
      </c>
      <c r="V135" s="1" t="s">
        <v>48</v>
      </c>
      <c r="W135" s="1" t="s">
        <v>48</v>
      </c>
      <c r="X135" s="2"/>
      <c r="Y135" s="1" t="s">
        <v>58</v>
      </c>
      <c r="Z135" s="1" t="s">
        <v>58</v>
      </c>
      <c r="AA135" s="1" t="s">
        <v>48</v>
      </c>
      <c r="AB135" s="1" t="s">
        <v>134</v>
      </c>
      <c r="AC135" s="1" t="s">
        <v>58</v>
      </c>
      <c r="AF135" s="1" t="s">
        <v>48</v>
      </c>
      <c r="AH135" s="1" t="s">
        <v>48</v>
      </c>
      <c r="AI135" s="1" t="s">
        <v>135</v>
      </c>
      <c r="AJ135" s="1" t="s">
        <v>58</v>
      </c>
      <c r="AK135" s="1" t="s">
        <v>48</v>
      </c>
      <c r="AL135" s="1" t="s">
        <v>70</v>
      </c>
      <c r="AM135" s="1" t="s">
        <v>48</v>
      </c>
      <c r="AN135" s="2"/>
      <c r="AO135" s="1" t="s">
        <v>48</v>
      </c>
      <c r="AP135" s="1" t="s">
        <v>48</v>
      </c>
      <c r="AQ135" s="1" t="s">
        <v>48</v>
      </c>
      <c r="AR135" s="1" t="s">
        <v>48</v>
      </c>
    </row>
    <row r="136" spans="1:44" x14ac:dyDescent="0.25">
      <c r="A136">
        <v>20015</v>
      </c>
      <c r="B136" s="1" t="s">
        <v>311</v>
      </c>
      <c r="C136" s="1" t="s">
        <v>312</v>
      </c>
      <c r="D136" s="1" t="s">
        <v>46</v>
      </c>
      <c r="E136" s="1" t="s">
        <v>313</v>
      </c>
      <c r="F136" s="1" t="s">
        <v>314</v>
      </c>
      <c r="G136">
        <v>103303133220</v>
      </c>
      <c r="H136" s="1" t="s">
        <v>315</v>
      </c>
      <c r="I136" s="1" t="s">
        <v>109</v>
      </c>
      <c r="J136" s="1" t="s">
        <v>48</v>
      </c>
      <c r="K136" s="1" t="s">
        <v>316</v>
      </c>
      <c r="L136" s="2">
        <v>45644.502083333333</v>
      </c>
      <c r="M136" s="1" t="s">
        <v>89</v>
      </c>
      <c r="N136" s="1" t="s">
        <v>48</v>
      </c>
      <c r="O136" s="1" t="s">
        <v>54</v>
      </c>
      <c r="P136" s="1" t="s">
        <v>55</v>
      </c>
      <c r="Q136" s="2"/>
      <c r="R136" s="2"/>
      <c r="S136" s="2"/>
      <c r="U136" s="1" t="s">
        <v>317</v>
      </c>
      <c r="V136" s="1" t="s">
        <v>48</v>
      </c>
      <c r="W136" s="1" t="s">
        <v>48</v>
      </c>
      <c r="X136" s="2"/>
      <c r="Y136" s="1" t="s">
        <v>58</v>
      </c>
      <c r="Z136" s="1" t="s">
        <v>58</v>
      </c>
      <c r="AA136" s="1" t="s">
        <v>48</v>
      </c>
      <c r="AB136" s="1" t="s">
        <v>48</v>
      </c>
      <c r="AC136" s="1" t="s">
        <v>58</v>
      </c>
      <c r="AF136" s="1" t="s">
        <v>48</v>
      </c>
      <c r="AH136" s="1" t="s">
        <v>48</v>
      </c>
      <c r="AI136" s="1" t="s">
        <v>48</v>
      </c>
      <c r="AJ136" s="1" t="s">
        <v>58</v>
      </c>
      <c r="AK136" s="1" t="s">
        <v>48</v>
      </c>
      <c r="AL136" s="1" t="s">
        <v>81</v>
      </c>
      <c r="AM136" s="1" t="s">
        <v>48</v>
      </c>
      <c r="AN136" s="2"/>
      <c r="AO136" s="1" t="s">
        <v>48</v>
      </c>
      <c r="AP136" s="1" t="s">
        <v>48</v>
      </c>
      <c r="AQ136" s="1" t="s">
        <v>48</v>
      </c>
      <c r="AR136" s="1" t="s">
        <v>48</v>
      </c>
    </row>
    <row r="137" spans="1:44" x14ac:dyDescent="0.25">
      <c r="A137">
        <v>20016</v>
      </c>
      <c r="B137" s="1" t="s">
        <v>60</v>
      </c>
      <c r="C137" s="1" t="s">
        <v>61</v>
      </c>
      <c r="D137" s="1" t="s">
        <v>46</v>
      </c>
      <c r="E137" s="1" t="s">
        <v>62</v>
      </c>
      <c r="F137" s="1" t="s">
        <v>63</v>
      </c>
      <c r="G137">
        <v>18139935974</v>
      </c>
      <c r="H137" s="1" t="s">
        <v>64</v>
      </c>
      <c r="I137" s="1" t="s">
        <v>65</v>
      </c>
      <c r="J137" s="1" t="s">
        <v>48</v>
      </c>
      <c r="K137" s="1" t="s">
        <v>66</v>
      </c>
      <c r="L137" s="2">
        <v>45644.520833333336</v>
      </c>
      <c r="M137" s="1" t="s">
        <v>52</v>
      </c>
      <c r="N137" s="1" t="s">
        <v>53</v>
      </c>
      <c r="O137" s="1" t="s">
        <v>54</v>
      </c>
      <c r="P137" s="1" t="s">
        <v>55</v>
      </c>
      <c r="Q137" s="2">
        <v>45660</v>
      </c>
      <c r="R137" s="2"/>
      <c r="S137" s="2"/>
      <c r="U137" s="1" t="s">
        <v>67</v>
      </c>
      <c r="V137" s="1" t="s">
        <v>48</v>
      </c>
      <c r="W137" s="1" t="s">
        <v>48</v>
      </c>
      <c r="X137" s="2">
        <v>44456</v>
      </c>
      <c r="Y137" s="1" t="s">
        <v>58</v>
      </c>
      <c r="Z137" s="1" t="s">
        <v>58</v>
      </c>
      <c r="AA137" s="1" t="s">
        <v>48</v>
      </c>
      <c r="AB137" s="1" t="s">
        <v>68</v>
      </c>
      <c r="AC137" s="1" t="s">
        <v>58</v>
      </c>
      <c r="AD137">
        <v>1</v>
      </c>
      <c r="AF137" s="1" t="s">
        <v>48</v>
      </c>
      <c r="AH137" s="1" t="s">
        <v>48</v>
      </c>
      <c r="AI137" s="1" t="s">
        <v>69</v>
      </c>
      <c r="AJ137" s="1" t="s">
        <v>58</v>
      </c>
      <c r="AK137" s="1" t="s">
        <v>48</v>
      </c>
      <c r="AL137" s="1" t="s">
        <v>70</v>
      </c>
      <c r="AM137" s="1" t="s">
        <v>48</v>
      </c>
      <c r="AN137" s="2"/>
      <c r="AO137" s="1" t="s">
        <v>48</v>
      </c>
      <c r="AP137" s="1" t="s">
        <v>48</v>
      </c>
      <c r="AQ137" s="1" t="s">
        <v>48</v>
      </c>
      <c r="AR137" s="1" t="s">
        <v>48</v>
      </c>
    </row>
    <row r="138" spans="1:44" x14ac:dyDescent="0.25">
      <c r="A138">
        <v>20017</v>
      </c>
      <c r="B138" s="1" t="s">
        <v>302</v>
      </c>
      <c r="C138" s="1" t="s">
        <v>303</v>
      </c>
      <c r="D138" s="1" t="s">
        <v>46</v>
      </c>
      <c r="E138" s="1" t="s">
        <v>48</v>
      </c>
      <c r="F138" s="1" t="s">
        <v>304</v>
      </c>
      <c r="G138">
        <v>15743225855</v>
      </c>
      <c r="H138" s="1" t="s">
        <v>305</v>
      </c>
      <c r="I138" s="1" t="s">
        <v>109</v>
      </c>
      <c r="J138" s="1" t="s">
        <v>48</v>
      </c>
      <c r="K138" s="1" t="s">
        <v>306</v>
      </c>
      <c r="L138" s="2">
        <v>45645.481944444444</v>
      </c>
      <c r="M138" s="1" t="s">
        <v>307</v>
      </c>
      <c r="N138" s="1" t="s">
        <v>141</v>
      </c>
      <c r="O138" s="1" t="s">
        <v>90</v>
      </c>
      <c r="P138" s="1" t="s">
        <v>95</v>
      </c>
      <c r="Q138" s="2"/>
      <c r="R138" s="2"/>
      <c r="S138" s="2"/>
      <c r="U138" s="1" t="s">
        <v>48</v>
      </c>
      <c r="V138" s="1" t="s">
        <v>48</v>
      </c>
      <c r="W138" s="1" t="s">
        <v>48</v>
      </c>
      <c r="X138" s="2"/>
      <c r="Y138" s="1" t="s">
        <v>58</v>
      </c>
      <c r="Z138" s="1" t="s">
        <v>58</v>
      </c>
      <c r="AA138" s="1" t="s">
        <v>48</v>
      </c>
      <c r="AB138" s="1" t="s">
        <v>48</v>
      </c>
      <c r="AC138" s="1" t="s">
        <v>58</v>
      </c>
      <c r="AF138" s="1" t="s">
        <v>48</v>
      </c>
      <c r="AH138" s="1" t="s">
        <v>48</v>
      </c>
      <c r="AI138" s="1" t="s">
        <v>48</v>
      </c>
      <c r="AJ138" s="1" t="s">
        <v>58</v>
      </c>
      <c r="AK138" s="1" t="s">
        <v>48</v>
      </c>
      <c r="AL138" s="1" t="s">
        <v>48</v>
      </c>
      <c r="AM138" s="1" t="s">
        <v>48</v>
      </c>
      <c r="AN138" s="2"/>
      <c r="AO138" s="1" t="s">
        <v>48</v>
      </c>
      <c r="AP138" s="1" t="s">
        <v>48</v>
      </c>
      <c r="AQ138" s="1" t="s">
        <v>48</v>
      </c>
      <c r="AR138" s="1" t="s">
        <v>48</v>
      </c>
    </row>
    <row r="139" spans="1:44" x14ac:dyDescent="0.25">
      <c r="A139">
        <v>20018</v>
      </c>
      <c r="B139" s="1" t="s">
        <v>97</v>
      </c>
      <c r="C139" s="1" t="s">
        <v>98</v>
      </c>
      <c r="D139" s="1" t="s">
        <v>46</v>
      </c>
      <c r="E139" s="1" t="s">
        <v>99</v>
      </c>
      <c r="F139" s="1" t="s">
        <v>100</v>
      </c>
      <c r="G139">
        <v>18156218444</v>
      </c>
      <c r="H139" s="1" t="s">
        <v>101</v>
      </c>
      <c r="I139" s="1" t="s">
        <v>102</v>
      </c>
      <c r="J139" s="1" t="s">
        <v>48</v>
      </c>
      <c r="K139" s="1" t="s">
        <v>101</v>
      </c>
      <c r="L139" s="2">
        <v>45645.600694444445</v>
      </c>
      <c r="M139" s="1" t="s">
        <v>77</v>
      </c>
      <c r="N139" s="1" t="s">
        <v>48</v>
      </c>
      <c r="O139" s="1" t="s">
        <v>90</v>
      </c>
      <c r="P139" s="1" t="s">
        <v>95</v>
      </c>
      <c r="Q139" s="2">
        <v>45659</v>
      </c>
      <c r="R139" s="2"/>
      <c r="S139" s="2"/>
      <c r="U139" s="1" t="s">
        <v>103</v>
      </c>
      <c r="V139" s="1" t="s">
        <v>48</v>
      </c>
      <c r="W139" s="1" t="s">
        <v>48</v>
      </c>
      <c r="X139" s="2">
        <v>45391</v>
      </c>
      <c r="Y139" s="1" t="s">
        <v>58</v>
      </c>
      <c r="Z139" s="1" t="s">
        <v>58</v>
      </c>
      <c r="AA139" s="1" t="s">
        <v>48</v>
      </c>
      <c r="AB139" s="1" t="s">
        <v>68</v>
      </c>
      <c r="AC139" s="1" t="s">
        <v>58</v>
      </c>
      <c r="AF139" s="1" t="s">
        <v>48</v>
      </c>
      <c r="AH139" s="1" t="s">
        <v>48</v>
      </c>
      <c r="AI139" s="1" t="s">
        <v>48</v>
      </c>
      <c r="AJ139" s="1" t="s">
        <v>58</v>
      </c>
      <c r="AK139" s="1" t="s">
        <v>48</v>
      </c>
      <c r="AL139" s="1" t="s">
        <v>70</v>
      </c>
      <c r="AM139" s="1" t="s">
        <v>48</v>
      </c>
      <c r="AN139" s="2"/>
      <c r="AO139" s="1" t="s">
        <v>48</v>
      </c>
      <c r="AP139" s="1" t="s">
        <v>48</v>
      </c>
      <c r="AQ139" s="1" t="s">
        <v>48</v>
      </c>
      <c r="AR139" s="1" t="s">
        <v>48</v>
      </c>
    </row>
    <row r="140" spans="1:44" x14ac:dyDescent="0.25">
      <c r="A140">
        <v>20019</v>
      </c>
      <c r="B140" s="1" t="s">
        <v>123</v>
      </c>
      <c r="C140" s="1" t="s">
        <v>124</v>
      </c>
      <c r="D140" s="1" t="s">
        <v>46</v>
      </c>
      <c r="E140" s="1" t="s">
        <v>125</v>
      </c>
      <c r="F140" s="1" t="s">
        <v>126</v>
      </c>
      <c r="G140">
        <v>14258858259</v>
      </c>
      <c r="H140" s="1" t="s">
        <v>127</v>
      </c>
      <c r="I140" s="1" t="s">
        <v>50</v>
      </c>
      <c r="J140" s="1" t="s">
        <v>48</v>
      </c>
      <c r="K140" s="1" t="s">
        <v>127</v>
      </c>
      <c r="L140" s="2">
        <v>45656.511111111111</v>
      </c>
      <c r="M140" s="1" t="s">
        <v>77</v>
      </c>
      <c r="N140" s="1" t="s">
        <v>48</v>
      </c>
      <c r="O140" s="1" t="s">
        <v>90</v>
      </c>
      <c r="P140" s="1" t="s">
        <v>95</v>
      </c>
      <c r="Q140" s="2">
        <v>45664</v>
      </c>
      <c r="R140" s="2"/>
      <c r="S140" s="2"/>
      <c r="T140">
        <v>400</v>
      </c>
      <c r="U140" s="1" t="s">
        <v>128</v>
      </c>
      <c r="V140" s="1" t="s">
        <v>48</v>
      </c>
      <c r="W140" s="1" t="s">
        <v>48</v>
      </c>
      <c r="X140" s="2"/>
      <c r="Y140" s="1" t="s">
        <v>58</v>
      </c>
      <c r="Z140" s="1" t="s">
        <v>58</v>
      </c>
      <c r="AA140" s="1" t="s">
        <v>48</v>
      </c>
      <c r="AB140" s="1" t="s">
        <v>68</v>
      </c>
      <c r="AC140" s="1" t="s">
        <v>58</v>
      </c>
      <c r="AF140" s="1" t="s">
        <v>48</v>
      </c>
      <c r="AH140" s="1" t="s">
        <v>48</v>
      </c>
      <c r="AI140" s="1" t="s">
        <v>48</v>
      </c>
      <c r="AJ140" s="1" t="s">
        <v>58</v>
      </c>
      <c r="AK140" s="1" t="s">
        <v>48</v>
      </c>
      <c r="AL140" s="1" t="s">
        <v>48</v>
      </c>
      <c r="AM140" s="1" t="s">
        <v>48</v>
      </c>
      <c r="AN140" s="2"/>
      <c r="AO140" s="1" t="s">
        <v>48</v>
      </c>
      <c r="AP140" s="1" t="s">
        <v>48</v>
      </c>
      <c r="AQ140" s="1" t="s">
        <v>48</v>
      </c>
      <c r="AR140" s="1" t="s">
        <v>48</v>
      </c>
    </row>
    <row r="141" spans="1:44" x14ac:dyDescent="0.25">
      <c r="A141">
        <v>20020</v>
      </c>
      <c r="B141" s="1" t="s">
        <v>225</v>
      </c>
      <c r="C141" s="1" t="s">
        <v>226</v>
      </c>
      <c r="D141" s="1" t="s">
        <v>46</v>
      </c>
      <c r="E141" s="1" t="s">
        <v>48</v>
      </c>
      <c r="F141" s="1" t="s">
        <v>227</v>
      </c>
      <c r="G141">
        <v>18177732121</v>
      </c>
      <c r="H141" s="1" t="s">
        <v>228</v>
      </c>
      <c r="I141" s="1" t="s">
        <v>109</v>
      </c>
      <c r="J141" s="1" t="s">
        <v>48</v>
      </c>
      <c r="K141" s="1" t="s">
        <v>228</v>
      </c>
      <c r="L141" s="2">
        <v>45656.513194444444</v>
      </c>
      <c r="M141" s="1" t="s">
        <v>89</v>
      </c>
      <c r="N141" s="1" t="s">
        <v>48</v>
      </c>
      <c r="O141" s="1" t="s">
        <v>90</v>
      </c>
      <c r="P141" s="1" t="s">
        <v>95</v>
      </c>
      <c r="Q141" s="2"/>
      <c r="R141" s="2"/>
      <c r="S141" s="2"/>
      <c r="U141" s="1" t="s">
        <v>229</v>
      </c>
      <c r="V141" s="1" t="s">
        <v>48</v>
      </c>
      <c r="W141" s="1" t="s">
        <v>48</v>
      </c>
      <c r="X141" s="2"/>
      <c r="Y141" s="1" t="s">
        <v>58</v>
      </c>
      <c r="Z141" s="1" t="s">
        <v>58</v>
      </c>
      <c r="AA141" s="1" t="s">
        <v>48</v>
      </c>
      <c r="AB141" s="1" t="s">
        <v>48</v>
      </c>
      <c r="AC141" s="1" t="s">
        <v>58</v>
      </c>
      <c r="AF141" s="1" t="s">
        <v>48</v>
      </c>
      <c r="AH141" s="1" t="s">
        <v>48</v>
      </c>
      <c r="AI141" s="1" t="s">
        <v>48</v>
      </c>
      <c r="AJ141" s="1" t="s">
        <v>58</v>
      </c>
      <c r="AK141" s="1" t="s">
        <v>48</v>
      </c>
      <c r="AL141" s="1" t="s">
        <v>70</v>
      </c>
      <c r="AM141" s="1" t="s">
        <v>48</v>
      </c>
      <c r="AN141" s="2"/>
      <c r="AO141" s="1" t="s">
        <v>48</v>
      </c>
      <c r="AP141" s="1" t="s">
        <v>48</v>
      </c>
      <c r="AQ141" s="1" t="s">
        <v>48</v>
      </c>
      <c r="AR141" s="1" t="s">
        <v>48</v>
      </c>
    </row>
    <row r="142" spans="1:44" x14ac:dyDescent="0.25">
      <c r="A142">
        <v>20021</v>
      </c>
      <c r="B142" s="1" t="s">
        <v>196</v>
      </c>
      <c r="C142" s="1" t="s">
        <v>197</v>
      </c>
      <c r="D142" s="1" t="s">
        <v>46</v>
      </c>
      <c r="E142" s="1" t="s">
        <v>198</v>
      </c>
      <c r="F142" s="1" t="s">
        <v>199</v>
      </c>
      <c r="G142">
        <v>12032300226</v>
      </c>
      <c r="H142" s="1" t="s">
        <v>140</v>
      </c>
      <c r="I142" s="1" t="s">
        <v>102</v>
      </c>
      <c r="J142" s="1" t="s">
        <v>48</v>
      </c>
      <c r="K142" s="1" t="s">
        <v>140</v>
      </c>
      <c r="L142" s="2">
        <v>45656.520138888889</v>
      </c>
      <c r="M142" s="1" t="s">
        <v>89</v>
      </c>
      <c r="N142" s="1" t="s">
        <v>48</v>
      </c>
      <c r="O142" s="1" t="s">
        <v>90</v>
      </c>
      <c r="P142" s="1" t="s">
        <v>95</v>
      </c>
      <c r="Q142" s="2">
        <v>45660</v>
      </c>
      <c r="R142" s="2"/>
      <c r="S142" s="2"/>
      <c r="U142" s="1" t="s">
        <v>206</v>
      </c>
      <c r="V142" s="1" t="s">
        <v>48</v>
      </c>
      <c r="W142" s="1" t="s">
        <v>48</v>
      </c>
      <c r="X142" s="2">
        <v>43910</v>
      </c>
      <c r="Y142" s="1" t="s">
        <v>58</v>
      </c>
      <c r="Z142" s="1" t="s">
        <v>58</v>
      </c>
      <c r="AA142" s="1" t="s">
        <v>48</v>
      </c>
      <c r="AB142" s="1" t="s">
        <v>68</v>
      </c>
      <c r="AC142" s="1" t="s">
        <v>58</v>
      </c>
      <c r="AF142" s="1" t="s">
        <v>48</v>
      </c>
      <c r="AH142" s="1" t="s">
        <v>48</v>
      </c>
      <c r="AI142" s="1" t="s">
        <v>48</v>
      </c>
      <c r="AJ142" s="1" t="s">
        <v>58</v>
      </c>
      <c r="AK142" s="1" t="s">
        <v>48</v>
      </c>
      <c r="AL142" s="1" t="s">
        <v>160</v>
      </c>
      <c r="AM142" s="1" t="s">
        <v>48</v>
      </c>
      <c r="AN142" s="2"/>
      <c r="AO142" s="1" t="s">
        <v>48</v>
      </c>
      <c r="AP142" s="1" t="s">
        <v>48</v>
      </c>
      <c r="AQ142" s="1" t="s">
        <v>48</v>
      </c>
      <c r="AR142" s="1" t="s">
        <v>48</v>
      </c>
    </row>
    <row r="143" spans="1:44" x14ac:dyDescent="0.25">
      <c r="A143">
        <v>20022</v>
      </c>
      <c r="B143" s="1" t="s">
        <v>208</v>
      </c>
      <c r="C143" s="1" t="s">
        <v>209</v>
      </c>
      <c r="D143" s="1" t="s">
        <v>46</v>
      </c>
      <c r="E143" s="1" t="s">
        <v>48</v>
      </c>
      <c r="F143" s="1" t="s">
        <v>210</v>
      </c>
      <c r="G143">
        <v>13175021472</v>
      </c>
      <c r="H143" s="1" t="s">
        <v>211</v>
      </c>
      <c r="I143" s="1" t="s">
        <v>50</v>
      </c>
      <c r="J143" s="1" t="s">
        <v>48</v>
      </c>
      <c r="K143" s="1" t="s">
        <v>211</v>
      </c>
      <c r="L143" s="2">
        <v>45663.662499999999</v>
      </c>
      <c r="M143" s="1" t="s">
        <v>89</v>
      </c>
      <c r="N143" s="1" t="s">
        <v>48</v>
      </c>
      <c r="O143" s="1" t="s">
        <v>90</v>
      </c>
      <c r="P143" s="1" t="s">
        <v>95</v>
      </c>
      <c r="Q143" s="2"/>
      <c r="R143" s="2"/>
      <c r="S143" s="2"/>
      <c r="T143">
        <v>350</v>
      </c>
      <c r="U143" s="1" t="s">
        <v>212</v>
      </c>
      <c r="V143" s="1" t="s">
        <v>48</v>
      </c>
      <c r="W143" s="1" t="s">
        <v>48</v>
      </c>
      <c r="X143" s="2"/>
      <c r="Y143" s="1" t="s">
        <v>58</v>
      </c>
      <c r="Z143" s="1" t="s">
        <v>58</v>
      </c>
      <c r="AA143" s="1" t="s">
        <v>48</v>
      </c>
      <c r="AB143" s="1" t="s">
        <v>48</v>
      </c>
      <c r="AC143" s="1" t="s">
        <v>58</v>
      </c>
      <c r="AF143" s="1" t="s">
        <v>48</v>
      </c>
      <c r="AH143" s="1" t="s">
        <v>48</v>
      </c>
      <c r="AI143" s="1" t="s">
        <v>48</v>
      </c>
      <c r="AJ143" s="1" t="s">
        <v>58</v>
      </c>
      <c r="AK143" s="1" t="s">
        <v>48</v>
      </c>
      <c r="AL143" s="1" t="s">
        <v>70</v>
      </c>
      <c r="AM143" s="1" t="s">
        <v>48</v>
      </c>
      <c r="AN143" s="2"/>
      <c r="AO143" s="1" t="s">
        <v>48</v>
      </c>
      <c r="AP143" s="1" t="s">
        <v>48</v>
      </c>
      <c r="AQ143" s="1" t="s">
        <v>48</v>
      </c>
      <c r="AR143" s="1" t="s">
        <v>48</v>
      </c>
    </row>
    <row r="144" spans="1:44" x14ac:dyDescent="0.25">
      <c r="A144">
        <v>20023</v>
      </c>
      <c r="B144" s="1" t="s">
        <v>213</v>
      </c>
      <c r="C144" s="1" t="s">
        <v>214</v>
      </c>
      <c r="D144" s="1" t="s">
        <v>46</v>
      </c>
      <c r="E144" s="1" t="s">
        <v>215</v>
      </c>
      <c r="F144" s="1" t="s">
        <v>216</v>
      </c>
      <c r="G144">
        <v>13602705180</v>
      </c>
      <c r="H144" s="1" t="s">
        <v>217</v>
      </c>
      <c r="I144" s="1" t="s">
        <v>109</v>
      </c>
      <c r="J144" s="1" t="s">
        <v>48</v>
      </c>
      <c r="K144" s="1" t="s">
        <v>217</v>
      </c>
      <c r="L144" s="2">
        <v>45663.665277777778</v>
      </c>
      <c r="M144" s="1" t="s">
        <v>89</v>
      </c>
      <c r="N144" s="1" t="s">
        <v>48</v>
      </c>
      <c r="O144" s="1" t="s">
        <v>90</v>
      </c>
      <c r="P144" s="1" t="s">
        <v>95</v>
      </c>
      <c r="Q144" s="2"/>
      <c r="R144" s="2"/>
      <c r="S144" s="2"/>
      <c r="U144" s="1" t="s">
        <v>218</v>
      </c>
      <c r="V144" s="1" t="s">
        <v>48</v>
      </c>
      <c r="W144" s="1" t="s">
        <v>48</v>
      </c>
      <c r="X144" s="2"/>
      <c r="Y144" s="1" t="s">
        <v>58</v>
      </c>
      <c r="Z144" s="1" t="s">
        <v>58</v>
      </c>
      <c r="AA144" s="1" t="s">
        <v>48</v>
      </c>
      <c r="AB144" s="1" t="s">
        <v>48</v>
      </c>
      <c r="AC144" s="1" t="s">
        <v>58</v>
      </c>
      <c r="AF144" s="1" t="s">
        <v>48</v>
      </c>
      <c r="AH144" s="1" t="s">
        <v>48</v>
      </c>
      <c r="AI144" s="1" t="s">
        <v>48</v>
      </c>
      <c r="AJ144" s="1" t="s">
        <v>58</v>
      </c>
      <c r="AK144" s="1" t="s">
        <v>48</v>
      </c>
      <c r="AL144" s="1" t="s">
        <v>70</v>
      </c>
      <c r="AM144" s="1" t="s">
        <v>48</v>
      </c>
      <c r="AN144" s="2"/>
      <c r="AO144" s="1" t="s">
        <v>48</v>
      </c>
      <c r="AP144" s="1" t="s">
        <v>48</v>
      </c>
      <c r="AQ144" s="1" t="s">
        <v>48</v>
      </c>
      <c r="AR144" s="1" t="s">
        <v>48</v>
      </c>
    </row>
    <row r="145" spans="1:44" x14ac:dyDescent="0.25">
      <c r="A145">
        <v>20024</v>
      </c>
      <c r="B145" s="1" t="s">
        <v>196</v>
      </c>
      <c r="C145" s="1" t="s">
        <v>197</v>
      </c>
      <c r="D145" s="1" t="s">
        <v>46</v>
      </c>
      <c r="E145" s="1" t="s">
        <v>198</v>
      </c>
      <c r="F145" s="1" t="s">
        <v>199</v>
      </c>
      <c r="G145">
        <v>12032300226</v>
      </c>
      <c r="H145" s="1" t="s">
        <v>203</v>
      </c>
      <c r="I145" s="1" t="s">
        <v>50</v>
      </c>
      <c r="J145" s="1" t="s">
        <v>48</v>
      </c>
      <c r="K145" s="1" t="s">
        <v>203</v>
      </c>
      <c r="L145" s="2">
        <v>45663.692361111112</v>
      </c>
      <c r="M145" s="1" t="s">
        <v>89</v>
      </c>
      <c r="N145" s="1" t="s">
        <v>48</v>
      </c>
      <c r="O145" s="1" t="s">
        <v>90</v>
      </c>
      <c r="P145" s="1" t="s">
        <v>95</v>
      </c>
      <c r="Q145" s="2"/>
      <c r="R145" s="2"/>
      <c r="S145" s="2"/>
      <c r="T145">
        <v>350</v>
      </c>
      <c r="U145" s="1" t="s">
        <v>207</v>
      </c>
      <c r="V145" s="1" t="s">
        <v>48</v>
      </c>
      <c r="W145" s="1" t="s">
        <v>48</v>
      </c>
      <c r="X145" s="2"/>
      <c r="Y145" s="1" t="s">
        <v>58</v>
      </c>
      <c r="Z145" s="1" t="s">
        <v>58</v>
      </c>
      <c r="AA145" s="1" t="s">
        <v>48</v>
      </c>
      <c r="AB145" s="1" t="s">
        <v>48</v>
      </c>
      <c r="AC145" s="1" t="s">
        <v>58</v>
      </c>
      <c r="AF145" s="1" t="s">
        <v>48</v>
      </c>
      <c r="AH145" s="1" t="s">
        <v>48</v>
      </c>
      <c r="AI145" s="1" t="s">
        <v>48</v>
      </c>
      <c r="AJ145" s="1" t="s">
        <v>58</v>
      </c>
      <c r="AK145" s="1" t="s">
        <v>48</v>
      </c>
      <c r="AL145" s="1" t="s">
        <v>48</v>
      </c>
      <c r="AM145" s="1" t="s">
        <v>48</v>
      </c>
      <c r="AN145" s="2"/>
      <c r="AO145" s="1" t="s">
        <v>48</v>
      </c>
      <c r="AP145" s="1" t="s">
        <v>48</v>
      </c>
      <c r="AQ145" s="1" t="s">
        <v>48</v>
      </c>
      <c r="AR145" s="1" t="s">
        <v>48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c b 9 7 c 5 d - 1 6 a 7 - 4 6 5 f - 9 c a 4 - 0 1 3 1 e 2 c d 9 4 5 d "   x m l n s = " h t t p : / / s c h e m a s . m i c r o s o f t . c o m / D a t a M a s h u p " > A A A A A J A I A A B Q S w M E F A A C A A g A n I g o W q X l P 5 C l A A A A 9 w A A A B I A H A B D b 2 5 m a W c v U G F j a 2 F n Z S 5 4 b W w g o h g A K K A U A A A A A A A A A A A A A A A A A A A A A A A A A A A A h Y 9 B D o I w F E S v Q r q n L d U Y Q z 5 l 4 V Y S E 6 J x S 2 q F R v g Y W i x 3 c + G R v I I Y R d 2 5 n D d v M X O / 3 i A d m j q 4 6 M 6 a F h M S U U 4 C j a o 9 G C w T 0 r t j u C S p h E 2 h T k W p g 1 F G G w / 2 k J D K u X P M m P e e + h l t u 5 I J z i O 2 z 9 a 5 q n R T k I 9 s / s u h Q e s K V J p I 2 L 3 G S E E j s a B i z g X l w C Y K m c G v I c b B z / Y H w q q v X d 9 p q T H c 5 s C m C O x 9 Q j 4 A U E s D B B Q A A g A I A J y I K 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c i C h a q J h k W o k F A A A L F A A A E w A c A E Z v c m 1 1 b G F z L 1 N l Y 3 R p b 2 4 x L m 0 g o h g A K K A U A A A A A A A A A A A A A A A A A A A A A A A A A A A A v V h t T y M 3 E P 6 O x H 8 Y 7 X 1 J p I D K 9 X q t r q V V S H h J D 5 I o G 4 R a D i G z O y E W u / b W 9 g I R 4 r 9 3 v L s J S e w N V 5 W 7 + w L M z M 6 b x 8 8 8 P o 2 R 4 V J A W P 7 c + 3 V 7 a 3 t L T 5 n C G N q n p + N e 5 / P h O I R 9 S N B s b w H 9 C 2 W u I i T J 4 W O E y e 6 F V H c 3 U t 4 1 j n i C u x 0 p D A q j G 8 H x p y 9 h J B V G T M V f x j y 6 Q 6 P b S b L 7 m O j H o N k C k S d J C 4 z K s d k q H Z 8 d j 6 6 r e N f h F N F Q j D L Y 0 2 X P Y L o f L F k E r c 9 c x P t B Y R h c P V 9 2 m W F X l a d 3 w V D J V B q q 4 Q R Z j E o H 5 G v M b i j D S l P J G 0 7 Q F l x W J p R t G L G E K b 1 v 0 7 x q L r x 3 p k z c k v P x L M M X z 2 P F h J 5 I l X Z k k q f C K n X D k 0 r r 6 S k o G 9 K X Q Q t 6 w n z 8 s G u t n 1 v w F H R y b W S K q s 9 S J K 0 h O R h 8 N C v K w 5 T x p F b b k b k w a t a R c b 2 H j k w z J m a 1 + n Y c K 9 S 6 V n 8 m b + i 8 3 f T D q V S m J y b S + b K n d Y 5 F x 7 y a L h p f T W d U h K d S h Y x a S m e + 8 B b T 7 4 a n V R a G m d x N f o z R V P C I M + G o h o p L x Y 3 b k D N 2 5 2 Z s A 4 8 w Q n 6 P s T c B a 3 C o 6 U / 6 G d K F e N W o n W V K 1 n n r j w / b q T 1 U T 7 9 R c Z b 0 8 / Q G l b d 5 c j L I U D F 7 u d 0 2 0 h C g 0 I X S 3 l w l k w T j T q 4 U p W w / H o j E 7 c i Q r u S U a a z t v u 2 M M n z C I 3 / Y 8 8 y a h 3 J i H g h n j r h K 7 U 8 3 D t P 6 Q a r Y T Z s p I 8 W Q R X d c 3 J 6 R K 9 u C + l E d 0 l 3 L M 0 d d 9 k x O h o y K N t p t 7 d y g D O c x 6 F L B Q v N S t + r 8 A v n t 1 H N c i 5 y q H g 5 U 7 D m 3 M E M a 0 q Q n N A F P g c t u h H O N c 2 c 6 n P I s o 1 6 0 o 6 i a k j V / l X 6 j w 1 M C 8 T w 7 k m q R I 5 t R f W a M K n W t h w N v l N q Z I H A s j q t m U u c Z 1 s H S C D P G V Z i n K V O e i V R 4 z 2 W u S y u L P i p 1 R + / 5 B c B H m N r L B g M z R Q U l X i / t i B A T W o e V u L G G 9 6 0 V 9 F 4 B v B W M W 0 D X C x q t 4 d Y c W 1 b h 5 L m 5 v c X F 5 k y X t / S 7 o N f f O R m c h 4 e B d 0 2 / b P F F + b S q 6 d L Q t y P 5 4 J R t Z Y 3 y 6 x Y g i 6 b Q u C w r u C L L Y A 5 Y M K K e 4 0 M A U s G y v i e A N t 5 t s T z W d X 3 E W F t 1 X A 4 h j F G b O r P 5 S F D R 2 j g 2 Q 7 q U G s h F e Y P W 1 R e M G / s t T Q J Y 1 I e 2 1 v x W 2 H m u t S V n U T X 6 m 2 x O G A 2 X C J o r x 7 T a 0 d X j u W j 3 x r 3 + M R w N R t A O w 9 5 x / 7 s c 1 K Y W f H 3 y H S U f x M 6 f B 6 d Q D j 0 d + z 9 5 e W r / k x M W n s k x b b B 7 H m H l 9 / 2 1 J X I b W K L 1 r S 1 R q + G I C / 1 b M c S 1 g N + L H 6 Z + H P 2 L i g X L D Y G a q 7 R p O m C 4 Z H H K f A Y H u e a C r i d 4 K a a f W h 7 w J L H D V G i h w S c Q 8 8 k E L U 9 w A x D h i a G b Z 4 k l A E g r 8 F 7 S A b u o P Z X C l S 6 u f c V A Y Q c u E B 4 o P m h S w c y W p w q g p 5 7 l g h s w E s y U a 2 D l F 7 v Q q L 7 1 p P a G 3 t 9 / I / c d o q H f y L W F B / x G v v / m W d P 3 H n i L j p Q P G j f x M X s k y M E 0 M 8 A F h Y 6 J 2 r M / P I Q z k S y e 6 + E Y B T H i B E K W o I Y X H 3 Y j d R b M 1 R 3 N E Z p c C e g S T H H h p 7 b F z t e 2 x A r W H I s T p s v y O M E V 3 C A K 0 K V p D D c z y D X J C C T Q r W K Y I D F G s O 8 E H p N 8 a n 8 v i Q + Y E p x F w a 5 a Q P e T 3 d N N L X B n 7 o h 4 V e G n t L 2 O U U e K Z 9 4 y y l c F L M j a 2 q G u M / O 5 5 w u m C O P M D E o i 5 i m h o r 1 g G c + n Z Y B b P q f y X A p C l H n I b N k t 8 D 4 l K + Z c J T C n G u t 5 0 n t q 5 w e f c M / z C i D x e 7 / 4 R 5 + L D z 7 h T z 7 h R 5 / w Z 5 / w l 3 X h A e 1 O 7 a H R v S H U P d z P B a c F C 7 2 u W 8 u p 9 D z U V m n o y k Z b Z g g V u O u 3 + R + i h b s N B K D Y w n s 1 2 7 9 U v r L 6 5 5 x 6 L L N 1 Y n X H s 8 Z y g N Z e 8 7 8 z B k + E r 2 E N r 5 M 9 H 1 l Y Z 3 6 / / V 7 0 j E Y l h m V h 0 M 1 x M + / 7 F 1 B L A Q I t A B Q A A g A I A J y I K F q l 5 T + Q p Q A A A P c A A A A S A A A A A A A A A A A A A A A A A A A A A A B D b 2 5 m a W c v U G F j a 2 F n Z S 5 4 b W x Q S w E C L Q A U A A I A C A C c i C h a D 8 r p q 6 Q A A A D p A A A A E w A A A A A A A A A A A A A A A A D x A A A A W 0 N v b n R l b n R f V H l w Z X N d L n h t b F B L A Q I t A B Q A A g A I A J y I K F q o m G R a i Q U A A A s U A A A T A A A A A A A A A A A A A A A A A O I B A A B G b 3 J t d W x h c y 9 T Z W N 0 a W 9 u M S 5 t U E s F B g A A A A A D A A M A w g A A A L g 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5 i A A A A A A A A T G 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M T F R J Q 0 t F V F M 8 L 0 l 0 Z W 1 Q Y X R o P j w v S X R l b U x v Y 2 F 0 a W 9 u P j x T d G F i b G V F b n R y a W V z P j x F b n R y e S B U e X B l P S J J c 1 B y a X Z h d G U i I F Z h b H V l P S J s M C I g L z 4 8 R W 5 0 c n k g V H l w Z T 0 i U X V l c n l J R C I g V m F s d W U 9 I n M 4 Z T d m Z W Y y N i 0 3 Z T Z i L T Q 4 N j M t O D B m O C 0 x Z T I y M D A 2 Y m F i M z 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M T F R J Q 0 t F V F M i I C 8 + P E V u d H J 5 I F R 5 c G U 9 I k Z p b G x l Z E N v b X B s Z X R l U m V z d W x 0 V G 9 X b 3 J r c 2 h l Z X Q i I F Z h b H V l P S J s M S I g L z 4 8 R W 5 0 c n k g V H l w Z T 0 i U m V s Y X R p b 2 5 z a G l w S W 5 m b 0 N v b n R h a W 5 l c i I g V m F s d W U 9 I n N 7 J n F 1 b 3 Q 7 Y 2 9 s d W 1 u Q 2 9 1 b n Q m c X V v d D s 6 O C w m c X V v d D t r Z X l D b 2 x 1 b W 5 O Y W 1 l c y Z x d W 9 0 O z p b X S w m c X V v d D t x d W V y e V J l b G F 0 a W 9 u c 2 h p c H M m c X V v d D s 6 W 1 0 s J n F 1 b 3 Q 7 Y 2 9 s d W 1 u S W R l b n R p d G l l c y Z x d W 9 0 O z p b J n F 1 b 3 Q 7 U 2 V j d G l v b j E v Q U x M V E l D S 0 V U U y 9 D a G F u Z 2 V k I F R 5 c G U u e 1 R p Y 2 t l d E 5 v L D B 9 J n F 1 b 3 Q 7 L C Z x d W 9 0 O 1 N l Y 3 R p b 2 4 x L 0 F M T F R J Q 0 t F V F M v Q 2 h h b m d l Z C B U e X B l L n t T a G 9 y d E l u Z m 8 s N 3 0 m c X V v d D s s J n F 1 b 3 Q 7 U 2 V j d G l v b j E v Q U x M V E l D S 0 V U U y 9 D a G F u Z 2 V k I F R 5 c G U u e 0 l z c 3 V l V H l w Z S w 4 f S Z x d W 9 0 O y w m c X V v d D t T Z W N 0 a W 9 u M S 9 B T E x U S U N L R V R T L 0 N o Y W 5 n Z W Q g V H l w Z S 5 7 T W 9 k Z W w s M T B 9 J n F 1 b 3 Q 7 L C Z x d W 9 0 O 1 N l Y 3 R p b 2 4 x L 0 F M T F R J Q 0 t F V F M v Q 2 h h b m d l Z C B U e X B l L n t T d G F 0 d X M s M T J 9 J n F 1 b 3 Q 7 L C Z x d W 9 0 O 1 N l Y 3 R p b 2 4 x L 0 F M T F R J Q 0 t F V F M v Q 2 h h b m d l Z C B U e X B l L n t D c m V h d G V k R G F 0 Z S w x M X 0 m c X V v d D s s J n F 1 b 3 Q 7 U 2 V j d G l v b j E v Q U x M V E l D S 0 V U U y 9 D a G F u Z 2 V k I F R 5 c G U u e 0 1 h a 2 U s M T V 9 J n F 1 b 3 Q 7 L C Z x d W 9 0 O 1 N l Y 3 R p b 2 4 x L 0 F M T F R J Q 0 t F V F M v Q 2 h h b m d l Z C B U e X B l L n t E Y X R l U m V j Z W l 2 Z W Q s M T Z 9 J n F 1 b 3 Q 7 X S w m c X V v d D t D b 2 x 1 b W 5 D b 3 V u d C Z x d W 9 0 O z o 4 L C Z x d W 9 0 O 0 t l e U N v b H V t b k 5 h b W V z J n F 1 b 3 Q 7 O l t d L C Z x d W 9 0 O 0 N v b H V t b k l k Z W 5 0 a X R p Z X M m c X V v d D s 6 W y Z x d W 9 0 O 1 N l Y 3 R p b 2 4 x L 0 F M T F R J Q 0 t F V F M v Q 2 h h b m d l Z C B U e X B l L n t U a W N r Z X R O b y w w f S Z x d W 9 0 O y w m c X V v d D t T Z W N 0 a W 9 u M S 9 B T E x U S U N L R V R T L 0 N o Y W 5 n Z W Q g V H l w Z S 5 7 U 2 h v c n R J b m Z v L D d 9 J n F 1 b 3 Q 7 L C Z x d W 9 0 O 1 N l Y 3 R p b 2 4 x L 0 F M T F R J Q 0 t F V F M v Q 2 h h b m d l Z C B U e X B l L n t J c 3 N 1 Z V R 5 c G U s O H 0 m c X V v d D s s J n F 1 b 3 Q 7 U 2 V j d G l v b j E v Q U x M V E l D S 0 V U U y 9 D a G F u Z 2 V k I F R 5 c G U u e 0 1 v Z G V s L D E w f S Z x d W 9 0 O y w m c X V v d D t T Z W N 0 a W 9 u M S 9 B T E x U S U N L R V R T L 0 N o Y W 5 n Z W Q g V H l w Z S 5 7 U 3 R h d H V z L D E y f S Z x d W 9 0 O y w m c X V v d D t T Z W N 0 a W 9 u M S 9 B T E x U S U N L R V R T L 0 N o Y W 5 n Z W Q g V H l w Z S 5 7 Q 3 J l Y X R l Z E R h d G U s M T F 9 J n F 1 b 3 Q 7 L C Z x d W 9 0 O 1 N l Y 3 R p b 2 4 x L 0 F M T F R J Q 0 t F V F M v Q 2 h h b m d l Z C B U e X B l L n t N Y W t l L D E 1 f S Z x d W 9 0 O y w m c X V v d D t T Z W N 0 a W 9 u M S 9 B T E x U S U N L R V R T L 0 N o Y W 5 n Z W Q g V H l w Z S 5 7 R G F 0 Z V J l Y 2 V p d m V k L D E 2 f S Z x d W 9 0 O 1 0 s J n F 1 b 3 Q 7 U m V s Y X R p b 2 5 z a G l w S W 5 m b y Z x d W 9 0 O z p b X X 0 i I C 8 + P E V u d H J 5 I F R 5 c G U 9 I k Z p b G x T d G F 0 d X M i I F Z h b H V l P S J z Q 2 9 t c G x l d G U i I C 8 + P E V u d H J 5 I F R 5 c G U 9 I k Z p b G x D b 2 x 1 b W 5 O Y W 1 l c y I g V m F s d W U 9 I n N b J n F 1 b 3 Q 7 V G l j a 2 V 0 T m 8 m c X V v d D s s J n F 1 b 3 Q 7 U 2 h v c n R J b m Z v J n F 1 b 3 Q 7 L C Z x d W 9 0 O 0 l z c 3 V l V H l w Z S Z x d W 9 0 O y w m c X V v d D t N b 2 R l b C Z x d W 9 0 O y w m c X V v d D t T d G F 0 d X M m c X V v d D s s J n F 1 b 3 Q 7 Q 3 J l Y X R l Z E R h d G U m c X V v d D s s J n F 1 b 3 Q 7 T W F r Z S Z x d W 9 0 O y w m c X V v d D t E Y X R l U m V j Z W l 2 Z W Q m c X V v d D t d I i A v P j x F b n R y e S B U e X B l P S J G a W x s Q 2 9 s d W 1 u V H l w Z X M i I F Z h b H V l P S J z Q X d Z R 0 J n W U h C Z 2 M 9 I i A v P j x F b n R y e S B U e X B l P S J G a W x s T G F z d F V w Z G F 0 Z W Q i I F Z h b H V l P S J k M j A y N S 0 w M S 0 w O F Q x O D o 1 O T o 0 M i 4 0 M z Q 5 M z U 4 W i I g L z 4 8 R W 5 0 c n k g V H l w Z T 0 i R m l s b E V y c m 9 y Q 2 9 1 b n Q i I F Z h b H V l P S J s M C I g L z 4 8 R W 5 0 c n k g V H l w Z T 0 i R m l s b E V y c m 9 y Q 2 9 k Z S I g V m F s d W U 9 I n N V b m t u b 3 d u I i A v P j x F b n R y e S B U e X B l P S J G a W x s Q 2 9 1 b n Q i I F Z h b H V l P S J s M T Q 0 I i A v P j x F b n R y e S B U e X B l P S J B Z G R l Z F R v R G F 0 Y U 1 v Z G V s I i B W Y W x 1 Z T 0 i b D E i I C 8 + P E V u d H J 5 I F R 5 c G U 9 I l J l Y 2 9 2 Z X J 5 V G F y Z 2 V 0 U m 9 3 I i B W Y W x 1 Z T 0 i b D E i I C 8 + P E V u d H J 5 I F R 5 c G U 9 I l J l Y 2 9 2 Z X J 5 V G F y Z 2 V 0 Q 2 9 s d W 1 u I i B W Y W x 1 Z T 0 i b D E i I C 8 + P E V u d H J 5 I F R 5 c G U 9 I l J l Y 2 9 2 Z X J 5 V G F y Z 2 V 0 U 2 h l Z X Q i I F Z h b H V l P S J z Q U x M I F R J Q 0 t F V F M i I C 8 + P C 9 T d G F i b G V F b n R y a W V z P j w v S X R l b T 4 8 S X R l b T 4 8 S X R l b U x v Y 2 F 0 a W 9 u P j x J d G V t V H l w Z T 5 G b 3 J t d W x h P C 9 J d G V t V H l w Z T 4 8 S X R l b V B h d G g + U 2 V j d G l v b j E v Q U x M V E l D S 0 V U U y 9 T b 3 V y Y 2 U 8 L 0 l 0 Z W 1 Q Y X R o P j w v S X R l b U x v Y 2 F 0 a W 9 u P j x T d G F i b G V F b n R y a W V z I C 8 + P C 9 J d G V t P j x J d G V t P j x J d G V t T G 9 j Y X R p b 2 4 + P E l 0 Z W 1 U e X B l P k Z v c m 1 1 b G E 8 L 0 l 0 Z W 1 U e X B l P j x J d G V t U G F 0 a D 5 T Z W N 0 a W 9 u M S 9 B T E x U S U N L R V R T L 0 1 H U l 9 U S U N L R V R T X 1 N o Z W V 0 P C 9 J d G V t U G F 0 a D 4 8 L 0 l 0 Z W 1 M b 2 N h d G l v b j 4 8 U 3 R h Y m x l R W 5 0 c m l l c y A v P j w v S X R l b T 4 8 S X R l b T 4 8 S X R l b U x v Y 2 F 0 a W 9 u P j x J d G V t V H l w Z T 5 G b 3 J t d W x h P C 9 J d G V t V H l w Z T 4 8 S X R l b V B h d G g + U 2 V j d G l v b j E v Q U x M V E l D S 0 V U U y 9 Q c m 9 t b 3 R l Z C U y M E h l Y W R l c n M 8 L 0 l 0 Z W 1 Q Y X R o P j w v S X R l b U x v Y 2 F 0 a W 9 u P j x T d G F i b G V F b n R y a W V z I C 8 + P C 9 J d G V t P j x J d G V t P j x J d G V t T G 9 j Y X R p b 2 4 + P E l 0 Z W 1 U e X B l P k Z v c m 1 1 b G E 8 L 0 l 0 Z W 1 U e X B l P j x J d G V t U G F 0 a D 5 T Z W N 0 a W 9 u M S 9 B T E x U S U N L R V R T L 0 N o Y W 5 n Z W Q l M j B U e X B l P C 9 J d G V t U G F 0 a D 4 8 L 0 l 0 Z W 1 M b 2 N h d G l v b j 4 8 U 3 R h Y m x l R W 5 0 c m l l c y A v P j w v S X R l b T 4 8 S X R l b T 4 8 S X R l b U x v Y 2 F 0 a W 9 u P j x J d G V t V H l w Z T 5 G b 3 J t d W x h P C 9 J d G V t V H l w Z T 4 8 S X R l b V B h d G g + U 2 V j d G l v b j E v Q U x M V E l D S 0 V U U y 9 S Z W 1 v d m V k J T I w T 3 R o Z X I l M j B D b 2 x 1 b W 5 z P C 9 J d G V t U G F 0 a D 4 8 L 0 l 0 Z W 1 M b 2 N h d G l v b j 4 8 U 3 R h Y m x l R W 5 0 c m l l c y A v P j w v S X R l b T 4 8 S X R l b T 4 8 S X R l b U x v Y 2 F 0 a W 9 u P j x J d G V t V H l w Z T 5 G b 3 J t d W x h P C 9 J d G V t V H l w Z T 4 8 S X R l b V B h d G g + U 2 V j d G l v b j E v S U 4 t S E 9 V U 0 U 8 L 0 l 0 Z W 1 Q Y X R o P j w v S X R l b U x v Y 2 F 0 a W 9 u P j x T d G F i b G V F b n R y a W V z P j x F b n R y e S B U e X B l P S J R d W V y e U l E I i B W Y W x 1 Z T 0 i c z h m O G Y y M D N m L W V l N D k t N D E x O S 0 4 N G J k L T Q 1 N j V h Y T R h M z M 5 Z C 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x h d G l v b n N o a X B J b m Z v Q 2 9 u d G F p b m V y I i B W Y W x 1 Z T 0 i c 3 s m c X V v d D t j b 2 x 1 b W 5 D b 3 V u d C Z x d W 9 0 O z o 4 L C Z x d W 9 0 O 2 t l e U N v b H V t b k 5 h b W V z J n F 1 b 3 Q 7 O l t d L C Z x d W 9 0 O 3 F 1 Z X J 5 U m V s Y X R p b 2 5 z a G l w c y Z x d W 9 0 O z p b X S w m c X V v d D t j b 2 x 1 b W 5 J Z G V u d G l 0 a W V z J n F 1 b 3 Q 7 O l s m c X V v d D t T Z W N 0 a W 9 u M S 9 J T i 1 I T 1 V T R S 9 B d X R v U m V t b 3 Z l Z E N v b H V t b n M x L n t U a W N r Z X R O b y w w f S Z x d W 9 0 O y w m c X V v d D t T Z W N 0 a W 9 u M S 9 J T i 1 I T 1 V T R S 9 B d X R v U m V t b 3 Z l Z E N v b H V t b n M x L n t T a G 9 y d E l u Z m 8 s M X 0 m c X V v d D s s J n F 1 b 3 Q 7 U 2 V j d G l v b j E v S U 4 t S E 9 V U 0 U v Q X V 0 b 1 J l b W 9 2 Z W R D b 2 x 1 b W 5 z M S 5 7 S X N z d W V U e X B l L D J 9 J n F 1 b 3 Q 7 L C Z x d W 9 0 O 1 N l Y 3 R p b 2 4 x L 0 l O L U h P V V N F L 0 F 1 d G 9 S Z W 1 v d m V k Q 2 9 s d W 1 u c z E u e 0 1 v Z G V s L D N 9 J n F 1 b 3 Q 7 L C Z x d W 9 0 O 1 N l Y 3 R p b 2 4 x L 0 l O L U h P V V N F L 0 F 1 d G 9 S Z W 1 v d m V k Q 2 9 s d W 1 u c z E u e 1 N 0 Y X R 1 c y w 0 f S Z x d W 9 0 O y w m c X V v d D t T Z W N 0 a W 9 u M S 9 J T i 1 I T 1 V T R S 9 B d X R v U m V t b 3 Z l Z E N v b H V t b n M x L n t D c m V h d G V k R G F 0 Z S w 1 f S Z x d W 9 0 O y w m c X V v d D t T Z W N 0 a W 9 u M S 9 J T i 1 I T 1 V T R S 9 B d X R v U m V t b 3 Z l Z E N v b H V t b n M x L n t N Y W t l L D Z 9 J n F 1 b 3 Q 7 L C Z x d W 9 0 O 1 N l Y 3 R p b 2 4 x L 0 l O L U h P V V N F L 0 F 1 d G 9 S Z W 1 v d m V k Q 2 9 s d W 1 u c z E u e 0 R h d G V S Z W N l a X Z l Z C w 3 f S Z x d W 9 0 O 1 0 s J n F 1 b 3 Q 7 Q 2 9 s d W 1 u Q 2 9 1 b n Q m c X V v d D s 6 O C w m c X V v d D t L Z X l D b 2 x 1 b W 5 O Y W 1 l c y Z x d W 9 0 O z p b X S w m c X V v d D t D b 2 x 1 b W 5 J Z G V u d G l 0 a W V z J n F 1 b 3 Q 7 O l s m c X V v d D t T Z W N 0 a W 9 u M S 9 J T i 1 I T 1 V T R S 9 B d X R v U m V t b 3 Z l Z E N v b H V t b n M x L n t U a W N r Z X R O b y w w f S Z x d W 9 0 O y w m c X V v d D t T Z W N 0 a W 9 u M S 9 J T i 1 I T 1 V T R S 9 B d X R v U m V t b 3 Z l Z E N v b H V t b n M x L n t T a G 9 y d E l u Z m 8 s M X 0 m c X V v d D s s J n F 1 b 3 Q 7 U 2 V j d G l v b j E v S U 4 t S E 9 V U 0 U v Q X V 0 b 1 J l b W 9 2 Z W R D b 2 x 1 b W 5 z M S 5 7 S X N z d W V U e X B l L D J 9 J n F 1 b 3 Q 7 L C Z x d W 9 0 O 1 N l Y 3 R p b 2 4 x L 0 l O L U h P V V N F L 0 F 1 d G 9 S Z W 1 v d m V k Q 2 9 s d W 1 u c z E u e 0 1 v Z G V s L D N 9 J n F 1 b 3 Q 7 L C Z x d W 9 0 O 1 N l Y 3 R p b 2 4 x L 0 l O L U h P V V N F L 0 F 1 d G 9 S Z W 1 v d m V k Q 2 9 s d W 1 u c z E u e 1 N 0 Y X R 1 c y w 0 f S Z x d W 9 0 O y w m c X V v d D t T Z W N 0 a W 9 u M S 9 J T i 1 I T 1 V T R S 9 B d X R v U m V t b 3 Z l Z E N v b H V t b n M x L n t D c m V h d G V k R G F 0 Z S w 1 f S Z x d W 9 0 O y w m c X V v d D t T Z W N 0 a W 9 u M S 9 J T i 1 I T 1 V T R S 9 B d X R v U m V t b 3 Z l Z E N v b H V t b n M x L n t N Y W t l L D Z 9 J n F 1 b 3 Q 7 L C Z x d W 9 0 O 1 N l Y 3 R p b 2 4 x L 0 l O L U h P V V N F L 0 F 1 d G 9 S Z W 1 v d m V k Q 2 9 s d W 1 u c z E u e 0 R h d G V S Z W N l a X Z l Z C w 3 f S Z x d W 9 0 O 1 0 s J n F 1 b 3 Q 7 U m V s Y X R p b 2 5 z a G l w S W 5 m b y Z x d W 9 0 O z p b X X 0 i I C 8 + P E V u d H J 5 I F R 5 c G U 9 I k Z p b G x T d G F 0 d X M i I F Z h b H V l P S J z Q 2 9 t c G x l d G U i I C 8 + P E V u d H J 5 I F R 5 c G U 9 I k Z p b G x D b 2 x 1 b W 5 O Y W 1 l c y I g V m F s d W U 9 I n N b J n F 1 b 3 Q 7 V G l j a 2 V 0 T m 8 m c X V v d D s s J n F 1 b 3 Q 7 U 2 h v c n R J b m Z v J n F 1 b 3 Q 7 L C Z x d W 9 0 O 0 l z c 3 V l V H l w Z S Z x d W 9 0 O y w m c X V v d D t N b 2 R l b C Z x d W 9 0 O y w m c X V v d D t T d G F 0 d X M m c X V v d D s s J n F 1 b 3 Q 7 Q 3 J l Y X R l Z E R h d G U m c X V v d D s s J n F 1 b 3 Q 7 T W F r Z S Z x d W 9 0 O y w m c X V v d D t E Y X R l U m V j Z W l 2 Z W Q m c X V v d D t d I i A v P j x F b n R y e S B U e X B l P S J G a W x s Q 2 9 s d W 1 u V H l w Z X M i I F Z h b H V l P S J z Q X d Z R 0 J n W U h C Z 2 M 9 I i A v P j x F b n R y e S B U e X B l P S J G a W x s T G F z d F V w Z G F 0 Z W Q i I F Z h b H V l P S J k M j A y N S 0 w M S 0 w O F Q x O T o 0 O D o z M C 4 1 O T c 0 M z A 5 W i I g L z 4 8 R W 5 0 c n k g V H l w Z T 0 i R m l s b E V y c m 9 y Q 2 9 1 b n Q i I F Z h b H V l P S J s M C I g L z 4 8 R W 5 0 c n k g V H l w Z T 0 i R m l s b E V y c m 9 y Q 2 9 k Z S I g V m F s d W U 9 I n N V b m t u b 3 d u I i A v P j x F b n R y e S B U e X B l P S J G a W x s Q 2 9 1 b n Q i I F Z h b H V l P S J s N T Q i I C 8 + P E V u d H J 5 I F R 5 c G U 9 I k F k Z G V k V G 9 E Y X R h T W 9 k Z W w i I F Z h b H V l P S J s M C I g L z 4 8 R W 5 0 c n k g V H l w Z T 0 i R m l s b F R h c m d l d C I g V m F s d W U 9 I n N J T l 9 I T 1 V T R S I g L z 4 8 R W 5 0 c n k g V H l w Z T 0 i R m l s b G V k Q 2 9 t c G x l d G V S Z X N 1 b H R U b 1 d v c m t z a G V l d C I g V m F s d W U 9 I m w x I i A v P j w v U 3 R h Y m x l R W 5 0 c m l l c z 4 8 L 0 l 0 Z W 0 + P E l 0 Z W 0 + P E l 0 Z W 1 M b 2 N h d G l v b j 4 8 S X R l b V R 5 c G U + R m 9 y b X V s Y T w v S X R l b V R 5 c G U + P E l 0 Z W 1 Q Y X R o P l N l Y 3 R p b 2 4 x L 0 l O L U h P V V N F L 1 N v d X J j Z T w v S X R l b V B h d G g + P C 9 J d G V t T G 9 j Y X R p b 2 4 + P F N 0 Y W J s Z U V u d H J p Z X M g L z 4 8 L 0 l 0 Z W 0 + P E l 0 Z W 0 + P E l 0 Z W 1 M b 2 N h d G l v b j 4 8 S X R l b V R 5 c G U + R m 9 y b X V s Y T w v S X R l b V R 5 c G U + P E l 0 Z W 1 Q Y X R o P l N l Y 3 R p b 2 4 x L 0 l O L U h P V V N F L 0 Z p b H R l c m V k J T I w U m 9 3 c z w v S X R l b V B h d G g + P C 9 J d G V t T G 9 j Y X R p b 2 4 + P F N 0 Y W J s Z U V u d H J p Z X M g L z 4 8 L 0 l 0 Z W 0 + P E l 0 Z W 0 + P E l 0 Z W 1 M b 2 N h d G l v b j 4 8 S X R l b V R 5 c G U + R m 9 y b X V s Y T w v S X R l b V R 5 c G U + P E l 0 Z W 1 Q Y X R o P l N l Y 3 R p b 2 4 x L 1 d B S V R J T k c l M j B G T 1 I l M j B B U 1 N J R 0 4 8 L 0 l 0 Z W 1 Q Y X R o P j w v S X R l b U x v Y 2 F 0 a W 9 u P j x T d G F i b G V F b n R y a W V z P j x F b n R y e S B U e X B l P S J R d W V y e U l E I i B W Y W x 1 Z T 0 i c 2 I 2 N j k z N m Y y L W I z O T Q t N G Q 5 O C 0 4 O T N i L T B m Y j A 1 M j U y M D d k N S 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d B S V R J T k d f R k 9 S X 0 F T U 0 l H T i I g L z 4 8 R W 5 0 c n k g V H l w Z T 0 i R m l s b G V k Q 2 9 t c G x l d G V S Z X N 1 b H R U b 1 d v c m t z a G V l d C I g V m F s d W U 9 I m w x I i A v P j x F b n R y e S B U e X B l P S J B Z G R l Z F R v R G F 0 Y U 1 v Z G V s I i B W Y W x 1 Z T 0 i b D A i I C 8 + P E V u d H J 5 I F R 5 c G U 9 I k Z p b G x D b 3 V u d C I g V m F s d W U 9 I m w z O C I g L z 4 8 R W 5 0 c n k g V H l w Z T 0 i R m l s b E V y c m 9 y Q 2 9 k Z S I g V m F s d W U 9 I n N V b m t u b 3 d u I i A v P j x F b n R y e S B U e X B l P S J G a W x s R X J y b 3 J D b 3 V u d C I g V m F s d W U 9 I m w w I i A v P j x F b n R y e S B U e X B l P S J G a W x s T G F z d F V w Z G F 0 Z W Q i I F Z h b H V l P S J k M j A y N S 0 w M S 0 w O F Q y M D o w N z o x N i 4 3 O D Y y N z U x W i I g L z 4 8 R W 5 0 c n k g V H l w Z T 0 i R m l s b E N v b H V t b l R 5 c G V z I i B W Y W x 1 Z T 0 i c 0 F 3 W U d C Z 1 l I Q m d j P S I g L z 4 8 R W 5 0 c n k g V H l w Z T 0 i R m l s b E N v b H V t b k 5 h b W V z I i B W Y W x 1 Z T 0 i c 1 s m c X V v d D t U a W N r Z X R O b y Z x d W 9 0 O y w m c X V v d D t T a G 9 y d E l u Z m 8 m c X V v d D s s J n F 1 b 3 Q 7 S X N z d W V U e X B l J n F 1 b 3 Q 7 L C Z x d W 9 0 O 0 1 v Z G V s J n F 1 b 3 Q 7 L C Z x d W 9 0 O 1 N 0 Y X R 1 c y Z x d W 9 0 O y w m c X V v d D t D c m V h d G V k R G F 0 Z S Z x d W 9 0 O y w m c X V v d D t N Y W t l J n F 1 b 3 Q 7 L C Z x d W 9 0 O 0 R h d G V S Z W N l a X Z l Z 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d B S V R J T k c g R k 9 S I E F T U 0 l H T i 9 B d X R v U m V t b 3 Z l Z E N v b H V t b n M x L n t U a W N r Z X R O b y w w f S Z x d W 9 0 O y w m c X V v d D t T Z W N 0 a W 9 u M S 9 X Q U l U S U 5 H I E Z P U i B B U 1 N J R 0 4 v Q X V 0 b 1 J l b W 9 2 Z W R D b 2 x 1 b W 5 z M S 5 7 U 2 h v c n R J b m Z v L D F 9 J n F 1 b 3 Q 7 L C Z x d W 9 0 O 1 N l Y 3 R p b 2 4 x L 1 d B S V R J T k c g R k 9 S I E F T U 0 l H T i 9 B d X R v U m V t b 3 Z l Z E N v b H V t b n M x L n t J c 3 N 1 Z V R 5 c G U s M n 0 m c X V v d D s s J n F 1 b 3 Q 7 U 2 V j d G l v b j E v V 0 F J V E l O R y B G T 1 I g Q V N T S U d O L 0 F 1 d G 9 S Z W 1 v d m V k Q 2 9 s d W 1 u c z E u e 0 1 v Z G V s L D N 9 J n F 1 b 3 Q 7 L C Z x d W 9 0 O 1 N l Y 3 R p b 2 4 x L 1 d B S V R J T k c g R k 9 S I E F T U 0 l H T i 9 B d X R v U m V t b 3 Z l Z E N v b H V t b n M x L n t T d G F 0 d X M s N H 0 m c X V v d D s s J n F 1 b 3 Q 7 U 2 V j d G l v b j E v V 0 F J V E l O R y B G T 1 I g Q V N T S U d O L 0 F 1 d G 9 S Z W 1 v d m V k Q 2 9 s d W 1 u c z E u e 0 N y Z W F 0 Z W R E Y X R l L D V 9 J n F 1 b 3 Q 7 L C Z x d W 9 0 O 1 N l Y 3 R p b 2 4 x L 1 d B S V R J T k c g R k 9 S I E F T U 0 l H T i 9 B d X R v U m V t b 3 Z l Z E N v b H V t b n M x L n t N Y W t l L D Z 9 J n F 1 b 3 Q 7 L C Z x d W 9 0 O 1 N l Y 3 R p b 2 4 x L 1 d B S V R J T k c g R k 9 S I E F T U 0 l H T i 9 B d X R v U m V t b 3 Z l Z E N v b H V t b n M x L n t E Y X R l U m V j Z W l 2 Z W Q s N 3 0 m c X V v d D t d L C Z x d W 9 0 O 0 N v b H V t b k N v d W 5 0 J n F 1 b 3 Q 7 O j g s J n F 1 b 3 Q 7 S 2 V 5 Q 2 9 s d W 1 u T m F t Z X M m c X V v d D s 6 W 1 0 s J n F 1 b 3 Q 7 Q 2 9 s d W 1 u S W R l b n R p d G l l c y Z x d W 9 0 O z p b J n F 1 b 3 Q 7 U 2 V j d G l v b j E v V 0 F J V E l O R y B G T 1 I g Q V N T S U d O L 0 F 1 d G 9 S Z W 1 v d m V k Q 2 9 s d W 1 u c z E u e 1 R p Y 2 t l d E 5 v L D B 9 J n F 1 b 3 Q 7 L C Z x d W 9 0 O 1 N l Y 3 R p b 2 4 x L 1 d B S V R J T k c g R k 9 S I E F T U 0 l H T i 9 B d X R v U m V t b 3 Z l Z E N v b H V t b n M x L n t T a G 9 y d E l u Z m 8 s M X 0 m c X V v d D s s J n F 1 b 3 Q 7 U 2 V j d G l v b j E v V 0 F J V E l O R y B G T 1 I g Q V N T S U d O L 0 F 1 d G 9 S Z W 1 v d m V k Q 2 9 s d W 1 u c z E u e 0 l z c 3 V l V H l w Z S w y f S Z x d W 9 0 O y w m c X V v d D t T Z W N 0 a W 9 u M S 9 X Q U l U S U 5 H I E Z P U i B B U 1 N J R 0 4 v Q X V 0 b 1 J l b W 9 2 Z W R D b 2 x 1 b W 5 z M S 5 7 T W 9 k Z W w s M 3 0 m c X V v d D s s J n F 1 b 3 Q 7 U 2 V j d G l v b j E v V 0 F J V E l O R y B G T 1 I g Q V N T S U d O L 0 F 1 d G 9 S Z W 1 v d m V k Q 2 9 s d W 1 u c z E u e 1 N 0 Y X R 1 c y w 0 f S Z x d W 9 0 O y w m c X V v d D t T Z W N 0 a W 9 u M S 9 X Q U l U S U 5 H I E Z P U i B B U 1 N J R 0 4 v Q X V 0 b 1 J l b W 9 2 Z W R D b 2 x 1 b W 5 z M S 5 7 Q 3 J l Y X R l Z E R h d G U s N X 0 m c X V v d D s s J n F 1 b 3 Q 7 U 2 V j d G l v b j E v V 0 F J V E l O R y B G T 1 I g Q V N T S U d O L 0 F 1 d G 9 S Z W 1 v d m V k Q 2 9 s d W 1 u c z E u e 0 1 h a 2 U s N n 0 m c X V v d D s s J n F 1 b 3 Q 7 U 2 V j d G l v b j E v V 0 F J V E l O R y B G T 1 I g Q V N T S U d O L 0 F 1 d G 9 S Z W 1 v d m V k Q 2 9 s d W 1 u c z E u e 0 R h d G V S Z W N l a X Z l Z C w 3 f S Z x d W 9 0 O 1 0 s J n F 1 b 3 Q 7 U m V s Y X R p b 2 5 z a G l w S W 5 m b y Z x d W 9 0 O z p b X X 0 i I C 8 + P C 9 T d G F i b G V F b n R y a W V z P j w v S X R l b T 4 8 S X R l b T 4 8 S X R l b U x v Y 2 F 0 a W 9 u P j x J d G V t V H l w Z T 5 G b 3 J t d W x h P C 9 J d G V t V H l w Z T 4 8 S X R l b V B h d G g + U 2 V j d G l v b j E v V 0 F J V E l O R y U y M E Z P U i U y M E F T U 0 l H T i 9 T b 3 V y Y 2 U 8 L 0 l 0 Z W 1 Q Y X R o P j w v S X R l b U x v Y 2 F 0 a W 9 u P j x T d G F i b G V F b n R y a W V z I C 8 + P C 9 J d G V t P j x J d G V t P j x J d G V t T G 9 j Y X R p b 2 4 + P E l 0 Z W 1 U e X B l P k Z v c m 1 1 b G E 8 L 0 l 0 Z W 1 U e X B l P j x J d G V t U G F 0 a D 5 T Z W N 0 a W 9 u M S 9 X Q U l U S U 5 H J T I w R k 9 S J T I w Q V N T S U d O L 0 Z p b H R l c m V k J T I w U m 9 3 c z w v S X R l b V B h d G g + P C 9 J d G V t T G 9 j Y X R p b 2 4 + P F N 0 Y W J s Z U V u d H J p Z X M g L z 4 8 L 0 l 0 Z W 0 + P E l 0 Z W 0 + P E l 0 Z W 1 M b 2 N h d G l v b j 4 8 S X R l b V R 5 c G U + R m 9 y b X V s Y T w v S X R l b V R 5 c G U + P E l 0 Z W 1 Q Y X R o P l N l Y 3 R p b 2 4 x L 0 N y b 3 d u L U p C T C U y M F R p Y 2 t l d C U y M F J l c X V l c 3 R z P C 9 J d G V t U G F 0 a D 4 8 L 0 l 0 Z W 1 M b 2 N h d G l v b j 4 8 U 3 R h Y m x l R W 5 0 c m l l c z 4 8 R W 5 0 c n k g V H l w Z T 0 i S X N Q c m l 2 Y X R l I i B W Y W x 1 Z T 0 i b D A i I C 8 + P E V u d H J 5 I F R 5 c G U 9 I l F 1 Z X J 5 S U Q i I F Z h b H V l P S J z Z m I 5 Z D l k M T c t N z I 4 N S 0 0 M D Z l L T l j Y 2 M t M D M x Z j c 5 Z D B h M 2 Q 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0 N y b 3 d u X 0 p C T F 9 U a W N r Z X R f U m V x d W V z d H M i I C 8 + P E V u d H J 5 I F R 5 c G U 9 I k Z p b G x l Z E N v b X B s Z X R l U m V z d W x 0 V G 9 X b 3 J r c 2 h l Z X Q i I F Z h b H V l P S J s M S I g L z 4 8 R W 5 0 c n k g V H l w Z T 0 i U m V s Y X R p b 2 5 z a G l w S W 5 m b 0 N v b n R h a W 5 l c i I g V m F s d W U 9 I n N 7 J n F 1 b 3 Q 7 Y 2 9 s d W 1 u Q 2 9 1 b n Q m c X V v d D s 6 N D E s J n F 1 b 3 Q 7 a 2 V 5 Q 2 9 s d W 1 u T m F t Z X M m c X V v d D s 6 W 1 0 s J n F 1 b 3 Q 7 c X V l c n l S Z W x h d G l v b n N o a X B z J n F 1 b 3 Q 7 O l t d L C Z x d W 9 0 O 2 N v b H V t b k l k Z W 5 0 a X R p Z X M m c X V v d D s 6 W y Z x d W 9 0 O 1 N l Y 3 R p b 2 4 x L 0 N y b 3 d u L U p C T C B U a W N r Z X Q g U m V x d W V z d H M v Q 2 h h b m d l Z C B U e X B l L n t U a W 1 l L D B 9 J n F 1 b 3 Q 7 L C Z x d W 9 0 O 1 N l Y 3 R p b 2 4 x L 0 N y b 3 d u L U p C T C B U a W N r Z X Q g U m V x d W V z d H M v Q 2 h h b m d l Z C B U e X B l L n t Z b 3 V y I E 5 h b W U g K E Z p c n N 0 K S w x f S Z x d W 9 0 O y w m c X V v d D t T Z W N 0 a W 9 u M S 9 D c m 9 3 b i 1 K Q k w g V G l j a 2 V 0 I F J l c X V l c 3 R z L 0 N o Y W 5 n Z W Q g V H l w Z S 5 7 W W 9 1 c i B O Y W 1 l I C h M Y X N 0 K S w y f S Z x d W 9 0 O y w m c X V v d D t T Z W N 0 a W 9 u M S 9 D c m 9 3 b i 1 K Q k w g V G l j a 2 V 0 I F J l c X V l c 3 R z L 0 N o Y W 5 n Z W Q g V H l w Z S 5 7 Q n V z a W 5 l c 3 M g T m F t Z S w z f S Z x d W 9 0 O y w m c X V v d D t T Z W N 0 a W 9 u M S 9 D c m 9 3 b i 1 K Q k w g V G l j a 2 V 0 I F J l c X V l c 3 R z L 0 N o Y W 5 n Z W Q g V H l w Z S 5 7 R W 1 h a W w s N H 0 m c X V v d D s s J n F 1 b 3 Q 7 U 2 V j d G l v b j E v Q 3 J v d 2 4 t S k J M I F R p Y 2 t l d C B S Z X F 1 Z X N 0 c y 9 D a G F u Z 2 V k I F R 5 c G U u e 0 J p b G x p b m c g R W 1 h a W w g K G l m I G R p Z m Z l c m V u d C k s N X 0 m c X V v d D s s J n F 1 b 3 Q 7 U 2 V j d G l v b j E v Q 3 J v d 2 4 t S k J M I F R p Y 2 t l d C B S Z X F 1 Z X N 0 c y 9 D a G F u Z 2 V k I F R 5 c G U u e 1 N l b m Q g R H V w b G l j Y X R l I E l u d m 9 p Y 2 U s N n 0 m c X V v d D s s J n F 1 b 3 Q 7 U 2 V j d G l v b j E v Q 3 J v d 2 4 t S k J M I F R p Y 2 t l d C B S Z X F 1 Z X N 0 c y 9 D a G F u Z 2 V k I F R 5 c G U u e 1 B o b 2 5 l L D d 9 J n F 1 b 3 Q 7 L C Z x d W 9 0 O 1 N l Y 3 R p b 2 4 x L 0 N y b 3 d u L U p C T C B U a W N r Z X Q g U m V x d W V z d H M v Q 2 h h b m d l Z C B U e X B l L n t T a G l w c G l u Z y B B Z G R y Z X N z I C 0 g V 2 U g d 2 l s b C B z a G l w I H l v d X I g c m V w Y W l y Z W Q g d W 5 p d C B 0 b y B 0 a G l z I G F k Z H J l c 3 M u I C h B Z G R y Z X N z K S w 4 f S Z x d W 9 0 O y w m c X V v d D t T Z W N 0 a W 9 u M S 9 D c m 9 3 b i 1 K Q k w g V G l j a 2 V 0 I F J l c X V l c 3 R z L 0 N o Y W 5 n Z W Q g V H l w Z S 5 7 U 2 h p c H B p b m c g Q W R k c m V z c y A t I F d l I H d p b G w g c 2 h p c C B 5 b 3 V y I H J l c G F p c m V k I H V u a X Q g d G 8 g d G h p c y B h Z G R y Z X N z L i A o Q W R k c m V z c z I p L D l 9 J n F 1 b 3 Q 7 L C Z x d W 9 0 O 1 N l Y 3 R p b 2 4 x L 0 N y b 3 d u L U p C T C B U a W N r Z X Q g U m V x d W V z d H M v Q 2 h h b m d l Z C B U e X B l L n t T a G l w c G l u Z y B B Z G R y Z X N z I C 0 g V 2 U g d 2 l s b C B z a G l w I H l v d X I g c m V w Y W l y Z W Q g d W 5 p d C B 0 b y B 0 a G l z I G F k Z H J l c 3 M u I C h D a X R 5 K S w x M H 0 m c X V v d D s s J n F 1 b 3 Q 7 U 2 V j d G l v b j E v Q 3 J v d 2 4 t S k J M I F R p Y 2 t l d C B S Z X F 1 Z X N 0 c y 9 D a G F u Z 2 V k I F R 5 c G U u e 1 N o a X B w a W 5 n I E F k Z H J l c 3 M g L S B X Z S B 3 a W x s I H N o a X A g e W 9 1 c i B y Z X B h a X J l Z C B 1 b m l 0 I H R v I H R o a X M g Y W R k c m V z c y 4 g K F N 0 Y X R l K S w x M X 0 m c X V v d D s s J n F 1 b 3 Q 7 U 2 V j d G l v b j E v Q 3 J v d 2 4 t S k J M I F R p Y 2 t l d C B S Z X F 1 Z X N 0 c y 9 D a G F u Z 2 V k I F R 5 c G U u e 1 N o a X B w a W 5 n I E F k Z H J l c 3 M g L S B X Z S B 3 a W x s I H N o a X A g e W 9 1 c i B y Z X B h a X J l Z C B 1 b m l 0 I H R v I H R o a X M g Y W R k c m V z c y 4 g K F p p c C k s M T J 9 J n F 1 b 3 Q 7 L C Z x d W 9 0 O 1 N l Y 3 R p b 2 4 x L 0 N y b 3 d u L U p C T C B U a W N r Z X Q g U m V x d W V z d H M v Q 2 h h b m d l Z C B U e X B l L n t T a G l w c G l u Z y B B Z G R y Z X N z I C 0 g V 2 U g d 2 l s b C B z a G l w I H l v d X I g c m V w Y W l y Z W Q g d W 5 p d C B 0 b y B 0 a G l z I G F k Z H J l c 3 M u I C h D b 3 V u d H J 5 K S w x M 3 0 m c X V v d D s s J n F 1 b 3 Q 7 U 2 V j d G l v b j E v Q 3 J v d 2 4 t S k J M I F R p Y 2 t l d C B S Z X F 1 Z X N 0 c y 9 D a G F u Z 2 V k I F R 5 c G U u e 1 R h e C B F e G V t c H Q g a W 4 g S W 5 k a W F u Y T 8 s M T R 9 J n F 1 b 3 Q 7 L C Z x d W 9 0 O 1 N l Y 3 R p b 2 4 x L 0 N y b 3 d u L U p C T C B U a W N r Z X Q g U m V x d W V z d H M v Q 2 h h b m d l Z C B U e X B l L n t V c G x v Y W Q g S W 5 k a W F u Y S B H Z W 5 l c m F s I F N h b G V z I F R h e C B F e G V t c H R p b 2 4 g Q 2 V y d G l m a W N h d G U s M T V 9 J n F 1 b 3 Q 7 L C Z x d W 9 0 O 1 N l Y 3 R p b 2 4 x L 0 N y b 3 d u L U p C T C B U a W N r Z X Q g U m V x d W V z d H M v Q 2 h h b m d l Z C B U e X B l L n t S Z X R 1 c m 4 g R G V z d G l u Y X R p b 2 4 s M T Z 9 J n F 1 b 3 Q 7 L C Z x d W 9 0 O 1 N l Y 3 R p b 2 4 x L 0 N y b 3 d u L U p C T C B U a W N r Z X Q g U m V x d W V z d H M v Q 2 h h b m d l Z C B U e X B l L n t N b 2 R l b H M g V 2 U g U 2 V y d m l j Z S w x N 3 0 m c X V v d D s s J n F 1 b 3 Q 7 U 2 V j d G l v b j E v Q 3 J v d 2 4 t S k J M I F R p Y 2 t l d C B S Z X F 1 Z X N 0 c y 9 D a G F u Z 2 V k I F R 5 c G U u e 0 h h c y B 0 a G l z I G l 0 Z W 0 g Y m V l b i B z Z X J 2 a W N l Z C B i e S B 1 c y B i Z W Z v c m U / L D E 4 f S Z x d W 9 0 O y w m c X V v d D t T Z W N 0 a W 9 u M S 9 D c m 9 3 b i 1 K Q k w g V G l j a 2 V 0 I F J l c X V l c 3 R z L 0 N o Y W 5 n Z W Q g V H l w Z S 5 7 U G x l Y X N l I H B y b 3 Z p Z G U g d G h l I H B y Z X Z p b 3 V z I H R p Y 2 t l d C B u d W 1 i Z X I s I G l m I G F 2 Y W l s Y W J s Z S 4 s M T l 9 J n F 1 b 3 Q 7 L C Z x d W 9 0 O 1 N l Y 3 R p b 2 4 x L 0 N y b 3 d u L U p C T C B U a W N r Z X Q g U m V x d W V z d H M v Q 2 h h b m d l Z C B U e X B l L n t 0 a W N r Z X R f Z G V z Y 3 J p c H R p b 2 4 s M j B 9 J n F 1 b 3 Q 7 L C Z x d W 9 0 O 1 N l Y 3 R p b 2 4 x L 0 N y b 3 d u L U p C T C B U a W N r Z X Q g U m V x d W V z d H M v Q 2 h h b m d l Z C B U e X B l L n t T Z X J p Y W w g T n V t Y m V y L D I x f S Z x d W 9 0 O y w m c X V v d D t T Z W N 0 a W 9 u M S 9 D c m 9 3 b i 1 K Q k w g V G l j a 2 V 0 I F J l c X V l c 3 R z L 0 N o Y W 5 n Z W Q g V H l w Z S 5 7 U G F z c 3 d v c m Q s M j J 9 J n F 1 b 3 Q 7 L C Z x d W 9 0 O 1 N l Y 3 R p b 2 4 x L 0 N y b 3 d u L U p C T C B U a W N r Z X Q g U m V x d W V z d H M v Q 2 h h b m d l Z C B U e X B l L n t X Y X J y Y W 5 0 e S B S Z X B h a X I / L D I z f S Z x d W 9 0 O y w m c X V v d D t T Z W N 0 a W 9 u M S 9 D c m 9 3 b i 1 K Q k w g V G l j a 2 V 0 I F J l c X V l c 3 R z L 0 N o Y W 5 n Z W Q g V H l w Z S 5 7 U H V y Y 2 h h c 2 U g R G F 0 Z T o s M j R 9 J n F 1 b 3 Q 7 L C Z x d W 9 0 O 1 N l Y 3 R p b 2 4 x L 0 N y b 3 d u L U p C T C B U a W N r Z X Q g U m V x d W V z d H M v Q 2 h h b m d l Z C B U e X B l L n t V c G x v Y W Q g U 2 F s Z X M g U m V j Z W l w d C w y N X 0 m c X V v d D s s J n F 1 b 3 Q 7 U 2 V j d G l v b j E v Q 3 J v d 2 4 t S k J M I F R p Y 2 t l d C B S Z X F 1 Z X N 0 c y 9 D a G F u Z 2 V k I F R 5 c G U u e 1 N l c n Z p Y 2 U g V H l w Z S w y N n 0 m c X V v d D s s J n F 1 b 3 Q 7 U 2 V j d G l v b j E v Q 3 J v d 2 4 t S k J M I F R p Y 2 t l d C B S Z X F 1 Z X N 0 c y 9 D a G F u Z 2 V k I F R 5 c G U u e 1 N w Z W N p Y W w g U m V w Y W l y I F B y b 2 R 1 Y 3 Q s M j d 9 J n F 1 b 3 Q 7 L C Z x d W 9 0 O 1 N l Y 3 R p b 2 4 x L 0 N y b 3 d u L U p C T C B U a W N r Z X Q g U m V x d W V z d H M v Q 2 h h b m d l Z C B U e X B l L n t O V E U t M C w y O H 0 m c X V v d D s s J n F 1 b 3 Q 7 U 2 V j d G l v b j E v Q 3 J v d 2 4 t S k J M I F R p Y 2 t l d C B S Z X F 1 Z X N 0 c y 9 D a G F u Z 2 V k I F R 5 c G U u e 0 5 U R S 0 x L D I 5 f S Z x d W 9 0 O y w m c X V v d D t T Z W N 0 a W 9 u M S 9 D c m 9 3 b i 1 K Q k w g V G l j a 2 V 0 I F J l c X V l c 3 R z L 0 N o Y W 5 n Z W Q g V H l w Z S 5 7 T l R F L T I s M z B 9 J n F 1 b 3 Q 7 L C Z x d W 9 0 O 1 N l Y 3 R p b 2 4 x L 0 N y b 3 d u L U p C T C B U a W N r Z X Q g U m V x d W V z d H M v Q 2 h h b m d l Z C B U e X B l L n t O V E U t M y w z M X 0 m c X V v d D s s J n F 1 b 3 Q 7 U 2 V j d G l v b j E v Q 3 J v d 2 4 t S k J M I F R p Y 2 t l d C B S Z X F 1 Z X N 0 c y 9 D a G F u Z 2 V k I F R 5 c G U u e 0 5 U R S 0 0 L D M y f S Z x d W 9 0 O y w m c X V v d D t T Z W N 0 a W 9 u M S 9 D c m 9 3 b i 1 K Q k w g V G l j a 2 V 0 I F J l c X V l c 3 R z L 0 N o Y W 5 n Z W Q g V H l w Z S 5 7 T l R F L T U s M z N 9 J n F 1 b 3 Q 7 L C Z x d W 9 0 O 1 N l Y 3 R p b 2 4 x L 0 N y b 3 d u L U p C T C B U a W N r Z X Q g U m V x d W V z d H M v Q 2 h h b m d l Z C B U e X B l L n t O V E U t N i w z N H 0 m c X V v d D s s J n F 1 b 3 Q 7 U 2 V j d G l v b j E v Q 3 J v d 2 4 t S k J M I F R p Y 2 t l d C B S Z X F 1 Z X N 0 c y 9 D a G F u Z 2 V k I F R 5 c G U u e 0 5 U R S 0 3 L D M 1 f S Z x d W 9 0 O y w m c X V v d D t T Z W N 0 a W 9 u M S 9 D c m 9 3 b i 1 K Q k w g V G l j a 2 V 0 I F J l c X V l c 3 R z L 0 N o Y W 5 n Z W Q g V H l w Z S 5 7 T l R F L T g s M z Z 9 J n F 1 b 3 Q 7 L C Z x d W 9 0 O 1 N l Y 3 R p b 2 4 x L 0 N y b 3 d u L U p C T C B U a W N r Z X Q g U m V x d W V z d H M v Q 2 h h b m d l Z C B U e X B l L n t C c m 9 3 c 2 V y L D M 3 f S Z x d W 9 0 O y w m c X V v d D t T Z W N 0 a W 9 u M S 9 D c m 9 3 b i 1 K Q k w g V G l j a 2 V 0 I F J l c X V l c 3 R z L 0 N o Y W 5 n Z W Q g V H l w Z S 5 7 S V A g Q W R k c m V z c y w z O H 0 m c X V v d D s s J n F 1 b 3 Q 7 U 2 V j d G l v b j E v Q 3 J v d 2 4 t S k J M I F R p Y 2 t l d C B S Z X F 1 Z X N 0 c y 9 D a G F u Z 2 V k I F R 5 c G U u e 1 V u a X F 1 Z S B J R C w z O X 0 m c X V v d D s s J n F 1 b 3 Q 7 U 2 V j d G l v b j E v Q 3 J v d 2 4 t S k J M I F R p Y 2 t l d C B S Z X F 1 Z X N 0 c y 9 D a G F u Z 2 V k I F R 5 c G U u e 0 x v Y 2 F 0 a W 9 u L D Q w f S Z x d W 9 0 O 1 0 s J n F 1 b 3 Q 7 Q 2 9 s d W 1 u Q 2 9 1 b n Q m c X V v d D s 6 N D E s J n F 1 b 3 Q 7 S 2 V 5 Q 2 9 s d W 1 u T m F t Z X M m c X V v d D s 6 W 1 0 s J n F 1 b 3 Q 7 Q 2 9 s d W 1 u S W R l b n R p d G l l c y Z x d W 9 0 O z p b J n F 1 b 3 Q 7 U 2 V j d G l v b j E v Q 3 J v d 2 4 t S k J M I F R p Y 2 t l d C B S Z X F 1 Z X N 0 c y 9 D a G F u Z 2 V k I F R 5 c G U u e 1 R p b W U s M H 0 m c X V v d D s s J n F 1 b 3 Q 7 U 2 V j d G l v b j E v Q 3 J v d 2 4 t S k J M I F R p Y 2 t l d C B S Z X F 1 Z X N 0 c y 9 D a G F u Z 2 V k I F R 5 c G U u e 1 l v d X I g T m F t Z S A o R m l y c 3 Q p L D F 9 J n F 1 b 3 Q 7 L C Z x d W 9 0 O 1 N l Y 3 R p b 2 4 x L 0 N y b 3 d u L U p C T C B U a W N r Z X Q g U m V x d W V z d H M v Q 2 h h b m d l Z C B U e X B l L n t Z b 3 V y I E 5 h b W U g K E x h c 3 Q p L D J 9 J n F 1 b 3 Q 7 L C Z x d W 9 0 O 1 N l Y 3 R p b 2 4 x L 0 N y b 3 d u L U p C T C B U a W N r Z X Q g U m V x d W V z d H M v Q 2 h h b m d l Z C B U e X B l L n t C d X N p b m V z c y B O Y W 1 l L D N 9 J n F 1 b 3 Q 7 L C Z x d W 9 0 O 1 N l Y 3 R p b 2 4 x L 0 N y b 3 d u L U p C T C B U a W N r Z X Q g U m V x d W V z d H M v Q 2 h h b m d l Z C B U e X B l L n t F b W F p b C w 0 f S Z x d W 9 0 O y w m c X V v d D t T Z W N 0 a W 9 u M S 9 D c m 9 3 b i 1 K Q k w g V G l j a 2 V 0 I F J l c X V l c 3 R z L 0 N o Y W 5 n Z W Q g V H l w Z S 5 7 Q m l s b G l u Z y B F b W F p b C A o a W Y g Z G l m Z m V y Z W 5 0 K S w 1 f S Z x d W 9 0 O y w m c X V v d D t T Z W N 0 a W 9 u M S 9 D c m 9 3 b i 1 K Q k w g V G l j a 2 V 0 I F J l c X V l c 3 R z L 0 N o Y W 5 n Z W Q g V H l w Z S 5 7 U 2 V u Z C B E d X B s a W N h d G U g S W 5 2 b 2 l j Z S w 2 f S Z x d W 9 0 O y w m c X V v d D t T Z W N 0 a W 9 u M S 9 D c m 9 3 b i 1 K Q k w g V G l j a 2 V 0 I F J l c X V l c 3 R z L 0 N o Y W 5 n Z W Q g V H l w Z S 5 7 U G h v b m U s N 3 0 m c X V v d D s s J n F 1 b 3 Q 7 U 2 V j d G l v b j E v Q 3 J v d 2 4 t S k J M I F R p Y 2 t l d C B S Z X F 1 Z X N 0 c y 9 D a G F u Z 2 V k I F R 5 c G U u e 1 N o a X B w a W 5 n I E F k Z H J l c 3 M g L S B X Z S B 3 a W x s I H N o a X A g e W 9 1 c i B y Z X B h a X J l Z C B 1 b m l 0 I H R v I H R o a X M g Y W R k c m V z c y 4 g K E F k Z H J l c 3 M p L D h 9 J n F 1 b 3 Q 7 L C Z x d W 9 0 O 1 N l Y 3 R p b 2 4 x L 0 N y b 3 d u L U p C T C B U a W N r Z X Q g U m V x d W V z d H M v Q 2 h h b m d l Z C B U e X B l L n t T a G l w c G l u Z y B B Z G R y Z X N z I C 0 g V 2 U g d 2 l s b C B z a G l w I H l v d X I g c m V w Y W l y Z W Q g d W 5 p d C B 0 b y B 0 a G l z I G F k Z H J l c 3 M u I C h B Z G R y Z X N z M i k s O X 0 m c X V v d D s s J n F 1 b 3 Q 7 U 2 V j d G l v b j E v Q 3 J v d 2 4 t S k J M I F R p Y 2 t l d C B S Z X F 1 Z X N 0 c y 9 D a G F u Z 2 V k I F R 5 c G U u e 1 N o a X B w a W 5 n I E F k Z H J l c 3 M g L S B X Z S B 3 a W x s I H N o a X A g e W 9 1 c i B y Z X B h a X J l Z C B 1 b m l 0 I H R v I H R o a X M g Y W R k c m V z c y 4 g K E N p d H k p L D E w f S Z x d W 9 0 O y w m c X V v d D t T Z W N 0 a W 9 u M S 9 D c m 9 3 b i 1 K Q k w g V G l j a 2 V 0 I F J l c X V l c 3 R z L 0 N o Y W 5 n Z W Q g V H l w Z S 5 7 U 2 h p c H B p b m c g Q W R k c m V z c y A t I F d l I H d p b G w g c 2 h p c C B 5 b 3 V y I H J l c G F p c m V k I H V u a X Q g d G 8 g d G h p c y B h Z G R y Z X N z L i A o U 3 R h d G U p L D E x f S Z x d W 9 0 O y w m c X V v d D t T Z W N 0 a W 9 u M S 9 D c m 9 3 b i 1 K Q k w g V G l j a 2 V 0 I F J l c X V l c 3 R z L 0 N o Y W 5 n Z W Q g V H l w Z S 5 7 U 2 h p c H B p b m c g Q W R k c m V z c y A t I F d l I H d p b G w g c 2 h p c C B 5 b 3 V y I H J l c G F p c m V k I H V u a X Q g d G 8 g d G h p c y B h Z G R y Z X N z L i A o W m l w K S w x M n 0 m c X V v d D s s J n F 1 b 3 Q 7 U 2 V j d G l v b j E v Q 3 J v d 2 4 t S k J M I F R p Y 2 t l d C B S Z X F 1 Z X N 0 c y 9 D a G F u Z 2 V k I F R 5 c G U u e 1 N o a X B w a W 5 n I E F k Z H J l c 3 M g L S B X Z S B 3 a W x s I H N o a X A g e W 9 1 c i B y Z X B h a X J l Z C B 1 b m l 0 I H R v I H R o a X M g Y W R k c m V z c y 4 g K E N v d W 5 0 c n k p L D E z f S Z x d W 9 0 O y w m c X V v d D t T Z W N 0 a W 9 u M S 9 D c m 9 3 b i 1 K Q k w g V G l j a 2 V 0 I F J l c X V l c 3 R z L 0 N o Y W 5 n Z W Q g V H l w Z S 5 7 V G F 4 I E V 4 Z W 1 w d C B p b i B J b m R p Y W 5 h P y w x N H 0 m c X V v d D s s J n F 1 b 3 Q 7 U 2 V j d G l v b j E v Q 3 J v d 2 4 t S k J M I F R p Y 2 t l d C B S Z X F 1 Z X N 0 c y 9 D a G F u Z 2 V k I F R 5 c G U u e 1 V w b G 9 h Z C B J b m R p Y W 5 h I E d l b m V y Y W w g U 2 F s Z X M g V G F 4 I E V 4 Z W 1 w d G l v b i B D Z X J 0 a W Z p Y 2 F 0 Z S w x N X 0 m c X V v d D s s J n F 1 b 3 Q 7 U 2 V j d G l v b j E v Q 3 J v d 2 4 t S k J M I F R p Y 2 t l d C B S Z X F 1 Z X N 0 c y 9 D a G F u Z 2 V k I F R 5 c G U u e 1 J l d H V y b i B E Z X N 0 a W 5 h d G l v b i w x N n 0 m c X V v d D s s J n F 1 b 3 Q 7 U 2 V j d G l v b j E v Q 3 J v d 2 4 t S k J M I F R p Y 2 t l d C B S Z X F 1 Z X N 0 c y 9 D a G F u Z 2 V k I F R 5 c G U u e 0 1 v Z G V s c y B X Z S B T Z X J 2 a W N l L D E 3 f S Z x d W 9 0 O y w m c X V v d D t T Z W N 0 a W 9 u M S 9 D c m 9 3 b i 1 K Q k w g V G l j a 2 V 0 I F J l c X V l c 3 R z L 0 N o Y W 5 n Z W Q g V H l w Z S 5 7 S G F z I H R o a X M g a X R l b S B i Z W V u I H N l c n Z p Y 2 V k I G J 5 I H V z I G J l Z m 9 y Z T 8 s M T h 9 J n F 1 b 3 Q 7 L C Z x d W 9 0 O 1 N l Y 3 R p b 2 4 x L 0 N y b 3 d u L U p C T C B U a W N r Z X Q g U m V x d W V z d H M v Q 2 h h b m d l Z C B U e X B l L n t Q b G V h c 2 U g c H J v d m l k Z S B 0 a G U g c H J l d m l v d X M g d G l j a 2 V 0 I G 5 1 b W J l c i w g a W Y g Y X Z h a W x h Y m x l L i w x O X 0 m c X V v d D s s J n F 1 b 3 Q 7 U 2 V j d G l v b j E v Q 3 J v d 2 4 t S k J M I F R p Y 2 t l d C B S Z X F 1 Z X N 0 c y 9 D a G F u Z 2 V k I F R 5 c G U u e 3 R p Y 2 t l d F 9 k Z X N j c m l w d G l v b i w y M H 0 m c X V v d D s s J n F 1 b 3 Q 7 U 2 V j d G l v b j E v Q 3 J v d 2 4 t S k J M I F R p Y 2 t l d C B S Z X F 1 Z X N 0 c y 9 D a G F u Z 2 V k I F R 5 c G U u e 1 N l c m l h b C B O d W 1 i Z X I s M j F 9 J n F 1 b 3 Q 7 L C Z x d W 9 0 O 1 N l Y 3 R p b 2 4 x L 0 N y b 3 d u L U p C T C B U a W N r Z X Q g U m V x d W V z d H M v Q 2 h h b m d l Z C B U e X B l L n t Q Y X N z d 2 9 y Z C w y M n 0 m c X V v d D s s J n F 1 b 3 Q 7 U 2 V j d G l v b j E v Q 3 J v d 2 4 t S k J M I F R p Y 2 t l d C B S Z X F 1 Z X N 0 c y 9 D a G F u Z 2 V k I F R 5 c G U u e 1 d h c n J h b n R 5 I F J l c G F p c j 8 s M j N 9 J n F 1 b 3 Q 7 L C Z x d W 9 0 O 1 N l Y 3 R p b 2 4 x L 0 N y b 3 d u L U p C T C B U a W N r Z X Q g U m V x d W V z d H M v Q 2 h h b m d l Z C B U e X B l L n t Q d X J j a G F z Z S B E Y X R l O i w y N H 0 m c X V v d D s s J n F 1 b 3 Q 7 U 2 V j d G l v b j E v Q 3 J v d 2 4 t S k J M I F R p Y 2 t l d C B S Z X F 1 Z X N 0 c y 9 D a G F u Z 2 V k I F R 5 c G U u e 1 V w b G 9 h Z C B T Y W x l c y B S Z W N l a X B 0 L D I 1 f S Z x d W 9 0 O y w m c X V v d D t T Z W N 0 a W 9 u M S 9 D c m 9 3 b i 1 K Q k w g V G l j a 2 V 0 I F J l c X V l c 3 R z L 0 N o Y W 5 n Z W Q g V H l w Z S 5 7 U 2 V y d m l j Z S B U e X B l L D I 2 f S Z x d W 9 0 O y w m c X V v d D t T Z W N 0 a W 9 u M S 9 D c m 9 3 b i 1 K Q k w g V G l j a 2 V 0 I F J l c X V l c 3 R z L 0 N o Y W 5 n Z W Q g V H l w Z S 5 7 U 3 B l Y 2 l h b C B S Z X B h a X I g U H J v Z H V j d C w y N 3 0 m c X V v d D s s J n F 1 b 3 Q 7 U 2 V j d G l v b j E v Q 3 J v d 2 4 t S k J M I F R p Y 2 t l d C B S Z X F 1 Z X N 0 c y 9 D a G F u Z 2 V k I F R 5 c G U u e 0 5 U R S 0 w L D I 4 f S Z x d W 9 0 O y w m c X V v d D t T Z W N 0 a W 9 u M S 9 D c m 9 3 b i 1 K Q k w g V G l j a 2 V 0 I F J l c X V l c 3 R z L 0 N o Y W 5 n Z W Q g V H l w Z S 5 7 T l R F L T E s M j l 9 J n F 1 b 3 Q 7 L C Z x d W 9 0 O 1 N l Y 3 R p b 2 4 x L 0 N y b 3 d u L U p C T C B U a W N r Z X Q g U m V x d W V z d H M v Q 2 h h b m d l Z C B U e X B l L n t O V E U t M i w z M H 0 m c X V v d D s s J n F 1 b 3 Q 7 U 2 V j d G l v b j E v Q 3 J v d 2 4 t S k J M I F R p Y 2 t l d C B S Z X F 1 Z X N 0 c y 9 D a G F u Z 2 V k I F R 5 c G U u e 0 5 U R S 0 z L D M x f S Z x d W 9 0 O y w m c X V v d D t T Z W N 0 a W 9 u M S 9 D c m 9 3 b i 1 K Q k w g V G l j a 2 V 0 I F J l c X V l c 3 R z L 0 N o Y W 5 n Z W Q g V H l w Z S 5 7 T l R F L T Q s M z J 9 J n F 1 b 3 Q 7 L C Z x d W 9 0 O 1 N l Y 3 R p b 2 4 x L 0 N y b 3 d u L U p C T C B U a W N r Z X Q g U m V x d W V z d H M v Q 2 h h b m d l Z C B U e X B l L n t O V E U t N S w z M 3 0 m c X V v d D s s J n F 1 b 3 Q 7 U 2 V j d G l v b j E v Q 3 J v d 2 4 t S k J M I F R p Y 2 t l d C B S Z X F 1 Z X N 0 c y 9 D a G F u Z 2 V k I F R 5 c G U u e 0 5 U R S 0 2 L D M 0 f S Z x d W 9 0 O y w m c X V v d D t T Z W N 0 a W 9 u M S 9 D c m 9 3 b i 1 K Q k w g V G l j a 2 V 0 I F J l c X V l c 3 R z L 0 N o Y W 5 n Z W Q g V H l w Z S 5 7 T l R F L T c s M z V 9 J n F 1 b 3 Q 7 L C Z x d W 9 0 O 1 N l Y 3 R p b 2 4 x L 0 N y b 3 d u L U p C T C B U a W N r Z X Q g U m V x d W V z d H M v Q 2 h h b m d l Z C B U e X B l L n t O V E U t O C w z N n 0 m c X V v d D s s J n F 1 b 3 Q 7 U 2 V j d G l v b j E v Q 3 J v d 2 4 t S k J M I F R p Y 2 t l d C B S Z X F 1 Z X N 0 c y 9 D a G F u Z 2 V k I F R 5 c G U u e 0 J y b 3 d z Z X I s M z d 9 J n F 1 b 3 Q 7 L C Z x d W 9 0 O 1 N l Y 3 R p b 2 4 x L 0 N y b 3 d u L U p C T C B U a W N r Z X Q g U m V x d W V z d H M v Q 2 h h b m d l Z C B U e X B l L n t J U C B B Z G R y Z X N z L D M 4 f S Z x d W 9 0 O y w m c X V v d D t T Z W N 0 a W 9 u M S 9 D c m 9 3 b i 1 K Q k w g V G l j a 2 V 0 I F J l c X V l c 3 R z L 0 N o Y W 5 n Z W Q g V H l w Z S 5 7 V W 5 p c X V l I E l E L D M 5 f S Z x d W 9 0 O y w m c X V v d D t T Z W N 0 a W 9 u M S 9 D c m 9 3 b i 1 K Q k w g V G l j a 2 V 0 I F J l c X V l c 3 R z L 0 N o Y W 5 n Z W Q g V H l w Z S 5 7 T G 9 j Y X R p b 2 4 s N D B 9 J n F 1 b 3 Q 7 X S w m c X V v d D t S Z W x h d G l v b n N o a X B J b m Z v J n F 1 b 3 Q 7 O l t d f S I g L z 4 8 R W 5 0 c n k g V H l w Z T 0 i R m l s b F N 0 Y X R 1 c y I g V m F s d W U 9 I n N D b 2 1 w b G V 0 Z S I g L z 4 8 R W 5 0 c n k g V H l w Z T 0 i R m l s b E N v b H V t b k 5 h b W V z I i B W Y W x 1 Z T 0 i c 1 s m c X V v d D t U a W 1 l J n F 1 b 3 Q 7 L C Z x d W 9 0 O 1 l v d X I g T m F t Z S A o R m l y c 3 Q p J n F 1 b 3 Q 7 L C Z x d W 9 0 O 1 l v d X I g T m F t Z S A o T G F z d C k m c X V v d D s s J n F 1 b 3 Q 7 Q n V z a W 5 l c 3 M g T m F t Z S Z x d W 9 0 O y w m c X V v d D t F b W F p b C Z x d W 9 0 O y w m c X V v d D t C a W x s a W 5 n I E V t Y W l s I C h p Z i B k a W Z m Z X J l b n Q p J n F 1 b 3 Q 7 L C Z x d W 9 0 O 1 N l b m Q g R H V w b G l j Y X R l I E l u d m 9 p Y 2 U m c X V v d D s s J n F 1 b 3 Q 7 U G h v b m U m c X V v d D s s J n F 1 b 3 Q 7 U 2 h p c H B p b m c g Q W R k c m V z c y A t I F d l I H d p b G w g c 2 h p c C B 5 b 3 V y I H J l c G F p c m V k I H V u a X Q g d G 8 g d G h p c y B h Z G R y Z X N z L i A o Q W R k c m V z c y k m c X V v d D s s J n F 1 b 3 Q 7 U 2 h p c H B p b m c g Q W R k c m V z c y A t I F d l I H d p b G w g c 2 h p c C B 5 b 3 V y I H J l c G F p c m V k I H V u a X Q g d G 8 g d G h p c y B h Z G R y Z X N z L i A o Q W R k c m V z c z I p J n F 1 b 3 Q 7 L C Z x d W 9 0 O 1 N o a X B w a W 5 n I E F k Z H J l c 3 M g L S B X Z S B 3 a W x s I H N o a X A g e W 9 1 c i B y Z X B h a X J l Z C B 1 b m l 0 I H R v I H R o a X M g Y W R k c m V z c y 4 g K E N p d H k p J n F 1 b 3 Q 7 L C Z x d W 9 0 O 1 N o a X B w a W 5 n I E F k Z H J l c 3 M g L S B X Z S B 3 a W x s I H N o a X A g e W 9 1 c i B y Z X B h a X J l Z C B 1 b m l 0 I H R v I H R o a X M g Y W R k c m V z c y 4 g K F N 0 Y X R l K S Z x d W 9 0 O y w m c X V v d D t T a G l w c G l u Z y B B Z G R y Z X N z I C 0 g V 2 U g d 2 l s b C B z a G l w I H l v d X I g c m V w Y W l y Z W Q g d W 5 p d C B 0 b y B 0 a G l z I G F k Z H J l c 3 M u I C h a a X A p J n F 1 b 3 Q 7 L C Z x d W 9 0 O 1 N o a X B w a W 5 n I E F k Z H J l c 3 M g L S B X Z S B 3 a W x s I H N o a X A g e W 9 1 c i B y Z X B h a X J l Z C B 1 b m l 0 I H R v I H R o a X M g Y W R k c m V z c y 4 g K E N v d W 5 0 c n k p J n F 1 b 3 Q 7 L C Z x d W 9 0 O 1 R h e C B F e G V t c H Q g a W 4 g S W 5 k a W F u Y T 8 m c X V v d D s s J n F 1 b 3 Q 7 V X B s b 2 F k I E l u Z G l h b m E g R 2 V u Z X J h b C B T Y W x l c y B U Y X g g R X h l b X B 0 a W 9 u I E N l c n R p Z m l j Y X R l J n F 1 b 3 Q 7 L C Z x d W 9 0 O 1 J l d H V y b i B E Z X N 0 a W 5 h d G l v b i Z x d W 9 0 O y w m c X V v d D t N b 2 R l b H M g V 2 U g U 2 V y d m l j Z S Z x d W 9 0 O y w m c X V v d D t I Y X M g d G h p c y B p d G V t I G J l Z W 4 g c 2 V y d m l j Z W Q g Y n k g d X M g Y m V m b 3 J l P y Z x d W 9 0 O y w m c X V v d D t Q b G V h c 2 U g c H J v d m l k Z S B 0 a G U g c H J l d m l v d X M g d G l j a 2 V 0 I G 5 1 b W J l c i w g a W Y g Y X Z h a W x h Y m x l L i Z x d W 9 0 O y w m c X V v d D t 0 a W N r Z X R f Z G V z Y 3 J p c H R p b 2 4 m c X V v d D s s J n F 1 b 3 Q 7 U 2 V y a W F s I E 5 1 b W J l c i Z x d W 9 0 O y w m c X V v d D t Q Y X N z d 2 9 y Z C Z x d W 9 0 O y w m c X V v d D t X Y X J y Y W 5 0 e S B S Z X B h a X I / J n F 1 b 3 Q 7 L C Z x d W 9 0 O 1 B 1 c m N o Y X N l I E R h d G U 6 J n F 1 b 3 Q 7 L C Z x d W 9 0 O 1 V w b G 9 h Z C B T Y W x l c y B S Z W N l a X B 0 J n F 1 b 3 Q 7 L C Z x d W 9 0 O 1 N l c n Z p Y 2 U g V H l w Z S Z x d W 9 0 O y w m c X V v d D t T c G V j a W F s I F J l c G F p c i B Q c m 9 k d W N 0 J n F 1 b 3 Q 7 L C Z x d W 9 0 O 0 5 U R S 0 w J n F 1 b 3 Q 7 L C Z x d W 9 0 O 0 5 U R S 0 x J n F 1 b 3 Q 7 L C Z x d W 9 0 O 0 5 U R S 0 y J n F 1 b 3 Q 7 L C Z x d W 9 0 O 0 5 U R S 0 z J n F 1 b 3 Q 7 L C Z x d W 9 0 O 0 5 U R S 0 0 J n F 1 b 3 Q 7 L C Z x d W 9 0 O 0 5 U R S 0 1 J n F 1 b 3 Q 7 L C Z x d W 9 0 O 0 5 U R S 0 2 J n F 1 b 3 Q 7 L C Z x d W 9 0 O 0 5 U R S 0 3 J n F 1 b 3 Q 7 L C Z x d W 9 0 O 0 5 U R S 0 4 J n F 1 b 3 Q 7 L C Z x d W 9 0 O 0 J y b 3 d z Z X I m c X V v d D s s J n F 1 b 3 Q 7 S V A g Q W R k c m V z c y Z x d W 9 0 O y w m c X V v d D t V b m l x d W U g S U Q m c X V v d D s s J n F 1 b 3 Q 7 T G 9 j Y X R p b 2 4 m c X V v d D t d I i A v P j x F b n R y e S B U e X B l P S J G a W x s Q 2 9 s d W 1 u V H l w Z X M i I F Z h b H V l P S J z Q n d Z R 0 J n W U d C Z 1 l H Q m d Z R 0 F 3 W U d C Z 1 l H Q m d B R 0 F 3 Q U d D U V l H Q U F B R E F 3 Q U F B Q U F B Q U F Z R 0 F 3 W T 0 i I C 8 + P E V u d H J 5 I F R 5 c G U 9 I k Z p b G x M Y X N 0 V X B k Y X R l Z C I g V m F s d W U 9 I m Q y M D I 1 L T A x L T A 4 V D I x O j U 1 O j Q 5 L j c 2 N T c 2 O D F a I i A v P j x F b n R y e S B U e X B l P S J G a W x s R X J y b 3 J D b 3 V u d C I g V m F s d W U 9 I m w w I i A v P j x F b n R y e S B U e X B l P S J G a W x s R X J y b 3 J D b 2 R l I i B W Y W x 1 Z T 0 i c 1 V u a 2 5 v d 2 4 i I C 8 + P E V u d H J 5 I F R 5 c G U 9 I k Z p b G x D b 3 V u d C I g V m F s d W U 9 I m w 4 I i A v P j x F b n R y e S B U e X B l P S J B Z G R l Z F R v R G F 0 Y U 1 v Z G V s I i B W Y W x 1 Z T 0 i b D E i I C 8 + P E V u d H J 5 I F R 5 c G U 9 I l J l Y 2 9 2 Z X J 5 V G F y Z 2 V 0 U m 9 3 I i B W Y W x 1 Z T 0 i b D E i I C 8 + P E V u d H J 5 I F R 5 c G U 9 I l J l Y 2 9 2 Z X J 5 V G F y Z 2 V 0 Q 2 9 s d W 1 u I i B W Y W x 1 Z T 0 i b D E i I C 8 + P E V u d H J 5 I F R 5 c G U 9 I l J l Y 2 9 2 Z X J 5 V G F y Z 2 V 0 U 2 h l Z X Q i I F Z h b H V l P S J z V 2 9 y a 3 N o Z W V 0 I i A v P j w v U 3 R h Y m x l R W 5 0 c m l l c z 4 8 L 0 l 0 Z W 0 + P E l 0 Z W 0 + P E l 0 Z W 1 M b 2 N h d G l v b j 4 8 S X R l b V R 5 c G U + R m 9 y b X V s Y T w v S X R l b V R 5 c G U + P E l 0 Z W 1 Q Y X R o P l N l Y 3 R p b 2 4 x L 0 N y b 3 d u L U p C T C U y M F R p Y 2 t l d C U y M F J l c X V l c 3 R z L 1 N v d X J j Z T w v S X R l b V B h d G g + P C 9 J d G V t T G 9 j Y X R p b 2 4 + P F N 0 Y W J s Z U V u d H J p Z X M g L z 4 8 L 0 l 0 Z W 0 + P E l 0 Z W 0 + P E l 0 Z W 1 M b 2 N h d G l v b j 4 8 S X R l b V R 5 c G U + R m 9 y b X V s Y T w v S X R l b V R 5 c G U + P E l 0 Z W 1 Q Y X R o P l N l Y 3 R p b 2 4 x L 0 N y b 3 d u L U p C T C U y M F R p Y 2 t l d C U y M F J l c X V l c 3 R z L 1 d v c m t z a G V l d F 9 T a G V l d D w v S X R l b V B h d G g + P C 9 J d G V t T G 9 j Y X R p b 2 4 + P F N 0 Y W J s Z U V u d H J p Z X M g L z 4 8 L 0 l 0 Z W 0 + P E l 0 Z W 0 + P E l 0 Z W 1 M b 2 N h d G l v b j 4 8 S X R l b V R 5 c G U + R m 9 y b X V s Y T w v S X R l b V R 5 c G U + P E l 0 Z W 1 Q Y X R o P l N l Y 3 R p b 2 4 x L 0 N y b 3 d u L U p C T C U y M F R p Y 2 t l d C U y M F J l c X V l c 3 R z L 1 B y b 2 1 v d G V k J T I w S G V h Z G V y c z w v S X R l b V B h d G g + P C 9 J d G V t T G 9 j Y X R p b 2 4 + P F N 0 Y W J s Z U V u d H J p Z X M g L z 4 8 L 0 l 0 Z W 0 + P E l 0 Z W 0 + P E l 0 Z W 1 M b 2 N h d G l v b j 4 8 S X R l b V R 5 c G U + R m 9 y b X V s Y T w v S X R l b V R 5 c G U + P E l 0 Z W 1 Q Y X R o P l N l Y 3 R p b 2 4 x L 0 N y b 3 d u L U p C T C U y M F R p Y 2 t l d C U y M F J l c X V l c 3 R z L 0 N o Y W 5 n Z W Q l M j B U e X B l P C 9 J d G V t U G F 0 a D 4 8 L 0 l 0 Z W 1 M b 2 N h d G l v b j 4 8 U 3 R h Y m x l R W 5 0 c m l l c y A v P j w v S X R l b T 4 8 S X R l b T 4 8 S X R l b U x v Y 2 F 0 a W 9 u P j x J d G V t V H l w Z T 5 G b 3 J t d W x h P C 9 J d G V t V H l w Z T 4 8 S X R l b V B h d G g + U 2 V j d G l v b j E v S W 5 2 b 2 l j Z X M 8 L 0 l 0 Z W 1 Q Y X R o P j w v S X R l b U x v Y 2 F 0 a W 9 u P j x T d G F i b G V F b n R y a W V z P j x F b n R y e S B U e X B l P S J J c 1 B y a X Z h d G U i I F Z h b H V l P S J s M C I g L z 4 8 R W 5 0 c n k g V H l w Z T 0 i U X V l c n l J R C I g V m F s d W U 9 I n M 2 O W I 0 Y 2 Q 1 M y 1 h N T Y w L T Q 5 N j U t Y m V l M S 0 0 M j I 5 Y j R k Y j Y 3 Y z I 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l u d m 9 p Y 2 V z I i A v P j x F b n R y e S B U e X B l P S J G a W x s Z W R D b 2 1 w b G V 0 Z V J l c 3 V s d F R v V 2 9 y a 3 N o Z W V 0 I i B W Y W x 1 Z T 0 i b D E i I C 8 + P E V u d H J 5 I F R 5 c G U 9 I l J l b G F 0 a W 9 u c 2 h p c E l u Z m 9 D b 2 5 0 Y W l u Z X I i I F Z h b H V l P S J z e y Z x d W 9 0 O 2 N v b H V t b k N v d W 5 0 J n F 1 b 3 Q 7 O j E 3 L C Z x d W 9 0 O 2 t l e U N v b H V t b k 5 h b W V z J n F 1 b 3 Q 7 O l t d L C Z x d W 9 0 O 3 F 1 Z X J 5 U m V s Y X R p b 2 5 z a G l w c y Z x d W 9 0 O z p b X S w m c X V v d D t j b 2 x 1 b W 5 J Z G V u d G l 0 a W V z J n F 1 b 3 Q 7 O l s m c X V v d D t T Z W N 0 a W 9 u M S 9 J b n Z v a W N l c y 9 B d X R v U m V t b 3 Z l Z E N v b H V t b n M x L n t E Y X R l I E N y Z W F 0 Z W Q s M H 0 m c X V v d D s s J n F 1 b 3 Q 7 U 2 V j d G l v b j E v S W 5 2 b 2 l j Z X M v Q X V 0 b 1 J l b W 9 2 Z W R D b 2 x 1 b W 5 z M S 5 7 Q 3 V z d G 9 t Z X I s M X 0 m c X V v d D s s J n F 1 b 3 Q 7 U 2 V j d G l v b j E v S W 5 2 b 2 l j Z X M v Q X V 0 b 1 J l b W 9 2 Z W R D b 2 x 1 b W 5 z M S 5 7 S W 5 2 b 2 l j Z S B O b y w y f S Z x d W 9 0 O y w m c X V v d D t T Z W N 0 a W 9 u M S 9 J b n Z v a W N l c y 9 B d X R v U m V t b 3 Z l Z E N v b H V t b n M x L n t S Z X B h a X I g U m V m Z X J l b m N l L D N 9 J n F 1 b 3 Q 7 L C Z x d W 9 0 O 1 N l Y 3 R p b 2 4 x L 0 l u d m 9 p Y 2 V z L 0 F 1 d G 9 S Z W 1 v d m V k Q 2 9 s d W 1 u c z E u e 0 1 h a 2 U v T W 9 k Z W w s N H 0 m c X V v d D s s J n F 1 b 3 Q 7 U 2 V j d G l v b j E v S W 5 2 b 2 l j Z X M v Q X V 0 b 1 J l b W 9 2 Z W R D b 2 x 1 b W 5 z M S 5 7 S X N z d W U g V H l w Z S w 1 f S Z x d W 9 0 O y w m c X V v d D t T Z W N 0 a W 9 u M S 9 J b n Z v a W N l c y 9 B d X R v U m V t b 3 Z l Z E N v b H V t b n M x L n t D d X N 0 b 2 1 l c i B S Z W Y s N n 0 m c X V v d D s s J n F 1 b 3 Q 7 U 2 V j d G l v b j E v S W 5 2 b 2 l j Z X M v Q X V 0 b 1 J l b W 9 2 Z W R D b 2 x 1 b W 5 z M S 5 7 V G V j a G 5 p Y 2 l h b i w 3 f S Z x d W 9 0 O y w m c X V v d D t T Z W N 0 a W 9 u M S 9 J b n Z v a W N l c y 9 B d X R v U m V t b 3 Z l Z E N v b H V t b n M x L n t E d W U g R G F 0 Z S w 4 f S Z x d W 9 0 O y w m c X V v d D t T Z W N 0 a W 9 u M S 9 J b n Z v a W N l c y 9 B d X R v U m V t b 3 Z l Z E N v b H V t b n M x L n t E a X N j b 3 V u d C w 5 f S Z x d W 9 0 O y w m c X V v d D t T Z W N 0 a W 9 u M S 9 J b n Z v a W N l c y 9 B d X R v U m V t b 3 Z l Z E N v b H V t b n M x L n t T Y W x l c y B U Y X g s M T B 9 J n F 1 b 3 Q 7 L C Z x d W 9 0 O 1 N l Y 3 R p b 2 4 x L 0 l u d m 9 p Y 2 V z L 0 F 1 d G 9 S Z W 1 v d m V k Q 2 9 s d W 1 u c z E u e 1 R v d G F s L D E x f S Z x d W 9 0 O y w m c X V v d D t T Z W N 0 a W 9 u M S 9 J b n Z v a W N l c y 9 B d X R v U m V t b 3 Z l Z E N v b H V t b n M x L n t Q Y W l k L D E y f S Z x d W 9 0 O y w m c X V v d D t T Z W N 0 a W 9 u M S 9 J b n Z v a W N l c y 9 B d X R v U m V t b 3 Z l Z E N v b H V t b n M x L n t D b 3 N 0 I G 9 m I E d v b 2 R z L D E z f S Z x d W 9 0 O y w m c X V v d D t T Z W N 0 a W 9 u M S 9 J b n Z v a W N l c y 9 B d X R v U m V t b 3 Z l Z E N v b H V t b n M x L n t Q c m 9 m a X Q s M T R 9 J n F 1 b 3 Q 7 L C Z x d W 9 0 O 1 N l Y 3 R p b 2 4 x L 0 l u d m 9 p Y 2 V z L 0 F 1 d G 9 S Z W 1 v d m V k Q 2 9 s d W 1 u c z E u e 1 B h a W Q g Y n k s M T V 9 J n F 1 b 3 Q 7 L C Z x d W 9 0 O 1 N l Y 3 R p b 2 4 x L 0 l u d m 9 p Y 2 V z L 0 F 1 d G 9 S Z W 1 v d m V k Q 2 9 s d W 1 u c z E u e 1 N 0 Y X R 1 c y w x N n 0 m c X V v d D t d L C Z x d W 9 0 O 0 N v b H V t b k N v d W 5 0 J n F 1 b 3 Q 7 O j E 3 L C Z x d W 9 0 O 0 t l e U N v b H V t b k 5 h b W V z J n F 1 b 3 Q 7 O l t d L C Z x d W 9 0 O 0 N v b H V t b k l k Z W 5 0 a X R p Z X M m c X V v d D s 6 W y Z x d W 9 0 O 1 N l Y 3 R p b 2 4 x L 0 l u d m 9 p Y 2 V z L 0 F 1 d G 9 S Z W 1 v d m V k Q 2 9 s d W 1 u c z E u e 0 R h d G U g Q 3 J l Y X R l Z C w w f S Z x d W 9 0 O y w m c X V v d D t T Z W N 0 a W 9 u M S 9 J b n Z v a W N l c y 9 B d X R v U m V t b 3 Z l Z E N v b H V t b n M x L n t D d X N 0 b 2 1 l c i w x f S Z x d W 9 0 O y w m c X V v d D t T Z W N 0 a W 9 u M S 9 J b n Z v a W N l c y 9 B d X R v U m V t b 3 Z l Z E N v b H V t b n M x L n t J b n Z v a W N l I E 5 v L D J 9 J n F 1 b 3 Q 7 L C Z x d W 9 0 O 1 N l Y 3 R p b 2 4 x L 0 l u d m 9 p Y 2 V z L 0 F 1 d G 9 S Z W 1 v d m V k Q 2 9 s d W 1 u c z E u e 1 J l c G F p c i B S Z W Z l c m V u Y 2 U s M 3 0 m c X V v d D s s J n F 1 b 3 Q 7 U 2 V j d G l v b j E v S W 5 2 b 2 l j Z X M v Q X V 0 b 1 J l b W 9 2 Z W R D b 2 x 1 b W 5 z M S 5 7 T W F r Z S 9 N b 2 R l b C w 0 f S Z x d W 9 0 O y w m c X V v d D t T Z W N 0 a W 9 u M S 9 J b n Z v a W N l c y 9 B d X R v U m V t b 3 Z l Z E N v b H V t b n M x L n t J c 3 N 1 Z S B U e X B l L D V 9 J n F 1 b 3 Q 7 L C Z x d W 9 0 O 1 N l Y 3 R p b 2 4 x L 0 l u d m 9 p Y 2 V z L 0 F 1 d G 9 S Z W 1 v d m V k Q 2 9 s d W 1 u c z E u e 0 N 1 c 3 R v b W V y I F J l Z i w 2 f S Z x d W 9 0 O y w m c X V v d D t T Z W N 0 a W 9 u M S 9 J b n Z v a W N l c y 9 B d X R v U m V t b 3 Z l Z E N v b H V t b n M x L n t U Z W N o b m l j a W F u L D d 9 J n F 1 b 3 Q 7 L C Z x d W 9 0 O 1 N l Y 3 R p b 2 4 x L 0 l u d m 9 p Y 2 V z L 0 F 1 d G 9 S Z W 1 v d m V k Q 2 9 s d W 1 u c z E u e 0 R 1 Z S B E Y X R l L D h 9 J n F 1 b 3 Q 7 L C Z x d W 9 0 O 1 N l Y 3 R p b 2 4 x L 0 l u d m 9 p Y 2 V z L 0 F 1 d G 9 S Z W 1 v d m V k Q 2 9 s d W 1 u c z E u e 0 R p c 2 N v d W 5 0 L D l 9 J n F 1 b 3 Q 7 L C Z x d W 9 0 O 1 N l Y 3 R p b 2 4 x L 0 l u d m 9 p Y 2 V z L 0 F 1 d G 9 S Z W 1 v d m V k Q 2 9 s d W 1 u c z E u e 1 N h b G V z I F R h e C w x M H 0 m c X V v d D s s J n F 1 b 3 Q 7 U 2 V j d G l v b j E v S W 5 2 b 2 l j Z X M v Q X V 0 b 1 J l b W 9 2 Z W R D b 2 x 1 b W 5 z M S 5 7 V G 9 0 Y W w s M T F 9 J n F 1 b 3 Q 7 L C Z x d W 9 0 O 1 N l Y 3 R p b 2 4 x L 0 l u d m 9 p Y 2 V z L 0 F 1 d G 9 S Z W 1 v d m V k Q 2 9 s d W 1 u c z E u e 1 B h a W Q s M T J 9 J n F 1 b 3 Q 7 L C Z x d W 9 0 O 1 N l Y 3 R p b 2 4 x L 0 l u d m 9 p Y 2 V z L 0 F 1 d G 9 S Z W 1 v d m V k Q 2 9 s d W 1 u c z E u e 0 N v c 3 Q g b 2 Y g R 2 9 v Z H M s M T N 9 J n F 1 b 3 Q 7 L C Z x d W 9 0 O 1 N l Y 3 R p b 2 4 x L 0 l u d m 9 p Y 2 V z L 0 F 1 d G 9 S Z W 1 v d m V k Q 2 9 s d W 1 u c z E u e 1 B y b 2 Z p d C w x N H 0 m c X V v d D s s J n F 1 b 3 Q 7 U 2 V j d G l v b j E v S W 5 2 b 2 l j Z X M v Q X V 0 b 1 J l b W 9 2 Z W R D b 2 x 1 b W 5 z M S 5 7 U G F p Z C B i e S w x N X 0 m c X V v d D s s J n F 1 b 3 Q 7 U 2 V j d G l v b j E v S W 5 2 b 2 l j Z X M v Q X V 0 b 1 J l b W 9 2 Z W R D b 2 x 1 b W 5 z M S 5 7 U 3 R h d H V z L D E 2 f S Z x d W 9 0 O 1 0 s J n F 1 b 3 Q 7 U m V s Y X R p b 2 5 z a G l w S W 5 m b y Z x d W 9 0 O z p b X X 0 i I C 8 + P E V u d H J 5 I F R 5 c G U 9 I k Z p b G x T d G F 0 d X M i I F Z h b H V l P S J z Q 2 9 t c G x l d G U i I C 8 + P E V u d H J 5 I F R 5 c G U 9 I k Z p b G x D b 2 x 1 b W 5 O Y W 1 l c y I g V m F s d W U 9 I n N b J n F 1 b 3 Q 7 R G F 0 Z S B D c m V h d G V k J n F 1 b 3 Q 7 L C Z x d W 9 0 O 0 N 1 c 3 R v b W V y J n F 1 b 3 Q 7 L C Z x d W 9 0 O 0 l u d m 9 p Y 2 U g T m 8 m c X V v d D s s J n F 1 b 3 Q 7 U m V w Y W l y I F J l Z m V y Z W 5 j Z S Z x d W 9 0 O y w m c X V v d D t N Y W t l L 0 1 v Z G V s J n F 1 b 3 Q 7 L C Z x d W 9 0 O 0 l z c 3 V l I F R 5 c G U m c X V v d D s s J n F 1 b 3 Q 7 Q 3 V z d G 9 t Z X I g U m V m J n F 1 b 3 Q 7 L C Z x d W 9 0 O 1 R l Y 2 h u a W N p Y W 4 m c X V v d D s s J n F 1 b 3 Q 7 R H V l I E R h d G U m c X V v d D s s J n F 1 b 3 Q 7 R G l z Y 2 9 1 b n Q m c X V v d D s s J n F 1 b 3 Q 7 U 2 F s Z X M g V G F 4 J n F 1 b 3 Q 7 L C Z x d W 9 0 O 1 R v d G F s J n F 1 b 3 Q 7 L C Z x d W 9 0 O 1 B h a W Q m c X V v d D s s J n F 1 b 3 Q 7 Q 2 9 z d C B v Z i B H b 2 9 k c y Z x d W 9 0 O y w m c X V v d D t Q c m 9 m a X Q m c X V v d D s s J n F 1 b 3 Q 7 U G F p Z C B i e S Z x d W 9 0 O y w m c X V v d D t T d G F 0 d X M m c X V v d D t d I i A v P j x F b n R y e S B U e X B l P S J G a W x s Q 2 9 s d W 1 u V H l w Z X M i I F Z h b H V l P S J z Q U F B Q U F B Q U F B Q U F B Q U F B Q U F B Q U F B Q U E 9 I i A v P j x F b n R y e S B U e X B l P S J G a W x s T G F z d F V w Z G F 0 Z W Q i I F Z h b H V l P S J k M j A y N S 0 w M S 0 w O F Q y M j o w N D o 1 N i 4 4 O D g 0 N D A 4 W i I g L z 4 8 R W 5 0 c n k g V H l w Z T 0 i R m l s b E V y c m 9 y Q 2 9 1 b n Q i I F Z h b H V l P S J s M C I g L z 4 8 R W 5 0 c n k g V H l w Z T 0 i R m l s b E V y c m 9 y Q 2 9 k Z S I g V m F s d W U 9 I n N V b m t u b 3 d u I i A v P j x F b n R y e S B U e X B l P S J G a W x s Q 2 9 1 b n Q i I F Z h b H V l P S J s N S I g L z 4 8 R W 5 0 c n k g V H l w Z T 0 i Q W R k Z W R U b 0 R h d G F N b 2 R l b C I g V m F s d W U 9 I m w w I i A v P j w v U 3 R h Y m x l R W 5 0 c m l l c z 4 8 L 0 l 0 Z W 0 + P E l 0 Z W 0 + P E l 0 Z W 1 M b 2 N h d G l v b j 4 8 S X R l b V R 5 c G U + R m 9 y b X V s Y T w v S X R l b V R 5 c G U + P E l 0 Z W 1 Q Y X R o P l N l Y 3 R p b 2 4 x L 0 l u d m 9 p Y 2 V z L 1 N v d X J j Z T w v S X R l b V B h d G g + P C 9 J d G V t T G 9 j Y X R p b 2 4 + P F N 0 Y W J s Z U V u d H J p Z X M g L z 4 8 L 0 l 0 Z W 0 + P E l 0 Z W 0 + P E l 0 Z W 1 M b 2 N h d G l v b j 4 8 S X R l b V R 5 c G U + R m 9 y b X V s Y T w v S X R l b V R 5 c G U + P E l 0 Z W 1 Q Y X R o P l N l Y 3 R p b 2 4 x L 0 l u d m 9 p Y 2 V z L 1 N o Z W V 0 M V 9 T a G V l d D w v S X R l b V B h d G g + P C 9 J d G V t T G 9 j Y X R p b 2 4 + P F N 0 Y W J s Z U V u d H J p Z X M g L z 4 8 L 0 l 0 Z W 0 + P E l 0 Z W 0 + P E l 0 Z W 1 M b 2 N h d G l v b j 4 8 S X R l b V R 5 c G U + R m 9 y b X V s Y T w v S X R l b V R 5 c G U + P E l 0 Z W 1 Q Y X R o P l N l Y 3 R p b 2 4 x L 0 l u d m 9 p Y 2 V z L 1 B y b 2 1 v d G V k J T I w S G V h Z G V y c z w v S X R l b V B h d G g + P C 9 J d G V t T G 9 j Y X R p b 2 4 + P F N 0 Y W J s Z U V u d H J p Z X M g L z 4 8 L 0 l 0 Z W 0 + P E l 0 Z W 0 + P E l 0 Z W 1 M b 2 N h d G l v b j 4 8 S X R l b V R 5 c G U + R m 9 y b X V s Y T w v S X R l b V R 5 c G U + P E l 0 Z W 1 Q Y X R o P l N l Y 3 R p b 2 4 x L 0 l u d m 9 p Y 2 V z L 1 J l b W 9 2 Z W Q l M j B U b 3 A l M j B S b 3 d z P C 9 J d G V t U G F 0 a D 4 8 L 0 l 0 Z W 1 M b 2 N h d G l v b j 4 8 U 3 R h Y m x l R W 5 0 c m l l c y A v P j w v S X R l b T 4 8 S X R l b T 4 8 S X R l b U x v Y 2 F 0 a W 9 u P j x J d G V t V H l w Z T 5 G b 3 J t d W x h P C 9 J d G V t V H l w Z T 4 8 S X R l b V B h d G g + U 2 V j d G l v b j E v S W 5 2 b 2 l j Z X M v R m l s d G V y Z W Q l M j B S b 3 d z P C 9 J d G V t U G F 0 a D 4 8 L 0 l 0 Z W 1 M b 2 N h d G l v b j 4 8 U 3 R h Y m x l R W 5 0 c m l l c y A v P j w v S X R l b T 4 8 L 0 l 0 Z W 1 z P j w v T G 9 j Y W x Q Y W N r Y W d l T W V 0 Y W R h d G F G a W x l P h Y A A A B Q S w U G A A A A A A A A A A A A A A A A A A A A A A A A J g E A A A E A A A D Q j J 3 f A R X R E Y x 6 A M B P w p f r A Q A A A B Q L F 6 c R 5 4 t L n 6 H H 2 e 6 m l j Y A A A A A A g A A A A A A E G Y A A A A B A A A g A A A A a z Y k 8 C 4 O A y B s V l U T K o I 9 V U i D p n X B e 4 Y D l s / 8 B y d t T 4 4 A A A A A D o A A A A A C A A A g A A A A b Y B 1 i y 0 i K 2 G D / v s P w b M d + m F D 4 j I F u / t 0 j I O Z G c F h W T l Q A A A A w 7 q J g / b 9 n Q G 0 H / 4 K f S I N Q D Q M R M Q 9 K N 5 9 p v B c D Y d E C A F 0 m x r B s s c x q i H k D j p / 8 k g q w A n l T 3 M G D z U I V j H i y c g o 8 d n K X b 0 j 8 p r k N h v A s l p c E I Z A A A A A J G i G X 5 F o A E g D A v 1 H t r + C Z 6 P m 3 c A q l e C 9 o z Q o R L 5 h q T e O / 2 4 L + 8 P z O A W W M E H n 3 i d 8 X y 2 r P O x e G I 4 o s p x y Q K i 0 c A = = < / D a t a M a s h u p > 
</file>

<file path=customXml/itemProps1.xml><?xml version="1.0" encoding="utf-8"?>
<ds:datastoreItem xmlns:ds="http://schemas.openxmlformats.org/officeDocument/2006/customXml" ds:itemID="{31CB36BC-1DC0-475F-9EA6-0C7E0A71C2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Ticket Requests</vt:lpstr>
      <vt:lpstr>IN-HOUSE</vt:lpstr>
      <vt:lpstr>WAITING FOR ASSIGN</vt:lpstr>
      <vt:lpstr>ALL TICKETS</vt:lpstr>
      <vt:lpstr>Paid Invoices</vt:lpstr>
      <vt:lpstr>MGR_TICKET_EXPORT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Terri Clark</dc:creator>
  <cp:lastModifiedBy>Terri Clark</cp:lastModifiedBy>
  <dcterms:created xsi:type="dcterms:W3CDTF">2025-01-08T17:55:08Z</dcterms:created>
  <dcterms:modified xsi:type="dcterms:W3CDTF">2025-01-08T22:07:45Z</dcterms:modified>
</cp:coreProperties>
</file>