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ac5db3e9756e7/Documents/MATLAB/31/B31/Testflightdata/"/>
    </mc:Choice>
  </mc:AlternateContent>
  <xr:revisionPtr revIDLastSave="250" documentId="13_ncr:1_{6C9CE49C-422C-4B40-AFF9-19CAFA55059E}" xr6:coauthVersionLast="45" xr6:coauthVersionMax="45" xr10:uidLastSave="{39499020-65E6-4F85-90B8-245AC36E94E8}"/>
  <bookViews>
    <workbookView xWindow="14780" yWindow="2050" windowWidth="21080" windowHeight="15450" xr2:uid="{D344435E-CCBC-4168-9073-2AFFB31A25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6" i="1" l="1"/>
  <c r="AE75" i="1"/>
  <c r="AE60" i="1"/>
  <c r="AE61" i="1"/>
  <c r="AE62" i="1"/>
  <c r="AE63" i="1"/>
  <c r="AE64" i="1"/>
  <c r="AE65" i="1"/>
  <c r="AE59" i="1"/>
  <c r="AE29" i="1"/>
  <c r="AE30" i="1"/>
  <c r="AE31" i="1"/>
  <c r="AE32" i="1"/>
  <c r="AE33" i="1"/>
  <c r="AE28" i="1"/>
  <c r="D75" i="1"/>
  <c r="T75" i="1" s="1"/>
  <c r="E76" i="1"/>
  <c r="E75" i="1"/>
  <c r="E60" i="1"/>
  <c r="E61" i="1"/>
  <c r="E62" i="1"/>
  <c r="E63" i="1"/>
  <c r="E64" i="1"/>
  <c r="E65" i="1"/>
  <c r="E59" i="1"/>
  <c r="E29" i="1"/>
  <c r="E30" i="1"/>
  <c r="E31" i="1"/>
  <c r="E32" i="1"/>
  <c r="E33" i="1"/>
  <c r="E28" i="1"/>
  <c r="W75" i="1" l="1"/>
  <c r="D84" i="1"/>
  <c r="E84" i="1"/>
  <c r="G84" i="1"/>
  <c r="H84" i="1"/>
  <c r="J84" i="1"/>
  <c r="E83" i="1"/>
  <c r="G83" i="1"/>
  <c r="H83" i="1"/>
  <c r="J83" i="1"/>
  <c r="D83" i="1"/>
  <c r="D76" i="1"/>
  <c r="L75" i="1"/>
  <c r="L76" i="1"/>
  <c r="K75" i="1"/>
  <c r="AA75" i="1" s="1"/>
  <c r="K76" i="1"/>
  <c r="AA76" i="1" s="1"/>
  <c r="J76" i="1"/>
  <c r="Z76" i="1" s="1"/>
  <c r="J75" i="1"/>
  <c r="Z75" i="1" s="1"/>
  <c r="C75" i="1"/>
  <c r="F75" i="1"/>
  <c r="G75" i="1"/>
  <c r="H75" i="1"/>
  <c r="I75" i="1"/>
  <c r="M75" i="1"/>
  <c r="Y75" i="1" s="1"/>
  <c r="C76" i="1"/>
  <c r="F76" i="1"/>
  <c r="G76" i="1"/>
  <c r="H76" i="1"/>
  <c r="I76" i="1"/>
  <c r="M76" i="1"/>
  <c r="B76" i="1"/>
  <c r="B75" i="1"/>
  <c r="J60" i="1"/>
  <c r="Z60" i="1" s="1"/>
  <c r="K60" i="1"/>
  <c r="AA60" i="1" s="1"/>
  <c r="L60" i="1"/>
  <c r="J61" i="1"/>
  <c r="Z61" i="1" s="1"/>
  <c r="K61" i="1"/>
  <c r="AA61" i="1" s="1"/>
  <c r="L61" i="1"/>
  <c r="J62" i="1"/>
  <c r="Z62" i="1" s="1"/>
  <c r="K62" i="1"/>
  <c r="AA62" i="1" s="1"/>
  <c r="L62" i="1"/>
  <c r="J63" i="1"/>
  <c r="Z63" i="1" s="1"/>
  <c r="K63" i="1"/>
  <c r="AA63" i="1" s="1"/>
  <c r="L63" i="1"/>
  <c r="J64" i="1"/>
  <c r="Z64" i="1" s="1"/>
  <c r="K64" i="1"/>
  <c r="AA64" i="1" s="1"/>
  <c r="L64" i="1"/>
  <c r="J65" i="1"/>
  <c r="Z65" i="1" s="1"/>
  <c r="K65" i="1"/>
  <c r="AA65" i="1" s="1"/>
  <c r="L65" i="1"/>
  <c r="K59" i="1"/>
  <c r="AA59" i="1" s="1"/>
  <c r="L59" i="1"/>
  <c r="J59" i="1"/>
  <c r="Z59" i="1" s="1"/>
  <c r="D60" i="1"/>
  <c r="D61" i="1"/>
  <c r="D62" i="1"/>
  <c r="D63" i="1"/>
  <c r="D64" i="1"/>
  <c r="D65" i="1"/>
  <c r="D59" i="1"/>
  <c r="F59" i="1"/>
  <c r="G59" i="1"/>
  <c r="H59" i="1"/>
  <c r="I59" i="1"/>
  <c r="M59" i="1"/>
  <c r="F60" i="1"/>
  <c r="G60" i="1"/>
  <c r="H60" i="1"/>
  <c r="I60" i="1"/>
  <c r="M60" i="1"/>
  <c r="F61" i="1"/>
  <c r="G61" i="1"/>
  <c r="H61" i="1"/>
  <c r="I61" i="1"/>
  <c r="M61" i="1"/>
  <c r="F62" i="1"/>
  <c r="G62" i="1"/>
  <c r="H62" i="1"/>
  <c r="I62" i="1"/>
  <c r="M62" i="1"/>
  <c r="F63" i="1"/>
  <c r="G63" i="1"/>
  <c r="H63" i="1"/>
  <c r="I63" i="1"/>
  <c r="M63" i="1"/>
  <c r="F64" i="1"/>
  <c r="G64" i="1"/>
  <c r="H64" i="1"/>
  <c r="I64" i="1"/>
  <c r="M64" i="1"/>
  <c r="F65" i="1"/>
  <c r="G65" i="1"/>
  <c r="H65" i="1"/>
  <c r="I65" i="1"/>
  <c r="M65" i="1"/>
  <c r="C59" i="1"/>
  <c r="C60" i="1"/>
  <c r="C61" i="1"/>
  <c r="C62" i="1"/>
  <c r="C63" i="1"/>
  <c r="C64" i="1"/>
  <c r="C65" i="1"/>
  <c r="B60" i="1"/>
  <c r="B61" i="1"/>
  <c r="B62" i="1"/>
  <c r="B63" i="1"/>
  <c r="B64" i="1"/>
  <c r="B65" i="1"/>
  <c r="B59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B48" i="1"/>
  <c r="J47" i="1"/>
  <c r="I47" i="1"/>
  <c r="H47" i="1"/>
  <c r="G47" i="1"/>
  <c r="F47" i="1"/>
  <c r="E47" i="1"/>
  <c r="D47" i="1"/>
  <c r="B47" i="1"/>
  <c r="J46" i="1"/>
  <c r="I46" i="1"/>
  <c r="H46" i="1"/>
  <c r="G46" i="1"/>
  <c r="F46" i="1"/>
  <c r="E46" i="1"/>
  <c r="D46" i="1"/>
  <c r="B46" i="1"/>
  <c r="J45" i="1"/>
  <c r="I45" i="1"/>
  <c r="H45" i="1"/>
  <c r="G45" i="1"/>
  <c r="F45" i="1"/>
  <c r="E45" i="1"/>
  <c r="D45" i="1"/>
  <c r="B45" i="1"/>
  <c r="J44" i="1"/>
  <c r="I44" i="1"/>
  <c r="H44" i="1"/>
  <c r="G44" i="1"/>
  <c r="F44" i="1"/>
  <c r="E44" i="1"/>
  <c r="D44" i="1"/>
  <c r="B44" i="1"/>
  <c r="J29" i="1"/>
  <c r="J30" i="1"/>
  <c r="J31" i="1"/>
  <c r="J32" i="1"/>
  <c r="J33" i="1"/>
  <c r="J28" i="1"/>
  <c r="I28" i="1"/>
  <c r="I29" i="1"/>
  <c r="I30" i="1"/>
  <c r="I31" i="1"/>
  <c r="I32" i="1"/>
  <c r="I33" i="1"/>
  <c r="H28" i="1"/>
  <c r="AA28" i="1" s="1"/>
  <c r="H29" i="1"/>
  <c r="AA29" i="1" s="1"/>
  <c r="H30" i="1"/>
  <c r="AA30" i="1" s="1"/>
  <c r="H31" i="1"/>
  <c r="AA31" i="1" s="1"/>
  <c r="H32" i="1"/>
  <c r="AA32" i="1" s="1"/>
  <c r="H33" i="1"/>
  <c r="AA33" i="1" s="1"/>
  <c r="G29" i="1"/>
  <c r="Z29" i="1" s="1"/>
  <c r="G30" i="1"/>
  <c r="Z30" i="1" s="1"/>
  <c r="G31" i="1"/>
  <c r="Z31" i="1" s="1"/>
  <c r="G32" i="1"/>
  <c r="Z32" i="1" s="1"/>
  <c r="G33" i="1"/>
  <c r="Z33" i="1" s="1"/>
  <c r="G28" i="1"/>
  <c r="Z28" i="1" s="1"/>
  <c r="F29" i="1"/>
  <c r="F30" i="1"/>
  <c r="F31" i="1"/>
  <c r="F32" i="1"/>
  <c r="F33" i="1"/>
  <c r="F28" i="1"/>
  <c r="D29" i="1"/>
  <c r="D30" i="1"/>
  <c r="D31" i="1"/>
  <c r="D32" i="1"/>
  <c r="D33" i="1"/>
  <c r="D28" i="1"/>
  <c r="B29" i="1"/>
  <c r="B30" i="1"/>
  <c r="B31" i="1"/>
  <c r="B32" i="1"/>
  <c r="B28" i="1"/>
  <c r="C46" i="1" s="1"/>
  <c r="G9" i="1"/>
  <c r="G10" i="1"/>
  <c r="G11" i="1"/>
  <c r="G12" i="1"/>
  <c r="G13" i="1"/>
  <c r="G14" i="1"/>
  <c r="G15" i="1"/>
  <c r="G16" i="1"/>
  <c r="G8" i="1"/>
  <c r="C9" i="1"/>
  <c r="C10" i="1"/>
  <c r="C11" i="1"/>
  <c r="C12" i="1"/>
  <c r="C13" i="1"/>
  <c r="C14" i="1"/>
  <c r="C15" i="1"/>
  <c r="C16" i="1"/>
  <c r="C8" i="1"/>
  <c r="T33" i="1" l="1"/>
  <c r="W33" i="1"/>
  <c r="W61" i="1"/>
  <c r="T61" i="1"/>
  <c r="Y61" i="1" s="1"/>
  <c r="T32" i="1"/>
  <c r="W32" i="1"/>
  <c r="W30" i="1"/>
  <c r="T30" i="1"/>
  <c r="Y30" i="1" s="1"/>
  <c r="W59" i="1"/>
  <c r="T59" i="1"/>
  <c r="Y59" i="1" s="1"/>
  <c r="T76" i="1"/>
  <c r="Y76" i="1" s="1"/>
  <c r="W76" i="1"/>
  <c r="W31" i="1"/>
  <c r="T31" i="1"/>
  <c r="Y31" i="1"/>
  <c r="T29" i="1"/>
  <c r="Y29" i="1" s="1"/>
  <c r="W29" i="1"/>
  <c r="T65" i="1"/>
  <c r="Y65" i="1" s="1"/>
  <c r="W65" i="1"/>
  <c r="W64" i="1"/>
  <c r="T64" i="1"/>
  <c r="Y64" i="1" s="1"/>
  <c r="Y33" i="1"/>
  <c r="T63" i="1"/>
  <c r="Y63" i="1" s="1"/>
  <c r="W63" i="1"/>
  <c r="T60" i="1"/>
  <c r="Y60" i="1" s="1"/>
  <c r="W60" i="1"/>
  <c r="T28" i="1"/>
  <c r="Y28" i="1" s="1"/>
  <c r="W28" i="1"/>
  <c r="Y32" i="1"/>
  <c r="W62" i="1"/>
  <c r="T62" i="1"/>
  <c r="Y62" i="1" s="1"/>
  <c r="C29" i="1"/>
  <c r="C32" i="1"/>
  <c r="C31" i="1"/>
  <c r="C30" i="1"/>
  <c r="C48" i="1"/>
  <c r="C44" i="1"/>
  <c r="C45" i="1"/>
  <c r="C33" i="1"/>
  <c r="C49" i="1"/>
  <c r="C28" i="1"/>
  <c r="C47" i="1"/>
</calcChain>
</file>

<file path=xl/sharedStrings.xml><?xml version="1.0" encoding="utf-8"?>
<sst xmlns="http://schemas.openxmlformats.org/spreadsheetml/2006/main" count="189" uniqueCount="69">
  <si>
    <t>Post-Flight Data Sheet AE3202 - Metric</t>
  </si>
  <si>
    <t>data of flight:</t>
  </si>
  <si>
    <t>flight number</t>
  </si>
  <si>
    <t>V3</t>
  </si>
  <si>
    <t>T/O time:</t>
  </si>
  <si>
    <t>LND time:</t>
  </si>
  <si>
    <t>Weights</t>
  </si>
  <si>
    <t>pilot 1:</t>
  </si>
  <si>
    <t>pilot 2:</t>
  </si>
  <si>
    <t>co-ordinator</t>
  </si>
  <si>
    <t>observer 1L:</t>
  </si>
  <si>
    <t>observer 1R:</t>
  </si>
  <si>
    <t>observer 2L:</t>
  </si>
  <si>
    <t>observer 2R:</t>
  </si>
  <si>
    <t>observer 3L:</t>
  </si>
  <si>
    <t>observer 3R:</t>
  </si>
  <si>
    <t>name</t>
  </si>
  <si>
    <t>mass [kg]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</si>
  <si>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</si>
  <si>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</si>
  <si>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</si>
  <si>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</si>
  <si>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</si>
  <si>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</si>
  <si>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</si>
  <si>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</si>
  <si>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</si>
  <si>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</si>
  <si>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[hh:mm]</t>
  </si>
  <si>
    <t>[sec]</t>
  </si>
  <si>
    <t>[m]</t>
  </si>
  <si>
    <t>[m/s]</t>
  </si>
  <si>
    <t>[deg]</t>
  </si>
  <si>
    <t>[kg/hr]</t>
  </si>
  <si>
    <t>[kg]</t>
  </si>
  <si>
    <t>[°C]</t>
  </si>
  <si>
    <t>* ET = Elapsed Time</t>
  </si>
  <si>
    <t>block fuel [kg]:</t>
  </si>
  <si>
    <t>Stationary measurments CL-CD Series 1</t>
  </si>
  <si>
    <t>Aircraft configuration:</t>
  </si>
  <si>
    <t>Clean</t>
  </si>
  <si>
    <t>Stationary measurements CL-CD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</si>
  <si>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</si>
  <si>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</si>
  <si>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</si>
  <si>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</si>
  <si>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</si>
  <si>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</si>
  <si>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</si>
  <si>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Julian</t>
  </si>
  <si>
    <t>position</t>
  </si>
  <si>
    <t>3R</t>
  </si>
  <si>
    <t>moved to position:</t>
  </si>
  <si>
    <t>FRONT</t>
  </si>
  <si>
    <t>Eigenmotions</t>
  </si>
  <si>
    <t>Phugoid</t>
  </si>
  <si>
    <t>Short period</t>
  </si>
  <si>
    <t>Time</t>
  </si>
  <si>
    <t>Mach</t>
  </si>
  <si>
    <t>Needed for Thrust calculations</t>
  </si>
  <si>
    <t>[-]</t>
  </si>
  <si>
    <t>[kg/s]</t>
  </si>
  <si>
    <t>T_ISA</t>
  </si>
  <si>
    <t>DeltaT ISA</t>
  </si>
  <si>
    <t>K</t>
  </si>
  <si>
    <t>K/deg C</t>
  </si>
  <si>
    <t>T_left</t>
  </si>
  <si>
    <t>T_right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</si>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</sst>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erial Units"/>
      <sheetName val="Metric Uni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2A54-5175-498F-89F5-74E384953902}">
  <dimension ref="A1:AE84"/>
  <sheetViews>
    <sheetView tabSelected="1" topLeftCell="A21" zoomScale="115" zoomScaleNormal="115" workbookViewId="0">
      <selection activeCell="D28" sqref="D28"/>
    </sheetView>
  </sheetViews>
  <sheetFormatPr defaultRowHeight="14.5" x14ac:dyDescent="0.35"/>
  <cols>
    <col min="3" max="3" width="10.1796875" bestFit="1" customWidth="1"/>
    <col min="4" max="4" width="10.36328125" bestFit="1" customWidth="1"/>
    <col min="16" max="16" width="12.08984375" customWidth="1"/>
    <col min="19" max="19" width="9.36328125" bestFit="1" customWidth="1"/>
    <col min="20" max="20" width="13" customWidth="1"/>
    <col min="21" max="21" width="10.54296875" customWidth="1"/>
    <col min="23" max="23" width="9.36328125" bestFit="1" customWidth="1"/>
    <col min="25" max="27" width="8.81640625" bestFit="1" customWidth="1"/>
  </cols>
  <sheetData>
    <row r="1" spans="1:7" x14ac:dyDescent="0.35">
      <c r="A1" s="1" t="s">
        <v>0</v>
      </c>
    </row>
    <row r="3" spans="1:7" x14ac:dyDescent="0.35">
      <c r="A3" t="s">
        <v>1</v>
      </c>
      <c r="C3" s="2">
        <v>43895</v>
      </c>
      <c r="E3" t="s">
        <v>4</v>
      </c>
    </row>
    <row r="4" spans="1:7" x14ac:dyDescent="0.35">
      <c r="A4" t="s">
        <v>2</v>
      </c>
      <c r="C4" t="s">
        <v>3</v>
      </c>
      <c r="E4" t="s">
        <v>5</v>
      </c>
    </row>
    <row r="6" spans="1:7" x14ac:dyDescent="0.35">
      <c r="A6" t="s">
        <v>6</v>
      </c>
    </row>
    <row r="7" spans="1:7" x14ac:dyDescent="0.35">
      <c r="C7" t="s">
        <v>16</v>
      </c>
      <c r="G7" t="s">
        <v>17</v>
      </c>
    </row>
    <row r="8" spans="1:7" x14ac:dyDescent="0.35">
      <c r="A8" t="s">
        <v>7</v>
      </c>
      <c r="C8" t="e">
        <f>#REF!</f>
        <v>#REF!</v>
      </c>
      <c r="G8" t="e">
        <f>#REF!</f>
        <v>#REF!</v>
      </c>
    </row>
    <row r="9" spans="1:7" x14ac:dyDescent="0.35">
      <c r="A9" t="s">
        <v>8</v>
      </c>
      <c r="C9" t="e">
        <f>#REF!</f>
        <v>#REF!</v>
      </c>
      <c r="G9" t="e">
        <f>#REF!</f>
        <v>#REF!</v>
      </c>
    </row>
    <row r="10" spans="1:7" x14ac:dyDescent="0.35">
      <c r="A10" t="s">
        <v>9</v>
      </c>
      <c r="C10" t="e">
        <f>#REF!</f>
        <v>#REF!</v>
      </c>
      <c r="G10" t="e">
        <f>#REF!</f>
        <v>#REF!</v>
      </c>
    </row>
    <row r="11" spans="1:7" x14ac:dyDescent="0.35">
      <c r="A11" t="s">
        <v>10</v>
      </c>
      <c r="C11" t="e">
        <f>#REF!</f>
        <v>#REF!</v>
      </c>
      <c r="G11" t="e">
        <f>#REF!</f>
        <v>#REF!</v>
      </c>
    </row>
    <row r="12" spans="1:7" x14ac:dyDescent="0.35">
      <c r="A12" t="s">
        <v>11</v>
      </c>
      <c r="C12" t="e">
        <f>#REF!</f>
        <v>#REF!</v>
      </c>
      <c r="G12" t="e">
        <f>#REF!</f>
        <v>#REF!</v>
      </c>
    </row>
    <row r="13" spans="1:7" x14ac:dyDescent="0.35">
      <c r="A13" t="s">
        <v>12</v>
      </c>
      <c r="C13" t="e">
        <f>#REF!</f>
        <v>#REF!</v>
      </c>
      <c r="G13" t="e">
        <f>#REF!</f>
        <v>#REF!</v>
      </c>
    </row>
    <row r="14" spans="1:7" x14ac:dyDescent="0.35">
      <c r="A14" t="s">
        <v>13</v>
      </c>
      <c r="C14" t="e">
        <f>#REF!</f>
        <v>#REF!</v>
      </c>
      <c r="G14" t="e">
        <f>#REF!</f>
        <v>#REF!</v>
      </c>
    </row>
    <row r="15" spans="1:7" x14ac:dyDescent="0.35">
      <c r="A15" t="s">
        <v>14</v>
      </c>
      <c r="C15" t="e">
        <f>#REF!</f>
        <v>#REF!</v>
      </c>
      <c r="G15" t="e">
        <f>#REF!</f>
        <v>#REF!</v>
      </c>
    </row>
    <row r="16" spans="1:7" x14ac:dyDescent="0.35">
      <c r="A16" t="s">
        <v>15</v>
      </c>
      <c r="C16" t="e">
        <f>#REF!</f>
        <v>#REF!</v>
      </c>
      <c r="G16" t="e">
        <f>#REF!</f>
        <v>#REF!</v>
      </c>
    </row>
    <row r="18" spans="1:31" x14ac:dyDescent="0.35">
      <c r="A18" t="s">
        <v>37</v>
      </c>
    </row>
    <row r="21" spans="1:31" x14ac:dyDescent="0.35">
      <c r="A21" s="1" t="s">
        <v>38</v>
      </c>
    </row>
    <row r="23" spans="1:31" x14ac:dyDescent="0.35">
      <c r="A23" t="s">
        <v>39</v>
      </c>
      <c r="D23" t="s">
        <v>40</v>
      </c>
    </row>
    <row r="24" spans="1:31" x14ac:dyDescent="0.35">
      <c r="W24" s="8" t="s">
        <v>59</v>
      </c>
    </row>
    <row r="25" spans="1:31" x14ac:dyDescent="0.35">
      <c r="A25" t="s">
        <v>18</v>
      </c>
      <c r="B25" t="s">
        <v>19</v>
      </c>
      <c r="C25" t="s">
        <v>20</v>
      </c>
      <c r="D25" s="9" t="s">
        <v>21</v>
      </c>
      <c r="E25" t="s">
        <v>22</v>
      </c>
      <c r="F25" t="s">
        <v>23</v>
      </c>
      <c r="G25" t="s">
        <v>24</v>
      </c>
      <c r="H25" t="s">
        <v>25</v>
      </c>
      <c r="I25" t="s">
        <v>26</v>
      </c>
      <c r="J25" t="s">
        <v>27</v>
      </c>
      <c r="T25" t="s">
        <v>62</v>
      </c>
      <c r="W25" s="10" t="s">
        <v>21</v>
      </c>
      <c r="X25" s="10" t="s">
        <v>58</v>
      </c>
      <c r="Y25" s="10" t="s">
        <v>63</v>
      </c>
      <c r="Z25" s="10" t="s">
        <v>24</v>
      </c>
      <c r="AA25" s="10" t="s">
        <v>25</v>
      </c>
      <c r="AC25" s="10" t="s">
        <v>66</v>
      </c>
      <c r="AD25" s="10" t="s">
        <v>67</v>
      </c>
      <c r="AE25" s="10" t="s">
        <v>68</v>
      </c>
    </row>
    <row r="26" spans="1:31" x14ac:dyDescent="0.35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33</v>
      </c>
      <c r="I26" t="s">
        <v>34</v>
      </c>
      <c r="J26" t="s">
        <v>35</v>
      </c>
      <c r="T26" t="s">
        <v>64</v>
      </c>
      <c r="W26" t="s">
        <v>30</v>
      </c>
      <c r="X26" t="s">
        <v>60</v>
      </c>
      <c r="Y26" t="s">
        <v>65</v>
      </c>
      <c r="Z26" t="s">
        <v>61</v>
      </c>
      <c r="AA26" t="s">
        <v>61</v>
      </c>
      <c r="AC26" t="s">
        <v>46</v>
      </c>
      <c r="AD26" t="s">
        <v>46</v>
      </c>
      <c r="AE26" t="s">
        <v>46</v>
      </c>
    </row>
    <row r="27" spans="1:31" x14ac:dyDescent="0.35">
      <c r="W27" s="4"/>
    </row>
    <row r="28" spans="1:31" x14ac:dyDescent="0.35">
      <c r="A28">
        <v>1</v>
      </c>
      <c r="B28" s="3" t="e">
        <f>#REF!</f>
        <v>#REF!</v>
      </c>
      <c r="C28" s="3" t="e">
        <f>B28-$B$28</f>
        <v>#REF!</v>
      </c>
      <c r="D28" s="11" t="e">
        <f>#REF!*0.3048</f>
        <v>#REF!</v>
      </c>
      <c r="E28" s="11" t="e">
        <f>#REF!*0.514444</f>
        <v>#REF!</v>
      </c>
      <c r="F28" s="4" t="e">
        <f>#REF!</f>
        <v>#REF!</v>
      </c>
      <c r="G28" s="4" t="e">
        <f>#REF!*0.45359237</f>
        <v>#REF!</v>
      </c>
      <c r="H28" s="4" t="e">
        <f>#REF!*0.45359237</f>
        <v>#REF!</v>
      </c>
      <c r="I28" s="4" t="e">
        <f>#REF!*0.45359237</f>
        <v>#REF!</v>
      </c>
      <c r="J28" s="4" t="e">
        <f>#REF!</f>
        <v>#REF!</v>
      </c>
      <c r="L28">
        <v>0.28152897243643699</v>
      </c>
      <c r="R28" s="4"/>
      <c r="S28" s="4"/>
      <c r="T28" t="e">
        <f t="shared" ref="T28:T33" si="0">(273.15+15) + 0.0065*D28</f>
        <v>#REF!</v>
      </c>
      <c r="W28" s="4" t="e">
        <f t="shared" ref="W28:W33" si="1">D28</f>
        <v>#REF!</v>
      </c>
      <c r="X28" s="12">
        <v>0.74259570370114603</v>
      </c>
      <c r="Y28" s="12" t="e">
        <f t="shared" ref="Y28:Y33" si="2">(J28+273.15)-T28</f>
        <v>#REF!</v>
      </c>
      <c r="Z28" s="12" t="e">
        <f t="shared" ref="Z28:AA33" si="3">G28/3600</f>
        <v>#REF!</v>
      </c>
      <c r="AA28" s="12" t="e">
        <f t="shared" si="3"/>
        <v>#REF!</v>
      </c>
      <c r="AC28">
        <v>2284.7600000000002</v>
      </c>
      <c r="AD28">
        <v>2585.11</v>
      </c>
      <c r="AE28">
        <f>AC28+AD28</f>
        <v>4869.8700000000008</v>
      </c>
    </row>
    <row r="29" spans="1:31" x14ac:dyDescent="0.35">
      <c r="A29">
        <v>2</v>
      </c>
      <c r="B29" s="3" t="e">
        <f>#REF!</f>
        <v>#REF!</v>
      </c>
      <c r="C29" s="3" t="e">
        <f t="shared" ref="C29:C33" si="4">B29-$B$28</f>
        <v>#REF!</v>
      </c>
      <c r="D29" s="11" t="e">
        <f>#REF!*0.3048</f>
        <v>#REF!</v>
      </c>
      <c r="E29" s="11" t="e">
        <f>#REF!*0.514444</f>
        <v>#REF!</v>
      </c>
      <c r="F29" s="4" t="e">
        <f>#REF!</f>
        <v>#REF!</v>
      </c>
      <c r="G29" s="4" t="e">
        <f>#REF!*0.45359237</f>
        <v>#REF!</v>
      </c>
      <c r="H29" s="4" t="e">
        <f>#REF!*0.45359237</f>
        <v>#REF!</v>
      </c>
      <c r="I29" s="4" t="e">
        <f>#REF!*0.45359237</f>
        <v>#REF!</v>
      </c>
      <c r="J29" s="4" t="e">
        <f>#REF!</f>
        <v>#REF!</v>
      </c>
      <c r="R29" s="4"/>
      <c r="S29" s="4"/>
      <c r="T29" t="e">
        <f t="shared" si="0"/>
        <v>#REF!</v>
      </c>
      <c r="W29" s="4" t="e">
        <f t="shared" si="1"/>
        <v>#REF!</v>
      </c>
      <c r="X29" s="12">
        <v>0.70125474911411401</v>
      </c>
      <c r="Y29" s="12" t="e">
        <f t="shared" si="2"/>
        <v>#REF!</v>
      </c>
      <c r="Z29" s="12" t="e">
        <f t="shared" si="3"/>
        <v>#REF!</v>
      </c>
      <c r="AA29" s="12" t="e">
        <f t="shared" si="3"/>
        <v>#REF!</v>
      </c>
      <c r="AC29">
        <v>1785.52</v>
      </c>
      <c r="AD29">
        <v>2056.96</v>
      </c>
      <c r="AE29">
        <f t="shared" ref="AE29:AE33" si="5">AC29+AD29</f>
        <v>3842.48</v>
      </c>
    </row>
    <row r="30" spans="1:31" x14ac:dyDescent="0.35">
      <c r="A30">
        <v>3</v>
      </c>
      <c r="B30" s="3" t="e">
        <f>#REF!</f>
        <v>#REF!</v>
      </c>
      <c r="C30" s="3" t="e">
        <f t="shared" si="4"/>
        <v>#REF!</v>
      </c>
      <c r="D30" s="11" t="e">
        <f>#REF!*0.3048</f>
        <v>#REF!</v>
      </c>
      <c r="E30" s="11" t="e">
        <f>#REF!*0.514444</f>
        <v>#REF!</v>
      </c>
      <c r="F30" s="4" t="e">
        <f>#REF!</f>
        <v>#REF!</v>
      </c>
      <c r="G30" s="4" t="e">
        <f>#REF!*0.45359237</f>
        <v>#REF!</v>
      </c>
      <c r="H30" s="4" t="e">
        <f>#REF!*0.45359237</f>
        <v>#REF!</v>
      </c>
      <c r="I30" s="4" t="e">
        <f>#REF!*0.45359237</f>
        <v>#REF!</v>
      </c>
      <c r="J30" s="4" t="e">
        <f>#REF!</f>
        <v>#REF!</v>
      </c>
      <c r="R30" s="4"/>
      <c r="S30" s="4"/>
      <c r="T30" t="e">
        <f t="shared" si="0"/>
        <v>#REF!</v>
      </c>
      <c r="W30" s="4" t="e">
        <f t="shared" si="1"/>
        <v>#REF!</v>
      </c>
      <c r="X30" s="12">
        <v>0.65432077180474402</v>
      </c>
      <c r="Y30" s="12" t="e">
        <f t="shared" si="2"/>
        <v>#REF!</v>
      </c>
      <c r="Z30" s="12" t="e">
        <f t="shared" si="3"/>
        <v>#REF!</v>
      </c>
      <c r="AA30" s="12" t="e">
        <f t="shared" si="3"/>
        <v>#REF!</v>
      </c>
      <c r="AC30">
        <v>1375.8</v>
      </c>
      <c r="AD30">
        <v>1618.5</v>
      </c>
      <c r="AE30">
        <f t="shared" si="5"/>
        <v>2994.3</v>
      </c>
    </row>
    <row r="31" spans="1:31" x14ac:dyDescent="0.35">
      <c r="A31">
        <v>4</v>
      </c>
      <c r="B31" s="3" t="e">
        <f>#REF!</f>
        <v>#REF!</v>
      </c>
      <c r="C31" s="3" t="e">
        <f t="shared" si="4"/>
        <v>#REF!</v>
      </c>
      <c r="D31" s="11" t="e">
        <f>#REF!*0.3048</f>
        <v>#REF!</v>
      </c>
      <c r="E31" s="11" t="e">
        <f>#REF!*0.514444</f>
        <v>#REF!</v>
      </c>
      <c r="F31" s="4" t="e">
        <f>#REF!</f>
        <v>#REF!</v>
      </c>
      <c r="G31" s="4" t="e">
        <f>#REF!*0.45359237</f>
        <v>#REF!</v>
      </c>
      <c r="H31" s="4" t="e">
        <f>#REF!*0.45359237</f>
        <v>#REF!</v>
      </c>
      <c r="I31" s="4" t="e">
        <f>#REF!*0.45359237</f>
        <v>#REF!</v>
      </c>
      <c r="J31" s="4" t="e">
        <f>#REF!</f>
        <v>#REF!</v>
      </c>
      <c r="R31" s="4"/>
      <c r="S31" s="4"/>
      <c r="T31" t="e">
        <f t="shared" si="0"/>
        <v>#REF!</v>
      </c>
      <c r="W31" s="4" t="e">
        <f t="shared" si="1"/>
        <v>#REF!</v>
      </c>
      <c r="X31" s="12">
        <v>0.61822847102252598</v>
      </c>
      <c r="Y31" s="12" t="e">
        <f t="shared" si="2"/>
        <v>#REF!</v>
      </c>
      <c r="Z31" s="12" t="e">
        <f t="shared" si="3"/>
        <v>#REF!</v>
      </c>
      <c r="AA31" s="12" t="e">
        <f t="shared" si="3"/>
        <v>#REF!</v>
      </c>
      <c r="AC31">
        <v>1046.79</v>
      </c>
      <c r="AD31">
        <v>1239.4100000000001</v>
      </c>
      <c r="AE31">
        <f t="shared" si="5"/>
        <v>2286.1999999999998</v>
      </c>
    </row>
    <row r="32" spans="1:31" x14ac:dyDescent="0.35">
      <c r="A32">
        <v>5</v>
      </c>
      <c r="B32" s="3" t="e">
        <f>#REF!</f>
        <v>#REF!</v>
      </c>
      <c r="C32" s="3" t="e">
        <f t="shared" si="4"/>
        <v>#REF!</v>
      </c>
      <c r="D32" s="11" t="e">
        <f>#REF!*0.3048</f>
        <v>#REF!</v>
      </c>
      <c r="E32" s="11" t="e">
        <f>#REF!*0.514444</f>
        <v>#REF!</v>
      </c>
      <c r="F32" s="4" t="e">
        <f>#REF!</f>
        <v>#REF!</v>
      </c>
      <c r="G32" s="4" t="e">
        <f>#REF!*0.45359237</f>
        <v>#REF!</v>
      </c>
      <c r="H32" s="4" t="e">
        <f>#REF!*0.45359237</f>
        <v>#REF!</v>
      </c>
      <c r="I32" s="4" t="e">
        <f>#REF!*0.45359237</f>
        <v>#REF!</v>
      </c>
      <c r="J32" s="4" t="e">
        <f>#REF!</f>
        <v>#REF!</v>
      </c>
      <c r="R32" s="4"/>
      <c r="S32" s="4"/>
      <c r="T32" t="e">
        <f t="shared" si="0"/>
        <v>#REF!</v>
      </c>
      <c r="W32" s="4" t="e">
        <f t="shared" si="1"/>
        <v>#REF!</v>
      </c>
      <c r="X32" s="12">
        <v>0.590072052546873</v>
      </c>
      <c r="Y32" s="12" t="e">
        <f t="shared" si="2"/>
        <v>#REF!</v>
      </c>
      <c r="Z32" s="12" t="e">
        <f t="shared" si="3"/>
        <v>#REF!</v>
      </c>
      <c r="AA32" s="12" t="e">
        <f t="shared" si="3"/>
        <v>#REF!</v>
      </c>
      <c r="AC32">
        <v>962.798</v>
      </c>
      <c r="AD32">
        <v>1204.31</v>
      </c>
      <c r="AE32">
        <f t="shared" si="5"/>
        <v>2167.1080000000002</v>
      </c>
    </row>
    <row r="33" spans="1:31" x14ac:dyDescent="0.35">
      <c r="A33">
        <v>6</v>
      </c>
      <c r="B33" s="5">
        <v>2.0187499999999998</v>
      </c>
      <c r="C33" s="3" t="e">
        <f t="shared" si="4"/>
        <v>#REF!</v>
      </c>
      <c r="D33" s="11" t="e">
        <f>#REF!*0.3048</f>
        <v>#REF!</v>
      </c>
      <c r="E33" s="11" t="e">
        <f>#REF!*0.514444</f>
        <v>#REF!</v>
      </c>
      <c r="F33" s="4" t="e">
        <f>#REF!</f>
        <v>#REF!</v>
      </c>
      <c r="G33" s="4" t="e">
        <f>#REF!*0.45359237</f>
        <v>#REF!</v>
      </c>
      <c r="H33" s="4" t="e">
        <f>#REF!*0.45359237</f>
        <v>#REF!</v>
      </c>
      <c r="I33" s="4" t="e">
        <f>#REF!*0.45359237</f>
        <v>#REF!</v>
      </c>
      <c r="J33" s="4" t="e">
        <f>#REF!</f>
        <v>#REF!</v>
      </c>
      <c r="R33" s="4"/>
      <c r="S33" s="4"/>
      <c r="T33" t="e">
        <f t="shared" si="0"/>
        <v>#REF!</v>
      </c>
      <c r="W33" s="4" t="e">
        <f t="shared" si="1"/>
        <v>#REF!</v>
      </c>
      <c r="X33" s="12">
        <v>0.57592854095171098</v>
      </c>
      <c r="Y33" s="12" t="e">
        <f t="shared" si="2"/>
        <v>#REF!</v>
      </c>
      <c r="Z33" s="12" t="e">
        <f t="shared" si="3"/>
        <v>#REF!</v>
      </c>
      <c r="AA33" s="12" t="e">
        <f t="shared" si="3"/>
        <v>#REF!</v>
      </c>
      <c r="AC33">
        <v>977.779</v>
      </c>
      <c r="AD33">
        <v>1235.1199999999999</v>
      </c>
      <c r="AE33">
        <f t="shared" si="5"/>
        <v>2212.8989999999999</v>
      </c>
    </row>
    <row r="34" spans="1:31" x14ac:dyDescent="0.35">
      <c r="A34">
        <v>7</v>
      </c>
      <c r="B34" s="3"/>
      <c r="R34" s="4"/>
      <c r="S34" s="4"/>
      <c r="U34" s="4"/>
    </row>
    <row r="35" spans="1:31" x14ac:dyDescent="0.35">
      <c r="C35" t="s">
        <v>36</v>
      </c>
      <c r="S35" s="4"/>
      <c r="U35" s="4"/>
    </row>
    <row r="36" spans="1:31" x14ac:dyDescent="0.35">
      <c r="S36" s="4"/>
      <c r="U36" s="4"/>
    </row>
    <row r="37" spans="1:31" x14ac:dyDescent="0.35">
      <c r="A37" s="1" t="s">
        <v>41</v>
      </c>
      <c r="S37" s="4"/>
      <c r="U37" s="4"/>
    </row>
    <row r="38" spans="1:31" x14ac:dyDescent="0.35">
      <c r="S38" s="4"/>
      <c r="U38" s="4"/>
    </row>
    <row r="39" spans="1:31" x14ac:dyDescent="0.35">
      <c r="A39" t="s">
        <v>39</v>
      </c>
      <c r="S39" s="4"/>
      <c r="U39" s="4"/>
    </row>
    <row r="40" spans="1:31" x14ac:dyDescent="0.35">
      <c r="S40" s="4"/>
      <c r="U40" s="4"/>
    </row>
    <row r="41" spans="1:31" x14ac:dyDescent="0.35">
      <c r="A41" t="s">
        <v>18</v>
      </c>
      <c r="B41" t="s">
        <v>19</v>
      </c>
      <c r="C41" t="s">
        <v>20</v>
      </c>
      <c r="D41" t="s">
        <v>21</v>
      </c>
      <c r="E41" t="s">
        <v>22</v>
      </c>
      <c r="F41" t="s">
        <v>23</v>
      </c>
      <c r="G41" t="s">
        <v>24</v>
      </c>
      <c r="H41" t="s">
        <v>25</v>
      </c>
      <c r="I41" t="s">
        <v>26</v>
      </c>
      <c r="J41" t="s">
        <v>27</v>
      </c>
      <c r="S41" s="4"/>
      <c r="U41" s="4"/>
    </row>
    <row r="42" spans="1:31" x14ac:dyDescent="0.35">
      <c r="B42" t="s">
        <v>28</v>
      </c>
      <c r="C42" t="s">
        <v>29</v>
      </c>
      <c r="D42" t="s">
        <v>30</v>
      </c>
      <c r="E42" t="s">
        <v>31</v>
      </c>
      <c r="F42" t="s">
        <v>32</v>
      </c>
      <c r="G42" t="s">
        <v>33</v>
      </c>
      <c r="H42" t="s">
        <v>33</v>
      </c>
      <c r="I42" t="s">
        <v>34</v>
      </c>
      <c r="J42" t="s">
        <v>35</v>
      </c>
      <c r="S42" s="4"/>
      <c r="U42" s="4"/>
    </row>
    <row r="43" spans="1:31" x14ac:dyDescent="0.35">
      <c r="S43" s="4"/>
      <c r="U43" s="4"/>
    </row>
    <row r="44" spans="1:31" x14ac:dyDescent="0.35">
      <c r="A44">
        <v>1</v>
      </c>
      <c r="B44" s="3" t="e">
        <f>#REF!</f>
        <v>#REF!</v>
      </c>
      <c r="C44" s="3" t="e">
        <f>B44-$B$28</f>
        <v>#REF!</v>
      </c>
      <c r="D44" s="4" t="e">
        <f>#REF!*0.3048</f>
        <v>#REF!</v>
      </c>
      <c r="E44" s="4" t="e">
        <f>#REF!/0.514444</f>
        <v>#REF!</v>
      </c>
      <c r="F44" s="4" t="e">
        <f>#REF!</f>
        <v>#REF!</v>
      </c>
      <c r="G44" s="4" t="e">
        <f>#REF!*0.45359237</f>
        <v>#REF!</v>
      </c>
      <c r="H44" s="4" t="e">
        <f>#REF!*0.45359237</f>
        <v>#REF!</v>
      </c>
      <c r="I44" s="4" t="e">
        <f>#REF!*0.45359237</f>
        <v>#REF!</v>
      </c>
      <c r="J44" s="4" t="e">
        <f>#REF!</f>
        <v>#REF!</v>
      </c>
      <c r="S44" s="4"/>
      <c r="U44" s="4"/>
    </row>
    <row r="45" spans="1:31" x14ac:dyDescent="0.35">
      <c r="A45">
        <v>2</v>
      </c>
      <c r="B45" s="3" t="e">
        <f>#REF!</f>
        <v>#REF!</v>
      </c>
      <c r="C45" s="3" t="e">
        <f t="shared" ref="C45:C49" si="6">B45-$B$28</f>
        <v>#REF!</v>
      </c>
      <c r="D45" s="4" t="e">
        <f>#REF!*0.3048</f>
        <v>#REF!</v>
      </c>
      <c r="E45" s="4" t="e">
        <f>#REF!/0.514444</f>
        <v>#REF!</v>
      </c>
      <c r="F45" s="4" t="e">
        <f>#REF!</f>
        <v>#REF!</v>
      </c>
      <c r="G45" s="4" t="e">
        <f>#REF!*0.45359237</f>
        <v>#REF!</v>
      </c>
      <c r="H45" s="4" t="e">
        <f>#REF!*0.45359237</f>
        <v>#REF!</v>
      </c>
      <c r="I45" s="4" t="e">
        <f>#REF!*0.45359237</f>
        <v>#REF!</v>
      </c>
      <c r="J45" s="4" t="e">
        <f>#REF!</f>
        <v>#REF!</v>
      </c>
      <c r="S45" s="4"/>
      <c r="U45" s="4"/>
    </row>
    <row r="46" spans="1:31" x14ac:dyDescent="0.35">
      <c r="A46">
        <v>3</v>
      </c>
      <c r="B46" s="3" t="e">
        <f>#REF!</f>
        <v>#REF!</v>
      </c>
      <c r="C46" s="3" t="e">
        <f t="shared" si="6"/>
        <v>#REF!</v>
      </c>
      <c r="D46" s="4" t="e">
        <f>#REF!*0.3048</f>
        <v>#REF!</v>
      </c>
      <c r="E46" s="4" t="e">
        <f>#REF!/0.514444</f>
        <v>#REF!</v>
      </c>
      <c r="F46" s="4" t="e">
        <f>#REF!</f>
        <v>#REF!</v>
      </c>
      <c r="G46" s="4" t="e">
        <f>#REF!*0.45359237</f>
        <v>#REF!</v>
      </c>
      <c r="H46" s="4" t="e">
        <f>#REF!*0.45359237</f>
        <v>#REF!</v>
      </c>
      <c r="I46" s="4" t="e">
        <f>#REF!*0.45359237</f>
        <v>#REF!</v>
      </c>
      <c r="J46" s="4" t="e">
        <f>#REF!</f>
        <v>#REF!</v>
      </c>
      <c r="S46" s="4"/>
      <c r="U46" s="4"/>
    </row>
    <row r="47" spans="1:31" x14ac:dyDescent="0.35">
      <c r="A47">
        <v>4</v>
      </c>
      <c r="B47" s="3" t="e">
        <f>#REF!</f>
        <v>#REF!</v>
      </c>
      <c r="C47" s="3" t="e">
        <f t="shared" si="6"/>
        <v>#REF!</v>
      </c>
      <c r="D47" s="4" t="e">
        <f>#REF!*0.3048</f>
        <v>#REF!</v>
      </c>
      <c r="E47" s="4" t="e">
        <f>#REF!/0.514444</f>
        <v>#REF!</v>
      </c>
      <c r="F47" s="4" t="e">
        <f>#REF!</f>
        <v>#REF!</v>
      </c>
      <c r="G47" s="4" t="e">
        <f>#REF!*0.45359237</f>
        <v>#REF!</v>
      </c>
      <c r="H47" s="4" t="e">
        <f>#REF!*0.45359237</f>
        <v>#REF!</v>
      </c>
      <c r="I47" s="4" t="e">
        <f>#REF!*0.45359237</f>
        <v>#REF!</v>
      </c>
      <c r="J47" s="4" t="e">
        <f>#REF!</f>
        <v>#REF!</v>
      </c>
      <c r="S47" s="4"/>
      <c r="U47" s="4"/>
    </row>
    <row r="48" spans="1:31" x14ac:dyDescent="0.35">
      <c r="A48">
        <v>5</v>
      </c>
      <c r="B48" s="3" t="e">
        <f>#REF!</f>
        <v>#REF!</v>
      </c>
      <c r="C48" s="3" t="e">
        <f t="shared" si="6"/>
        <v>#REF!</v>
      </c>
      <c r="D48" s="4" t="e">
        <f>#REF!*0.3048</f>
        <v>#REF!</v>
      </c>
      <c r="E48" s="4" t="e">
        <f>#REF!/0.514444</f>
        <v>#REF!</v>
      </c>
      <c r="F48" s="4" t="e">
        <f>#REF!</f>
        <v>#REF!</v>
      </c>
      <c r="G48" s="4" t="e">
        <f>#REF!*0.45359237</f>
        <v>#REF!</v>
      </c>
      <c r="H48" s="4" t="e">
        <f>#REF!*0.45359237</f>
        <v>#REF!</v>
      </c>
      <c r="I48" s="4" t="e">
        <f>#REF!*0.45359237</f>
        <v>#REF!</v>
      </c>
      <c r="J48" s="4" t="e">
        <f>#REF!</f>
        <v>#REF!</v>
      </c>
      <c r="S48" s="4"/>
      <c r="U48" s="4"/>
    </row>
    <row r="49" spans="1:31" x14ac:dyDescent="0.35">
      <c r="A49">
        <v>6</v>
      </c>
      <c r="B49" s="5"/>
      <c r="C49" s="3" t="e">
        <f t="shared" si="6"/>
        <v>#REF!</v>
      </c>
      <c r="D49" s="4" t="e">
        <f>#REF!*0.3048</f>
        <v>#REF!</v>
      </c>
      <c r="E49" s="4" t="e">
        <f>#REF!/0.514444</f>
        <v>#REF!</v>
      </c>
      <c r="F49" s="4" t="e">
        <f>#REF!</f>
        <v>#REF!</v>
      </c>
      <c r="G49" s="4" t="e">
        <f>#REF!*0.45359237</f>
        <v>#REF!</v>
      </c>
      <c r="H49" s="4" t="e">
        <f>#REF!*0.45359237</f>
        <v>#REF!</v>
      </c>
      <c r="I49" s="4" t="e">
        <f>#REF!*0.45359237</f>
        <v>#REF!</v>
      </c>
      <c r="J49" s="4" t="e">
        <f>#REF!</f>
        <v>#REF!</v>
      </c>
      <c r="S49" s="4"/>
      <c r="U49" s="4"/>
    </row>
    <row r="50" spans="1:31" x14ac:dyDescent="0.35">
      <c r="A50">
        <v>7</v>
      </c>
      <c r="B50" s="3"/>
      <c r="S50" s="4"/>
      <c r="U50" s="4"/>
    </row>
    <row r="51" spans="1:31" x14ac:dyDescent="0.35">
      <c r="S51" s="4"/>
      <c r="U51" s="4"/>
    </row>
    <row r="52" spans="1:31" x14ac:dyDescent="0.35">
      <c r="A52" s="1" t="s">
        <v>42</v>
      </c>
      <c r="S52" s="4"/>
      <c r="U52" s="4"/>
    </row>
    <row r="53" spans="1:31" x14ac:dyDescent="0.35">
      <c r="S53" s="4"/>
      <c r="U53" s="4"/>
    </row>
    <row r="54" spans="1:31" x14ac:dyDescent="0.35">
      <c r="A54" t="s">
        <v>39</v>
      </c>
      <c r="D54" t="s">
        <v>40</v>
      </c>
      <c r="S54" s="4"/>
      <c r="U54" s="4"/>
    </row>
    <row r="55" spans="1:31" x14ac:dyDescent="0.35">
      <c r="S55" s="4"/>
      <c r="W55" s="1" t="s">
        <v>59</v>
      </c>
    </row>
    <row r="56" spans="1:31" x14ac:dyDescent="0.35">
      <c r="A56" t="s">
        <v>18</v>
      </c>
      <c r="B56" t="s">
        <v>19</v>
      </c>
      <c r="C56" t="s">
        <v>20</v>
      </c>
      <c r="D56" s="10" t="s">
        <v>21</v>
      </c>
      <c r="E56" t="s">
        <v>22</v>
      </c>
      <c r="F56" t="s">
        <v>23</v>
      </c>
      <c r="G56" t="s">
        <v>43</v>
      </c>
      <c r="H56" t="s">
        <v>44</v>
      </c>
      <c r="I56" t="s">
        <v>45</v>
      </c>
      <c r="J56" t="s">
        <v>24</v>
      </c>
      <c r="K56" t="s">
        <v>25</v>
      </c>
      <c r="L56" t="s">
        <v>26</v>
      </c>
      <c r="M56" t="s">
        <v>27</v>
      </c>
      <c r="S56" s="4"/>
      <c r="T56" t="s">
        <v>62</v>
      </c>
      <c r="W56" t="s">
        <v>21</v>
      </c>
      <c r="X56" s="10" t="s">
        <v>58</v>
      </c>
      <c r="Y56" s="10" t="s">
        <v>63</v>
      </c>
      <c r="Z56" s="10" t="s">
        <v>24</v>
      </c>
      <c r="AA56" s="10" t="s">
        <v>25</v>
      </c>
      <c r="AC56" s="10" t="s">
        <v>66</v>
      </c>
      <c r="AD56" s="10" t="s">
        <v>67</v>
      </c>
      <c r="AE56" s="10" t="s">
        <v>68</v>
      </c>
    </row>
    <row r="57" spans="1:31" x14ac:dyDescent="0.35"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32</v>
      </c>
      <c r="H57" t="s">
        <v>32</v>
      </c>
      <c r="I57" t="s">
        <v>46</v>
      </c>
      <c r="J57" t="s">
        <v>33</v>
      </c>
      <c r="K57" t="s">
        <v>33</v>
      </c>
      <c r="L57" t="s">
        <v>34</v>
      </c>
      <c r="M57" t="s">
        <v>35</v>
      </c>
      <c r="S57" s="4"/>
      <c r="T57" t="s">
        <v>64</v>
      </c>
      <c r="W57" t="s">
        <v>30</v>
      </c>
      <c r="X57" t="s">
        <v>60</v>
      </c>
      <c r="Y57" t="s">
        <v>65</v>
      </c>
      <c r="Z57" t="s">
        <v>61</v>
      </c>
      <c r="AA57" t="s">
        <v>61</v>
      </c>
      <c r="AC57" t="s">
        <v>46</v>
      </c>
      <c r="AD57" t="s">
        <v>46</v>
      </c>
      <c r="AE57" t="s">
        <v>46</v>
      </c>
    </row>
    <row r="58" spans="1:31" x14ac:dyDescent="0.35">
      <c r="S58" s="4"/>
      <c r="Y58" s="4"/>
    </row>
    <row r="59" spans="1:31" x14ac:dyDescent="0.35">
      <c r="A59">
        <v>1</v>
      </c>
      <c r="B59" s="5" t="e">
        <f>#REF!</f>
        <v>#REF!</v>
      </c>
      <c r="C59" s="7" t="e">
        <f>#REF!</f>
        <v>#REF!</v>
      </c>
      <c r="D59" s="12" t="e">
        <f>#REF!*0.3048</f>
        <v>#REF!</v>
      </c>
      <c r="E59" s="11" t="e">
        <f>#REF!*0.514444</f>
        <v>#REF!</v>
      </c>
      <c r="F59" s="6" t="e">
        <f>#REF!</f>
        <v>#REF!</v>
      </c>
      <c r="G59" s="6" t="e">
        <f>#REF!</f>
        <v>#REF!</v>
      </c>
      <c r="H59" s="6" t="e">
        <f>#REF!</f>
        <v>#REF!</v>
      </c>
      <c r="I59" s="7" t="e">
        <f>#REF!</f>
        <v>#REF!</v>
      </c>
      <c r="J59" s="7" t="e">
        <f>#REF!*0.45359237</f>
        <v>#REF!</v>
      </c>
      <c r="K59" s="7" t="e">
        <f>#REF!*0.45359237</f>
        <v>#REF!</v>
      </c>
      <c r="L59" s="7" t="e">
        <f>#REF!*0.45359237</f>
        <v>#REF!</v>
      </c>
      <c r="M59" s="6" t="e">
        <f>#REF!</f>
        <v>#REF!</v>
      </c>
      <c r="R59" s="4"/>
      <c r="S59" s="4"/>
      <c r="T59" t="e">
        <f t="shared" ref="T59:T65" si="7">(273.15+15) + 0.0065*D59</f>
        <v>#REF!</v>
      </c>
      <c r="W59" s="4" t="e">
        <f>D59</f>
        <v>#REF!</v>
      </c>
      <c r="X59" s="12">
        <v>0.68086020544716597</v>
      </c>
      <c r="Y59" s="12" t="e">
        <f t="shared" ref="Y59:Y65" si="8">(273.15+M59)-T59</f>
        <v>#REF!</v>
      </c>
      <c r="Z59" s="12" t="e">
        <f t="shared" ref="Z59:AA65" si="9">J59/3600</f>
        <v>#REF!</v>
      </c>
      <c r="AA59" s="12" t="e">
        <f t="shared" si="9"/>
        <v>#REF!</v>
      </c>
      <c r="AC59">
        <v>929.05399999999997</v>
      </c>
      <c r="AD59">
        <v>1130.8499999999999</v>
      </c>
      <c r="AE59">
        <f>AC59+AD59</f>
        <v>2059.904</v>
      </c>
    </row>
    <row r="60" spans="1:31" x14ac:dyDescent="0.35">
      <c r="A60">
        <v>2</v>
      </c>
      <c r="B60" s="5" t="e">
        <f>#REF!</f>
        <v>#REF!</v>
      </c>
      <c r="C60" s="7" t="e">
        <f>#REF!</f>
        <v>#REF!</v>
      </c>
      <c r="D60" s="12" t="e">
        <f>#REF!*0.3048</f>
        <v>#REF!</v>
      </c>
      <c r="E60" s="11" t="e">
        <f>#REF!*0.514444</f>
        <v>#REF!</v>
      </c>
      <c r="F60" s="6" t="e">
        <f>#REF!</f>
        <v>#REF!</v>
      </c>
      <c r="G60" s="6" t="e">
        <f>#REF!</f>
        <v>#REF!</v>
      </c>
      <c r="H60" s="6" t="e">
        <f>#REF!</f>
        <v>#REF!</v>
      </c>
      <c r="I60" s="7" t="e">
        <f>#REF!</f>
        <v>#REF!</v>
      </c>
      <c r="J60" s="7" t="e">
        <f>#REF!*0.45359237</f>
        <v>#REF!</v>
      </c>
      <c r="K60" s="7" t="e">
        <f>#REF!*0.45359237</f>
        <v>#REF!</v>
      </c>
      <c r="L60" s="7" t="e">
        <f>#REF!*0.45359237</f>
        <v>#REF!</v>
      </c>
      <c r="M60" s="6" t="e">
        <f>#REF!</f>
        <v>#REF!</v>
      </c>
      <c r="R60" s="4"/>
      <c r="S60" s="4"/>
      <c r="T60" t="e">
        <f t="shared" si="7"/>
        <v>#REF!</v>
      </c>
      <c r="W60" s="4" t="e">
        <f t="shared" ref="W60:W65" si="10">D60</f>
        <v>#REF!</v>
      </c>
      <c r="X60" s="12">
        <v>0.67602030437826199</v>
      </c>
      <c r="Y60" s="12" t="e">
        <f t="shared" si="8"/>
        <v>#REF!</v>
      </c>
      <c r="Z60" s="12" t="e">
        <f t="shared" si="9"/>
        <v>#REF!</v>
      </c>
      <c r="AA60" s="12" t="e">
        <f t="shared" si="9"/>
        <v>#REF!</v>
      </c>
      <c r="AC60">
        <v>934.09699999999998</v>
      </c>
      <c r="AD60">
        <v>1132.82</v>
      </c>
      <c r="AE60">
        <f t="shared" ref="AE60:AE65" si="11">AC60+AD60</f>
        <v>2066.9169999999999</v>
      </c>
    </row>
    <row r="61" spans="1:31" x14ac:dyDescent="0.35">
      <c r="A61">
        <v>3</v>
      </c>
      <c r="B61" s="5" t="e">
        <f>#REF!</f>
        <v>#REF!</v>
      </c>
      <c r="C61" s="7" t="e">
        <f>#REF!</f>
        <v>#REF!</v>
      </c>
      <c r="D61" s="12" t="e">
        <f>#REF!*0.3048</f>
        <v>#REF!</v>
      </c>
      <c r="E61" s="11" t="e">
        <f>#REF!*0.514444</f>
        <v>#REF!</v>
      </c>
      <c r="F61" s="6" t="e">
        <f>#REF!</f>
        <v>#REF!</v>
      </c>
      <c r="G61" s="6" t="e">
        <f>#REF!</f>
        <v>#REF!</v>
      </c>
      <c r="H61" s="6" t="e">
        <f>#REF!</f>
        <v>#REF!</v>
      </c>
      <c r="I61" s="7" t="e">
        <f>#REF!</f>
        <v>#REF!</v>
      </c>
      <c r="J61" s="7" t="e">
        <f>#REF!*0.45359237</f>
        <v>#REF!</v>
      </c>
      <c r="K61" s="7" t="e">
        <f>#REF!*0.45359237</f>
        <v>#REF!</v>
      </c>
      <c r="L61" s="7" t="e">
        <f>#REF!*0.45359237</f>
        <v>#REF!</v>
      </c>
      <c r="M61" s="6" t="e">
        <f>#REF!</f>
        <v>#REF!</v>
      </c>
      <c r="R61" s="4"/>
      <c r="S61" s="4"/>
      <c r="T61" t="e">
        <f t="shared" si="7"/>
        <v>#REF!</v>
      </c>
      <c r="W61" s="4" t="e">
        <f t="shared" si="10"/>
        <v>#REF!</v>
      </c>
      <c r="X61" s="12">
        <v>0.67355662102931702</v>
      </c>
      <c r="Y61" s="12" t="e">
        <f t="shared" si="8"/>
        <v>#REF!</v>
      </c>
      <c r="Z61" s="12" t="e">
        <f t="shared" si="9"/>
        <v>#REF!</v>
      </c>
      <c r="AA61" s="12" t="e">
        <f t="shared" si="9"/>
        <v>#REF!</v>
      </c>
      <c r="AC61">
        <v>932.93</v>
      </c>
      <c r="AD61">
        <v>1132.54</v>
      </c>
      <c r="AE61">
        <f t="shared" si="11"/>
        <v>2065.4699999999998</v>
      </c>
    </row>
    <row r="62" spans="1:31" x14ac:dyDescent="0.35">
      <c r="A62">
        <v>4</v>
      </c>
      <c r="B62" s="5" t="e">
        <f>#REF!</f>
        <v>#REF!</v>
      </c>
      <c r="C62" s="7" t="e">
        <f>#REF!</f>
        <v>#REF!</v>
      </c>
      <c r="D62" s="12" t="e">
        <f>#REF!*0.3048</f>
        <v>#REF!</v>
      </c>
      <c r="E62" s="11" t="e">
        <f>#REF!*0.514444</f>
        <v>#REF!</v>
      </c>
      <c r="F62" s="6" t="e">
        <f>#REF!</f>
        <v>#REF!</v>
      </c>
      <c r="G62" s="6" t="e">
        <f>#REF!</f>
        <v>#REF!</v>
      </c>
      <c r="H62" s="6" t="e">
        <f>#REF!</f>
        <v>#REF!</v>
      </c>
      <c r="I62" s="7" t="e">
        <f>#REF!</f>
        <v>#REF!</v>
      </c>
      <c r="J62" s="7" t="e">
        <f>#REF!*0.45359237</f>
        <v>#REF!</v>
      </c>
      <c r="K62" s="7" t="e">
        <f>#REF!*0.45359237</f>
        <v>#REF!</v>
      </c>
      <c r="L62" s="7" t="e">
        <f>#REF!*0.45359237</f>
        <v>#REF!</v>
      </c>
      <c r="M62" s="6" t="e">
        <f>#REF!</f>
        <v>#REF!</v>
      </c>
      <c r="R62" s="4"/>
      <c r="S62" s="4"/>
      <c r="T62" t="e">
        <f t="shared" si="7"/>
        <v>#REF!</v>
      </c>
      <c r="W62" s="4" t="e">
        <f t="shared" si="10"/>
        <v>#REF!</v>
      </c>
      <c r="X62" s="12">
        <v>0.67469448764784301</v>
      </c>
      <c r="Y62" s="12" t="e">
        <f t="shared" si="8"/>
        <v>#REF!</v>
      </c>
      <c r="Z62" s="12" t="e">
        <f t="shared" si="9"/>
        <v>#REF!</v>
      </c>
      <c r="AA62" s="12" t="e">
        <f t="shared" si="9"/>
        <v>#REF!</v>
      </c>
      <c r="AC62">
        <v>928.452</v>
      </c>
      <c r="AD62">
        <v>1128.99</v>
      </c>
      <c r="AE62">
        <f t="shared" si="11"/>
        <v>2057.442</v>
      </c>
    </row>
    <row r="63" spans="1:31" x14ac:dyDescent="0.35">
      <c r="A63">
        <v>5</v>
      </c>
      <c r="B63" s="5" t="e">
        <f>#REF!</f>
        <v>#REF!</v>
      </c>
      <c r="C63" s="7" t="e">
        <f>#REF!</f>
        <v>#REF!</v>
      </c>
      <c r="D63" s="12" t="e">
        <f>#REF!*0.3048</f>
        <v>#REF!</v>
      </c>
      <c r="E63" s="11" t="e">
        <f>#REF!*0.514444</f>
        <v>#REF!</v>
      </c>
      <c r="F63" s="6" t="e">
        <f>#REF!</f>
        <v>#REF!</v>
      </c>
      <c r="G63" s="6" t="e">
        <f>#REF!</f>
        <v>#REF!</v>
      </c>
      <c r="H63" s="6" t="e">
        <f>#REF!</f>
        <v>#REF!</v>
      </c>
      <c r="I63" s="7" t="e">
        <f>#REF!</f>
        <v>#REF!</v>
      </c>
      <c r="J63" s="7" t="e">
        <f>#REF!*0.45359237</f>
        <v>#REF!</v>
      </c>
      <c r="K63" s="7" t="e">
        <f>#REF!*0.45359237</f>
        <v>#REF!</v>
      </c>
      <c r="L63" s="7" t="e">
        <f>#REF!*0.45359237</f>
        <v>#REF!</v>
      </c>
      <c r="M63" s="6" t="e">
        <f>#REF!</f>
        <v>#REF!</v>
      </c>
      <c r="R63" s="4"/>
      <c r="S63" s="4"/>
      <c r="T63" t="e">
        <f t="shared" si="7"/>
        <v>#REF!</v>
      </c>
      <c r="W63" s="4" t="e">
        <f t="shared" si="10"/>
        <v>#REF!</v>
      </c>
      <c r="X63" s="12">
        <v>0.68961942393337505</v>
      </c>
      <c r="Y63" s="12" t="e">
        <f t="shared" si="8"/>
        <v>#REF!</v>
      </c>
      <c r="Z63" s="12" t="e">
        <f t="shared" si="9"/>
        <v>#REF!</v>
      </c>
      <c r="AA63" s="12" t="e">
        <f t="shared" si="9"/>
        <v>#REF!</v>
      </c>
      <c r="AC63">
        <v>921.05499999999995</v>
      </c>
      <c r="AD63">
        <v>1121.3</v>
      </c>
      <c r="AE63">
        <f t="shared" si="11"/>
        <v>2042.355</v>
      </c>
    </row>
    <row r="64" spans="1:31" x14ac:dyDescent="0.35">
      <c r="A64">
        <v>6</v>
      </c>
      <c r="B64" s="5" t="e">
        <f>#REF!</f>
        <v>#REF!</v>
      </c>
      <c r="C64" s="7" t="e">
        <f>#REF!</f>
        <v>#REF!</v>
      </c>
      <c r="D64" s="12" t="e">
        <f>#REF!*0.3048</f>
        <v>#REF!</v>
      </c>
      <c r="E64" s="11" t="e">
        <f>#REF!*0.514444</f>
        <v>#REF!</v>
      </c>
      <c r="F64" s="6" t="e">
        <f>#REF!</f>
        <v>#REF!</v>
      </c>
      <c r="G64" s="6" t="e">
        <f>#REF!</f>
        <v>#REF!</v>
      </c>
      <c r="H64" s="6" t="e">
        <f>#REF!</f>
        <v>#REF!</v>
      </c>
      <c r="I64" s="7" t="e">
        <f>#REF!</f>
        <v>#REF!</v>
      </c>
      <c r="J64" s="7" t="e">
        <f>#REF!*0.45359237</f>
        <v>#REF!</v>
      </c>
      <c r="K64" s="7" t="e">
        <f>#REF!*0.45359237</f>
        <v>#REF!</v>
      </c>
      <c r="L64" s="7" t="e">
        <f>#REF!*0.45359237</f>
        <v>#REF!</v>
      </c>
      <c r="M64" s="6" t="e">
        <f>#REF!</f>
        <v>#REF!</v>
      </c>
      <c r="R64" s="4"/>
      <c r="S64" s="4"/>
      <c r="T64" t="e">
        <f t="shared" si="7"/>
        <v>#REF!</v>
      </c>
      <c r="W64" s="4" t="e">
        <f t="shared" si="10"/>
        <v>#REF!</v>
      </c>
      <c r="X64" s="12">
        <v>0.68415393388841295</v>
      </c>
      <c r="Y64" s="12" t="e">
        <f t="shared" si="8"/>
        <v>#REF!</v>
      </c>
      <c r="Z64" s="12" t="e">
        <f t="shared" si="9"/>
        <v>#REF!</v>
      </c>
      <c r="AA64" s="12" t="e">
        <f t="shared" si="9"/>
        <v>#REF!</v>
      </c>
      <c r="AC64">
        <v>936.947</v>
      </c>
      <c r="AD64">
        <v>1137.07</v>
      </c>
      <c r="AE64">
        <f t="shared" si="11"/>
        <v>2074.0169999999998</v>
      </c>
    </row>
    <row r="65" spans="1:31" x14ac:dyDescent="0.35">
      <c r="A65">
        <v>7</v>
      </c>
      <c r="B65" s="5" t="e">
        <f>#REF!</f>
        <v>#REF!</v>
      </c>
      <c r="C65" s="7" t="e">
        <f>#REF!</f>
        <v>#REF!</v>
      </c>
      <c r="D65" s="12" t="e">
        <f>#REF!*0.3048</f>
        <v>#REF!</v>
      </c>
      <c r="E65" s="11" t="e">
        <f>#REF!*0.514444</f>
        <v>#REF!</v>
      </c>
      <c r="F65" s="6" t="e">
        <f>#REF!</f>
        <v>#REF!</v>
      </c>
      <c r="G65" s="6" t="e">
        <f>#REF!</f>
        <v>#REF!</v>
      </c>
      <c r="H65" s="6" t="e">
        <f>#REF!</f>
        <v>#REF!</v>
      </c>
      <c r="I65" s="7" t="e">
        <f>#REF!</f>
        <v>#REF!</v>
      </c>
      <c r="J65" s="7" t="e">
        <f>#REF!*0.45359237</f>
        <v>#REF!</v>
      </c>
      <c r="K65" s="7" t="e">
        <f>#REF!*0.45359237</f>
        <v>#REF!</v>
      </c>
      <c r="L65" s="7" t="e">
        <f>#REF!*0.45359237</f>
        <v>#REF!</v>
      </c>
      <c r="M65" s="6" t="e">
        <f>#REF!</f>
        <v>#REF!</v>
      </c>
      <c r="R65" s="4"/>
      <c r="S65" s="4"/>
      <c r="T65" t="e">
        <f t="shared" si="7"/>
        <v>#REF!</v>
      </c>
      <c r="W65" s="4" t="e">
        <f t="shared" si="10"/>
        <v>#REF!</v>
      </c>
      <c r="X65" s="12">
        <v>0.65868768480291395</v>
      </c>
      <c r="Y65" s="12" t="e">
        <f t="shared" si="8"/>
        <v>#REF!</v>
      </c>
      <c r="Z65" s="12" t="e">
        <f t="shared" si="9"/>
        <v>#REF!</v>
      </c>
      <c r="AA65" s="12" t="e">
        <f t="shared" si="9"/>
        <v>#REF!</v>
      </c>
      <c r="AC65">
        <v>974.15499999999997</v>
      </c>
      <c r="AD65">
        <v>1178.0899999999999</v>
      </c>
      <c r="AE65">
        <f t="shared" si="11"/>
        <v>2152.2449999999999</v>
      </c>
    </row>
    <row r="66" spans="1:31" x14ac:dyDescent="0.35">
      <c r="S66" s="4"/>
      <c r="U66" s="4"/>
    </row>
    <row r="67" spans="1:31" x14ac:dyDescent="0.35">
      <c r="S67" s="4"/>
      <c r="U67" s="4"/>
    </row>
    <row r="68" spans="1:31" x14ac:dyDescent="0.35">
      <c r="A68" s="1" t="s">
        <v>47</v>
      </c>
      <c r="S68" s="4"/>
      <c r="U68" s="4"/>
    </row>
    <row r="69" spans="1:31" x14ac:dyDescent="0.35">
      <c r="S69" s="4"/>
      <c r="U69" s="4"/>
    </row>
    <row r="70" spans="1:31" x14ac:dyDescent="0.35">
      <c r="A70" t="s">
        <v>48</v>
      </c>
      <c r="C70" t="s">
        <v>49</v>
      </c>
      <c r="S70" s="4"/>
      <c r="U70" s="4"/>
    </row>
    <row r="71" spans="1:31" x14ac:dyDescent="0.35">
      <c r="A71" t="s">
        <v>50</v>
      </c>
      <c r="C71" t="s">
        <v>51</v>
      </c>
      <c r="E71" t="s">
        <v>52</v>
      </c>
      <c r="G71" t="s">
        <v>53</v>
      </c>
      <c r="S71" s="4"/>
      <c r="U71" s="4"/>
    </row>
    <row r="72" spans="1:31" x14ac:dyDescent="0.35">
      <c r="S72" s="4"/>
      <c r="W72" s="1" t="s">
        <v>59</v>
      </c>
    </row>
    <row r="73" spans="1:31" x14ac:dyDescent="0.35">
      <c r="A73" t="s">
        <v>18</v>
      </c>
      <c r="B73" t="s">
        <v>19</v>
      </c>
      <c r="C73" t="s">
        <v>20</v>
      </c>
      <c r="D73" s="10" t="s">
        <v>21</v>
      </c>
      <c r="E73" t="s">
        <v>22</v>
      </c>
      <c r="F73" t="s">
        <v>23</v>
      </c>
      <c r="G73" t="s">
        <v>43</v>
      </c>
      <c r="H73" t="s">
        <v>44</v>
      </c>
      <c r="I73" t="s">
        <v>45</v>
      </c>
      <c r="J73" t="s">
        <v>24</v>
      </c>
      <c r="K73" t="s">
        <v>25</v>
      </c>
      <c r="L73" t="s">
        <v>26</v>
      </c>
      <c r="M73" t="s">
        <v>27</v>
      </c>
      <c r="S73" s="4"/>
      <c r="T73" t="s">
        <v>62</v>
      </c>
      <c r="W73" s="10" t="s">
        <v>21</v>
      </c>
      <c r="X73" s="10" t="s">
        <v>58</v>
      </c>
      <c r="Y73" s="10" t="s">
        <v>63</v>
      </c>
      <c r="Z73" s="10" t="s">
        <v>24</v>
      </c>
      <c r="AA73" s="10" t="s">
        <v>25</v>
      </c>
      <c r="AC73" s="10" t="s">
        <v>66</v>
      </c>
      <c r="AD73" s="10" t="s">
        <v>67</v>
      </c>
      <c r="AE73" s="10" t="s">
        <v>68</v>
      </c>
    </row>
    <row r="74" spans="1:31" x14ac:dyDescent="0.35">
      <c r="B74" t="s">
        <v>28</v>
      </c>
      <c r="C74" t="s">
        <v>29</v>
      </c>
      <c r="D74" t="s">
        <v>30</v>
      </c>
      <c r="E74" t="s">
        <v>31</v>
      </c>
      <c r="F74" t="s">
        <v>32</v>
      </c>
      <c r="G74" t="s">
        <v>32</v>
      </c>
      <c r="H74" t="s">
        <v>32</v>
      </c>
      <c r="I74" t="s">
        <v>46</v>
      </c>
      <c r="J74" t="s">
        <v>33</v>
      </c>
      <c r="K74" t="s">
        <v>33</v>
      </c>
      <c r="L74" t="s">
        <v>34</v>
      </c>
      <c r="M74" t="s">
        <v>35</v>
      </c>
      <c r="S74" s="4"/>
      <c r="T74" t="s">
        <v>64</v>
      </c>
      <c r="W74" t="s">
        <v>30</v>
      </c>
      <c r="X74" t="s">
        <v>60</v>
      </c>
      <c r="Y74" t="s">
        <v>65</v>
      </c>
      <c r="Z74" t="s">
        <v>61</v>
      </c>
      <c r="AA74" t="s">
        <v>61</v>
      </c>
      <c r="AC74" t="s">
        <v>46</v>
      </c>
      <c r="AD74" t="s">
        <v>46</v>
      </c>
      <c r="AE74" t="s">
        <v>46</v>
      </c>
    </row>
    <row r="75" spans="1:31" x14ac:dyDescent="0.35">
      <c r="A75">
        <v>1</v>
      </c>
      <c r="B75" s="5" t="e">
        <f>#REF!</f>
        <v>#REF!</v>
      </c>
      <c r="C75" s="7" t="e">
        <f>#REF!</f>
        <v>#REF!</v>
      </c>
      <c r="D75" s="11" t="e">
        <f>#REF!*0.3048</f>
        <v>#REF!</v>
      </c>
      <c r="E75" s="11" t="e">
        <f>#REF!*0.514444</f>
        <v>#REF!</v>
      </c>
      <c r="F75" s="6" t="e">
        <f>#REF!</f>
        <v>#REF!</v>
      </c>
      <c r="G75" s="6" t="e">
        <f>#REF!</f>
        <v>#REF!</v>
      </c>
      <c r="H75" s="6" t="e">
        <f>#REF!</f>
        <v>#REF!</v>
      </c>
      <c r="I75" s="7" t="e">
        <f>#REF!</f>
        <v>#REF!</v>
      </c>
      <c r="J75" s="7" t="e">
        <f>#REF!*0.45359237</f>
        <v>#REF!</v>
      </c>
      <c r="K75" s="7" t="e">
        <f>#REF!*0.45359237</f>
        <v>#REF!</v>
      </c>
      <c r="L75" s="7" t="e">
        <f>#REF!*0.45359237</f>
        <v>#REF!</v>
      </c>
      <c r="M75" s="6" t="e">
        <f>#REF!</f>
        <v>#REF!</v>
      </c>
      <c r="R75" s="4"/>
      <c r="S75" s="4"/>
      <c r="T75" t="e">
        <f>(273.15+15)+0.0065*D75</f>
        <v>#REF!</v>
      </c>
      <c r="W75" s="4" t="e">
        <f>D75</f>
        <v>#REF!</v>
      </c>
      <c r="X75" s="12">
        <v>0.63758649772229303</v>
      </c>
      <c r="Y75" s="12" t="e">
        <f>(273.15+M75)-T75</f>
        <v>#REF!</v>
      </c>
      <c r="Z75" s="12" t="e">
        <f>J75/3600</f>
        <v>#REF!</v>
      </c>
      <c r="AA75" s="12" t="e">
        <f>K75/3600</f>
        <v>#REF!</v>
      </c>
      <c r="AC75">
        <v>965.06899999999996</v>
      </c>
      <c r="AD75">
        <v>1167.79</v>
      </c>
      <c r="AE75">
        <f>AC75+AD75</f>
        <v>2132.8589999999999</v>
      </c>
    </row>
    <row r="76" spans="1:31" x14ac:dyDescent="0.35">
      <c r="A76">
        <v>2</v>
      </c>
      <c r="B76" s="5" t="e">
        <f>#REF!</f>
        <v>#REF!</v>
      </c>
      <c r="C76" s="7" t="e">
        <f>#REF!</f>
        <v>#REF!</v>
      </c>
      <c r="D76" s="11" t="e">
        <f>#REF!*0.3048</f>
        <v>#REF!</v>
      </c>
      <c r="E76" s="11" t="e">
        <f>#REF!*0.514444</f>
        <v>#REF!</v>
      </c>
      <c r="F76" s="6" t="e">
        <f>#REF!</f>
        <v>#REF!</v>
      </c>
      <c r="G76" s="6" t="e">
        <f>#REF!</f>
        <v>#REF!</v>
      </c>
      <c r="H76" s="6" t="e">
        <f>#REF!</f>
        <v>#REF!</v>
      </c>
      <c r="I76" s="7" t="e">
        <f>#REF!</f>
        <v>#REF!</v>
      </c>
      <c r="J76" s="7" t="e">
        <f>#REF!*0.45359237</f>
        <v>#REF!</v>
      </c>
      <c r="K76" s="7" t="e">
        <f>#REF!*0.45359237</f>
        <v>#REF!</v>
      </c>
      <c r="L76" s="7" t="e">
        <f>#REF!*0.45359237</f>
        <v>#REF!</v>
      </c>
      <c r="M76" s="6" t="e">
        <f>#REF!</f>
        <v>#REF!</v>
      </c>
      <c r="R76" s="4"/>
      <c r="S76" s="4"/>
      <c r="T76" t="e">
        <f>(273.15+15)+0.0065*D76</f>
        <v>#REF!</v>
      </c>
      <c r="W76" s="4" t="e">
        <f>D76</f>
        <v>#REF!</v>
      </c>
      <c r="X76" s="12">
        <v>0.63935923113652204</v>
      </c>
      <c r="Y76" s="12" t="e">
        <f>(273.15+M76)-T76</f>
        <v>#REF!</v>
      </c>
      <c r="Z76" s="12" t="e">
        <f>J76/3600</f>
        <v>#REF!</v>
      </c>
      <c r="AA76" s="12" t="e">
        <f>K76/3600</f>
        <v>#REF!</v>
      </c>
      <c r="AC76">
        <v>962.26400000000001</v>
      </c>
      <c r="AD76">
        <v>1164.95</v>
      </c>
      <c r="AE76">
        <f>AC76+AD76</f>
        <v>2127.2139999999999</v>
      </c>
    </row>
    <row r="79" spans="1:31" x14ac:dyDescent="0.35">
      <c r="A79" s="1" t="s">
        <v>54</v>
      </c>
    </row>
    <row r="81" spans="1:10" x14ac:dyDescent="0.35">
      <c r="D81" t="s">
        <v>57</v>
      </c>
      <c r="G81" t="s">
        <v>57</v>
      </c>
      <c r="J81" t="s">
        <v>57</v>
      </c>
    </row>
    <row r="82" spans="1:10" x14ac:dyDescent="0.35">
      <c r="D82" t="s">
        <v>28</v>
      </c>
      <c r="G82" t="s">
        <v>28</v>
      </c>
      <c r="J82" t="s">
        <v>28</v>
      </c>
    </row>
    <row r="83" spans="1:10" x14ac:dyDescent="0.35">
      <c r="A83" t="s">
        <v>55</v>
      </c>
      <c r="D83" s="3" t="e">
        <f>#REF!</f>
        <v>#REF!</v>
      </c>
      <c r="E83" s="3" t="e">
        <f>#REF!</f>
        <v>#REF!</v>
      </c>
      <c r="F83" s="3"/>
      <c r="G83" s="3" t="e">
        <f>#REF!</f>
        <v>#REF!</v>
      </c>
      <c r="H83" s="3" t="e">
        <f>#REF!</f>
        <v>#REF!</v>
      </c>
      <c r="I83" s="3"/>
      <c r="J83" s="3" t="e">
        <f>#REF!</f>
        <v>#REF!</v>
      </c>
    </row>
    <row r="84" spans="1:10" x14ac:dyDescent="0.35">
      <c r="A84" t="s">
        <v>56</v>
      </c>
      <c r="D84" s="3" t="e">
        <f>#REF!</f>
        <v>#REF!</v>
      </c>
      <c r="E84" s="3" t="e">
        <f>#REF!</f>
        <v>#REF!</v>
      </c>
      <c r="F84" s="3"/>
      <c r="G84" s="3" t="e">
        <f>#REF!</f>
        <v>#REF!</v>
      </c>
      <c r="H84" s="3" t="e">
        <f>#REF!</f>
        <v>#REF!</v>
      </c>
      <c r="I84" s="3"/>
      <c r="J84" s="3" t="e">
        <f>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Lubout</dc:creator>
  <cp:lastModifiedBy>Martijn Vroom</cp:lastModifiedBy>
  <dcterms:created xsi:type="dcterms:W3CDTF">2020-03-18T13:49:17Z</dcterms:created>
  <dcterms:modified xsi:type="dcterms:W3CDTF">2020-03-21T20:31:37Z</dcterms:modified>
</cp:coreProperties>
</file>