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ac5db3e9756e7/Documents/MATLAB/31/B31/Testflightdata/"/>
    </mc:Choice>
  </mc:AlternateContent>
  <xr:revisionPtr revIDLastSave="250" documentId="13_ncr:1_{6C9CE49C-422C-4B40-AFF9-19CAFA55059E}" xr6:coauthVersionLast="45" xr6:coauthVersionMax="45" xr10:uidLastSave="{39499020-65E6-4F85-90B8-245AC36E94E8}"/>
  <bookViews>
    <workbookView xWindow="-110" yWindow="-110" windowWidth="38620" windowHeight="21220" xr2:uid="{D344435E-CCBC-4168-9073-2AFFB31A25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6" i="1" l="1"/>
  <c r="AE75" i="1"/>
  <c r="AE60" i="1"/>
  <c r="AE61" i="1"/>
  <c r="AE62" i="1"/>
  <c r="AE63" i="1"/>
  <c r="AE64" i="1"/>
  <c r="AE65" i="1"/>
  <c r="AE59" i="1"/>
  <c r="AE29" i="1"/>
  <c r="AE30" i="1"/>
  <c r="AE31" i="1"/>
  <c r="AE32" i="1"/>
  <c r="AE33" i="1"/>
  <c r="AE28" i="1"/>
  <c r="D75" i="1"/>
  <c r="T75" i="1" s="1"/>
  <c r="E76" i="1"/>
  <c r="E75" i="1"/>
  <c r="E60" i="1"/>
  <c r="E61" i="1"/>
  <c r="E62" i="1"/>
  <c r="E63" i="1"/>
  <c r="E64" i="1"/>
  <c r="E65" i="1"/>
  <c r="E59" i="1"/>
  <c r="E29" i="1"/>
  <c r="E30" i="1"/>
  <c r="E31" i="1"/>
  <c r="E32" i="1"/>
  <c r="E33" i="1"/>
  <c r="E28" i="1"/>
  <c r="W75" i="1" l="1"/>
  <c r="D84" i="1"/>
  <c r="E84" i="1"/>
  <c r="G84" i="1"/>
  <c r="H84" i="1"/>
  <c r="J84" i="1"/>
  <c r="E83" i="1"/>
  <c r="G83" i="1"/>
  <c r="H83" i="1"/>
  <c r="J83" i="1"/>
  <c r="D83" i="1"/>
  <c r="D76" i="1"/>
  <c r="L75" i="1"/>
  <c r="L76" i="1"/>
  <c r="K75" i="1"/>
  <c r="AA75" i="1" s="1"/>
  <c r="K76" i="1"/>
  <c r="AA76" i="1" s="1"/>
  <c r="J76" i="1"/>
  <c r="Z76" i="1" s="1"/>
  <c r="J75" i="1"/>
  <c r="Z75" i="1" s="1"/>
  <c r="C75" i="1"/>
  <c r="F75" i="1"/>
  <c r="G75" i="1"/>
  <c r="H75" i="1"/>
  <c r="I75" i="1"/>
  <c r="M75" i="1"/>
  <c r="Y75" i="1" s="1"/>
  <c r="C76" i="1"/>
  <c r="F76" i="1"/>
  <c r="G76" i="1"/>
  <c r="H76" i="1"/>
  <c r="I76" i="1"/>
  <c r="M76" i="1"/>
  <c r="B76" i="1"/>
  <c r="B75" i="1"/>
  <c r="J60" i="1"/>
  <c r="Z60" i="1" s="1"/>
  <c r="K60" i="1"/>
  <c r="AA60" i="1" s="1"/>
  <c r="L60" i="1"/>
  <c r="J61" i="1"/>
  <c r="Z61" i="1" s="1"/>
  <c r="K61" i="1"/>
  <c r="AA61" i="1" s="1"/>
  <c r="L61" i="1"/>
  <c r="J62" i="1"/>
  <c r="Z62" i="1" s="1"/>
  <c r="K62" i="1"/>
  <c r="AA62" i="1" s="1"/>
  <c r="L62" i="1"/>
  <c r="J63" i="1"/>
  <c r="Z63" i="1" s="1"/>
  <c r="K63" i="1"/>
  <c r="AA63" i="1" s="1"/>
  <c r="L63" i="1"/>
  <c r="J64" i="1"/>
  <c r="Z64" i="1" s="1"/>
  <c r="K64" i="1"/>
  <c r="AA64" i="1" s="1"/>
  <c r="L64" i="1"/>
  <c r="J65" i="1"/>
  <c r="Z65" i="1" s="1"/>
  <c r="K65" i="1"/>
  <c r="AA65" i="1" s="1"/>
  <c r="L65" i="1"/>
  <c r="K59" i="1"/>
  <c r="AA59" i="1" s="1"/>
  <c r="L59" i="1"/>
  <c r="J59" i="1"/>
  <c r="Z59" i="1" s="1"/>
  <c r="D60" i="1"/>
  <c r="D61" i="1"/>
  <c r="D62" i="1"/>
  <c r="D63" i="1"/>
  <c r="D64" i="1"/>
  <c r="D65" i="1"/>
  <c r="D59" i="1"/>
  <c r="F59" i="1"/>
  <c r="G59" i="1"/>
  <c r="H59" i="1"/>
  <c r="I59" i="1"/>
  <c r="M59" i="1"/>
  <c r="F60" i="1"/>
  <c r="G60" i="1"/>
  <c r="H60" i="1"/>
  <c r="I60" i="1"/>
  <c r="M60" i="1"/>
  <c r="F61" i="1"/>
  <c r="G61" i="1"/>
  <c r="H61" i="1"/>
  <c r="I61" i="1"/>
  <c r="M61" i="1"/>
  <c r="F62" i="1"/>
  <c r="G62" i="1"/>
  <c r="H62" i="1"/>
  <c r="I62" i="1"/>
  <c r="M62" i="1"/>
  <c r="F63" i="1"/>
  <c r="G63" i="1"/>
  <c r="H63" i="1"/>
  <c r="I63" i="1"/>
  <c r="M63" i="1"/>
  <c r="F64" i="1"/>
  <c r="G64" i="1"/>
  <c r="H64" i="1"/>
  <c r="I64" i="1"/>
  <c r="M64" i="1"/>
  <c r="F65" i="1"/>
  <c r="G65" i="1"/>
  <c r="H65" i="1"/>
  <c r="I65" i="1"/>
  <c r="M65" i="1"/>
  <c r="C59" i="1"/>
  <c r="C60" i="1"/>
  <c r="C61" i="1"/>
  <c r="C62" i="1"/>
  <c r="C63" i="1"/>
  <c r="C64" i="1"/>
  <c r="C65" i="1"/>
  <c r="B60" i="1"/>
  <c r="B61" i="1"/>
  <c r="B62" i="1"/>
  <c r="B63" i="1"/>
  <c r="B64" i="1"/>
  <c r="B65" i="1"/>
  <c r="B59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B48" i="1"/>
  <c r="J47" i="1"/>
  <c r="I47" i="1"/>
  <c r="H47" i="1"/>
  <c r="G47" i="1"/>
  <c r="F47" i="1"/>
  <c r="E47" i="1"/>
  <c r="D47" i="1"/>
  <c r="B47" i="1"/>
  <c r="J46" i="1"/>
  <c r="I46" i="1"/>
  <c r="H46" i="1"/>
  <c r="G46" i="1"/>
  <c r="F46" i="1"/>
  <c r="E46" i="1"/>
  <c r="D46" i="1"/>
  <c r="B46" i="1"/>
  <c r="J45" i="1"/>
  <c r="I45" i="1"/>
  <c r="H45" i="1"/>
  <c r="G45" i="1"/>
  <c r="F45" i="1"/>
  <c r="E45" i="1"/>
  <c r="D45" i="1"/>
  <c r="B45" i="1"/>
  <c r="J44" i="1"/>
  <c r="I44" i="1"/>
  <c r="H44" i="1"/>
  <c r="G44" i="1"/>
  <c r="F44" i="1"/>
  <c r="E44" i="1"/>
  <c r="D44" i="1"/>
  <c r="B44" i="1"/>
  <c r="J29" i="1"/>
  <c r="J30" i="1"/>
  <c r="J31" i="1"/>
  <c r="J32" i="1"/>
  <c r="J33" i="1"/>
  <c r="J28" i="1"/>
  <c r="I28" i="1"/>
  <c r="I29" i="1"/>
  <c r="I30" i="1"/>
  <c r="I31" i="1"/>
  <c r="I32" i="1"/>
  <c r="I33" i="1"/>
  <c r="H28" i="1"/>
  <c r="AA28" i="1" s="1"/>
  <c r="H29" i="1"/>
  <c r="AA29" i="1" s="1"/>
  <c r="H30" i="1"/>
  <c r="AA30" i="1" s="1"/>
  <c r="H31" i="1"/>
  <c r="AA31" i="1" s="1"/>
  <c r="H32" i="1"/>
  <c r="AA32" i="1" s="1"/>
  <c r="H33" i="1"/>
  <c r="AA33" i="1" s="1"/>
  <c r="G29" i="1"/>
  <c r="Z29" i="1" s="1"/>
  <c r="G30" i="1"/>
  <c r="Z30" i="1" s="1"/>
  <c r="G31" i="1"/>
  <c r="Z31" i="1" s="1"/>
  <c r="G32" i="1"/>
  <c r="Z32" i="1" s="1"/>
  <c r="G33" i="1"/>
  <c r="Z33" i="1" s="1"/>
  <c r="G28" i="1"/>
  <c r="Z28" i="1" s="1"/>
  <c r="F29" i="1"/>
  <c r="F30" i="1"/>
  <c r="F31" i="1"/>
  <c r="F32" i="1"/>
  <c r="F33" i="1"/>
  <c r="F28" i="1"/>
  <c r="D29" i="1"/>
  <c r="D30" i="1"/>
  <c r="D31" i="1"/>
  <c r="D32" i="1"/>
  <c r="D33" i="1"/>
  <c r="D28" i="1"/>
  <c r="B29" i="1"/>
  <c r="B30" i="1"/>
  <c r="B31" i="1"/>
  <c r="B32" i="1"/>
  <c r="B28" i="1"/>
  <c r="C46" i="1" s="1"/>
  <c r="G9" i="1"/>
  <c r="G10" i="1"/>
  <c r="G11" i="1"/>
  <c r="G12" i="1"/>
  <c r="G13" i="1"/>
  <c r="G14" i="1"/>
  <c r="G15" i="1"/>
  <c r="G16" i="1"/>
  <c r="G8" i="1"/>
  <c r="C9" i="1"/>
  <c r="C10" i="1"/>
  <c r="C11" i="1"/>
  <c r="C12" i="1"/>
  <c r="C13" i="1"/>
  <c r="C14" i="1"/>
  <c r="C15" i="1"/>
  <c r="C16" i="1"/>
  <c r="C8" i="1"/>
  <c r="T33" i="1" l="1"/>
  <c r="W33" i="1"/>
  <c r="W61" i="1"/>
  <c r="T61" i="1"/>
  <c r="Y61" i="1" s="1"/>
  <c r="T32" i="1"/>
  <c r="W32" i="1"/>
  <c r="W30" i="1"/>
  <c r="T30" i="1"/>
  <c r="W59" i="1"/>
  <c r="T59" i="1"/>
  <c r="Y59" i="1" s="1"/>
  <c r="T76" i="1"/>
  <c r="Y76" i="1" s="1"/>
  <c r="W76" i="1"/>
  <c r="W31" i="1"/>
  <c r="T31" i="1"/>
  <c r="Y31" i="1"/>
  <c r="Y30" i="1"/>
  <c r="T29" i="1"/>
  <c r="Y29" i="1" s="1"/>
  <c r="W29" i="1"/>
  <c r="T65" i="1"/>
  <c r="Y65" i="1" s="1"/>
  <c r="W65" i="1"/>
  <c r="W64" i="1"/>
  <c r="T64" i="1"/>
  <c r="Y64" i="1" s="1"/>
  <c r="Y33" i="1"/>
  <c r="T63" i="1"/>
  <c r="Y63" i="1" s="1"/>
  <c r="W63" i="1"/>
  <c r="T60" i="1"/>
  <c r="Y60" i="1" s="1"/>
  <c r="W60" i="1"/>
  <c r="T28" i="1"/>
  <c r="Y28" i="1" s="1"/>
  <c r="W28" i="1"/>
  <c r="Y32" i="1"/>
  <c r="W62" i="1"/>
  <c r="T62" i="1"/>
  <c r="Y62" i="1" s="1"/>
  <c r="C29" i="1"/>
  <c r="C32" i="1"/>
  <c r="C31" i="1"/>
  <c r="C30" i="1"/>
  <c r="C48" i="1"/>
  <c r="C44" i="1"/>
  <c r="C45" i="1"/>
  <c r="C33" i="1"/>
  <c r="C49" i="1"/>
  <c r="C28" i="1"/>
  <c r="C47" i="1"/>
</calcChain>
</file>

<file path=xl/sharedStrings.xml><?xml version="1.0" encoding="utf-8"?>
<sst xmlns="http://schemas.openxmlformats.org/spreadsheetml/2006/main" count="189" uniqueCount="69">
  <si>
    <t>Post-Flight Data Sheet AE3202 - Metric</t>
  </si>
  <si>
    <t>data of flight:</t>
  </si>
  <si>
    <t>flight number</t>
  </si>
  <si>
    <t>V3</t>
  </si>
  <si>
    <t>T/O time:</t>
  </si>
  <si>
    <t>LND time:</t>
  </si>
  <si>
    <t>Weights</t>
  </si>
  <si>
    <t>pilot 1:</t>
  </si>
  <si>
    <t>pilot 2:</t>
  </si>
  <si>
    <t>co-ordinator</t>
  </si>
  <si>
    <t>observer 1L:</t>
  </si>
  <si>
    <t>observer 1R:</t>
  </si>
  <si>
    <t>observer 2L:</t>
  </si>
  <si>
    <t>observer 2R:</t>
  </si>
  <si>
    <t>observer 3L:</t>
  </si>
  <si>
    <t>observer 3R:</t>
  </si>
  <si>
    <t>name</t>
  </si>
  <si>
    <t>mass [kg]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</si>
  <si>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</si>
  <si>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</si>
  <si>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</si>
  <si>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</si>
  <si>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</si>
  <si>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</si>
  <si>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</si>
  <si>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</si>
  <si>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</si>
  <si>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</si>
  <si>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[hh:mm]</t>
  </si>
  <si>
    <t>[sec]</t>
  </si>
  <si>
    <t>[m]</t>
  </si>
  <si>
    <t>[m/s]</t>
  </si>
  <si>
    <t>[deg]</t>
  </si>
  <si>
    <t>[kg/hr]</t>
  </si>
  <si>
    <t>[kg]</t>
  </si>
  <si>
    <t>[°C]</t>
  </si>
  <si>
    <t>* ET = Elapsed Time</t>
  </si>
  <si>
    <t>block fuel [kg]:</t>
  </si>
  <si>
    <t>Stationary measurments CL-CD Series 1</t>
  </si>
  <si>
    <t>Aircraft configuration:</t>
  </si>
  <si>
    <t>Clean</t>
  </si>
  <si>
    <t>Stationary measurements CL-CD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</si>
  <si>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</si>
  <si>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</si>
  <si>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</si>
  <si>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</si>
  <si>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</si>
  <si>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</si>
  <si>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</si>
  <si>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Julian</t>
  </si>
  <si>
    <t>position</t>
  </si>
  <si>
    <t>3R</t>
  </si>
  <si>
    <t>moved to position:</t>
  </si>
  <si>
    <t>FRONT</t>
  </si>
  <si>
    <t>Eigenmotions</t>
  </si>
  <si>
    <t>Phugoid</t>
  </si>
  <si>
    <t>Short period</t>
  </si>
  <si>
    <t>Time</t>
  </si>
  <si>
    <t>Mach</t>
  </si>
  <si>
    <t>Needed for Thrust calculations</t>
  </si>
  <si>
    <t>[-]</t>
  </si>
  <si>
    <t>[kg/s]</t>
  </si>
  <si>
    <t>T_ISA</t>
  </si>
  <si>
    <t>DeltaT ISA</t>
  </si>
  <si>
    <t>K</t>
  </si>
  <si>
    <t>K/deg C</t>
  </si>
  <si>
    <t>T_left</t>
  </si>
  <si>
    <t>T_right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</si>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</sst>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D8" t="str">
            <v>Chipke</v>
          </cell>
          <cell r="H8">
            <v>80</v>
          </cell>
        </row>
        <row r="9">
          <cell r="D9" t="str">
            <v>Hans</v>
          </cell>
          <cell r="H9">
            <v>102</v>
          </cell>
        </row>
        <row r="10">
          <cell r="D10" t="str">
            <v>Marta</v>
          </cell>
          <cell r="H10">
            <v>60</v>
          </cell>
        </row>
        <row r="11">
          <cell r="D11" t="str">
            <v>Jari</v>
          </cell>
          <cell r="H11">
            <v>75</v>
          </cell>
        </row>
        <row r="12">
          <cell r="D12" t="str">
            <v>Martin</v>
          </cell>
          <cell r="H12">
            <v>83</v>
          </cell>
        </row>
        <row r="13">
          <cell r="D13" t="str">
            <v>Wessel</v>
          </cell>
          <cell r="H13">
            <v>66</v>
          </cell>
        </row>
        <row r="14">
          <cell r="D14" t="str">
            <v>Simon</v>
          </cell>
          <cell r="H14">
            <v>89</v>
          </cell>
        </row>
        <row r="15">
          <cell r="D15" t="str">
            <v>Niek</v>
          </cell>
          <cell r="H15">
            <v>85</v>
          </cell>
        </row>
        <row r="16">
          <cell r="D16" t="str">
            <v>Julian</v>
          </cell>
          <cell r="H16">
            <v>90</v>
          </cell>
        </row>
        <row r="28">
          <cell r="B28">
            <v>0.65208333333333335</v>
          </cell>
          <cell r="D28">
            <v>5020</v>
          </cell>
          <cell r="E28">
            <v>248</v>
          </cell>
          <cell r="F28">
            <v>1.8</v>
          </cell>
          <cell r="G28">
            <v>750</v>
          </cell>
          <cell r="H28">
            <v>803</v>
          </cell>
          <cell r="I28">
            <v>297</v>
          </cell>
          <cell r="J28">
            <v>10.199999999999999</v>
          </cell>
        </row>
        <row r="29">
          <cell r="B29">
            <v>0.72152777777777777</v>
          </cell>
          <cell r="D29">
            <v>5020</v>
          </cell>
          <cell r="E29">
            <v>221</v>
          </cell>
          <cell r="F29">
            <v>2.5</v>
          </cell>
          <cell r="G29">
            <v>636</v>
          </cell>
          <cell r="H29">
            <v>685</v>
          </cell>
          <cell r="I29">
            <v>334</v>
          </cell>
          <cell r="J29">
            <v>8.5</v>
          </cell>
        </row>
        <row r="30">
          <cell r="B30">
            <v>0.80555555555555547</v>
          </cell>
          <cell r="D30">
            <v>5020</v>
          </cell>
          <cell r="E30">
            <v>188</v>
          </cell>
          <cell r="F30">
            <v>3.9</v>
          </cell>
          <cell r="G30">
            <v>538</v>
          </cell>
          <cell r="H30">
            <v>582</v>
          </cell>
          <cell r="I30">
            <v>362</v>
          </cell>
          <cell r="J30">
            <v>6.8</v>
          </cell>
        </row>
        <row r="31">
          <cell r="B31">
            <v>0.89722222222222225</v>
          </cell>
          <cell r="D31">
            <v>5020</v>
          </cell>
          <cell r="E31">
            <v>160</v>
          </cell>
          <cell r="F31">
            <v>5.7</v>
          </cell>
          <cell r="G31">
            <v>462</v>
          </cell>
          <cell r="H31">
            <v>497</v>
          </cell>
          <cell r="I31">
            <v>399</v>
          </cell>
          <cell r="J31">
            <v>5.2</v>
          </cell>
        </row>
        <row r="32">
          <cell r="B32">
            <v>0.95694444444444438</v>
          </cell>
          <cell r="D32">
            <v>5010</v>
          </cell>
          <cell r="E32">
            <v>136</v>
          </cell>
          <cell r="F32">
            <v>8.1999999999999993</v>
          </cell>
          <cell r="G32">
            <v>435</v>
          </cell>
          <cell r="H32">
            <v>478</v>
          </cell>
          <cell r="I32">
            <v>418</v>
          </cell>
          <cell r="J32">
            <v>4</v>
          </cell>
        </row>
        <row r="33">
          <cell r="D33">
            <v>5020</v>
          </cell>
          <cell r="E33">
            <v>122</v>
          </cell>
          <cell r="F33">
            <v>10.3</v>
          </cell>
          <cell r="G33">
            <v>432</v>
          </cell>
          <cell r="H33">
            <v>477</v>
          </cell>
          <cell r="I33">
            <v>441</v>
          </cell>
          <cell r="J33">
            <v>3.8</v>
          </cell>
        </row>
        <row r="44">
          <cell r="B44"/>
          <cell r="D44"/>
          <cell r="E44"/>
          <cell r="F44"/>
          <cell r="G44"/>
          <cell r="H44"/>
          <cell r="I44"/>
          <cell r="J44"/>
        </row>
        <row r="45">
          <cell r="B45"/>
          <cell r="D45"/>
          <cell r="E45"/>
          <cell r="F45"/>
          <cell r="G45"/>
          <cell r="H45"/>
          <cell r="I45"/>
          <cell r="J45"/>
        </row>
        <row r="46">
          <cell r="B46"/>
          <cell r="D46"/>
          <cell r="E46"/>
          <cell r="F46"/>
          <cell r="G46"/>
          <cell r="H46"/>
          <cell r="I46"/>
          <cell r="J46"/>
        </row>
        <row r="47">
          <cell r="B47"/>
          <cell r="D47"/>
          <cell r="E47"/>
          <cell r="F47"/>
          <cell r="G47"/>
          <cell r="H47"/>
          <cell r="I47"/>
          <cell r="J47"/>
        </row>
        <row r="48">
          <cell r="B48"/>
          <cell r="D48"/>
          <cell r="E48"/>
          <cell r="F48"/>
          <cell r="G48"/>
          <cell r="H48"/>
          <cell r="I48"/>
          <cell r="J48"/>
        </row>
        <row r="49">
          <cell r="D49"/>
          <cell r="E49"/>
          <cell r="F49"/>
          <cell r="G49"/>
          <cell r="H49"/>
          <cell r="I49"/>
          <cell r="J49"/>
        </row>
        <row r="59">
          <cell r="B59">
            <v>2.013888888888889E-2</v>
          </cell>
          <cell r="C59">
            <v>25</v>
          </cell>
          <cell r="D59">
            <v>6530</v>
          </cell>
          <cell r="E59">
            <v>160</v>
          </cell>
          <cell r="F59">
            <v>5.5</v>
          </cell>
          <cell r="G59">
            <v>-0.1</v>
          </cell>
          <cell r="H59">
            <v>3.1</v>
          </cell>
          <cell r="I59">
            <v>-1</v>
          </cell>
          <cell r="J59">
            <v>442</v>
          </cell>
          <cell r="K59">
            <v>479</v>
          </cell>
          <cell r="L59">
            <v>535</v>
          </cell>
          <cell r="M59">
            <v>2.5</v>
          </cell>
        </row>
        <row r="60">
          <cell r="B60">
            <v>2.0833333333333332E-2</v>
          </cell>
          <cell r="C60">
            <v>35</v>
          </cell>
          <cell r="D60">
            <v>6710</v>
          </cell>
          <cell r="E60">
            <v>149</v>
          </cell>
          <cell r="F60">
            <v>6.5</v>
          </cell>
          <cell r="G60">
            <v>-0.4</v>
          </cell>
          <cell r="H60">
            <v>3.1</v>
          </cell>
          <cell r="I60">
            <v>-25</v>
          </cell>
          <cell r="J60">
            <v>438</v>
          </cell>
          <cell r="K60">
            <v>475</v>
          </cell>
          <cell r="L60">
            <v>557</v>
          </cell>
          <cell r="M60">
            <v>2</v>
          </cell>
        </row>
        <row r="61">
          <cell r="B61">
            <v>2.1527777777777781E-2</v>
          </cell>
          <cell r="C61">
            <v>28</v>
          </cell>
          <cell r="D61">
            <v>6880</v>
          </cell>
          <cell r="E61">
            <v>140</v>
          </cell>
          <cell r="F61">
            <v>7.5</v>
          </cell>
          <cell r="G61">
            <v>-0.9</v>
          </cell>
          <cell r="H61">
            <v>3.1</v>
          </cell>
          <cell r="I61">
            <v>-39</v>
          </cell>
          <cell r="J61">
            <v>434</v>
          </cell>
          <cell r="K61">
            <v>471</v>
          </cell>
          <cell r="L61">
            <v>568</v>
          </cell>
          <cell r="M61">
            <v>1.5</v>
          </cell>
        </row>
        <row r="62">
          <cell r="B62">
            <v>2.2916666666666669E-2</v>
          </cell>
          <cell r="C62">
            <v>17</v>
          </cell>
          <cell r="D62">
            <v>7150</v>
          </cell>
          <cell r="E62">
            <v>130</v>
          </cell>
          <cell r="F62">
            <v>9.1</v>
          </cell>
          <cell r="G62">
            <v>-1.5</v>
          </cell>
          <cell r="H62">
            <v>3.1</v>
          </cell>
          <cell r="I62">
            <v>-50</v>
          </cell>
          <cell r="J62">
            <v>430</v>
          </cell>
          <cell r="K62">
            <v>466</v>
          </cell>
          <cell r="L62">
            <v>592</v>
          </cell>
          <cell r="M62">
            <v>0.8</v>
          </cell>
        </row>
        <row r="63">
          <cell r="B63">
            <v>2.361111111111111E-2</v>
          </cell>
          <cell r="C63">
            <v>50</v>
          </cell>
          <cell r="D63">
            <v>6430</v>
          </cell>
          <cell r="E63">
            <v>171</v>
          </cell>
          <cell r="F63">
            <v>4.8</v>
          </cell>
          <cell r="G63">
            <v>0.3</v>
          </cell>
          <cell r="H63">
            <v>3.1</v>
          </cell>
          <cell r="I63">
            <v>29</v>
          </cell>
          <cell r="J63">
            <v>446</v>
          </cell>
          <cell r="K63">
            <v>483</v>
          </cell>
          <cell r="L63">
            <v>616</v>
          </cell>
          <cell r="M63">
            <v>3.2</v>
          </cell>
        </row>
        <row r="64">
          <cell r="B64">
            <v>2.4305555555555556E-2</v>
          </cell>
          <cell r="C64">
            <v>36</v>
          </cell>
          <cell r="D64">
            <v>5950</v>
          </cell>
          <cell r="E64">
            <v>182</v>
          </cell>
          <cell r="F64">
            <v>4</v>
          </cell>
          <cell r="G64">
            <v>0.6</v>
          </cell>
          <cell r="H64">
            <v>3.1</v>
          </cell>
          <cell r="I64">
            <v>43</v>
          </cell>
          <cell r="J64">
            <v>455</v>
          </cell>
          <cell r="K64">
            <v>491</v>
          </cell>
          <cell r="L64">
            <v>635</v>
          </cell>
          <cell r="M64">
            <v>4.2</v>
          </cell>
        </row>
        <row r="65">
          <cell r="B65">
            <v>2.6388888888888889E-2</v>
          </cell>
          <cell r="C65">
            <v>10</v>
          </cell>
          <cell r="D65">
            <v>5060</v>
          </cell>
          <cell r="E65">
            <v>190</v>
          </cell>
          <cell r="F65">
            <v>3.6</v>
          </cell>
          <cell r="G65">
            <v>0.9</v>
          </cell>
          <cell r="H65">
            <v>3.1</v>
          </cell>
          <cell r="I65">
            <v>79</v>
          </cell>
          <cell r="J65">
            <v>466</v>
          </cell>
          <cell r="K65">
            <v>504</v>
          </cell>
          <cell r="L65">
            <v>670</v>
          </cell>
          <cell r="M65">
            <v>6.8</v>
          </cell>
        </row>
        <row r="75">
          <cell r="B75">
            <v>2.7083333333333334E-2</v>
          </cell>
          <cell r="C75">
            <v>55</v>
          </cell>
          <cell r="D75">
            <v>5500</v>
          </cell>
          <cell r="E75">
            <v>159</v>
          </cell>
          <cell r="F75">
            <v>5.7</v>
          </cell>
          <cell r="G75">
            <v>0</v>
          </cell>
          <cell r="H75">
            <v>3.1</v>
          </cell>
          <cell r="I75">
            <v>0</v>
          </cell>
          <cell r="J75">
            <v>448</v>
          </cell>
          <cell r="K75">
            <v>484</v>
          </cell>
          <cell r="L75">
            <v>699</v>
          </cell>
          <cell r="M75">
            <v>4.2</v>
          </cell>
        </row>
        <row r="76">
          <cell r="B76">
            <v>2.8472222222222222E-2</v>
          </cell>
          <cell r="C76">
            <v>37</v>
          </cell>
          <cell r="D76">
            <v>5570</v>
          </cell>
          <cell r="E76">
            <v>158</v>
          </cell>
          <cell r="F76">
            <v>5.9</v>
          </cell>
          <cell r="G76">
            <v>-0.6</v>
          </cell>
          <cell r="H76">
            <v>3.1</v>
          </cell>
          <cell r="I76">
            <v>-33</v>
          </cell>
          <cell r="J76">
            <v>447</v>
          </cell>
          <cell r="K76">
            <v>483</v>
          </cell>
          <cell r="L76">
            <v>726</v>
          </cell>
          <cell r="M76">
            <v>4.2</v>
          </cell>
        </row>
        <row r="83">
          <cell r="D83">
            <v>2.9166666666666664E-2</v>
          </cell>
          <cell r="E83" t="str">
            <v>Dutch Roll</v>
          </cell>
          <cell r="G83">
            <v>3.1944444444444449E-2</v>
          </cell>
          <cell r="H83" t="str">
            <v>Aper. Roll</v>
          </cell>
          <cell r="J83">
            <v>3.3333333333333333E-2</v>
          </cell>
        </row>
        <row r="84">
          <cell r="D84">
            <v>3.125E-2</v>
          </cell>
          <cell r="E84" t="str">
            <v>Dutch Roll YD</v>
          </cell>
          <cell r="G84">
            <v>3.2638888888888891E-2</v>
          </cell>
          <cell r="H84" t="str">
            <v xml:space="preserve">Spiral </v>
          </cell>
          <cell r="J84">
            <v>3.6111111111111115E-2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2A54-5175-498F-89F5-74E384953902}">
  <dimension ref="A1:AE84"/>
  <sheetViews>
    <sheetView tabSelected="1" zoomScale="115" zoomScaleNormal="115" workbookViewId="0">
      <selection activeCell="W36" sqref="W36:W37"/>
    </sheetView>
  </sheetViews>
  <sheetFormatPr defaultRowHeight="14.5" x14ac:dyDescent="0.35"/>
  <cols>
    <col min="3" max="3" width="10.1796875" bestFit="1" customWidth="1"/>
    <col min="4" max="4" width="10.36328125" bestFit="1" customWidth="1"/>
    <col min="16" max="16" width="12.08984375" customWidth="1"/>
    <col min="19" max="19" width="9.36328125" bestFit="1" customWidth="1"/>
    <col min="20" max="20" width="13" customWidth="1"/>
    <col min="21" max="21" width="10.54296875" customWidth="1"/>
    <col min="23" max="23" width="9.36328125" bestFit="1" customWidth="1"/>
    <col min="25" max="27" width="8.81640625" bestFit="1" customWidth="1"/>
  </cols>
  <sheetData>
    <row r="1" spans="1:7" x14ac:dyDescent="0.35">
      <c r="A1" s="1" t="s">
        <v>0</v>
      </c>
    </row>
    <row r="3" spans="1:7" x14ac:dyDescent="0.35">
      <c r="A3" t="s">
        <v>1</v>
      </c>
      <c r="C3" s="2">
        <v>43895</v>
      </c>
      <c r="E3" t="s">
        <v>4</v>
      </c>
    </row>
    <row r="4" spans="1:7" x14ac:dyDescent="0.35">
      <c r="A4" t="s">
        <v>2</v>
      </c>
      <c r="C4" t="s">
        <v>3</v>
      </c>
      <c r="E4" t="s">
        <v>5</v>
      </c>
    </row>
    <row r="6" spans="1:7" x14ac:dyDescent="0.35">
      <c r="A6" t="s">
        <v>6</v>
      </c>
    </row>
    <row r="7" spans="1:7" x14ac:dyDescent="0.35">
      <c r="C7" t="s">
        <v>16</v>
      </c>
      <c r="G7" t="s">
        <v>17</v>
      </c>
    </row>
    <row r="8" spans="1:7" x14ac:dyDescent="0.35">
      <c r="A8" t="s">
        <v>7</v>
      </c>
      <c r="C8" t="str">
        <f>[1]Sheet1!$D8</f>
        <v>Chipke</v>
      </c>
      <c r="G8">
        <f>[1]Sheet1!$H8</f>
        <v>80</v>
      </c>
    </row>
    <row r="9" spans="1:7" x14ac:dyDescent="0.35">
      <c r="A9" t="s">
        <v>8</v>
      </c>
      <c r="C9" t="str">
        <f>[1]Sheet1!$D9</f>
        <v>Hans</v>
      </c>
      <c r="G9">
        <f>[1]Sheet1!$H9</f>
        <v>102</v>
      </c>
    </row>
    <row r="10" spans="1:7" x14ac:dyDescent="0.35">
      <c r="A10" t="s">
        <v>9</v>
      </c>
      <c r="C10" t="str">
        <f>[1]Sheet1!$D10</f>
        <v>Marta</v>
      </c>
      <c r="G10">
        <f>[1]Sheet1!$H10</f>
        <v>60</v>
      </c>
    </row>
    <row r="11" spans="1:7" x14ac:dyDescent="0.35">
      <c r="A11" t="s">
        <v>10</v>
      </c>
      <c r="C11" t="str">
        <f>[1]Sheet1!$D11</f>
        <v>Jari</v>
      </c>
      <c r="G11">
        <f>[1]Sheet1!$H11</f>
        <v>75</v>
      </c>
    </row>
    <row r="12" spans="1:7" x14ac:dyDescent="0.35">
      <c r="A12" t="s">
        <v>11</v>
      </c>
      <c r="C12" t="str">
        <f>[1]Sheet1!$D12</f>
        <v>Martin</v>
      </c>
      <c r="G12">
        <f>[1]Sheet1!$H12</f>
        <v>83</v>
      </c>
    </row>
    <row r="13" spans="1:7" x14ac:dyDescent="0.35">
      <c r="A13" t="s">
        <v>12</v>
      </c>
      <c r="C13" t="str">
        <f>[1]Sheet1!$D13</f>
        <v>Wessel</v>
      </c>
      <c r="G13">
        <f>[1]Sheet1!$H13</f>
        <v>66</v>
      </c>
    </row>
    <row r="14" spans="1:7" x14ac:dyDescent="0.35">
      <c r="A14" t="s">
        <v>13</v>
      </c>
      <c r="C14" t="str">
        <f>[1]Sheet1!$D14</f>
        <v>Simon</v>
      </c>
      <c r="G14">
        <f>[1]Sheet1!$H14</f>
        <v>89</v>
      </c>
    </row>
    <row r="15" spans="1:7" x14ac:dyDescent="0.35">
      <c r="A15" t="s">
        <v>14</v>
      </c>
      <c r="C15" t="str">
        <f>[1]Sheet1!$D15</f>
        <v>Niek</v>
      </c>
      <c r="G15">
        <f>[1]Sheet1!$H15</f>
        <v>85</v>
      </c>
    </row>
    <row r="16" spans="1:7" x14ac:dyDescent="0.35">
      <c r="A16" t="s">
        <v>15</v>
      </c>
      <c r="C16" t="str">
        <f>[1]Sheet1!$D16</f>
        <v>Julian</v>
      </c>
      <c r="G16">
        <f>[1]Sheet1!$H16</f>
        <v>90</v>
      </c>
    </row>
    <row r="18" spans="1:31" x14ac:dyDescent="0.35">
      <c r="A18" t="s">
        <v>37</v>
      </c>
    </row>
    <row r="21" spans="1:31" x14ac:dyDescent="0.35">
      <c r="A21" s="1" t="s">
        <v>38</v>
      </c>
    </row>
    <row r="23" spans="1:31" x14ac:dyDescent="0.35">
      <c r="A23" t="s">
        <v>39</v>
      </c>
      <c r="D23" t="s">
        <v>40</v>
      </c>
    </row>
    <row r="24" spans="1:31" x14ac:dyDescent="0.35">
      <c r="W24" s="8" t="s">
        <v>59</v>
      </c>
    </row>
    <row r="25" spans="1:31" x14ac:dyDescent="0.35">
      <c r="A25" t="s">
        <v>18</v>
      </c>
      <c r="B25" t="s">
        <v>19</v>
      </c>
      <c r="C25" t="s">
        <v>20</v>
      </c>
      <c r="D25" s="9" t="s">
        <v>21</v>
      </c>
      <c r="E25" t="s">
        <v>22</v>
      </c>
      <c r="F25" t="s">
        <v>23</v>
      </c>
      <c r="G25" t="s">
        <v>24</v>
      </c>
      <c r="H25" t="s">
        <v>25</v>
      </c>
      <c r="I25" t="s">
        <v>26</v>
      </c>
      <c r="J25" t="s">
        <v>27</v>
      </c>
      <c r="T25" t="s">
        <v>62</v>
      </c>
      <c r="W25" s="10" t="s">
        <v>21</v>
      </c>
      <c r="X25" s="10" t="s">
        <v>58</v>
      </c>
      <c r="Y25" s="10" t="s">
        <v>63</v>
      </c>
      <c r="Z25" s="10" t="s">
        <v>24</v>
      </c>
      <c r="AA25" s="10" t="s">
        <v>25</v>
      </c>
      <c r="AC25" s="10" t="s">
        <v>66</v>
      </c>
      <c r="AD25" s="10" t="s">
        <v>67</v>
      </c>
      <c r="AE25" s="10" t="s">
        <v>68</v>
      </c>
    </row>
    <row r="26" spans="1:31" x14ac:dyDescent="0.35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33</v>
      </c>
      <c r="I26" t="s">
        <v>34</v>
      </c>
      <c r="J26" t="s">
        <v>35</v>
      </c>
      <c r="T26" t="s">
        <v>64</v>
      </c>
      <c r="W26" t="s">
        <v>30</v>
      </c>
      <c r="X26" t="s">
        <v>60</v>
      </c>
      <c r="Y26" t="s">
        <v>65</v>
      </c>
      <c r="Z26" t="s">
        <v>61</v>
      </c>
      <c r="AA26" t="s">
        <v>61</v>
      </c>
      <c r="AC26" t="s">
        <v>46</v>
      </c>
      <c r="AD26" t="s">
        <v>46</v>
      </c>
      <c r="AE26" t="s">
        <v>46</v>
      </c>
    </row>
    <row r="27" spans="1:31" x14ac:dyDescent="0.35">
      <c r="W27" s="4"/>
    </row>
    <row r="28" spans="1:31" x14ac:dyDescent="0.35">
      <c r="A28">
        <v>1</v>
      </c>
      <c r="B28" s="3">
        <f>[1]Sheet1!B28</f>
        <v>0.65208333333333335</v>
      </c>
      <c r="C28" s="3">
        <f>B28-$B$28</f>
        <v>0</v>
      </c>
      <c r="D28" s="11">
        <f>[1]Sheet1!D28*0.3048</f>
        <v>1530.096</v>
      </c>
      <c r="E28" s="11">
        <f>[1]Sheet1!E28*0.514444</f>
        <v>127.58211200000001</v>
      </c>
      <c r="F28" s="4">
        <f>[1]Sheet1!F28</f>
        <v>1.8</v>
      </c>
      <c r="G28" s="4">
        <f>[1]Sheet1!G28*0.45359237</f>
        <v>340.1942775</v>
      </c>
      <c r="H28" s="4">
        <f>[1]Sheet1!H28*0.45359237</f>
        <v>364.23467311000002</v>
      </c>
      <c r="I28" s="4">
        <f>[1]Sheet1!I28*0.45359237</f>
        <v>134.71693389000001</v>
      </c>
      <c r="J28" s="4">
        <f>[1]Sheet1!J28</f>
        <v>10.199999999999999</v>
      </c>
      <c r="L28">
        <v>0.28152897243643699</v>
      </c>
      <c r="R28" s="4"/>
      <c r="S28" s="4"/>
      <c r="T28">
        <f t="shared" ref="T28:T33" si="0">(273.15+15) + 0.0065*D28</f>
        <v>298.09562399999999</v>
      </c>
      <c r="W28" s="4">
        <f t="shared" ref="W28:W33" si="1">D28</f>
        <v>1530.096</v>
      </c>
      <c r="X28" s="12">
        <v>0.74259570370114603</v>
      </c>
      <c r="Y28" s="12">
        <f t="shared" ref="Y28:Y33" si="2">(J28+273.15)-T28</f>
        <v>-14.745624000000021</v>
      </c>
      <c r="Z28" s="12">
        <f t="shared" ref="Z28:AA33" si="3">G28/3600</f>
        <v>9.4498410416666664E-2</v>
      </c>
      <c r="AA28" s="12">
        <f t="shared" si="3"/>
        <v>0.10117629808611112</v>
      </c>
      <c r="AC28">
        <v>2284.7600000000002</v>
      </c>
      <c r="AD28">
        <v>2585.11</v>
      </c>
      <c r="AE28">
        <f>AC28+AD28</f>
        <v>4869.8700000000008</v>
      </c>
    </row>
    <row r="29" spans="1:31" x14ac:dyDescent="0.35">
      <c r="A29">
        <v>2</v>
      </c>
      <c r="B29" s="3">
        <f>[1]Sheet1!B29</f>
        <v>0.72152777777777777</v>
      </c>
      <c r="C29" s="3">
        <f t="shared" ref="C29:C33" si="4">B29-$B$28</f>
        <v>6.944444444444442E-2</v>
      </c>
      <c r="D29" s="11">
        <f>[1]Sheet1!D29*0.3048</f>
        <v>1530.096</v>
      </c>
      <c r="E29" s="11">
        <f>[1]Sheet1!E29*0.514444</f>
        <v>113.69212400000001</v>
      </c>
      <c r="F29" s="4">
        <f>[1]Sheet1!F29</f>
        <v>2.5</v>
      </c>
      <c r="G29" s="4">
        <f>[1]Sheet1!G29*0.45359237</f>
        <v>288.48474732</v>
      </c>
      <c r="H29" s="4">
        <f>[1]Sheet1!H29*0.45359237</f>
        <v>310.71077345000003</v>
      </c>
      <c r="I29" s="4">
        <f>[1]Sheet1!I29*0.45359237</f>
        <v>151.49985158000001</v>
      </c>
      <c r="J29" s="4">
        <f>[1]Sheet1!J29</f>
        <v>8.5</v>
      </c>
      <c r="R29" s="4"/>
      <c r="S29" s="4"/>
      <c r="T29">
        <f t="shared" si="0"/>
        <v>298.09562399999999</v>
      </c>
      <c r="W29" s="4">
        <f t="shared" si="1"/>
        <v>1530.096</v>
      </c>
      <c r="X29" s="12">
        <v>0.70125474911411401</v>
      </c>
      <c r="Y29" s="12">
        <f t="shared" si="2"/>
        <v>-16.445624000000009</v>
      </c>
      <c r="Z29" s="12">
        <f t="shared" si="3"/>
        <v>8.0134652033333337E-2</v>
      </c>
      <c r="AA29" s="12">
        <f t="shared" si="3"/>
        <v>8.6308548180555569E-2</v>
      </c>
      <c r="AC29">
        <v>1785.52</v>
      </c>
      <c r="AD29">
        <v>2056.96</v>
      </c>
      <c r="AE29">
        <f t="shared" ref="AE29:AE33" si="5">AC29+AD29</f>
        <v>3842.48</v>
      </c>
    </row>
    <row r="30" spans="1:31" x14ac:dyDescent="0.35">
      <c r="A30">
        <v>3</v>
      </c>
      <c r="B30" s="3">
        <f>[1]Sheet1!B30</f>
        <v>0.80555555555555547</v>
      </c>
      <c r="C30" s="3">
        <f t="shared" si="4"/>
        <v>0.15347222222222212</v>
      </c>
      <c r="D30" s="11">
        <f>[1]Sheet1!D30*0.3048</f>
        <v>1530.096</v>
      </c>
      <c r="E30" s="11">
        <f>[1]Sheet1!E30*0.514444</f>
        <v>96.715472000000005</v>
      </c>
      <c r="F30" s="4">
        <f>[1]Sheet1!F30</f>
        <v>3.9</v>
      </c>
      <c r="G30" s="4">
        <f>[1]Sheet1!G30*0.45359237</f>
        <v>244.03269506000001</v>
      </c>
      <c r="H30" s="4">
        <f>[1]Sheet1!H30*0.45359237</f>
        <v>263.99075934000001</v>
      </c>
      <c r="I30" s="4">
        <f>[1]Sheet1!I30*0.45359237</f>
        <v>164.20043794</v>
      </c>
      <c r="J30" s="4">
        <f>[1]Sheet1!J30</f>
        <v>6.8</v>
      </c>
      <c r="R30" s="4"/>
      <c r="S30" s="4"/>
      <c r="T30">
        <f t="shared" si="0"/>
        <v>298.09562399999999</v>
      </c>
      <c r="W30" s="4">
        <f t="shared" si="1"/>
        <v>1530.096</v>
      </c>
      <c r="X30" s="12">
        <v>0.65432077180474402</v>
      </c>
      <c r="Y30" s="12">
        <f t="shared" si="2"/>
        <v>-18.145623999999998</v>
      </c>
      <c r="Z30" s="12">
        <f t="shared" si="3"/>
        <v>6.7786859738888885E-2</v>
      </c>
      <c r="AA30" s="12">
        <f t="shared" si="3"/>
        <v>7.3330766483333337E-2</v>
      </c>
      <c r="AC30">
        <v>1375.8</v>
      </c>
      <c r="AD30">
        <v>1618.5</v>
      </c>
      <c r="AE30">
        <f t="shared" si="5"/>
        <v>2994.3</v>
      </c>
    </row>
    <row r="31" spans="1:31" x14ac:dyDescent="0.35">
      <c r="A31">
        <v>4</v>
      </c>
      <c r="B31" s="3">
        <f>[1]Sheet1!B31</f>
        <v>0.89722222222222225</v>
      </c>
      <c r="C31" s="3">
        <f t="shared" si="4"/>
        <v>0.24513888888888891</v>
      </c>
      <c r="D31" s="11">
        <f>[1]Sheet1!D31*0.3048</f>
        <v>1530.096</v>
      </c>
      <c r="E31" s="11">
        <f>[1]Sheet1!E31*0.514444</f>
        <v>82.311040000000006</v>
      </c>
      <c r="F31" s="4">
        <f>[1]Sheet1!F31</f>
        <v>5.7</v>
      </c>
      <c r="G31" s="4">
        <f>[1]Sheet1!G31*0.45359237</f>
        <v>209.55967494000001</v>
      </c>
      <c r="H31" s="4">
        <f>[1]Sheet1!H31*0.45359237</f>
        <v>225.43540789000002</v>
      </c>
      <c r="I31" s="4">
        <f>[1]Sheet1!I31*0.45359237</f>
        <v>180.98335563000001</v>
      </c>
      <c r="J31" s="4">
        <f>[1]Sheet1!J31</f>
        <v>5.2</v>
      </c>
      <c r="R31" s="4"/>
      <c r="S31" s="4"/>
      <c r="T31">
        <f t="shared" si="0"/>
        <v>298.09562399999999</v>
      </c>
      <c r="W31" s="4">
        <f t="shared" si="1"/>
        <v>1530.096</v>
      </c>
      <c r="X31" s="12">
        <v>0.61822847102252598</v>
      </c>
      <c r="Y31" s="12">
        <f t="shared" si="2"/>
        <v>-19.745624000000021</v>
      </c>
      <c r="Z31" s="12">
        <f t="shared" si="3"/>
        <v>5.8211020816666667E-2</v>
      </c>
      <c r="AA31" s="12">
        <f t="shared" si="3"/>
        <v>6.2620946636111119E-2</v>
      </c>
      <c r="AC31">
        <v>1046.79</v>
      </c>
      <c r="AD31">
        <v>1239.4100000000001</v>
      </c>
      <c r="AE31">
        <f t="shared" si="5"/>
        <v>2286.1999999999998</v>
      </c>
    </row>
    <row r="32" spans="1:31" x14ac:dyDescent="0.35">
      <c r="A32">
        <v>5</v>
      </c>
      <c r="B32" s="3">
        <f>[1]Sheet1!B32</f>
        <v>0.95694444444444438</v>
      </c>
      <c r="C32" s="3">
        <f t="shared" si="4"/>
        <v>0.30486111111111103</v>
      </c>
      <c r="D32" s="11">
        <f>[1]Sheet1!D32*0.3048</f>
        <v>1527.048</v>
      </c>
      <c r="E32" s="11">
        <f>[1]Sheet1!E32*0.514444</f>
        <v>69.964383999999995</v>
      </c>
      <c r="F32" s="4">
        <f>[1]Sheet1!F32</f>
        <v>8.1999999999999993</v>
      </c>
      <c r="G32" s="4">
        <f>[1]Sheet1!G32*0.45359237</f>
        <v>197.31268095000001</v>
      </c>
      <c r="H32" s="4">
        <f>[1]Sheet1!H32*0.45359237</f>
        <v>216.81715286000002</v>
      </c>
      <c r="I32" s="4">
        <f>[1]Sheet1!I32*0.45359237</f>
        <v>189.60161066000001</v>
      </c>
      <c r="J32" s="4">
        <f>[1]Sheet1!J32</f>
        <v>4</v>
      </c>
      <c r="R32" s="4"/>
      <c r="S32" s="4"/>
      <c r="T32">
        <f t="shared" si="0"/>
        <v>298.07581199999998</v>
      </c>
      <c r="W32" s="4">
        <f t="shared" si="1"/>
        <v>1527.048</v>
      </c>
      <c r="X32" s="12">
        <v>0.590072052546873</v>
      </c>
      <c r="Y32" s="12">
        <f t="shared" si="2"/>
        <v>-20.925812000000008</v>
      </c>
      <c r="Z32" s="12">
        <f t="shared" si="3"/>
        <v>5.4809078041666674E-2</v>
      </c>
      <c r="AA32" s="12">
        <f t="shared" si="3"/>
        <v>6.0226986905555564E-2</v>
      </c>
      <c r="AC32">
        <v>962.798</v>
      </c>
      <c r="AD32">
        <v>1204.31</v>
      </c>
      <c r="AE32">
        <f t="shared" si="5"/>
        <v>2167.1080000000002</v>
      </c>
    </row>
    <row r="33" spans="1:31" x14ac:dyDescent="0.35">
      <c r="A33">
        <v>6</v>
      </c>
      <c r="B33" s="5">
        <v>2.0187499999999998</v>
      </c>
      <c r="C33" s="3">
        <f t="shared" si="4"/>
        <v>1.3666666666666665</v>
      </c>
      <c r="D33" s="11">
        <f>[1]Sheet1!D33*0.3048</f>
        <v>1530.096</v>
      </c>
      <c r="E33" s="11">
        <f>[1]Sheet1!E33*0.514444</f>
        <v>62.762168000000003</v>
      </c>
      <c r="F33" s="4">
        <f>[1]Sheet1!F33</f>
        <v>10.3</v>
      </c>
      <c r="G33" s="4">
        <f>[1]Sheet1!G33*0.45359237</f>
        <v>195.95190384</v>
      </c>
      <c r="H33" s="4">
        <f>[1]Sheet1!H33*0.45359237</f>
        <v>216.36356049</v>
      </c>
      <c r="I33" s="4">
        <f>[1]Sheet1!I33*0.45359237</f>
        <v>200.03423517000002</v>
      </c>
      <c r="J33" s="4">
        <f>[1]Sheet1!J33</f>
        <v>3.8</v>
      </c>
      <c r="R33" s="4"/>
      <c r="S33" s="4"/>
      <c r="T33">
        <f t="shared" si="0"/>
        <v>298.09562399999999</v>
      </c>
      <c r="W33" s="4">
        <f t="shared" si="1"/>
        <v>1530.096</v>
      </c>
      <c r="X33" s="12">
        <v>0.57592854095171098</v>
      </c>
      <c r="Y33" s="12">
        <f t="shared" si="2"/>
        <v>-21.145623999999998</v>
      </c>
      <c r="Z33" s="12">
        <f t="shared" si="3"/>
        <v>5.4431084400000003E-2</v>
      </c>
      <c r="AA33" s="12">
        <f t="shared" si="3"/>
        <v>6.0100989025000003E-2</v>
      </c>
      <c r="AC33">
        <v>977.779</v>
      </c>
      <c r="AD33">
        <v>1235.1199999999999</v>
      </c>
      <c r="AE33">
        <f t="shared" si="5"/>
        <v>2212.8989999999999</v>
      </c>
    </row>
    <row r="34" spans="1:31" x14ac:dyDescent="0.35">
      <c r="A34">
        <v>7</v>
      </c>
      <c r="B34" s="3"/>
      <c r="R34" s="4"/>
      <c r="S34" s="4"/>
      <c r="U34" s="4"/>
    </row>
    <row r="35" spans="1:31" x14ac:dyDescent="0.35">
      <c r="C35" t="s">
        <v>36</v>
      </c>
      <c r="S35" s="4"/>
      <c r="U35" s="4"/>
    </row>
    <row r="36" spans="1:31" x14ac:dyDescent="0.35">
      <c r="S36" s="4"/>
      <c r="U36" s="4"/>
    </row>
    <row r="37" spans="1:31" x14ac:dyDescent="0.35">
      <c r="A37" s="1" t="s">
        <v>41</v>
      </c>
      <c r="S37" s="4"/>
      <c r="U37" s="4"/>
    </row>
    <row r="38" spans="1:31" x14ac:dyDescent="0.35">
      <c r="S38" s="4"/>
      <c r="U38" s="4"/>
    </row>
    <row r="39" spans="1:31" x14ac:dyDescent="0.35">
      <c r="A39" t="s">
        <v>39</v>
      </c>
      <c r="S39" s="4"/>
      <c r="U39" s="4"/>
    </row>
    <row r="40" spans="1:31" x14ac:dyDescent="0.35">
      <c r="S40" s="4"/>
      <c r="U40" s="4"/>
    </row>
    <row r="41" spans="1:31" x14ac:dyDescent="0.35">
      <c r="A41" t="s">
        <v>18</v>
      </c>
      <c r="B41" t="s">
        <v>19</v>
      </c>
      <c r="C41" t="s">
        <v>20</v>
      </c>
      <c r="D41" t="s">
        <v>21</v>
      </c>
      <c r="E41" t="s">
        <v>22</v>
      </c>
      <c r="F41" t="s">
        <v>23</v>
      </c>
      <c r="G41" t="s">
        <v>24</v>
      </c>
      <c r="H41" t="s">
        <v>25</v>
      </c>
      <c r="I41" t="s">
        <v>26</v>
      </c>
      <c r="J41" t="s">
        <v>27</v>
      </c>
      <c r="S41" s="4"/>
      <c r="U41" s="4"/>
    </row>
    <row r="42" spans="1:31" x14ac:dyDescent="0.35">
      <c r="B42" t="s">
        <v>28</v>
      </c>
      <c r="C42" t="s">
        <v>29</v>
      </c>
      <c r="D42" t="s">
        <v>30</v>
      </c>
      <c r="E42" t="s">
        <v>31</v>
      </c>
      <c r="F42" t="s">
        <v>32</v>
      </c>
      <c r="G42" t="s">
        <v>33</v>
      </c>
      <c r="H42" t="s">
        <v>33</v>
      </c>
      <c r="I42" t="s">
        <v>34</v>
      </c>
      <c r="J42" t="s">
        <v>35</v>
      </c>
      <c r="S42" s="4"/>
      <c r="U42" s="4"/>
    </row>
    <row r="43" spans="1:31" x14ac:dyDescent="0.35">
      <c r="S43" s="4"/>
      <c r="U43" s="4"/>
    </row>
    <row r="44" spans="1:31" x14ac:dyDescent="0.35">
      <c r="A44">
        <v>1</v>
      </c>
      <c r="B44" s="3">
        <f>[1]Sheet1!B44</f>
        <v>0</v>
      </c>
      <c r="C44" s="3">
        <f>B44-$B$28</f>
        <v>-0.65208333333333335</v>
      </c>
      <c r="D44" s="4">
        <f>[1]Sheet1!D44*0.3048</f>
        <v>0</v>
      </c>
      <c r="E44" s="4">
        <f>[1]Sheet1!E44/0.514444</f>
        <v>0</v>
      </c>
      <c r="F44" s="4">
        <f>[1]Sheet1!F44</f>
        <v>0</v>
      </c>
      <c r="G44" s="4">
        <f>[1]Sheet1!G44*0.45359237</f>
        <v>0</v>
      </c>
      <c r="H44" s="4">
        <f>[1]Sheet1!H44*0.45359237</f>
        <v>0</v>
      </c>
      <c r="I44" s="4">
        <f>[1]Sheet1!I44*0.45359237</f>
        <v>0</v>
      </c>
      <c r="J44" s="4">
        <f>[1]Sheet1!J44</f>
        <v>0</v>
      </c>
      <c r="S44" s="4"/>
      <c r="U44" s="4"/>
    </row>
    <row r="45" spans="1:31" x14ac:dyDescent="0.35">
      <c r="A45">
        <v>2</v>
      </c>
      <c r="B45" s="3">
        <f>[1]Sheet1!B45</f>
        <v>0</v>
      </c>
      <c r="C45" s="3">
        <f t="shared" ref="C45:C49" si="6">B45-$B$28</f>
        <v>-0.65208333333333335</v>
      </c>
      <c r="D45" s="4">
        <f>[1]Sheet1!D45*0.3048</f>
        <v>0</v>
      </c>
      <c r="E45" s="4">
        <f>[1]Sheet1!E45/0.514444</f>
        <v>0</v>
      </c>
      <c r="F45" s="4">
        <f>[1]Sheet1!F45</f>
        <v>0</v>
      </c>
      <c r="G45" s="4">
        <f>[1]Sheet1!G45*0.45359237</f>
        <v>0</v>
      </c>
      <c r="H45" s="4">
        <f>[1]Sheet1!H45*0.45359237</f>
        <v>0</v>
      </c>
      <c r="I45" s="4">
        <f>[1]Sheet1!I45*0.45359237</f>
        <v>0</v>
      </c>
      <c r="J45" s="4">
        <f>[1]Sheet1!J45</f>
        <v>0</v>
      </c>
      <c r="S45" s="4"/>
      <c r="U45" s="4"/>
    </row>
    <row r="46" spans="1:31" x14ac:dyDescent="0.35">
      <c r="A46">
        <v>3</v>
      </c>
      <c r="B46" s="3">
        <f>[1]Sheet1!B46</f>
        <v>0</v>
      </c>
      <c r="C46" s="3">
        <f t="shared" si="6"/>
        <v>-0.65208333333333335</v>
      </c>
      <c r="D46" s="4">
        <f>[1]Sheet1!D46*0.3048</f>
        <v>0</v>
      </c>
      <c r="E46" s="4">
        <f>[1]Sheet1!E46/0.514444</f>
        <v>0</v>
      </c>
      <c r="F46" s="4">
        <f>[1]Sheet1!F46</f>
        <v>0</v>
      </c>
      <c r="G46" s="4">
        <f>[1]Sheet1!G46*0.45359237</f>
        <v>0</v>
      </c>
      <c r="H46" s="4">
        <f>[1]Sheet1!H46*0.45359237</f>
        <v>0</v>
      </c>
      <c r="I46" s="4">
        <f>[1]Sheet1!I46*0.45359237</f>
        <v>0</v>
      </c>
      <c r="J46" s="4">
        <f>[1]Sheet1!J46</f>
        <v>0</v>
      </c>
      <c r="S46" s="4"/>
      <c r="U46" s="4"/>
    </row>
    <row r="47" spans="1:31" x14ac:dyDescent="0.35">
      <c r="A47">
        <v>4</v>
      </c>
      <c r="B47" s="3">
        <f>[1]Sheet1!B47</f>
        <v>0</v>
      </c>
      <c r="C47" s="3">
        <f t="shared" si="6"/>
        <v>-0.65208333333333335</v>
      </c>
      <c r="D47" s="4">
        <f>[1]Sheet1!D47*0.3048</f>
        <v>0</v>
      </c>
      <c r="E47" s="4">
        <f>[1]Sheet1!E47/0.514444</f>
        <v>0</v>
      </c>
      <c r="F47" s="4">
        <f>[1]Sheet1!F47</f>
        <v>0</v>
      </c>
      <c r="G47" s="4">
        <f>[1]Sheet1!G47*0.45359237</f>
        <v>0</v>
      </c>
      <c r="H47" s="4">
        <f>[1]Sheet1!H47*0.45359237</f>
        <v>0</v>
      </c>
      <c r="I47" s="4">
        <f>[1]Sheet1!I47*0.45359237</f>
        <v>0</v>
      </c>
      <c r="J47" s="4">
        <f>[1]Sheet1!J47</f>
        <v>0</v>
      </c>
      <c r="S47" s="4"/>
      <c r="U47" s="4"/>
    </row>
    <row r="48" spans="1:31" x14ac:dyDescent="0.35">
      <c r="A48">
        <v>5</v>
      </c>
      <c r="B48" s="3">
        <f>[1]Sheet1!B48</f>
        <v>0</v>
      </c>
      <c r="C48" s="3">
        <f t="shared" si="6"/>
        <v>-0.65208333333333335</v>
      </c>
      <c r="D48" s="4">
        <f>[1]Sheet1!D48*0.3048</f>
        <v>0</v>
      </c>
      <c r="E48" s="4">
        <f>[1]Sheet1!E48/0.514444</f>
        <v>0</v>
      </c>
      <c r="F48" s="4">
        <f>[1]Sheet1!F48</f>
        <v>0</v>
      </c>
      <c r="G48" s="4">
        <f>[1]Sheet1!G48*0.45359237</f>
        <v>0</v>
      </c>
      <c r="H48" s="4">
        <f>[1]Sheet1!H48*0.45359237</f>
        <v>0</v>
      </c>
      <c r="I48" s="4">
        <f>[1]Sheet1!I48*0.45359237</f>
        <v>0</v>
      </c>
      <c r="J48" s="4">
        <f>[1]Sheet1!J48</f>
        <v>0</v>
      </c>
      <c r="S48" s="4"/>
      <c r="U48" s="4"/>
    </row>
    <row r="49" spans="1:31" x14ac:dyDescent="0.35">
      <c r="A49">
        <v>6</v>
      </c>
      <c r="B49" s="5"/>
      <c r="C49" s="3">
        <f t="shared" si="6"/>
        <v>-0.65208333333333335</v>
      </c>
      <c r="D49" s="4">
        <f>[1]Sheet1!D49*0.3048</f>
        <v>0</v>
      </c>
      <c r="E49" s="4">
        <f>[1]Sheet1!E49/0.514444</f>
        <v>0</v>
      </c>
      <c r="F49" s="4">
        <f>[1]Sheet1!F49</f>
        <v>0</v>
      </c>
      <c r="G49" s="4">
        <f>[1]Sheet1!G49*0.45359237</f>
        <v>0</v>
      </c>
      <c r="H49" s="4">
        <f>[1]Sheet1!H49*0.45359237</f>
        <v>0</v>
      </c>
      <c r="I49" s="4">
        <f>[1]Sheet1!I49*0.45359237</f>
        <v>0</v>
      </c>
      <c r="J49" s="4">
        <f>[1]Sheet1!J49</f>
        <v>0</v>
      </c>
      <c r="S49" s="4"/>
      <c r="U49" s="4"/>
    </row>
    <row r="50" spans="1:31" x14ac:dyDescent="0.35">
      <c r="A50">
        <v>7</v>
      </c>
      <c r="B50" s="3"/>
      <c r="S50" s="4"/>
      <c r="U50" s="4"/>
    </row>
    <row r="51" spans="1:31" x14ac:dyDescent="0.35">
      <c r="S51" s="4"/>
      <c r="U51" s="4"/>
    </row>
    <row r="52" spans="1:31" x14ac:dyDescent="0.35">
      <c r="A52" s="1" t="s">
        <v>42</v>
      </c>
      <c r="S52" s="4"/>
      <c r="U52" s="4"/>
    </row>
    <row r="53" spans="1:31" x14ac:dyDescent="0.35">
      <c r="S53" s="4"/>
      <c r="U53" s="4"/>
    </row>
    <row r="54" spans="1:31" x14ac:dyDescent="0.35">
      <c r="A54" t="s">
        <v>39</v>
      </c>
      <c r="D54" t="s">
        <v>40</v>
      </c>
      <c r="S54" s="4"/>
      <c r="U54" s="4"/>
    </row>
    <row r="55" spans="1:31" x14ac:dyDescent="0.35">
      <c r="S55" s="4"/>
      <c r="W55" s="1" t="s">
        <v>59</v>
      </c>
    </row>
    <row r="56" spans="1:31" x14ac:dyDescent="0.35">
      <c r="A56" t="s">
        <v>18</v>
      </c>
      <c r="B56" t="s">
        <v>19</v>
      </c>
      <c r="C56" t="s">
        <v>20</v>
      </c>
      <c r="D56" s="10" t="s">
        <v>21</v>
      </c>
      <c r="E56" t="s">
        <v>22</v>
      </c>
      <c r="F56" t="s">
        <v>23</v>
      </c>
      <c r="G56" t="s">
        <v>43</v>
      </c>
      <c r="H56" t="s">
        <v>44</v>
      </c>
      <c r="I56" t="s">
        <v>45</v>
      </c>
      <c r="J56" t="s">
        <v>24</v>
      </c>
      <c r="K56" t="s">
        <v>25</v>
      </c>
      <c r="L56" t="s">
        <v>26</v>
      </c>
      <c r="M56" t="s">
        <v>27</v>
      </c>
      <c r="S56" s="4"/>
      <c r="T56" t="s">
        <v>62</v>
      </c>
      <c r="W56" t="s">
        <v>21</v>
      </c>
      <c r="X56" s="10" t="s">
        <v>58</v>
      </c>
      <c r="Y56" s="10" t="s">
        <v>63</v>
      </c>
      <c r="Z56" s="10" t="s">
        <v>24</v>
      </c>
      <c r="AA56" s="10" t="s">
        <v>25</v>
      </c>
      <c r="AC56" s="10" t="s">
        <v>66</v>
      </c>
      <c r="AD56" s="10" t="s">
        <v>67</v>
      </c>
      <c r="AE56" s="10" t="s">
        <v>68</v>
      </c>
    </row>
    <row r="57" spans="1:31" x14ac:dyDescent="0.35"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32</v>
      </c>
      <c r="H57" t="s">
        <v>32</v>
      </c>
      <c r="I57" t="s">
        <v>46</v>
      </c>
      <c r="J57" t="s">
        <v>33</v>
      </c>
      <c r="K57" t="s">
        <v>33</v>
      </c>
      <c r="L57" t="s">
        <v>34</v>
      </c>
      <c r="M57" t="s">
        <v>35</v>
      </c>
      <c r="S57" s="4"/>
      <c r="T57" t="s">
        <v>64</v>
      </c>
      <c r="W57" t="s">
        <v>30</v>
      </c>
      <c r="X57" t="s">
        <v>60</v>
      </c>
      <c r="Y57" t="s">
        <v>65</v>
      </c>
      <c r="Z57" t="s">
        <v>61</v>
      </c>
      <c r="AA57" t="s">
        <v>61</v>
      </c>
      <c r="AC57" t="s">
        <v>46</v>
      </c>
      <c r="AD57" t="s">
        <v>46</v>
      </c>
      <c r="AE57" t="s">
        <v>46</v>
      </c>
    </row>
    <row r="58" spans="1:31" x14ac:dyDescent="0.35">
      <c r="S58" s="4"/>
      <c r="Y58" s="4"/>
    </row>
    <row r="59" spans="1:31" x14ac:dyDescent="0.35">
      <c r="A59">
        <v>1</v>
      </c>
      <c r="B59" s="5">
        <f>[1]Sheet1!B59</f>
        <v>2.013888888888889E-2</v>
      </c>
      <c r="C59" s="7">
        <f>[1]Sheet1!C59</f>
        <v>25</v>
      </c>
      <c r="D59" s="12">
        <f>[1]Sheet1!D59*0.3048</f>
        <v>1990.3440000000001</v>
      </c>
      <c r="E59" s="11">
        <f>[1]Sheet1!E59*0.514444</f>
        <v>82.311040000000006</v>
      </c>
      <c r="F59" s="6">
        <f>[1]Sheet1!F59</f>
        <v>5.5</v>
      </c>
      <c r="G59" s="6">
        <f>[1]Sheet1!G59</f>
        <v>-0.1</v>
      </c>
      <c r="H59" s="6">
        <f>[1]Sheet1!H59</f>
        <v>3.1</v>
      </c>
      <c r="I59" s="7">
        <f>[1]Sheet1!I59</f>
        <v>-1</v>
      </c>
      <c r="J59" s="7">
        <f>[1]Sheet1!J59*0.45359237</f>
        <v>200.48782754000001</v>
      </c>
      <c r="K59" s="7">
        <f>[1]Sheet1!K59*0.45359237</f>
        <v>217.27074523000002</v>
      </c>
      <c r="L59" s="7">
        <f>[1]Sheet1!L59*0.45359237</f>
        <v>242.67191795000002</v>
      </c>
      <c r="M59" s="6">
        <f>[1]Sheet1!M59</f>
        <v>2.5</v>
      </c>
      <c r="R59" s="4"/>
      <c r="S59" s="4"/>
      <c r="T59">
        <f t="shared" ref="T59:T65" si="7">(273.15+15) + 0.0065*D59</f>
        <v>301.08723599999996</v>
      </c>
      <c r="W59" s="4">
        <f>D59</f>
        <v>1990.3440000000001</v>
      </c>
      <c r="X59" s="12">
        <v>0.68086020544716597</v>
      </c>
      <c r="Y59" s="12">
        <f t="shared" ref="Y59:Y65" si="8">(273.15+M59)-T59</f>
        <v>-25.437235999999984</v>
      </c>
      <c r="Z59" s="12">
        <f t="shared" ref="Z59:AA65" si="9">J59/3600</f>
        <v>5.5691063205555558E-2</v>
      </c>
      <c r="AA59" s="12">
        <f t="shared" si="9"/>
        <v>6.0352984786111119E-2</v>
      </c>
      <c r="AC59">
        <v>929.05399999999997</v>
      </c>
      <c r="AD59">
        <v>1130.8499999999999</v>
      </c>
      <c r="AE59">
        <f>AC59+AD59</f>
        <v>2059.904</v>
      </c>
    </row>
    <row r="60" spans="1:31" x14ac:dyDescent="0.35">
      <c r="A60">
        <v>2</v>
      </c>
      <c r="B60" s="5">
        <f>[1]Sheet1!B60</f>
        <v>2.0833333333333332E-2</v>
      </c>
      <c r="C60" s="7">
        <f>[1]Sheet1!C60</f>
        <v>35</v>
      </c>
      <c r="D60" s="12">
        <f>[1]Sheet1!D60*0.3048</f>
        <v>2045.2080000000001</v>
      </c>
      <c r="E60" s="11">
        <f>[1]Sheet1!E60*0.514444</f>
        <v>76.652156000000005</v>
      </c>
      <c r="F60" s="6">
        <f>[1]Sheet1!F60</f>
        <v>6.5</v>
      </c>
      <c r="G60" s="6">
        <f>[1]Sheet1!G60</f>
        <v>-0.4</v>
      </c>
      <c r="H60" s="6">
        <f>[1]Sheet1!H60</f>
        <v>3.1</v>
      </c>
      <c r="I60" s="7">
        <f>[1]Sheet1!I60</f>
        <v>-25</v>
      </c>
      <c r="J60" s="7">
        <f>[1]Sheet1!J60*0.45359237</f>
        <v>198.67345806</v>
      </c>
      <c r="K60" s="7">
        <f>[1]Sheet1!K60*0.45359237</f>
        <v>215.45637575000001</v>
      </c>
      <c r="L60" s="7">
        <f>[1]Sheet1!L60*0.45359237</f>
        <v>252.65095009000001</v>
      </c>
      <c r="M60" s="6">
        <f>[1]Sheet1!M60</f>
        <v>2</v>
      </c>
      <c r="R60" s="4"/>
      <c r="S60" s="4"/>
      <c r="T60">
        <f t="shared" si="7"/>
        <v>301.44385199999999</v>
      </c>
      <c r="W60" s="4">
        <f t="shared" ref="W60:W65" si="10">D60</f>
        <v>2045.2080000000001</v>
      </c>
      <c r="X60" s="12">
        <v>0.67602030437826199</v>
      </c>
      <c r="Y60" s="12">
        <f t="shared" si="8"/>
        <v>-26.293852000000015</v>
      </c>
      <c r="Z60" s="12">
        <f t="shared" si="9"/>
        <v>5.5187071683333332E-2</v>
      </c>
      <c r="AA60" s="12">
        <f t="shared" si="9"/>
        <v>5.9848993263888893E-2</v>
      </c>
      <c r="AC60">
        <v>934.09699999999998</v>
      </c>
      <c r="AD60">
        <v>1132.82</v>
      </c>
      <c r="AE60">
        <f t="shared" ref="AE60:AE65" si="11">AC60+AD60</f>
        <v>2066.9169999999999</v>
      </c>
    </row>
    <row r="61" spans="1:31" x14ac:dyDescent="0.35">
      <c r="A61">
        <v>3</v>
      </c>
      <c r="B61" s="5">
        <f>[1]Sheet1!B61</f>
        <v>2.1527777777777781E-2</v>
      </c>
      <c r="C61" s="7">
        <f>[1]Sheet1!C61</f>
        <v>28</v>
      </c>
      <c r="D61" s="12">
        <f>[1]Sheet1!D61*0.3048</f>
        <v>2097.0239999999999</v>
      </c>
      <c r="E61" s="11">
        <f>[1]Sheet1!E61*0.514444</f>
        <v>72.02216</v>
      </c>
      <c r="F61" s="6">
        <f>[1]Sheet1!F61</f>
        <v>7.5</v>
      </c>
      <c r="G61" s="6">
        <f>[1]Sheet1!G61</f>
        <v>-0.9</v>
      </c>
      <c r="H61" s="6">
        <f>[1]Sheet1!H61</f>
        <v>3.1</v>
      </c>
      <c r="I61" s="7">
        <f>[1]Sheet1!I61</f>
        <v>-39</v>
      </c>
      <c r="J61" s="7">
        <f>[1]Sheet1!J61*0.45359237</f>
        <v>196.85908858000002</v>
      </c>
      <c r="K61" s="7">
        <f>[1]Sheet1!K61*0.45359237</f>
        <v>213.64200627000002</v>
      </c>
      <c r="L61" s="7">
        <f>[1]Sheet1!L61*0.45359237</f>
        <v>257.64046616000002</v>
      </c>
      <c r="M61" s="6">
        <f>[1]Sheet1!M61</f>
        <v>1.5</v>
      </c>
      <c r="R61" s="4"/>
      <c r="S61" s="4"/>
      <c r="T61">
        <f t="shared" si="7"/>
        <v>301.78065599999996</v>
      </c>
      <c r="W61" s="4">
        <f t="shared" si="10"/>
        <v>2097.0239999999999</v>
      </c>
      <c r="X61" s="12">
        <v>0.67355662102931702</v>
      </c>
      <c r="Y61" s="12">
        <f t="shared" si="8"/>
        <v>-27.130655999999988</v>
      </c>
      <c r="Z61" s="12">
        <f t="shared" si="9"/>
        <v>5.4683080161111119E-2</v>
      </c>
      <c r="AA61" s="12">
        <f t="shared" si="9"/>
        <v>5.9345001741666674E-2</v>
      </c>
      <c r="AC61">
        <v>932.93</v>
      </c>
      <c r="AD61">
        <v>1132.54</v>
      </c>
      <c r="AE61">
        <f t="shared" si="11"/>
        <v>2065.4699999999998</v>
      </c>
    </row>
    <row r="62" spans="1:31" x14ac:dyDescent="0.35">
      <c r="A62">
        <v>4</v>
      </c>
      <c r="B62" s="5">
        <f>[1]Sheet1!B62</f>
        <v>2.2916666666666669E-2</v>
      </c>
      <c r="C62" s="7">
        <f>[1]Sheet1!C62</f>
        <v>17</v>
      </c>
      <c r="D62" s="12">
        <f>[1]Sheet1!D62*0.3048</f>
        <v>2179.3200000000002</v>
      </c>
      <c r="E62" s="11">
        <f>[1]Sheet1!E62*0.514444</f>
        <v>66.877719999999997</v>
      </c>
      <c r="F62" s="6">
        <f>[1]Sheet1!F62</f>
        <v>9.1</v>
      </c>
      <c r="G62" s="6">
        <f>[1]Sheet1!G62</f>
        <v>-1.5</v>
      </c>
      <c r="H62" s="6">
        <f>[1]Sheet1!H62</f>
        <v>3.1</v>
      </c>
      <c r="I62" s="7">
        <f>[1]Sheet1!I62</f>
        <v>-50</v>
      </c>
      <c r="J62" s="7">
        <f>[1]Sheet1!J62*0.45359237</f>
        <v>195.04471910000001</v>
      </c>
      <c r="K62" s="7">
        <f>[1]Sheet1!K62*0.45359237</f>
        <v>211.37404442000002</v>
      </c>
      <c r="L62" s="7">
        <f>[1]Sheet1!L62*0.45359237</f>
        <v>268.52668304000002</v>
      </c>
      <c r="M62" s="6">
        <f>[1]Sheet1!M62</f>
        <v>0.8</v>
      </c>
      <c r="R62" s="4"/>
      <c r="S62" s="4"/>
      <c r="T62">
        <f t="shared" si="7"/>
        <v>302.31557999999995</v>
      </c>
      <c r="W62" s="4">
        <f t="shared" si="10"/>
        <v>2179.3200000000002</v>
      </c>
      <c r="X62" s="12">
        <v>0.67469448764784301</v>
      </c>
      <c r="Y62" s="12">
        <f t="shared" si="8"/>
        <v>-28.365579999999966</v>
      </c>
      <c r="Z62" s="12">
        <f t="shared" si="9"/>
        <v>5.4179088638888893E-2</v>
      </c>
      <c r="AA62" s="12">
        <f t="shared" si="9"/>
        <v>5.8715012338888893E-2</v>
      </c>
      <c r="AC62">
        <v>928.452</v>
      </c>
      <c r="AD62">
        <v>1128.99</v>
      </c>
      <c r="AE62">
        <f t="shared" si="11"/>
        <v>2057.442</v>
      </c>
    </row>
    <row r="63" spans="1:31" x14ac:dyDescent="0.35">
      <c r="A63">
        <v>5</v>
      </c>
      <c r="B63" s="5">
        <f>[1]Sheet1!B63</f>
        <v>2.361111111111111E-2</v>
      </c>
      <c r="C63" s="7">
        <f>[1]Sheet1!C63</f>
        <v>50</v>
      </c>
      <c r="D63" s="12">
        <f>[1]Sheet1!D63*0.3048</f>
        <v>1959.864</v>
      </c>
      <c r="E63" s="11">
        <f>[1]Sheet1!E63*0.514444</f>
        <v>87.969924000000006</v>
      </c>
      <c r="F63" s="6">
        <f>[1]Sheet1!F63</f>
        <v>4.8</v>
      </c>
      <c r="G63" s="6">
        <f>[1]Sheet1!G63</f>
        <v>0.3</v>
      </c>
      <c r="H63" s="6">
        <f>[1]Sheet1!H63</f>
        <v>3.1</v>
      </c>
      <c r="I63" s="7">
        <f>[1]Sheet1!I63</f>
        <v>29</v>
      </c>
      <c r="J63" s="7">
        <f>[1]Sheet1!J63*0.45359237</f>
        <v>202.30219702000002</v>
      </c>
      <c r="K63" s="7">
        <f>[1]Sheet1!K63*0.45359237</f>
        <v>219.08511471</v>
      </c>
      <c r="L63" s="7">
        <f>[1]Sheet1!L63*0.45359237</f>
        <v>279.41289992000003</v>
      </c>
      <c r="M63" s="6">
        <f>[1]Sheet1!M63</f>
        <v>3.2</v>
      </c>
      <c r="R63" s="4"/>
      <c r="S63" s="4"/>
      <c r="T63">
        <f t="shared" si="7"/>
        <v>300.889116</v>
      </c>
      <c r="W63" s="4">
        <f t="shared" si="10"/>
        <v>1959.864</v>
      </c>
      <c r="X63" s="12">
        <v>0.68961942393337505</v>
      </c>
      <c r="Y63" s="12">
        <f t="shared" si="8"/>
        <v>-24.539116000000035</v>
      </c>
      <c r="Z63" s="12">
        <f t="shared" si="9"/>
        <v>5.6195054727777784E-2</v>
      </c>
      <c r="AA63" s="12">
        <f t="shared" si="9"/>
        <v>6.0856976308333331E-2</v>
      </c>
      <c r="AC63">
        <v>921.05499999999995</v>
      </c>
      <c r="AD63">
        <v>1121.3</v>
      </c>
      <c r="AE63">
        <f t="shared" si="11"/>
        <v>2042.355</v>
      </c>
    </row>
    <row r="64" spans="1:31" x14ac:dyDescent="0.35">
      <c r="A64">
        <v>6</v>
      </c>
      <c r="B64" s="5">
        <f>[1]Sheet1!B64</f>
        <v>2.4305555555555556E-2</v>
      </c>
      <c r="C64" s="7">
        <f>[1]Sheet1!C64</f>
        <v>36</v>
      </c>
      <c r="D64" s="12">
        <f>[1]Sheet1!D64*0.3048</f>
        <v>1813.5600000000002</v>
      </c>
      <c r="E64" s="11">
        <f>[1]Sheet1!E64*0.514444</f>
        <v>93.628808000000006</v>
      </c>
      <c r="F64" s="6">
        <f>[1]Sheet1!F64</f>
        <v>4</v>
      </c>
      <c r="G64" s="6">
        <f>[1]Sheet1!G64</f>
        <v>0.6</v>
      </c>
      <c r="H64" s="6">
        <f>[1]Sheet1!H64</f>
        <v>3.1</v>
      </c>
      <c r="I64" s="7">
        <f>[1]Sheet1!I64</f>
        <v>43</v>
      </c>
      <c r="J64" s="7">
        <f>[1]Sheet1!J64*0.45359237</f>
        <v>206.38452835000001</v>
      </c>
      <c r="K64" s="7">
        <f>[1]Sheet1!K64*0.45359237</f>
        <v>222.71385367000002</v>
      </c>
      <c r="L64" s="7">
        <f>[1]Sheet1!L64*0.45359237</f>
        <v>288.03115495000003</v>
      </c>
      <c r="M64" s="6">
        <f>[1]Sheet1!M64</f>
        <v>4.2</v>
      </c>
      <c r="R64" s="4"/>
      <c r="S64" s="4"/>
      <c r="T64">
        <f t="shared" si="7"/>
        <v>299.93813999999998</v>
      </c>
      <c r="W64" s="4">
        <f t="shared" si="10"/>
        <v>1813.5600000000002</v>
      </c>
      <c r="X64" s="12">
        <v>0.68415393388841295</v>
      </c>
      <c r="Y64" s="12">
        <f t="shared" si="8"/>
        <v>-22.58814000000001</v>
      </c>
      <c r="Z64" s="12">
        <f t="shared" si="9"/>
        <v>5.7329035652777784E-2</v>
      </c>
      <c r="AA64" s="12">
        <f t="shared" si="9"/>
        <v>6.1864959352777783E-2</v>
      </c>
      <c r="AC64">
        <v>936.947</v>
      </c>
      <c r="AD64">
        <v>1137.07</v>
      </c>
      <c r="AE64">
        <f t="shared" si="11"/>
        <v>2074.0169999999998</v>
      </c>
    </row>
    <row r="65" spans="1:31" x14ac:dyDescent="0.35">
      <c r="A65">
        <v>7</v>
      </c>
      <c r="B65" s="5">
        <f>[1]Sheet1!B65</f>
        <v>2.6388888888888889E-2</v>
      </c>
      <c r="C65" s="7">
        <f>[1]Sheet1!C65</f>
        <v>10</v>
      </c>
      <c r="D65" s="12">
        <f>[1]Sheet1!D65*0.3048</f>
        <v>1542.288</v>
      </c>
      <c r="E65" s="11">
        <f>[1]Sheet1!E65*0.514444</f>
        <v>97.74436</v>
      </c>
      <c r="F65" s="6">
        <f>[1]Sheet1!F65</f>
        <v>3.6</v>
      </c>
      <c r="G65" s="6">
        <f>[1]Sheet1!G65</f>
        <v>0.9</v>
      </c>
      <c r="H65" s="6">
        <f>[1]Sheet1!H65</f>
        <v>3.1</v>
      </c>
      <c r="I65" s="7">
        <f>[1]Sheet1!I65</f>
        <v>79</v>
      </c>
      <c r="J65" s="7">
        <f>[1]Sheet1!J65*0.45359237</f>
        <v>211.37404442000002</v>
      </c>
      <c r="K65" s="7">
        <f>[1]Sheet1!K65*0.45359237</f>
        <v>228.61055448000002</v>
      </c>
      <c r="L65" s="7">
        <f>[1]Sheet1!L65*0.45359237</f>
        <v>303.90688790000002</v>
      </c>
      <c r="M65" s="6">
        <f>[1]Sheet1!M65</f>
        <v>6.8</v>
      </c>
      <c r="R65" s="4"/>
      <c r="S65" s="4"/>
      <c r="T65">
        <f t="shared" si="7"/>
        <v>298.17487199999999</v>
      </c>
      <c r="W65" s="4">
        <f t="shared" si="10"/>
        <v>1542.288</v>
      </c>
      <c r="X65" s="12">
        <v>0.65868768480291395</v>
      </c>
      <c r="Y65" s="12">
        <f t="shared" si="8"/>
        <v>-18.224872000000005</v>
      </c>
      <c r="Z65" s="12">
        <f t="shared" si="9"/>
        <v>5.8715012338888893E-2</v>
      </c>
      <c r="AA65" s="12">
        <f t="shared" si="9"/>
        <v>6.3502931800000009E-2</v>
      </c>
      <c r="AC65">
        <v>974.15499999999997</v>
      </c>
      <c r="AD65">
        <v>1178.0899999999999</v>
      </c>
      <c r="AE65">
        <f t="shared" si="11"/>
        <v>2152.2449999999999</v>
      </c>
    </row>
    <row r="66" spans="1:31" x14ac:dyDescent="0.35">
      <c r="S66" s="4"/>
      <c r="U66" s="4"/>
    </row>
    <row r="67" spans="1:31" x14ac:dyDescent="0.35">
      <c r="S67" s="4"/>
      <c r="U67" s="4"/>
    </row>
    <row r="68" spans="1:31" x14ac:dyDescent="0.35">
      <c r="A68" s="1" t="s">
        <v>47</v>
      </c>
      <c r="S68" s="4"/>
      <c r="U68" s="4"/>
    </row>
    <row r="69" spans="1:31" x14ac:dyDescent="0.35">
      <c r="S69" s="4"/>
      <c r="U69" s="4"/>
    </row>
    <row r="70" spans="1:31" x14ac:dyDescent="0.35">
      <c r="A70" t="s">
        <v>48</v>
      </c>
      <c r="C70" t="s">
        <v>49</v>
      </c>
      <c r="S70" s="4"/>
      <c r="U70" s="4"/>
    </row>
    <row r="71" spans="1:31" x14ac:dyDescent="0.35">
      <c r="A71" t="s">
        <v>50</v>
      </c>
      <c r="C71" t="s">
        <v>51</v>
      </c>
      <c r="E71" t="s">
        <v>52</v>
      </c>
      <c r="G71" t="s">
        <v>53</v>
      </c>
      <c r="S71" s="4"/>
      <c r="U71" s="4"/>
    </row>
    <row r="72" spans="1:31" x14ac:dyDescent="0.35">
      <c r="S72" s="4"/>
      <c r="W72" s="1" t="s">
        <v>59</v>
      </c>
    </row>
    <row r="73" spans="1:31" x14ac:dyDescent="0.35">
      <c r="A73" t="s">
        <v>18</v>
      </c>
      <c r="B73" t="s">
        <v>19</v>
      </c>
      <c r="C73" t="s">
        <v>20</v>
      </c>
      <c r="D73" s="10" t="s">
        <v>21</v>
      </c>
      <c r="E73" t="s">
        <v>22</v>
      </c>
      <c r="F73" t="s">
        <v>23</v>
      </c>
      <c r="G73" t="s">
        <v>43</v>
      </c>
      <c r="H73" t="s">
        <v>44</v>
      </c>
      <c r="I73" t="s">
        <v>45</v>
      </c>
      <c r="J73" t="s">
        <v>24</v>
      </c>
      <c r="K73" t="s">
        <v>25</v>
      </c>
      <c r="L73" t="s">
        <v>26</v>
      </c>
      <c r="M73" t="s">
        <v>27</v>
      </c>
      <c r="S73" s="4"/>
      <c r="T73" t="s">
        <v>62</v>
      </c>
      <c r="W73" s="10" t="s">
        <v>21</v>
      </c>
      <c r="X73" s="10" t="s">
        <v>58</v>
      </c>
      <c r="Y73" s="10" t="s">
        <v>63</v>
      </c>
      <c r="Z73" s="10" t="s">
        <v>24</v>
      </c>
      <c r="AA73" s="10" t="s">
        <v>25</v>
      </c>
      <c r="AC73" s="10" t="s">
        <v>66</v>
      </c>
      <c r="AD73" s="10" t="s">
        <v>67</v>
      </c>
      <c r="AE73" s="10" t="s">
        <v>68</v>
      </c>
    </row>
    <row r="74" spans="1:31" x14ac:dyDescent="0.35">
      <c r="B74" t="s">
        <v>28</v>
      </c>
      <c r="C74" t="s">
        <v>29</v>
      </c>
      <c r="D74" t="s">
        <v>30</v>
      </c>
      <c r="E74" t="s">
        <v>31</v>
      </c>
      <c r="F74" t="s">
        <v>32</v>
      </c>
      <c r="G74" t="s">
        <v>32</v>
      </c>
      <c r="H74" t="s">
        <v>32</v>
      </c>
      <c r="I74" t="s">
        <v>46</v>
      </c>
      <c r="J74" t="s">
        <v>33</v>
      </c>
      <c r="K74" t="s">
        <v>33</v>
      </c>
      <c r="L74" t="s">
        <v>34</v>
      </c>
      <c r="M74" t="s">
        <v>35</v>
      </c>
      <c r="S74" s="4"/>
      <c r="T74" t="s">
        <v>64</v>
      </c>
      <c r="W74" t="s">
        <v>30</v>
      </c>
      <c r="X74" t="s">
        <v>60</v>
      </c>
      <c r="Y74" t="s">
        <v>65</v>
      </c>
      <c r="Z74" t="s">
        <v>61</v>
      </c>
      <c r="AA74" t="s">
        <v>61</v>
      </c>
      <c r="AC74" t="s">
        <v>46</v>
      </c>
      <c r="AD74" t="s">
        <v>46</v>
      </c>
      <c r="AE74" t="s">
        <v>46</v>
      </c>
    </row>
    <row r="75" spans="1:31" x14ac:dyDescent="0.35">
      <c r="A75">
        <v>1</v>
      </c>
      <c r="B75" s="5">
        <f>[1]Sheet1!B75</f>
        <v>2.7083333333333334E-2</v>
      </c>
      <c r="C75" s="7">
        <f>[1]Sheet1!C75</f>
        <v>55</v>
      </c>
      <c r="D75" s="11">
        <f>[1]Sheet1!D75*0.3048</f>
        <v>1676.4</v>
      </c>
      <c r="E75" s="11">
        <f>[1]Sheet1!E75*0.514444</f>
        <v>81.796596000000008</v>
      </c>
      <c r="F75" s="6">
        <f>[1]Sheet1!F75</f>
        <v>5.7</v>
      </c>
      <c r="G75" s="6">
        <f>[1]Sheet1!G75</f>
        <v>0</v>
      </c>
      <c r="H75" s="6">
        <f>[1]Sheet1!H75</f>
        <v>3.1</v>
      </c>
      <c r="I75" s="7">
        <f>[1]Sheet1!I75</f>
        <v>0</v>
      </c>
      <c r="J75" s="7">
        <f>[1]Sheet1!J75*0.45359237</f>
        <v>203.20938176000001</v>
      </c>
      <c r="K75" s="7">
        <f>[1]Sheet1!K75*0.45359237</f>
        <v>219.53870708000002</v>
      </c>
      <c r="L75" s="7">
        <f>[1]Sheet1!L75*0.45359237</f>
        <v>317.06106663000003</v>
      </c>
      <c r="M75" s="6">
        <f>[1]Sheet1!M75</f>
        <v>4.2</v>
      </c>
      <c r="R75" s="4"/>
      <c r="S75" s="4"/>
      <c r="T75">
        <f>(273.15+15)+0.0065*D75</f>
        <v>299.04659999999996</v>
      </c>
      <c r="W75" s="4">
        <f>D75</f>
        <v>1676.4</v>
      </c>
      <c r="X75" s="12">
        <v>0.63758649772229303</v>
      </c>
      <c r="Y75" s="12">
        <f>(273.15+M75)-T75</f>
        <v>-21.696599999999989</v>
      </c>
      <c r="Z75" s="12">
        <f>J75/3600</f>
        <v>5.6447050488888893E-2</v>
      </c>
      <c r="AA75" s="12">
        <f>K75/3600</f>
        <v>6.0982974188888893E-2</v>
      </c>
      <c r="AC75">
        <v>965.06899999999996</v>
      </c>
      <c r="AD75">
        <v>1167.79</v>
      </c>
      <c r="AE75">
        <f>AC75+AD75</f>
        <v>2132.8589999999999</v>
      </c>
    </row>
    <row r="76" spans="1:31" x14ac:dyDescent="0.35">
      <c r="A76">
        <v>2</v>
      </c>
      <c r="B76" s="5">
        <f>[1]Sheet1!B76</f>
        <v>2.8472222222222222E-2</v>
      </c>
      <c r="C76" s="7">
        <f>[1]Sheet1!C76</f>
        <v>37</v>
      </c>
      <c r="D76" s="11">
        <f>[1]Sheet1!D76*0.3048</f>
        <v>1697.7360000000001</v>
      </c>
      <c r="E76" s="11">
        <f>[1]Sheet1!E76*0.514444</f>
        <v>81.282151999999996</v>
      </c>
      <c r="F76" s="6">
        <f>[1]Sheet1!F76</f>
        <v>5.9</v>
      </c>
      <c r="G76" s="6">
        <f>[1]Sheet1!G76</f>
        <v>-0.6</v>
      </c>
      <c r="H76" s="6">
        <f>[1]Sheet1!H76</f>
        <v>3.1</v>
      </c>
      <c r="I76" s="7">
        <f>[1]Sheet1!I76</f>
        <v>-33</v>
      </c>
      <c r="J76" s="7">
        <f>[1]Sheet1!J76*0.45359237</f>
        <v>202.75578939000002</v>
      </c>
      <c r="K76" s="7">
        <f>[1]Sheet1!K76*0.45359237</f>
        <v>219.08511471</v>
      </c>
      <c r="L76" s="7">
        <f>[1]Sheet1!L76*0.45359237</f>
        <v>329.30806061999999</v>
      </c>
      <c r="M76" s="6">
        <f>[1]Sheet1!M76</f>
        <v>4.2</v>
      </c>
      <c r="R76" s="4"/>
      <c r="S76" s="4"/>
      <c r="T76">
        <f>(273.15+15)+0.0065*D76</f>
        <v>299.18528399999997</v>
      </c>
      <c r="W76" s="4">
        <f>D76</f>
        <v>1697.7360000000001</v>
      </c>
      <c r="X76" s="12">
        <v>0.63935923113652204</v>
      </c>
      <c r="Y76" s="12">
        <f>(273.15+M76)-T76</f>
        <v>-21.835284000000001</v>
      </c>
      <c r="Z76" s="12">
        <f>J76/3600</f>
        <v>5.6321052608333338E-2</v>
      </c>
      <c r="AA76" s="12">
        <f>K76/3600</f>
        <v>6.0856976308333331E-2</v>
      </c>
      <c r="AC76">
        <v>962.26400000000001</v>
      </c>
      <c r="AD76">
        <v>1164.95</v>
      </c>
      <c r="AE76">
        <f>AC76+AD76</f>
        <v>2127.2139999999999</v>
      </c>
    </row>
    <row r="79" spans="1:31" x14ac:dyDescent="0.35">
      <c r="A79" s="1" t="s">
        <v>54</v>
      </c>
    </row>
    <row r="81" spans="1:10" x14ac:dyDescent="0.35">
      <c r="D81" t="s">
        <v>57</v>
      </c>
      <c r="G81" t="s">
        <v>57</v>
      </c>
      <c r="J81" t="s">
        <v>57</v>
      </c>
    </row>
    <row r="82" spans="1:10" x14ac:dyDescent="0.35">
      <c r="D82" t="s">
        <v>28</v>
      </c>
      <c r="G82" t="s">
        <v>28</v>
      </c>
      <c r="J82" t="s">
        <v>28</v>
      </c>
    </row>
    <row r="83" spans="1:10" x14ac:dyDescent="0.35">
      <c r="A83" t="s">
        <v>55</v>
      </c>
      <c r="D83" s="3">
        <f>[1]Sheet1!D83</f>
        <v>2.9166666666666664E-2</v>
      </c>
      <c r="E83" s="3" t="str">
        <f>[1]Sheet1!E83</f>
        <v>Dutch Roll</v>
      </c>
      <c r="F83" s="3"/>
      <c r="G83" s="3">
        <f>[1]Sheet1!G83</f>
        <v>3.1944444444444449E-2</v>
      </c>
      <c r="H83" s="3" t="str">
        <f>[1]Sheet1!H83</f>
        <v>Aper. Roll</v>
      </c>
      <c r="I83" s="3"/>
      <c r="J83" s="3">
        <f>[1]Sheet1!J83</f>
        <v>3.3333333333333333E-2</v>
      </c>
    </row>
    <row r="84" spans="1:10" x14ac:dyDescent="0.35">
      <c r="A84" t="s">
        <v>56</v>
      </c>
      <c r="D84" s="3">
        <f>[1]Sheet1!D84</f>
        <v>3.125E-2</v>
      </c>
      <c r="E84" s="3" t="str">
        <f>[1]Sheet1!E84</f>
        <v>Dutch Roll YD</v>
      </c>
      <c r="F84" s="3"/>
      <c r="G84" s="3">
        <f>[1]Sheet1!G84</f>
        <v>3.2638888888888891E-2</v>
      </c>
      <c r="H84" s="3" t="str">
        <f>[1]Sheet1!H84</f>
        <v xml:space="preserve">Spiral </v>
      </c>
      <c r="I84" s="3"/>
      <c r="J84" s="3">
        <f>[1]Sheet1!J84</f>
        <v>3.6111111111111115E-2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Lubout</dc:creator>
  <cp:lastModifiedBy>Martijn Vroom</cp:lastModifiedBy>
  <dcterms:created xsi:type="dcterms:W3CDTF">2020-03-18T13:49:17Z</dcterms:created>
  <dcterms:modified xsi:type="dcterms:W3CDTF">2020-03-21T20:01:39Z</dcterms:modified>
</cp:coreProperties>
</file>