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 firstSheet="1" activeTab="4"/>
  </bookViews>
  <sheets>
    <sheet name="Sensitivity Report 1" sheetId="2" r:id="rId1"/>
    <sheet name="Sensitivity Report 2" sheetId="3" r:id="rId2"/>
    <sheet name="Sensitivity Report 3" sheetId="4" r:id="rId3"/>
    <sheet name="Limits Report 1" sheetId="5" r:id="rId4"/>
    <sheet name="Sheet1" sheetId="1" r:id="rId5"/>
  </sheets>
  <definedNames>
    <definedName name="solver_adj" localSheetId="4" hidden="1">Sheet1!$B$53:$E$59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Sheet1!$B$53</definedName>
    <definedName name="solver_lhs2" localSheetId="4" hidden="1">Sheet1!$B$53:$E$59</definedName>
    <definedName name="solver_lhs3" localSheetId="4" hidden="1">Sheet1!$B$56</definedName>
    <definedName name="solver_lhs4" localSheetId="4" hidden="1">Sheet1!$B$60:$E$60</definedName>
    <definedName name="solver_lhs5" localSheetId="4" hidden="1">Sheet1!$D$15:$D$21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5</definedName>
    <definedName name="solver_nwt" localSheetId="4" hidden="1">1</definedName>
    <definedName name="solver_opt" localSheetId="4" hidden="1">Sheet1!$B$62</definedName>
    <definedName name="solver_pre" localSheetId="4" hidden="1">0.000001</definedName>
    <definedName name="solver_rbv" localSheetId="4" hidden="1">2</definedName>
    <definedName name="solver_rel1" localSheetId="4" hidden="1">2</definedName>
    <definedName name="solver_rel2" localSheetId="4" hidden="1">3</definedName>
    <definedName name="solver_rel3" localSheetId="4" hidden="1">2</definedName>
    <definedName name="solver_rel4" localSheetId="4" hidden="1">3</definedName>
    <definedName name="solver_rel5" localSheetId="4" hidden="1">1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Sheet1!$B$45:$B$48</definedName>
    <definedName name="solver_rhs5" localSheetId="4" hidden="1">Sheet1!$B$15:$B$21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B62" i="1"/>
  <c r="I64" i="1"/>
  <c r="I65" i="1"/>
  <c r="D17" i="1"/>
  <c r="D18" i="1"/>
  <c r="D19" i="1"/>
  <c r="D20" i="1"/>
  <c r="D21" i="1"/>
  <c r="D16" i="1"/>
  <c r="D15" i="1"/>
  <c r="K57" i="1"/>
  <c r="K56" i="1"/>
  <c r="K54" i="1"/>
  <c r="C60" i="1"/>
  <c r="D60" i="1"/>
  <c r="E60" i="1"/>
  <c r="B60" i="1"/>
</calcChain>
</file>

<file path=xl/sharedStrings.xml><?xml version="1.0" encoding="utf-8"?>
<sst xmlns="http://schemas.openxmlformats.org/spreadsheetml/2006/main" count="490" uniqueCount="146">
  <si>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</si>
  <si>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</si>
  <si>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</si>
  <si>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</si>
  <si>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</si>
  <si>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</si>
  <si>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</si>
  <si>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</si>
  <si>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</si>
  <si>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</si>
  <si>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</si>
  <si>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</si>
  <si>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</si>
  <si>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</si>
  <si>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</si>
  <si>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</si>
  <si>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</si>
  <si>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</si>
  <si>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</si>
  <si>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</si>
  <si>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</si>
  <si>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</si>
  <si>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Constrains</t>
  </si>
  <si>
    <t>&gt;=</t>
  </si>
  <si>
    <t>Objective</t>
  </si>
  <si>
    <t>(minimize costs)</t>
  </si>
  <si>
    <t>Dec. vars</t>
  </si>
  <si>
    <t>LHS</t>
  </si>
  <si>
    <t>sign</t>
  </si>
  <si>
    <t>RHS</t>
  </si>
  <si>
    <t>amounts</t>
  </si>
  <si>
    <t>T. Amounts</t>
  </si>
  <si>
    <t>&lt;=</t>
  </si>
  <si>
    <t>sum(dec. * cap)</t>
  </si>
  <si>
    <t>Capacity (per mill)</t>
  </si>
  <si>
    <t>Hours of mill</t>
  </si>
  <si>
    <t>Ambrosi Extra Fine</t>
  </si>
  <si>
    <t>=</t>
  </si>
  <si>
    <t>De Blasi - Extra Fine</t>
  </si>
  <si>
    <t>Calculated Hours</t>
  </si>
  <si>
    <t>Microsoft Excel 16.0 Sensitivity Report</t>
  </si>
  <si>
    <t>Worksheet: [FilatoiRiuniti.xlsx]Sheet1</t>
  </si>
  <si>
    <t>Report Created: 05-08-2017 07:11:21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</si>
  <si>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</si>
  <si>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</si>
  <si>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</si>
  <si>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</si>
  <si>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</si>
  <si>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</si>
  <si>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</si>
  <si>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</si>
  <si>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</si>
  <si>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</si>
  <si>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</si>
  <si>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</si>
  <si>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</si>
  <si>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</si>
  <si>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</si>
  <si>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</si>
  <si>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$B$53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</si>
  <si>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</si>
  <si>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</si>
  <si>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</si>
  <si>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</si>
  <si>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</si>
  <si>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</si>
  <si>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</si>
  <si>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</si>
  <si>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</si>
  <si>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</si>
  <si>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</si>
  <si>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</si>
  <si>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</si>
  <si>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</si>
  <si>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</si>
  <si>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</si>
  <si>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</si>
  <si>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</si>
  <si>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</si>
  <si>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</si>
  <si>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</si>
  <si>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</si>
  <si>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</si>
  <si>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</si>
  <si>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</si>
  <si>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</si>
  <si>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</si>
  <si>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</si>
  <si>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</si>
  <si>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</si>
  <si>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</si>
  <si>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</si>
  <si>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</si>
  <si>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</si>
  <si>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</si>
  <si>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</si>
  <si>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</si>
  <si>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</si>
  <si>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</si>
  <si>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</si>
  <si>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</si>
  <si>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</si>
  <si>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</si>
  <si>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</si>
  <si>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</si>
  <si>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</si>
  <si>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</si>
  <si>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</si>
  <si>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</si>
  <si>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</si>
  <si>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</si>
  <si>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</si>
  <si>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</si>
  <si>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</si>
  <si>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$B$60</t>
  </si>
  <si>
    <t>T. Amounts Extra Fine</t>
  </si>
  <si>
    <t>$C$60</t>
  </si>
  <si>
    <t>T. Amounts Fine</t>
  </si>
  <si>
    <t>$D$60</t>
  </si>
  <si>
    <t>T. Amounts Medium</t>
  </si>
  <si>
    <t>$E$60</t>
  </si>
  <si>
    <t>T. Amounts Coarse</t>
  </si>
  <si>
    <t>$D$15</t>
  </si>
  <si>
    <t>Ambrosi Calculated Hours</t>
  </si>
  <si>
    <t>$D$16</t>
  </si>
  <si>
    <t>Bresciani Calculated Hours</t>
  </si>
  <si>
    <t>$D$17</t>
  </si>
  <si>
    <t>Castri Calculated Hours</t>
  </si>
  <si>
    <t>$D$18</t>
  </si>
  <si>
    <t>De Blasi Calculated Hours</t>
  </si>
  <si>
    <t>$D$19</t>
  </si>
  <si>
    <t>Estensi Calculated Hours</t>
  </si>
  <si>
    <t>$D$20</t>
  </si>
  <si>
    <t>Filatoi Riuniti Calculated Hours</t>
  </si>
  <si>
    <t>$D$21</t>
  </si>
  <si>
    <t>Giuliani Calculated Hours</t>
  </si>
  <si>
    <t>Report Created: 05-08-2017 07:12:11 PM</t>
  </si>
  <si>
    <t>Report Created: 05-08-2017 07:14:34 PM</t>
  </si>
  <si>
    <t>Microsoft Excel 16.0 Limits Report</t>
  </si>
  <si>
    <t>Variable</t>
  </si>
  <si>
    <t>Lower</t>
  </si>
  <si>
    <t>Limit</t>
  </si>
  <si>
    <t>Result</t>
  </si>
  <si>
    <t>Upper</t>
  </si>
  <si>
    <t>$B$62</t>
  </si>
  <si>
    <t>Objective Extra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</si>
</sst>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4" borderId="0" xfId="0" applyFill="1"/>
    <xf numFmtId="0" fontId="3" fillId="0" borderId="0" xfId="0" applyFont="1"/>
    <xf numFmtId="0" fontId="4" fillId="0" borderId="4" xfId="0" applyFont="1" applyFill="1" applyBorder="1" applyAlignment="1">
      <alignment horizontal="left" vertical="center" wrapText="1"/>
    </xf>
    <xf numFmtId="0" fontId="5" fillId="0" borderId="0" xfId="0" applyFont="1"/>
    <xf numFmtId="0" fontId="1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0" fillId="0" borderId="17" xfId="0" applyFill="1" applyBorder="1" applyAlignment="1"/>
    <xf numFmtId="0" fontId="0" fillId="0" borderId="18" xfId="0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18" xfId="0" applyNumberFormat="1" applyFill="1" applyBorder="1" applyAlignment="1"/>
    <xf numFmtId="0" fontId="0" fillId="0" borderId="17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29" workbookViewId="0">
      <selection activeCell="G52" sqref="G52"/>
    </sheetView>
  </sheetViews>
  <sheetFormatPr defaultRowHeight="15.75" x14ac:dyDescent="0.25"/>
  <cols>
    <col min="1" max="1" width="2.125" customWidth="1"/>
    <col min="2" max="2" width="6.125" bestFit="1" customWidth="1"/>
    <col min="3" max="3" width="26.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35" t="s">
        <v>40</v>
      </c>
    </row>
    <row r="2" spans="1:8" x14ac:dyDescent="0.25">
      <c r="A2" s="35" t="s">
        <v>41</v>
      </c>
    </row>
    <row r="3" spans="1:8" x14ac:dyDescent="0.25">
      <c r="A3" s="35" t="s">
        <v>42</v>
      </c>
    </row>
    <row r="6" spans="1:8" ht="16.5" thickBot="1" x14ac:dyDescent="0.3">
      <c r="A6" t="s">
        <v>43</v>
      </c>
    </row>
    <row r="7" spans="1:8" x14ac:dyDescent="0.25">
      <c r="B7" s="42"/>
      <c r="C7" s="42"/>
      <c r="D7" s="42" t="s">
        <v>46</v>
      </c>
      <c r="E7" s="42" t="s">
        <v>48</v>
      </c>
      <c r="F7" s="42" t="s">
        <v>24</v>
      </c>
      <c r="G7" s="42" t="s">
        <v>51</v>
      </c>
      <c r="H7" s="42" t="s">
        <v>51</v>
      </c>
    </row>
    <row r="8" spans="1:8" ht="16.5" thickBot="1" x14ac:dyDescent="0.3">
      <c r="B8" s="43" t="s">
        <v>44</v>
      </c>
      <c r="C8" s="43" t="s">
        <v>45</v>
      </c>
      <c r="D8" s="43" t="s">
        <v>47</v>
      </c>
      <c r="E8" s="43" t="s">
        <v>49</v>
      </c>
      <c r="F8" s="43" t="s">
        <v>50</v>
      </c>
      <c r="G8" s="43" t="s">
        <v>52</v>
      </c>
      <c r="H8" s="43" t="s">
        <v>53</v>
      </c>
    </row>
    <row r="9" spans="1:8" x14ac:dyDescent="0.25">
      <c r="B9" s="40" t="s">
        <v>59</v>
      </c>
      <c r="C9" s="40" t="s">
        <v>36</v>
      </c>
      <c r="D9" s="40">
        <v>0</v>
      </c>
      <c r="E9" s="40">
        <v>-19.573529411764728</v>
      </c>
      <c r="F9" s="40">
        <v>0</v>
      </c>
      <c r="G9" s="40">
        <v>1E+30</v>
      </c>
      <c r="H9" s="40">
        <v>19.573529411764728</v>
      </c>
    </row>
    <row r="10" spans="1:8" x14ac:dyDescent="0.25">
      <c r="B10" s="40" t="s">
        <v>60</v>
      </c>
      <c r="C10" s="40" t="s">
        <v>61</v>
      </c>
      <c r="D10" s="40">
        <v>6250</v>
      </c>
      <c r="E10" s="40">
        <v>0</v>
      </c>
      <c r="F10" s="40">
        <v>13.3</v>
      </c>
      <c r="G10" s="40">
        <v>0.37882352941176567</v>
      </c>
      <c r="H10" s="40">
        <v>1E+30</v>
      </c>
    </row>
    <row r="11" spans="1:8" x14ac:dyDescent="0.25">
      <c r="B11" s="40" t="s">
        <v>62</v>
      </c>
      <c r="C11" s="40" t="s">
        <v>63</v>
      </c>
      <c r="D11" s="40">
        <v>0</v>
      </c>
      <c r="E11" s="40">
        <v>0.35514705882353037</v>
      </c>
      <c r="F11" s="40">
        <v>11.099999999999998</v>
      </c>
      <c r="G11" s="40">
        <v>1E+30</v>
      </c>
      <c r="H11" s="40">
        <v>0.35514705882353037</v>
      </c>
    </row>
    <row r="12" spans="1:8" x14ac:dyDescent="0.25">
      <c r="B12" s="40" t="s">
        <v>64</v>
      </c>
      <c r="C12" s="40" t="s">
        <v>65</v>
      </c>
      <c r="D12" s="40">
        <v>0</v>
      </c>
      <c r="E12" s="40">
        <v>1.2867647058823621</v>
      </c>
      <c r="F12" s="40">
        <v>10.050000000000004</v>
      </c>
      <c r="G12" s="40">
        <v>1E+30</v>
      </c>
      <c r="H12" s="40">
        <v>1.2867647058823621</v>
      </c>
    </row>
    <row r="13" spans="1:8" x14ac:dyDescent="0.25">
      <c r="B13" s="40" t="s">
        <v>66</v>
      </c>
      <c r="C13" s="40" t="s">
        <v>67</v>
      </c>
      <c r="D13" s="40">
        <v>4285.7142857142862</v>
      </c>
      <c r="E13" s="40">
        <v>0</v>
      </c>
      <c r="F13" s="40">
        <v>17.799999999999997</v>
      </c>
      <c r="G13" s="40">
        <v>0.77352941176474832</v>
      </c>
      <c r="H13" s="40">
        <v>1E+30</v>
      </c>
    </row>
    <row r="14" spans="1:8" x14ac:dyDescent="0.25">
      <c r="B14" s="40" t="s">
        <v>68</v>
      </c>
      <c r="C14" s="40" t="s">
        <v>69</v>
      </c>
      <c r="D14" s="40">
        <v>0</v>
      </c>
      <c r="E14" s="40">
        <v>0.8079831932773478</v>
      </c>
      <c r="F14" s="40">
        <v>14.5</v>
      </c>
      <c r="G14" s="40">
        <v>1E+30</v>
      </c>
      <c r="H14" s="40">
        <v>0.8079831932773478</v>
      </c>
    </row>
    <row r="15" spans="1:8" x14ac:dyDescent="0.25">
      <c r="B15" s="40" t="s">
        <v>70</v>
      </c>
      <c r="C15" s="40" t="s">
        <v>71</v>
      </c>
      <c r="D15" s="40">
        <v>0</v>
      </c>
      <c r="E15" s="40">
        <v>0.38676470588237405</v>
      </c>
      <c r="F15" s="40">
        <v>11.799999999999997</v>
      </c>
      <c r="G15" s="40">
        <v>1E+30</v>
      </c>
      <c r="H15" s="40">
        <v>0.38676470588237405</v>
      </c>
    </row>
    <row r="16" spans="1:8" x14ac:dyDescent="0.25">
      <c r="B16" s="40" t="s">
        <v>72</v>
      </c>
      <c r="C16" s="40" t="s">
        <v>73</v>
      </c>
      <c r="D16" s="40">
        <v>0</v>
      </c>
      <c r="E16" s="40">
        <v>0.88340336134457043</v>
      </c>
      <c r="F16" s="40">
        <v>10.050000000000011</v>
      </c>
      <c r="G16" s="40">
        <v>1E+30</v>
      </c>
      <c r="H16" s="40">
        <v>0.88340336134457043</v>
      </c>
    </row>
    <row r="17" spans="2:8" x14ac:dyDescent="0.25">
      <c r="B17" s="40" t="s">
        <v>74</v>
      </c>
      <c r="C17" s="40" t="s">
        <v>75</v>
      </c>
      <c r="D17" s="40">
        <v>3703.7037037037035</v>
      </c>
      <c r="E17" s="40">
        <v>0</v>
      </c>
      <c r="F17" s="40">
        <v>18.200000000000003</v>
      </c>
      <c r="G17" s="40">
        <v>1.204779411764741</v>
      </c>
      <c r="H17" s="40">
        <v>1E+30</v>
      </c>
    </row>
    <row r="18" spans="2:8" x14ac:dyDescent="0.25">
      <c r="B18" s="40" t="s">
        <v>76</v>
      </c>
      <c r="C18" s="40" t="s">
        <v>77</v>
      </c>
      <c r="D18" s="40">
        <v>0</v>
      </c>
      <c r="E18" s="40">
        <v>0.97686274509805049</v>
      </c>
      <c r="F18" s="40">
        <v>15.019999999999996</v>
      </c>
      <c r="G18" s="40">
        <v>1E+30</v>
      </c>
      <c r="H18" s="40">
        <v>0.97686274509805049</v>
      </c>
    </row>
    <row r="19" spans="2:8" x14ac:dyDescent="0.25">
      <c r="B19" s="40" t="s">
        <v>78</v>
      </c>
      <c r="C19" s="40" t="s">
        <v>79</v>
      </c>
      <c r="D19" s="40">
        <v>0</v>
      </c>
      <c r="E19" s="40">
        <v>0.71394335511984641</v>
      </c>
      <c r="F19" s="40">
        <v>12.200000000000003</v>
      </c>
      <c r="G19" s="40">
        <v>1E+30</v>
      </c>
      <c r="H19" s="40">
        <v>0.71394335511984641</v>
      </c>
    </row>
    <row r="20" spans="2:8" x14ac:dyDescent="0.25">
      <c r="B20" s="40" t="s">
        <v>80</v>
      </c>
      <c r="C20" s="40" t="s">
        <v>81</v>
      </c>
      <c r="D20" s="40">
        <v>0</v>
      </c>
      <c r="E20" s="40">
        <v>1.408714596949896</v>
      </c>
      <c r="F20" s="40">
        <v>10.699999999999989</v>
      </c>
      <c r="G20" s="40">
        <v>1E+30</v>
      </c>
      <c r="H20" s="40">
        <v>1.408714596949896</v>
      </c>
    </row>
    <row r="21" spans="2:8" x14ac:dyDescent="0.25">
      <c r="B21" s="40" t="s">
        <v>82</v>
      </c>
      <c r="C21" s="40" t="s">
        <v>83</v>
      </c>
      <c r="D21" s="40">
        <v>0</v>
      </c>
      <c r="E21" s="40">
        <v>-19.573529411764728</v>
      </c>
      <c r="F21" s="40">
        <v>0</v>
      </c>
      <c r="G21" s="40">
        <v>1E+30</v>
      </c>
      <c r="H21" s="40">
        <v>19.573529411764728</v>
      </c>
    </row>
    <row r="22" spans="2:8" x14ac:dyDescent="0.25">
      <c r="B22" s="40" t="s">
        <v>84</v>
      </c>
      <c r="C22" s="40" t="s">
        <v>85</v>
      </c>
      <c r="D22" s="40">
        <v>0</v>
      </c>
      <c r="E22" s="40">
        <v>4.117647058827667E-2</v>
      </c>
      <c r="F22" s="40">
        <v>15.000000000000028</v>
      </c>
      <c r="G22" s="40">
        <v>1E+30</v>
      </c>
      <c r="H22" s="40">
        <v>4.117647058827667E-2</v>
      </c>
    </row>
    <row r="23" spans="2:8" x14ac:dyDescent="0.25">
      <c r="B23" s="40" t="s">
        <v>86</v>
      </c>
      <c r="C23" s="40" t="s">
        <v>87</v>
      </c>
      <c r="D23" s="40">
        <v>2040.125451890166</v>
      </c>
      <c r="E23" s="40">
        <v>0</v>
      </c>
      <c r="F23" s="40">
        <v>12.299999999999983</v>
      </c>
      <c r="G23" s="40">
        <v>3.5000000000035163E-2</v>
      </c>
      <c r="H23" s="40">
        <v>0.79999999999998805</v>
      </c>
    </row>
    <row r="24" spans="2:8" x14ac:dyDescent="0.25">
      <c r="B24" s="40" t="s">
        <v>88</v>
      </c>
      <c r="C24" s="40" t="s">
        <v>89</v>
      </c>
      <c r="D24" s="40">
        <v>0</v>
      </c>
      <c r="E24" s="40">
        <v>0.85000000000001941</v>
      </c>
      <c r="F24" s="40">
        <v>10.650000000000006</v>
      </c>
      <c r="G24" s="40">
        <v>1E+30</v>
      </c>
      <c r="H24" s="40">
        <v>0.85000000000001941</v>
      </c>
    </row>
    <row r="25" spans="2:8" x14ac:dyDescent="0.25">
      <c r="B25" s="40" t="s">
        <v>90</v>
      </c>
      <c r="C25" s="40" t="s">
        <v>91</v>
      </c>
      <c r="D25" s="40">
        <v>3846.1538461538462</v>
      </c>
      <c r="E25" s="40">
        <v>0</v>
      </c>
      <c r="F25" s="40">
        <v>18.199999999999989</v>
      </c>
      <c r="G25" s="40">
        <v>0.71078431372557527</v>
      </c>
      <c r="H25" s="40">
        <v>1E+30</v>
      </c>
    </row>
    <row r="26" spans="2:8" x14ac:dyDescent="0.25">
      <c r="B26" s="40" t="s">
        <v>92</v>
      </c>
      <c r="C26" s="40" t="s">
        <v>93</v>
      </c>
      <c r="D26" s="40">
        <v>0</v>
      </c>
      <c r="E26" s="40">
        <v>0.49208144796385989</v>
      </c>
      <c r="F26" s="40">
        <v>14.500000000000028</v>
      </c>
      <c r="G26" s="40">
        <v>1E+30</v>
      </c>
      <c r="H26" s="40">
        <v>0.49208144796385989</v>
      </c>
    </row>
    <row r="27" spans="2:8" x14ac:dyDescent="0.25">
      <c r="B27" s="40" t="s">
        <v>94</v>
      </c>
      <c r="C27" s="40" t="s">
        <v>95</v>
      </c>
      <c r="D27" s="40">
        <v>0</v>
      </c>
      <c r="E27" s="40">
        <v>0.99524886877830143</v>
      </c>
      <c r="F27" s="40">
        <v>12.449999999999989</v>
      </c>
      <c r="G27" s="40">
        <v>1E+30</v>
      </c>
      <c r="H27" s="40">
        <v>0.99524886877830143</v>
      </c>
    </row>
    <row r="28" spans="2:8" x14ac:dyDescent="0.25">
      <c r="B28" s="40" t="s">
        <v>96</v>
      </c>
      <c r="C28" s="40" t="s">
        <v>97</v>
      </c>
      <c r="D28" s="40">
        <v>0</v>
      </c>
      <c r="E28" s="40">
        <v>1.3782805429864564</v>
      </c>
      <c r="F28" s="40">
        <v>10.650000000000006</v>
      </c>
      <c r="G28" s="40">
        <v>1E+30</v>
      </c>
      <c r="H28" s="40">
        <v>1.3782805429864564</v>
      </c>
    </row>
    <row r="29" spans="2:8" x14ac:dyDescent="0.25">
      <c r="B29" s="40" t="s">
        <v>98</v>
      </c>
      <c r="C29" s="40" t="s">
        <v>99</v>
      </c>
      <c r="D29" s="40">
        <v>13164.42816442816</v>
      </c>
      <c r="E29" s="40">
        <v>0</v>
      </c>
      <c r="F29" s="40">
        <v>18.25</v>
      </c>
      <c r="G29" s="40">
        <v>2.2764705882352549</v>
      </c>
      <c r="H29" s="40">
        <v>0.71078431372557538</v>
      </c>
    </row>
    <row r="30" spans="2:8" x14ac:dyDescent="0.25">
      <c r="B30" s="40" t="s">
        <v>100</v>
      </c>
      <c r="C30" s="40" t="s">
        <v>101</v>
      </c>
      <c r="D30" s="40">
        <v>19750</v>
      </c>
      <c r="E30" s="40">
        <v>0</v>
      </c>
      <c r="F30" s="40">
        <v>13.899999999999977</v>
      </c>
      <c r="G30" s="40">
        <v>4.1176470588276663E-2</v>
      </c>
      <c r="H30" s="40">
        <v>0.37882352941176572</v>
      </c>
    </row>
    <row r="31" spans="2:8" x14ac:dyDescent="0.25">
      <c r="B31" s="40" t="s">
        <v>102</v>
      </c>
      <c r="C31" s="40" t="s">
        <v>103</v>
      </c>
      <c r="D31" s="40">
        <v>18817.017405252693</v>
      </c>
      <c r="E31" s="40">
        <v>0</v>
      </c>
      <c r="F31" s="40">
        <v>11.399999999999977</v>
      </c>
      <c r="G31" s="40">
        <v>0.32200000000000079</v>
      </c>
      <c r="H31" s="40">
        <v>3.5000000000035121E-2</v>
      </c>
    </row>
    <row r="32" spans="2:8" x14ac:dyDescent="0.25">
      <c r="B32" s="40" t="s">
        <v>104</v>
      </c>
      <c r="C32" s="40" t="s">
        <v>105</v>
      </c>
      <c r="D32" s="40">
        <v>28000</v>
      </c>
      <c r="E32" s="40">
        <v>0</v>
      </c>
      <c r="F32" s="40">
        <v>8.8999999999999773</v>
      </c>
      <c r="G32" s="40">
        <v>0.85000000000001941</v>
      </c>
      <c r="H32" s="40">
        <v>9.7999999999999901</v>
      </c>
    </row>
    <row r="33" spans="1:8" x14ac:dyDescent="0.25">
      <c r="B33" s="40" t="s">
        <v>106</v>
      </c>
      <c r="C33" s="40" t="s">
        <v>107</v>
      </c>
      <c r="D33" s="40">
        <v>0</v>
      </c>
      <c r="E33" s="40">
        <v>2.2764705882352545</v>
      </c>
      <c r="F33" s="40">
        <v>20.25</v>
      </c>
      <c r="G33" s="40">
        <v>1E+30</v>
      </c>
      <c r="H33" s="40">
        <v>2.2764705882352545</v>
      </c>
    </row>
    <row r="34" spans="1:8" x14ac:dyDescent="0.25">
      <c r="B34" s="40" t="s">
        <v>108</v>
      </c>
      <c r="C34" s="40" t="s">
        <v>109</v>
      </c>
      <c r="D34" s="40">
        <v>0</v>
      </c>
      <c r="E34" s="40">
        <v>0.4697478991596355</v>
      </c>
      <c r="F34" s="40">
        <v>14.399999999999977</v>
      </c>
      <c r="G34" s="40">
        <v>1E+30</v>
      </c>
      <c r="H34" s="40">
        <v>0.4697478991596355</v>
      </c>
    </row>
    <row r="35" spans="1:8" x14ac:dyDescent="0.25">
      <c r="B35" s="40" t="s">
        <v>110</v>
      </c>
      <c r="C35" s="40" t="s">
        <v>111</v>
      </c>
      <c r="D35" s="40">
        <v>7142.8571428571413</v>
      </c>
      <c r="E35" s="40">
        <v>0</v>
      </c>
      <c r="F35" s="40">
        <v>11.5</v>
      </c>
      <c r="G35" s="40">
        <v>0.36535947712416106</v>
      </c>
      <c r="H35" s="40">
        <v>1E+30</v>
      </c>
    </row>
    <row r="36" spans="1:8" ht="16.5" thickBot="1" x14ac:dyDescent="0.3">
      <c r="B36" s="41" t="s">
        <v>112</v>
      </c>
      <c r="C36" s="41" t="s">
        <v>113</v>
      </c>
      <c r="D36" s="41">
        <v>0</v>
      </c>
      <c r="E36" s="41">
        <v>1.2642857142856896</v>
      </c>
      <c r="F36" s="41">
        <v>10.149999999999977</v>
      </c>
      <c r="G36" s="41">
        <v>1E+30</v>
      </c>
      <c r="H36" s="41">
        <v>1.2642857142856896</v>
      </c>
    </row>
    <row r="38" spans="1:8" ht="16.5" thickBot="1" x14ac:dyDescent="0.3">
      <c r="A38" t="s">
        <v>54</v>
      </c>
    </row>
    <row r="39" spans="1:8" x14ac:dyDescent="0.25">
      <c r="B39" s="42"/>
      <c r="C39" s="42"/>
      <c r="D39" s="42" t="s">
        <v>46</v>
      </c>
      <c r="E39" s="42" t="s">
        <v>55</v>
      </c>
      <c r="F39" s="42" t="s">
        <v>57</v>
      </c>
      <c r="G39" s="42" t="s">
        <v>51</v>
      </c>
      <c r="H39" s="42" t="s">
        <v>51</v>
      </c>
    </row>
    <row r="40" spans="1:8" ht="16.5" thickBot="1" x14ac:dyDescent="0.3">
      <c r="B40" s="43" t="s">
        <v>44</v>
      </c>
      <c r="C40" s="43" t="s">
        <v>45</v>
      </c>
      <c r="D40" s="43" t="s">
        <v>47</v>
      </c>
      <c r="E40" s="43" t="s">
        <v>56</v>
      </c>
      <c r="F40" s="43" t="s">
        <v>58</v>
      </c>
      <c r="G40" s="43" t="s">
        <v>52</v>
      </c>
      <c r="H40" s="43" t="s">
        <v>53</v>
      </c>
    </row>
    <row r="41" spans="1:8" x14ac:dyDescent="0.25">
      <c r="B41" s="40" t="s">
        <v>114</v>
      </c>
      <c r="C41" s="40" t="s">
        <v>115</v>
      </c>
      <c r="D41" s="40">
        <v>24999.999999999996</v>
      </c>
      <c r="E41" s="40">
        <v>19.573529411764728</v>
      </c>
      <c r="F41" s="40">
        <v>25000</v>
      </c>
      <c r="G41" s="40">
        <v>3664.1432641432561</v>
      </c>
      <c r="H41" s="40">
        <v>1387.2853072853127</v>
      </c>
    </row>
    <row r="42" spans="1:8" x14ac:dyDescent="0.25">
      <c r="B42" s="40" t="s">
        <v>116</v>
      </c>
      <c r="C42" s="40" t="s">
        <v>117</v>
      </c>
      <c r="D42" s="40">
        <v>26000</v>
      </c>
      <c r="E42" s="40">
        <v>14.958823529411756</v>
      </c>
      <c r="F42" s="40">
        <v>26000</v>
      </c>
      <c r="G42" s="40">
        <v>4580.1790801790694</v>
      </c>
      <c r="H42" s="40">
        <v>1734.1066341066407</v>
      </c>
    </row>
    <row r="43" spans="1:8" x14ac:dyDescent="0.25">
      <c r="B43" s="40" t="s">
        <v>118</v>
      </c>
      <c r="C43" s="40" t="s">
        <v>119</v>
      </c>
      <c r="D43" s="40">
        <v>28000</v>
      </c>
      <c r="E43" s="40">
        <v>12.299999999999988</v>
      </c>
      <c r="F43" s="40">
        <v>28000</v>
      </c>
      <c r="G43" s="40">
        <v>5388.445976681257</v>
      </c>
      <c r="H43" s="40">
        <v>2040.1254518901646</v>
      </c>
    </row>
    <row r="44" spans="1:8" x14ac:dyDescent="0.25">
      <c r="B44" s="40" t="s">
        <v>120</v>
      </c>
      <c r="C44" s="40" t="s">
        <v>121</v>
      </c>
      <c r="D44" s="40">
        <v>28000</v>
      </c>
      <c r="E44" s="40">
        <v>9.7999999999999901</v>
      </c>
      <c r="F44" s="40">
        <v>28000</v>
      </c>
      <c r="G44" s="40">
        <v>5388.4459766812579</v>
      </c>
      <c r="H44" s="40">
        <v>2040.1254518901651</v>
      </c>
    </row>
    <row r="45" spans="1:8" x14ac:dyDescent="0.25">
      <c r="B45" s="40" t="s">
        <v>122</v>
      </c>
      <c r="C45" s="40" t="s">
        <v>123</v>
      </c>
      <c r="D45" s="40">
        <v>2500</v>
      </c>
      <c r="E45" s="40">
        <v>-4.1470588235293873</v>
      </c>
      <c r="F45" s="40">
        <v>2500</v>
      </c>
      <c r="G45" s="40">
        <v>693.64265364265634</v>
      </c>
      <c r="H45" s="40">
        <v>1832.0716320716281</v>
      </c>
    </row>
    <row r="46" spans="1:8" x14ac:dyDescent="0.25">
      <c r="B46" s="40" t="s">
        <v>124</v>
      </c>
      <c r="C46" s="40" t="s">
        <v>125</v>
      </c>
      <c r="D46" s="40">
        <v>3000</v>
      </c>
      <c r="E46" s="40">
        <v>-2.533613445378188</v>
      </c>
      <c r="F46" s="40">
        <v>3000</v>
      </c>
      <c r="G46" s="40">
        <v>971.09971509971751</v>
      </c>
      <c r="H46" s="40">
        <v>2564.9002849002773</v>
      </c>
    </row>
    <row r="47" spans="1:8" x14ac:dyDescent="0.25">
      <c r="B47" s="40" t="s">
        <v>126</v>
      </c>
      <c r="C47" s="40" t="s">
        <v>127</v>
      </c>
      <c r="D47" s="40">
        <v>2500</v>
      </c>
      <c r="E47" s="40">
        <v>-2.0348583877995732</v>
      </c>
      <c r="F47" s="40">
        <v>2500</v>
      </c>
      <c r="G47" s="40">
        <v>936.41758241758623</v>
      </c>
      <c r="H47" s="40">
        <v>2473.2967032966985</v>
      </c>
    </row>
    <row r="48" spans="1:8" x14ac:dyDescent="0.25">
      <c r="B48" s="40" t="s">
        <v>128</v>
      </c>
      <c r="C48" s="40" t="s">
        <v>129</v>
      </c>
      <c r="D48" s="40">
        <v>714.04390816155808</v>
      </c>
      <c r="E48" s="40">
        <v>0</v>
      </c>
      <c r="F48" s="40">
        <v>2600</v>
      </c>
      <c r="G48" s="40">
        <v>1E+30</v>
      </c>
      <c r="H48" s="40">
        <v>1885.9560918384409</v>
      </c>
    </row>
    <row r="49" spans="2:8" x14ac:dyDescent="0.25">
      <c r="B49" s="40" t="s">
        <v>130</v>
      </c>
      <c r="C49" s="40" t="s">
        <v>131</v>
      </c>
      <c r="D49" s="40">
        <v>2500</v>
      </c>
      <c r="E49" s="40">
        <v>-2.1131221719457542</v>
      </c>
      <c r="F49" s="40">
        <v>2500</v>
      </c>
      <c r="G49" s="40">
        <v>901.73544973545324</v>
      </c>
      <c r="H49" s="40">
        <v>2381.6931216931166</v>
      </c>
    </row>
    <row r="50" spans="2:8" x14ac:dyDescent="0.25">
      <c r="B50" s="40" t="s">
        <v>132</v>
      </c>
      <c r="C50" s="40" t="s">
        <v>133</v>
      </c>
      <c r="D50" s="40">
        <v>37999.999999999993</v>
      </c>
      <c r="E50" s="40">
        <v>-2.1176470588235548</v>
      </c>
      <c r="F50" s="40">
        <v>38000</v>
      </c>
      <c r="G50" s="40">
        <v>867.05331705332037</v>
      </c>
      <c r="H50" s="40">
        <v>2290.0895400895347</v>
      </c>
    </row>
    <row r="51" spans="2:8" ht="16.5" thickBot="1" x14ac:dyDescent="0.3">
      <c r="B51" s="41" t="s">
        <v>134</v>
      </c>
      <c r="C51" s="41" t="s">
        <v>135</v>
      </c>
      <c r="D51" s="41">
        <v>2499.9999999999991</v>
      </c>
      <c r="E51" s="41">
        <v>-2.2857142857142518</v>
      </c>
      <c r="F51" s="41">
        <v>2500</v>
      </c>
      <c r="G51" s="41">
        <v>714.04390816155797</v>
      </c>
      <c r="H51" s="41">
        <v>1885.95609183844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29" workbookViewId="0">
      <selection activeCell="C43" sqref="C43:E43"/>
    </sheetView>
  </sheetViews>
  <sheetFormatPr defaultRowHeight="15.75" x14ac:dyDescent="0.25"/>
  <cols>
    <col min="1" max="1" width="2.125" customWidth="1"/>
    <col min="2" max="2" width="6.125" bestFit="1" customWidth="1"/>
    <col min="3" max="3" width="26.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35" t="s">
        <v>40</v>
      </c>
    </row>
    <row r="2" spans="1:8" x14ac:dyDescent="0.25">
      <c r="A2" s="35" t="s">
        <v>41</v>
      </c>
    </row>
    <row r="3" spans="1:8" x14ac:dyDescent="0.25">
      <c r="A3" s="35" t="s">
        <v>136</v>
      </c>
    </row>
    <row r="6" spans="1:8" ht="16.5" thickBot="1" x14ac:dyDescent="0.3">
      <c r="A6" t="s">
        <v>43</v>
      </c>
    </row>
    <row r="7" spans="1:8" x14ac:dyDescent="0.25">
      <c r="B7" s="42"/>
      <c r="C7" s="42"/>
      <c r="D7" s="42" t="s">
        <v>46</v>
      </c>
      <c r="E7" s="42" t="s">
        <v>48</v>
      </c>
      <c r="F7" s="42" t="s">
        <v>24</v>
      </c>
      <c r="G7" s="42" t="s">
        <v>51</v>
      </c>
      <c r="H7" s="42" t="s">
        <v>51</v>
      </c>
    </row>
    <row r="8" spans="1:8" ht="16.5" thickBot="1" x14ac:dyDescent="0.3">
      <c r="B8" s="43" t="s">
        <v>44</v>
      </c>
      <c r="C8" s="43" t="s">
        <v>45</v>
      </c>
      <c r="D8" s="43" t="s">
        <v>47</v>
      </c>
      <c r="E8" s="43" t="s">
        <v>49</v>
      </c>
      <c r="F8" s="43" t="s">
        <v>50</v>
      </c>
      <c r="G8" s="43" t="s">
        <v>52</v>
      </c>
      <c r="H8" s="43" t="s">
        <v>53</v>
      </c>
    </row>
    <row r="9" spans="1:8" x14ac:dyDescent="0.25">
      <c r="B9" s="40" t="s">
        <v>59</v>
      </c>
      <c r="C9" s="40" t="s">
        <v>36</v>
      </c>
      <c r="D9" s="40">
        <v>0</v>
      </c>
      <c r="E9" s="40">
        <v>-19.573529411764724</v>
      </c>
      <c r="F9" s="40">
        <v>0</v>
      </c>
      <c r="G9" s="40">
        <v>1E+30</v>
      </c>
      <c r="H9" s="40">
        <v>19.573529411764724</v>
      </c>
    </row>
    <row r="10" spans="1:8" x14ac:dyDescent="0.25">
      <c r="B10" s="40" t="s">
        <v>60</v>
      </c>
      <c r="C10" s="40" t="s">
        <v>61</v>
      </c>
      <c r="D10" s="40">
        <v>6250</v>
      </c>
      <c r="E10" s="40">
        <v>0</v>
      </c>
      <c r="F10" s="40">
        <v>13.3</v>
      </c>
      <c r="G10" s="40">
        <v>0.37882352941176595</v>
      </c>
      <c r="H10" s="40">
        <v>1E+30</v>
      </c>
    </row>
    <row r="11" spans="1:8" x14ac:dyDescent="0.25">
      <c r="B11" s="40" t="s">
        <v>62</v>
      </c>
      <c r="C11" s="40" t="s">
        <v>63</v>
      </c>
      <c r="D11" s="40">
        <v>0</v>
      </c>
      <c r="E11" s="40">
        <v>0.35514705882353059</v>
      </c>
      <c r="F11" s="40">
        <v>11.099999999999998</v>
      </c>
      <c r="G11" s="40">
        <v>1E+30</v>
      </c>
      <c r="H11" s="40">
        <v>0.35514705882353059</v>
      </c>
    </row>
    <row r="12" spans="1:8" x14ac:dyDescent="0.25">
      <c r="B12" s="40" t="s">
        <v>64</v>
      </c>
      <c r="C12" s="40" t="s">
        <v>65</v>
      </c>
      <c r="D12" s="40">
        <v>0</v>
      </c>
      <c r="E12" s="40">
        <v>1.2867647058823615</v>
      </c>
      <c r="F12" s="40">
        <v>10.050000000000004</v>
      </c>
      <c r="G12" s="40">
        <v>1E+30</v>
      </c>
      <c r="H12" s="40">
        <v>1.2867647058823615</v>
      </c>
    </row>
    <row r="13" spans="1:8" x14ac:dyDescent="0.25">
      <c r="B13" s="40" t="s">
        <v>66</v>
      </c>
      <c r="C13" s="40" t="s">
        <v>67</v>
      </c>
      <c r="D13" s="40">
        <v>4285.7142857142862</v>
      </c>
      <c r="E13" s="40">
        <v>0</v>
      </c>
      <c r="F13" s="40">
        <v>17.799999999999997</v>
      </c>
      <c r="G13" s="40">
        <v>0.77352941176473089</v>
      </c>
      <c r="H13" s="40">
        <v>1E+30</v>
      </c>
    </row>
    <row r="14" spans="1:8" x14ac:dyDescent="0.25">
      <c r="B14" s="40" t="s">
        <v>68</v>
      </c>
      <c r="C14" s="40" t="s">
        <v>69</v>
      </c>
      <c r="D14" s="40">
        <v>0</v>
      </c>
      <c r="E14" s="40">
        <v>0.80798319327732893</v>
      </c>
      <c r="F14" s="40">
        <v>14.5</v>
      </c>
      <c r="G14" s="40">
        <v>1E+30</v>
      </c>
      <c r="H14" s="40">
        <v>0.80798319327732893</v>
      </c>
    </row>
    <row r="15" spans="1:8" x14ac:dyDescent="0.25">
      <c r="B15" s="40" t="s">
        <v>70</v>
      </c>
      <c r="C15" s="40" t="s">
        <v>71</v>
      </c>
      <c r="D15" s="40">
        <v>0</v>
      </c>
      <c r="E15" s="40">
        <v>0.38676470588236533</v>
      </c>
      <c r="F15" s="40">
        <v>11.799999999999997</v>
      </c>
      <c r="G15" s="40">
        <v>1E+30</v>
      </c>
      <c r="H15" s="40">
        <v>0.38676470588236533</v>
      </c>
    </row>
    <row r="16" spans="1:8" x14ac:dyDescent="0.25">
      <c r="B16" s="40" t="s">
        <v>72</v>
      </c>
      <c r="C16" s="40" t="s">
        <v>73</v>
      </c>
      <c r="D16" s="40">
        <v>0</v>
      </c>
      <c r="E16" s="40">
        <v>0.88340336134456487</v>
      </c>
      <c r="F16" s="40">
        <v>10.050000000000011</v>
      </c>
      <c r="G16" s="40">
        <v>1E+30</v>
      </c>
      <c r="H16" s="40">
        <v>0.88340336134456487</v>
      </c>
    </row>
    <row r="17" spans="2:8" x14ac:dyDescent="0.25">
      <c r="B17" s="40" t="s">
        <v>74</v>
      </c>
      <c r="C17" s="40" t="s">
        <v>75</v>
      </c>
      <c r="D17" s="40">
        <v>3703.7037037037035</v>
      </c>
      <c r="E17" s="40">
        <v>0</v>
      </c>
      <c r="F17" s="40">
        <v>18.200000000000003</v>
      </c>
      <c r="G17" s="40">
        <v>1.2047794117647426</v>
      </c>
      <c r="H17" s="40">
        <v>1E+30</v>
      </c>
    </row>
    <row r="18" spans="2:8" x14ac:dyDescent="0.25">
      <c r="B18" s="40" t="s">
        <v>76</v>
      </c>
      <c r="C18" s="40" t="s">
        <v>77</v>
      </c>
      <c r="D18" s="40">
        <v>0</v>
      </c>
      <c r="E18" s="40">
        <v>0.97686274509805071</v>
      </c>
      <c r="F18" s="40">
        <v>15.019999999999996</v>
      </c>
      <c r="G18" s="40">
        <v>1E+30</v>
      </c>
      <c r="H18" s="40">
        <v>0.97686274509805071</v>
      </c>
    </row>
    <row r="19" spans="2:8" x14ac:dyDescent="0.25">
      <c r="B19" s="40" t="s">
        <v>78</v>
      </c>
      <c r="C19" s="40" t="s">
        <v>79</v>
      </c>
      <c r="D19" s="40">
        <v>0</v>
      </c>
      <c r="E19" s="40">
        <v>0.7139433551198473</v>
      </c>
      <c r="F19" s="40">
        <v>12.200000000000003</v>
      </c>
      <c r="G19" s="40">
        <v>1E+30</v>
      </c>
      <c r="H19" s="40">
        <v>0.7139433551198473</v>
      </c>
    </row>
    <row r="20" spans="2:8" x14ac:dyDescent="0.25">
      <c r="B20" s="40" t="s">
        <v>80</v>
      </c>
      <c r="C20" s="40" t="s">
        <v>81</v>
      </c>
      <c r="D20" s="40">
        <v>0</v>
      </c>
      <c r="E20" s="40">
        <v>1.4087145969498953</v>
      </c>
      <c r="F20" s="40">
        <v>10.699999999999989</v>
      </c>
      <c r="G20" s="40">
        <v>1E+30</v>
      </c>
      <c r="H20" s="40">
        <v>1.4087145969498953</v>
      </c>
    </row>
    <row r="21" spans="2:8" x14ac:dyDescent="0.25">
      <c r="B21" s="40" t="s">
        <v>82</v>
      </c>
      <c r="C21" s="40" t="s">
        <v>83</v>
      </c>
      <c r="D21" s="40">
        <v>0</v>
      </c>
      <c r="E21" s="40">
        <v>-19.573529411764724</v>
      </c>
      <c r="F21" s="40">
        <v>0</v>
      </c>
      <c r="G21" s="40">
        <v>1E+30</v>
      </c>
      <c r="H21" s="40">
        <v>19.573529411764724</v>
      </c>
    </row>
    <row r="22" spans="2:8" x14ac:dyDescent="0.25">
      <c r="B22" s="40" t="s">
        <v>84</v>
      </c>
      <c r="C22" s="40" t="s">
        <v>85</v>
      </c>
      <c r="D22" s="40">
        <v>0</v>
      </c>
      <c r="E22" s="40">
        <v>4.1176470588278211E-2</v>
      </c>
      <c r="F22" s="40">
        <v>15.000000000000028</v>
      </c>
      <c r="G22" s="40">
        <v>1E+30</v>
      </c>
      <c r="H22" s="40">
        <v>4.1176470588278211E-2</v>
      </c>
    </row>
    <row r="23" spans="2:8" x14ac:dyDescent="0.25">
      <c r="B23" s="40" t="s">
        <v>86</v>
      </c>
      <c r="C23" s="40" t="s">
        <v>87</v>
      </c>
      <c r="D23" s="40">
        <v>2640.1254518901619</v>
      </c>
      <c r="E23" s="40">
        <v>0</v>
      </c>
      <c r="F23" s="40">
        <v>12.299999999999983</v>
      </c>
      <c r="G23" s="40">
        <v>3.5000000000036446E-2</v>
      </c>
      <c r="H23" s="40">
        <v>0.7999999999999885</v>
      </c>
    </row>
    <row r="24" spans="2:8" x14ac:dyDescent="0.25">
      <c r="B24" s="40" t="s">
        <v>88</v>
      </c>
      <c r="C24" s="40" t="s">
        <v>89</v>
      </c>
      <c r="D24" s="40">
        <v>0</v>
      </c>
      <c r="E24" s="40">
        <v>0.85000000000001952</v>
      </c>
      <c r="F24" s="40">
        <v>10.650000000000006</v>
      </c>
      <c r="G24" s="40">
        <v>1E+30</v>
      </c>
      <c r="H24" s="40">
        <v>0.85000000000001952</v>
      </c>
    </row>
    <row r="25" spans="2:8" x14ac:dyDescent="0.25">
      <c r="B25" s="40" t="s">
        <v>90</v>
      </c>
      <c r="C25" s="40" t="s">
        <v>91</v>
      </c>
      <c r="D25" s="40">
        <v>3846.1538461538457</v>
      </c>
      <c r="E25" s="40">
        <v>0</v>
      </c>
      <c r="F25" s="40">
        <v>18.199999999999989</v>
      </c>
      <c r="G25" s="40">
        <v>0.7107843137255716</v>
      </c>
      <c r="H25" s="40">
        <v>1E+30</v>
      </c>
    </row>
    <row r="26" spans="2:8" x14ac:dyDescent="0.25">
      <c r="B26" s="40" t="s">
        <v>92</v>
      </c>
      <c r="C26" s="40" t="s">
        <v>93</v>
      </c>
      <c r="D26" s="40">
        <v>0</v>
      </c>
      <c r="E26" s="40">
        <v>0.49208144796385733</v>
      </c>
      <c r="F26" s="40">
        <v>14.500000000000028</v>
      </c>
      <c r="G26" s="40">
        <v>1E+30</v>
      </c>
      <c r="H26" s="40">
        <v>0.49208144796385733</v>
      </c>
    </row>
    <row r="27" spans="2:8" x14ac:dyDescent="0.25">
      <c r="B27" s="40" t="s">
        <v>94</v>
      </c>
      <c r="C27" s="40" t="s">
        <v>95</v>
      </c>
      <c r="D27" s="40">
        <v>0</v>
      </c>
      <c r="E27" s="40">
        <v>0.99524886877829888</v>
      </c>
      <c r="F27" s="40">
        <v>12.449999999999989</v>
      </c>
      <c r="G27" s="40">
        <v>1E+30</v>
      </c>
      <c r="H27" s="40">
        <v>0.99524886877829888</v>
      </c>
    </row>
    <row r="28" spans="2:8" x14ac:dyDescent="0.25">
      <c r="B28" s="40" t="s">
        <v>96</v>
      </c>
      <c r="C28" s="40" t="s">
        <v>97</v>
      </c>
      <c r="D28" s="40">
        <v>0</v>
      </c>
      <c r="E28" s="40">
        <v>1.3782805429864546</v>
      </c>
      <c r="F28" s="40">
        <v>10.650000000000006</v>
      </c>
      <c r="G28" s="40">
        <v>1E+30</v>
      </c>
      <c r="H28" s="40">
        <v>1.3782805429864546</v>
      </c>
    </row>
    <row r="29" spans="2:8" x14ac:dyDescent="0.25">
      <c r="B29" s="40" t="s">
        <v>98</v>
      </c>
      <c r="C29" s="40" t="s">
        <v>99</v>
      </c>
      <c r="D29" s="40">
        <v>13164.428164428158</v>
      </c>
      <c r="E29" s="40">
        <v>0</v>
      </c>
      <c r="F29" s="40">
        <v>18.25</v>
      </c>
      <c r="G29" s="40">
        <v>2.2764705882352554</v>
      </c>
      <c r="H29" s="40">
        <v>0.7107843137255716</v>
      </c>
    </row>
    <row r="30" spans="2:8" x14ac:dyDescent="0.25">
      <c r="B30" s="40" t="s">
        <v>100</v>
      </c>
      <c r="C30" s="40" t="s">
        <v>101</v>
      </c>
      <c r="D30" s="40">
        <v>19749.999999999993</v>
      </c>
      <c r="E30" s="40">
        <v>0</v>
      </c>
      <c r="F30" s="40">
        <v>13.899999999999977</v>
      </c>
      <c r="G30" s="40">
        <v>4.1176470588278231E-2</v>
      </c>
      <c r="H30" s="40">
        <v>0.37882352941176589</v>
      </c>
    </row>
    <row r="31" spans="2:8" x14ac:dyDescent="0.25">
      <c r="B31" s="40" t="s">
        <v>102</v>
      </c>
      <c r="C31" s="40" t="s">
        <v>103</v>
      </c>
      <c r="D31" s="40">
        <v>18817.0174052527</v>
      </c>
      <c r="E31" s="40">
        <v>0</v>
      </c>
      <c r="F31" s="40">
        <v>11.399999999999977</v>
      </c>
      <c r="G31" s="40">
        <v>0.32200000000000112</v>
      </c>
      <c r="H31" s="40">
        <v>3.5000000000036453E-2</v>
      </c>
    </row>
    <row r="32" spans="2:8" x14ac:dyDescent="0.25">
      <c r="B32" s="40" t="s">
        <v>104</v>
      </c>
      <c r="C32" s="40" t="s">
        <v>105</v>
      </c>
      <c r="D32" s="40">
        <v>28000.000000000007</v>
      </c>
      <c r="E32" s="40">
        <v>0</v>
      </c>
      <c r="F32" s="40">
        <v>8.8999999999999773</v>
      </c>
      <c r="G32" s="40">
        <v>0.85000000000001874</v>
      </c>
      <c r="H32" s="40">
        <v>9.7999999999999901</v>
      </c>
    </row>
    <row r="33" spans="1:8" x14ac:dyDescent="0.25">
      <c r="B33" s="40" t="s">
        <v>106</v>
      </c>
      <c r="C33" s="40" t="s">
        <v>107</v>
      </c>
      <c r="D33" s="40">
        <v>0</v>
      </c>
      <c r="E33" s="40">
        <v>2.2764705882352554</v>
      </c>
      <c r="F33" s="40">
        <v>20.25</v>
      </c>
      <c r="G33" s="40">
        <v>1E+30</v>
      </c>
      <c r="H33" s="40">
        <v>2.2764705882352554</v>
      </c>
    </row>
    <row r="34" spans="1:8" x14ac:dyDescent="0.25">
      <c r="B34" s="40" t="s">
        <v>108</v>
      </c>
      <c r="C34" s="40" t="s">
        <v>109</v>
      </c>
      <c r="D34" s="40">
        <v>0</v>
      </c>
      <c r="E34" s="40">
        <v>0.46974789915963577</v>
      </c>
      <c r="F34" s="40">
        <v>14.399999999999977</v>
      </c>
      <c r="G34" s="40">
        <v>1E+30</v>
      </c>
      <c r="H34" s="40">
        <v>0.46974789915963577</v>
      </c>
    </row>
    <row r="35" spans="1:8" x14ac:dyDescent="0.25">
      <c r="B35" s="40" t="s">
        <v>110</v>
      </c>
      <c r="C35" s="40" t="s">
        <v>111</v>
      </c>
      <c r="D35" s="40">
        <v>7142.8571428571404</v>
      </c>
      <c r="E35" s="40">
        <v>0</v>
      </c>
      <c r="F35" s="40">
        <v>11.5</v>
      </c>
      <c r="G35" s="40">
        <v>0.36535947712416128</v>
      </c>
      <c r="H35" s="40">
        <v>1E+30</v>
      </c>
    </row>
    <row r="36" spans="1:8" ht="16.5" thickBot="1" x14ac:dyDescent="0.3">
      <c r="B36" s="41" t="s">
        <v>112</v>
      </c>
      <c r="C36" s="41" t="s">
        <v>113</v>
      </c>
      <c r="D36" s="41">
        <v>0</v>
      </c>
      <c r="E36" s="41">
        <v>1.2642857142856896</v>
      </c>
      <c r="F36" s="41">
        <v>10.149999999999977</v>
      </c>
      <c r="G36" s="41">
        <v>1E+30</v>
      </c>
      <c r="H36" s="41">
        <v>1.2642857142856896</v>
      </c>
    </row>
    <row r="38" spans="1:8" ht="16.5" thickBot="1" x14ac:dyDescent="0.3">
      <c r="A38" t="s">
        <v>54</v>
      </c>
    </row>
    <row r="39" spans="1:8" x14ac:dyDescent="0.25">
      <c r="B39" s="42"/>
      <c r="C39" s="42"/>
      <c r="D39" s="42" t="s">
        <v>46</v>
      </c>
      <c r="E39" s="42" t="s">
        <v>55</v>
      </c>
      <c r="F39" s="42" t="s">
        <v>57</v>
      </c>
      <c r="G39" s="42" t="s">
        <v>51</v>
      </c>
      <c r="H39" s="42" t="s">
        <v>51</v>
      </c>
    </row>
    <row r="40" spans="1:8" ht="16.5" thickBot="1" x14ac:dyDescent="0.3">
      <c r="B40" s="43" t="s">
        <v>44</v>
      </c>
      <c r="C40" s="43" t="s">
        <v>45</v>
      </c>
      <c r="D40" s="43" t="s">
        <v>47</v>
      </c>
      <c r="E40" s="43" t="s">
        <v>56</v>
      </c>
      <c r="F40" s="43" t="s">
        <v>58</v>
      </c>
      <c r="G40" s="43" t="s">
        <v>52</v>
      </c>
      <c r="H40" s="43" t="s">
        <v>53</v>
      </c>
    </row>
    <row r="41" spans="1:8" x14ac:dyDescent="0.25">
      <c r="B41" s="40" t="s">
        <v>114</v>
      </c>
      <c r="C41" s="40" t="s">
        <v>115</v>
      </c>
      <c r="D41" s="40">
        <v>24999.999999999993</v>
      </c>
      <c r="E41" s="40">
        <v>19.573529411764724</v>
      </c>
      <c r="F41" s="40">
        <v>25000</v>
      </c>
      <c r="G41" s="40">
        <v>3256.1432641432607</v>
      </c>
      <c r="H41" s="40">
        <v>1795.28530728531</v>
      </c>
    </row>
    <row r="42" spans="1:8" x14ac:dyDescent="0.25">
      <c r="B42" s="40" t="s">
        <v>116</v>
      </c>
      <c r="C42" s="40" t="s">
        <v>117</v>
      </c>
      <c r="D42" s="40">
        <v>25999.999999999993</v>
      </c>
      <c r="E42" s="40">
        <v>14.958823529411758</v>
      </c>
      <c r="F42" s="40">
        <v>26000</v>
      </c>
      <c r="G42" s="40">
        <v>4070.1790801790758</v>
      </c>
      <c r="H42" s="40">
        <v>2244.1066341066376</v>
      </c>
    </row>
    <row r="43" spans="1:8" x14ac:dyDescent="0.25">
      <c r="B43" s="40" t="s">
        <v>118</v>
      </c>
      <c r="C43" s="40" t="s">
        <v>119</v>
      </c>
      <c r="D43" s="40">
        <v>28600.000000000004</v>
      </c>
      <c r="E43" s="40">
        <v>12.299999999999988</v>
      </c>
      <c r="F43" s="40">
        <v>28600</v>
      </c>
      <c r="G43" s="40">
        <v>4788.4459766812652</v>
      </c>
      <c r="H43" s="40">
        <v>2640.1254518901605</v>
      </c>
    </row>
    <row r="44" spans="1:8" x14ac:dyDescent="0.25">
      <c r="B44" s="40" t="s">
        <v>120</v>
      </c>
      <c r="C44" s="40" t="s">
        <v>121</v>
      </c>
      <c r="D44" s="40">
        <v>28000.000000000007</v>
      </c>
      <c r="E44" s="40">
        <v>9.7999999999999901</v>
      </c>
      <c r="F44" s="40">
        <v>28000</v>
      </c>
      <c r="G44" s="40">
        <v>4788.4459766812652</v>
      </c>
      <c r="H44" s="40">
        <v>2640.1254518901619</v>
      </c>
    </row>
    <row r="45" spans="1:8" x14ac:dyDescent="0.25">
      <c r="B45" s="40" t="s">
        <v>122</v>
      </c>
      <c r="C45" s="40" t="s">
        <v>123</v>
      </c>
      <c r="D45" s="40">
        <v>2500</v>
      </c>
      <c r="E45" s="40">
        <v>-4.1470588235293846</v>
      </c>
      <c r="F45" s="40">
        <v>2500</v>
      </c>
      <c r="G45" s="40">
        <v>897.64265364265486</v>
      </c>
      <c r="H45" s="40">
        <v>1628.0716320716303</v>
      </c>
    </row>
    <row r="46" spans="1:8" x14ac:dyDescent="0.25">
      <c r="B46" s="40" t="s">
        <v>124</v>
      </c>
      <c r="C46" s="40" t="s">
        <v>125</v>
      </c>
      <c r="D46" s="40">
        <v>3000</v>
      </c>
      <c r="E46" s="40">
        <v>-2.5336134453781685</v>
      </c>
      <c r="F46" s="40">
        <v>3000</v>
      </c>
      <c r="G46" s="40">
        <v>1256.6997150997165</v>
      </c>
      <c r="H46" s="40">
        <v>2279.3002849002828</v>
      </c>
    </row>
    <row r="47" spans="1:8" x14ac:dyDescent="0.25">
      <c r="B47" s="40" t="s">
        <v>126</v>
      </c>
      <c r="C47" s="40" t="s">
        <v>127</v>
      </c>
      <c r="D47" s="40">
        <v>2500</v>
      </c>
      <c r="E47" s="40">
        <v>-2.0348583877995736</v>
      </c>
      <c r="F47" s="40">
        <v>2500</v>
      </c>
      <c r="G47" s="40">
        <v>1211.8175824175844</v>
      </c>
      <c r="H47" s="40">
        <v>2197.8967032967012</v>
      </c>
    </row>
    <row r="48" spans="1:8" x14ac:dyDescent="0.25">
      <c r="B48" s="40" t="s">
        <v>128</v>
      </c>
      <c r="C48" s="40" t="s">
        <v>129</v>
      </c>
      <c r="D48" s="40">
        <v>924.0439081615566</v>
      </c>
      <c r="E48" s="40">
        <v>0</v>
      </c>
      <c r="F48" s="40">
        <v>2600</v>
      </c>
      <c r="G48" s="40">
        <v>1E+30</v>
      </c>
      <c r="H48" s="40">
        <v>1675.9560918384429</v>
      </c>
    </row>
    <row r="49" spans="2:8" x14ac:dyDescent="0.25">
      <c r="B49" s="40" t="s">
        <v>130</v>
      </c>
      <c r="C49" s="40" t="s">
        <v>131</v>
      </c>
      <c r="D49" s="40">
        <v>2500</v>
      </c>
      <c r="E49" s="40">
        <v>-2.1131221719457498</v>
      </c>
      <c r="F49" s="40">
        <v>2500</v>
      </c>
      <c r="G49" s="40">
        <v>1166.9354497354514</v>
      </c>
      <c r="H49" s="40">
        <v>2116.4931216931191</v>
      </c>
    </row>
    <row r="50" spans="2:8" x14ac:dyDescent="0.25">
      <c r="B50" s="40" t="s">
        <v>132</v>
      </c>
      <c r="C50" s="40" t="s">
        <v>133</v>
      </c>
      <c r="D50" s="40">
        <v>38000</v>
      </c>
      <c r="E50" s="40">
        <v>-2.1176470588235583</v>
      </c>
      <c r="F50" s="40">
        <v>38000</v>
      </c>
      <c r="G50" s="40">
        <v>1122.0533170533188</v>
      </c>
      <c r="H50" s="40">
        <v>2035.0895400895379</v>
      </c>
    </row>
    <row r="51" spans="2:8" ht="16.5" thickBot="1" x14ac:dyDescent="0.3">
      <c r="B51" s="41" t="s">
        <v>134</v>
      </c>
      <c r="C51" s="41" t="s">
        <v>135</v>
      </c>
      <c r="D51" s="41">
        <v>2499.9999999999991</v>
      </c>
      <c r="E51" s="41">
        <v>-2.2857142857142532</v>
      </c>
      <c r="F51" s="41">
        <v>2500</v>
      </c>
      <c r="G51" s="41">
        <v>924.04390816155649</v>
      </c>
      <c r="H51" s="41">
        <v>1675.9560918384429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29" workbookViewId="0">
      <selection activeCell="E43" sqref="E43"/>
    </sheetView>
  </sheetViews>
  <sheetFormatPr defaultRowHeight="15.75" x14ac:dyDescent="0.25"/>
  <cols>
    <col min="1" max="1" width="2.125" customWidth="1"/>
    <col min="2" max="2" width="6.125" bestFit="1" customWidth="1"/>
    <col min="3" max="3" width="26.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35" t="s">
        <v>40</v>
      </c>
    </row>
    <row r="2" spans="1:8" x14ac:dyDescent="0.25">
      <c r="A2" s="35" t="s">
        <v>41</v>
      </c>
    </row>
    <row r="3" spans="1:8" x14ac:dyDescent="0.25">
      <c r="A3" s="35" t="s">
        <v>137</v>
      </c>
    </row>
    <row r="6" spans="1:8" ht="16.5" thickBot="1" x14ac:dyDescent="0.3">
      <c r="A6" t="s">
        <v>43</v>
      </c>
    </row>
    <row r="7" spans="1:8" x14ac:dyDescent="0.25">
      <c r="B7" s="42"/>
      <c r="C7" s="42"/>
      <c r="D7" s="42" t="s">
        <v>46</v>
      </c>
      <c r="E7" s="42" t="s">
        <v>48</v>
      </c>
      <c r="F7" s="42" t="s">
        <v>24</v>
      </c>
      <c r="G7" s="42" t="s">
        <v>51</v>
      </c>
      <c r="H7" s="42" t="s">
        <v>51</v>
      </c>
    </row>
    <row r="8" spans="1:8" ht="16.5" thickBot="1" x14ac:dyDescent="0.3">
      <c r="B8" s="43" t="s">
        <v>44</v>
      </c>
      <c r="C8" s="43" t="s">
        <v>45</v>
      </c>
      <c r="D8" s="43" t="s">
        <v>47</v>
      </c>
      <c r="E8" s="43" t="s">
        <v>49</v>
      </c>
      <c r="F8" s="43" t="s">
        <v>50</v>
      </c>
      <c r="G8" s="43" t="s">
        <v>52</v>
      </c>
      <c r="H8" s="43" t="s">
        <v>53</v>
      </c>
    </row>
    <row r="9" spans="1:8" x14ac:dyDescent="0.25">
      <c r="B9" s="40" t="s">
        <v>59</v>
      </c>
      <c r="C9" s="40" t="s">
        <v>36</v>
      </c>
      <c r="D9" s="40">
        <v>0</v>
      </c>
      <c r="E9" s="40">
        <v>-21.722222222222303</v>
      </c>
      <c r="F9" s="40">
        <v>0</v>
      </c>
      <c r="G9" s="40">
        <v>1E+30</v>
      </c>
      <c r="H9" s="40">
        <v>21.722222222222303</v>
      </c>
    </row>
    <row r="10" spans="1:8" x14ac:dyDescent="0.25">
      <c r="B10" s="40" t="s">
        <v>60</v>
      </c>
      <c r="C10" s="40" t="s">
        <v>61</v>
      </c>
      <c r="D10" s="40">
        <v>6250</v>
      </c>
      <c r="E10" s="40">
        <v>0</v>
      </c>
      <c r="F10" s="40">
        <v>13.3</v>
      </c>
      <c r="G10" s="40">
        <v>0.5392592592592671</v>
      </c>
      <c r="H10" s="40">
        <v>1E+30</v>
      </c>
    </row>
    <row r="11" spans="1:8" x14ac:dyDescent="0.25">
      <c r="B11" s="40" t="s">
        <v>62</v>
      </c>
      <c r="C11" s="40" t="s">
        <v>63</v>
      </c>
      <c r="D11" s="40">
        <v>0</v>
      </c>
      <c r="E11" s="40">
        <v>0.50555555555556297</v>
      </c>
      <c r="F11" s="40">
        <v>11.099999999999998</v>
      </c>
      <c r="G11" s="40">
        <v>1E+30</v>
      </c>
      <c r="H11" s="40">
        <v>0.50555555555556297</v>
      </c>
    </row>
    <row r="12" spans="1:8" x14ac:dyDescent="0.25">
      <c r="B12" s="40" t="s">
        <v>64</v>
      </c>
      <c r="C12" s="40" t="s">
        <v>65</v>
      </c>
      <c r="D12" s="40">
        <v>0</v>
      </c>
      <c r="E12" s="40">
        <v>0.89999999999999902</v>
      </c>
      <c r="F12" s="40">
        <v>10.050000000000004</v>
      </c>
      <c r="G12" s="40">
        <v>1E+30</v>
      </c>
      <c r="H12" s="40">
        <v>0.89999999999999902</v>
      </c>
    </row>
    <row r="13" spans="1:8" x14ac:dyDescent="0.25">
      <c r="B13" s="40" t="s">
        <v>66</v>
      </c>
      <c r="C13" s="40" t="s">
        <v>67</v>
      </c>
      <c r="D13" s="40">
        <v>3130.5566861122097</v>
      </c>
      <c r="E13" s="40">
        <v>0</v>
      </c>
      <c r="F13" s="40">
        <v>17.799999999999997</v>
      </c>
      <c r="G13" s="40">
        <v>0.77352941176473322</v>
      </c>
      <c r="H13" s="40">
        <v>0.27647058823529702</v>
      </c>
    </row>
    <row r="14" spans="1:8" x14ac:dyDescent="0.25">
      <c r="B14" s="40" t="s">
        <v>68</v>
      </c>
      <c r="C14" s="40" t="s">
        <v>69</v>
      </c>
      <c r="D14" s="40">
        <v>0</v>
      </c>
      <c r="E14" s="40">
        <v>0.62380952380953547</v>
      </c>
      <c r="F14" s="40">
        <v>14.5</v>
      </c>
      <c r="G14" s="40">
        <v>1E+30</v>
      </c>
      <c r="H14" s="40">
        <v>0.62380952380953547</v>
      </c>
    </row>
    <row r="15" spans="1:8" x14ac:dyDescent="0.25">
      <c r="B15" s="40" t="s">
        <v>70</v>
      </c>
      <c r="C15" s="40" t="s">
        <v>71</v>
      </c>
      <c r="D15" s="40">
        <v>2310.3151992041539</v>
      </c>
      <c r="E15" s="40">
        <v>0</v>
      </c>
      <c r="F15" s="40">
        <v>11.799999999999997</v>
      </c>
      <c r="G15" s="40">
        <v>0.10575221238938361</v>
      </c>
      <c r="H15" s="40">
        <v>0.38676470588236656</v>
      </c>
    </row>
    <row r="16" spans="1:8" x14ac:dyDescent="0.25">
      <c r="B16" s="40" t="s">
        <v>72</v>
      </c>
      <c r="C16" s="40" t="s">
        <v>73</v>
      </c>
      <c r="D16" s="40">
        <v>0</v>
      </c>
      <c r="E16" s="40">
        <v>0.189682539682545</v>
      </c>
      <c r="F16" s="40">
        <v>10.050000000000011</v>
      </c>
      <c r="G16" s="40">
        <v>1E+30</v>
      </c>
      <c r="H16" s="40">
        <v>0.189682539682545</v>
      </c>
    </row>
    <row r="17" spans="2:8" x14ac:dyDescent="0.25">
      <c r="B17" s="40" t="s">
        <v>74</v>
      </c>
      <c r="C17" s="40" t="s">
        <v>75</v>
      </c>
      <c r="D17" s="40">
        <v>3703.7037037037039</v>
      </c>
      <c r="E17" s="40">
        <v>0</v>
      </c>
      <c r="F17" s="40">
        <v>18.200000000000003</v>
      </c>
      <c r="G17" s="40">
        <v>0.88784722222224699</v>
      </c>
      <c r="H17" s="40">
        <v>1E+30</v>
      </c>
    </row>
    <row r="18" spans="2:8" x14ac:dyDescent="0.25">
      <c r="B18" s="40" t="s">
        <v>76</v>
      </c>
      <c r="C18" s="40" t="s">
        <v>77</v>
      </c>
      <c r="D18" s="40">
        <v>0</v>
      </c>
      <c r="E18" s="40">
        <v>0.69037037037037607</v>
      </c>
      <c r="F18" s="40">
        <v>15.019999999999996</v>
      </c>
      <c r="G18" s="40">
        <v>1E+30</v>
      </c>
      <c r="H18" s="40">
        <v>0.69037037037037607</v>
      </c>
    </row>
    <row r="19" spans="2:8" x14ac:dyDescent="0.25">
      <c r="B19" s="40" t="s">
        <v>78</v>
      </c>
      <c r="C19" s="40" t="s">
        <v>79</v>
      </c>
      <c r="D19" s="40">
        <v>0</v>
      </c>
      <c r="E19" s="40">
        <v>0.5261316872428129</v>
      </c>
      <c r="F19" s="40">
        <v>12.200000000000003</v>
      </c>
      <c r="G19" s="40">
        <v>1E+30</v>
      </c>
      <c r="H19" s="40">
        <v>0.5261316872428129</v>
      </c>
    </row>
    <row r="20" spans="2:8" x14ac:dyDescent="0.25">
      <c r="B20" s="40" t="s">
        <v>80</v>
      </c>
      <c r="C20" s="40" t="s">
        <v>81</v>
      </c>
      <c r="D20" s="40">
        <v>0</v>
      </c>
      <c r="E20" s="40">
        <v>0.74341563786006615</v>
      </c>
      <c r="F20" s="40">
        <v>10.699999999999989</v>
      </c>
      <c r="G20" s="40">
        <v>1E+30</v>
      </c>
      <c r="H20" s="40">
        <v>0.74341563786006615</v>
      </c>
    </row>
    <row r="21" spans="2:8" x14ac:dyDescent="0.25">
      <c r="B21" s="40" t="s">
        <v>82</v>
      </c>
      <c r="C21" s="40" t="s">
        <v>83</v>
      </c>
      <c r="D21" s="40">
        <v>0</v>
      </c>
      <c r="E21" s="40">
        <v>-21.722222222222303</v>
      </c>
      <c r="F21" s="40">
        <v>0</v>
      </c>
      <c r="G21" s="40">
        <v>1E+30</v>
      </c>
      <c r="H21" s="40">
        <v>21.722222222222303</v>
      </c>
    </row>
    <row r="22" spans="2:8" x14ac:dyDescent="0.25">
      <c r="B22" s="40" t="s">
        <v>84</v>
      </c>
      <c r="C22" s="40" t="s">
        <v>85</v>
      </c>
      <c r="D22" s="40">
        <v>0</v>
      </c>
      <c r="E22" s="40">
        <v>0.20079365079369729</v>
      </c>
      <c r="F22" s="40">
        <v>15.000000000000028</v>
      </c>
      <c r="G22" s="40">
        <v>1E+30</v>
      </c>
      <c r="H22" s="40">
        <v>0.20079365079369729</v>
      </c>
    </row>
    <row r="23" spans="2:8" x14ac:dyDescent="0.25">
      <c r="B23" s="40" t="s">
        <v>86</v>
      </c>
      <c r="C23" s="40" t="s">
        <v>87</v>
      </c>
      <c r="D23" s="40">
        <v>7428.5714285714312</v>
      </c>
      <c r="E23" s="40">
        <v>0</v>
      </c>
      <c r="F23" s="40">
        <v>12.299999999999983</v>
      </c>
      <c r="G23" s="40">
        <v>0.156172839506209</v>
      </c>
      <c r="H23" s="40">
        <v>1E+30</v>
      </c>
    </row>
    <row r="24" spans="2:8" x14ac:dyDescent="0.25">
      <c r="B24" s="40" t="s">
        <v>88</v>
      </c>
      <c r="C24" s="40" t="s">
        <v>89</v>
      </c>
      <c r="D24" s="40">
        <v>0</v>
      </c>
      <c r="E24" s="40">
        <v>0.22380952380952587</v>
      </c>
      <c r="F24" s="40">
        <v>10.650000000000006</v>
      </c>
      <c r="G24" s="40">
        <v>1E+30</v>
      </c>
      <c r="H24" s="40">
        <v>0.22380952380952587</v>
      </c>
    </row>
    <row r="25" spans="2:8" x14ac:dyDescent="0.25">
      <c r="B25" s="40" t="s">
        <v>90</v>
      </c>
      <c r="C25" s="40" t="s">
        <v>91</v>
      </c>
      <c r="D25" s="40">
        <v>3846.1538461538466</v>
      </c>
      <c r="E25" s="40">
        <v>0</v>
      </c>
      <c r="F25" s="40">
        <v>18.199999999999989</v>
      </c>
      <c r="G25" s="40">
        <v>0.37654320987661305</v>
      </c>
      <c r="H25" s="40">
        <v>1E+30</v>
      </c>
    </row>
    <row r="26" spans="2:8" x14ac:dyDescent="0.25">
      <c r="B26" s="40" t="s">
        <v>92</v>
      </c>
      <c r="C26" s="40" t="s">
        <v>93</v>
      </c>
      <c r="D26" s="40">
        <v>0</v>
      </c>
      <c r="E26" s="40">
        <v>0.26068376068380911</v>
      </c>
      <c r="F26" s="40">
        <v>14.500000000000028</v>
      </c>
      <c r="G26" s="40">
        <v>1E+30</v>
      </c>
      <c r="H26" s="40">
        <v>0.26068376068380911</v>
      </c>
    </row>
    <row r="27" spans="2:8" x14ac:dyDescent="0.25">
      <c r="B27" s="40" t="s">
        <v>94</v>
      </c>
      <c r="C27" s="40" t="s">
        <v>95</v>
      </c>
      <c r="D27" s="40">
        <v>0</v>
      </c>
      <c r="E27" s="40">
        <v>0.85641025641026558</v>
      </c>
      <c r="F27" s="40">
        <v>12.449999999999989</v>
      </c>
      <c r="G27" s="40">
        <v>1E+30</v>
      </c>
      <c r="H27" s="40">
        <v>0.85641025641026558</v>
      </c>
    </row>
    <row r="28" spans="2:8" x14ac:dyDescent="0.25">
      <c r="B28" s="40" t="s">
        <v>96</v>
      </c>
      <c r="C28" s="40" t="s">
        <v>97</v>
      </c>
      <c r="D28" s="40">
        <v>0</v>
      </c>
      <c r="E28" s="40">
        <v>0.74358974358975249</v>
      </c>
      <c r="F28" s="40">
        <v>10.650000000000006</v>
      </c>
      <c r="G28" s="40">
        <v>1E+30</v>
      </c>
      <c r="H28" s="40">
        <v>0.74358974358975249</v>
      </c>
    </row>
    <row r="29" spans="2:8" x14ac:dyDescent="0.25">
      <c r="B29" s="40" t="s">
        <v>98</v>
      </c>
      <c r="C29" s="40" t="s">
        <v>99</v>
      </c>
      <c r="D29" s="40">
        <v>14319.585764030235</v>
      </c>
      <c r="E29" s="40">
        <v>0</v>
      </c>
      <c r="F29" s="40">
        <v>18.25</v>
      </c>
      <c r="G29" s="40">
        <v>0.27647058823529702</v>
      </c>
      <c r="H29" s="40">
        <v>0.66304347826099097</v>
      </c>
    </row>
    <row r="30" spans="2:8" x14ac:dyDescent="0.25">
      <c r="B30" s="40" t="s">
        <v>100</v>
      </c>
      <c r="C30" s="40" t="s">
        <v>101</v>
      </c>
      <c r="D30" s="40">
        <v>19750</v>
      </c>
      <c r="E30" s="40">
        <v>0</v>
      </c>
      <c r="F30" s="40">
        <v>13.899999999999977</v>
      </c>
      <c r="G30" s="40">
        <v>0.20079365079369724</v>
      </c>
      <c r="H30" s="40">
        <v>0.5392592592592671</v>
      </c>
    </row>
    <row r="31" spans="2:8" x14ac:dyDescent="0.25">
      <c r="B31" s="40" t="s">
        <v>102</v>
      </c>
      <c r="C31" s="40" t="s">
        <v>103</v>
      </c>
      <c r="D31" s="40">
        <v>17118.256229367293</v>
      </c>
      <c r="E31" s="40">
        <v>0</v>
      </c>
      <c r="F31" s="40">
        <v>11.399999999999977</v>
      </c>
      <c r="G31" s="40">
        <v>0.3640000000000056</v>
      </c>
      <c r="H31" s="40">
        <v>0.10217391304347928</v>
      </c>
    </row>
    <row r="32" spans="2:8" x14ac:dyDescent="0.25">
      <c r="B32" s="40" t="s">
        <v>104</v>
      </c>
      <c r="C32" s="40" t="s">
        <v>105</v>
      </c>
      <c r="D32" s="40">
        <v>28000</v>
      </c>
      <c r="E32" s="40">
        <v>0</v>
      </c>
      <c r="F32" s="40">
        <v>8.8999999999999773</v>
      </c>
      <c r="G32" s="40">
        <v>0.18968253968254487</v>
      </c>
      <c r="H32" s="40">
        <v>11.261111111111129</v>
      </c>
    </row>
    <row r="33" spans="1:8" x14ac:dyDescent="0.25">
      <c r="B33" s="40" t="s">
        <v>106</v>
      </c>
      <c r="C33" s="40" t="s">
        <v>107</v>
      </c>
      <c r="D33" s="40">
        <v>0</v>
      </c>
      <c r="E33" s="40">
        <v>3.0499999999999829</v>
      </c>
      <c r="F33" s="40">
        <v>20.25</v>
      </c>
      <c r="G33" s="40">
        <v>1E+30</v>
      </c>
      <c r="H33" s="40">
        <v>3.0499999999999829</v>
      </c>
    </row>
    <row r="34" spans="1:8" x14ac:dyDescent="0.25">
      <c r="B34" s="40" t="s">
        <v>108</v>
      </c>
      <c r="C34" s="40" t="s">
        <v>109</v>
      </c>
      <c r="D34" s="40">
        <v>0</v>
      </c>
      <c r="E34" s="40">
        <v>0.62936507936505548</v>
      </c>
      <c r="F34" s="40">
        <v>14.399999999999977</v>
      </c>
      <c r="G34" s="40">
        <v>1E+30</v>
      </c>
      <c r="H34" s="40">
        <v>0.62936507936505548</v>
      </c>
    </row>
    <row r="35" spans="1:8" x14ac:dyDescent="0.25">
      <c r="B35" s="40" t="s">
        <v>110</v>
      </c>
      <c r="C35" s="40" t="s">
        <v>111</v>
      </c>
      <c r="D35" s="40">
        <v>7142.8571428571404</v>
      </c>
      <c r="E35" s="40">
        <v>0</v>
      </c>
      <c r="F35" s="40">
        <v>11.5</v>
      </c>
      <c r="G35" s="40">
        <v>0.48950617283948783</v>
      </c>
      <c r="H35" s="40">
        <v>1E+30</v>
      </c>
    </row>
    <row r="36" spans="1:8" ht="16.5" thickBot="1" x14ac:dyDescent="0.3">
      <c r="B36" s="41" t="s">
        <v>112</v>
      </c>
      <c r="C36" s="41" t="s">
        <v>113</v>
      </c>
      <c r="D36" s="41">
        <v>0</v>
      </c>
      <c r="E36" s="41">
        <v>1.4730158730158536</v>
      </c>
      <c r="F36" s="41">
        <v>10.149999999999977</v>
      </c>
      <c r="G36" s="41">
        <v>1E+30</v>
      </c>
      <c r="H36" s="41">
        <v>1.4730158730158536</v>
      </c>
    </row>
    <row r="38" spans="1:8" ht="16.5" thickBot="1" x14ac:dyDescent="0.3">
      <c r="A38" t="s">
        <v>54</v>
      </c>
    </row>
    <row r="39" spans="1:8" x14ac:dyDescent="0.25">
      <c r="B39" s="42"/>
      <c r="C39" s="42"/>
      <c r="D39" s="42" t="s">
        <v>46</v>
      </c>
      <c r="E39" s="42" t="s">
        <v>55</v>
      </c>
      <c r="F39" s="42" t="s">
        <v>57</v>
      </c>
      <c r="G39" s="42" t="s">
        <v>51</v>
      </c>
      <c r="H39" s="42" t="s">
        <v>51</v>
      </c>
    </row>
    <row r="40" spans="1:8" ht="16.5" thickBot="1" x14ac:dyDescent="0.3">
      <c r="B40" s="43" t="s">
        <v>44</v>
      </c>
      <c r="C40" s="43" t="s">
        <v>45</v>
      </c>
      <c r="D40" s="43" t="s">
        <v>47</v>
      </c>
      <c r="E40" s="43" t="s">
        <v>56</v>
      </c>
      <c r="F40" s="43" t="s">
        <v>58</v>
      </c>
      <c r="G40" s="43" t="s">
        <v>52</v>
      </c>
      <c r="H40" s="43" t="s">
        <v>53</v>
      </c>
    </row>
    <row r="41" spans="1:8" x14ac:dyDescent="0.25">
      <c r="B41" s="40" t="s">
        <v>114</v>
      </c>
      <c r="C41" s="40" t="s">
        <v>115</v>
      </c>
      <c r="D41" s="40">
        <v>24999.999999999996</v>
      </c>
      <c r="E41" s="40">
        <v>21.722222222222303</v>
      </c>
      <c r="F41" s="40">
        <v>25000</v>
      </c>
      <c r="G41" s="40">
        <v>1127.0004070003977</v>
      </c>
      <c r="H41" s="40">
        <v>415.85673585674846</v>
      </c>
    </row>
    <row r="42" spans="1:8" x14ac:dyDescent="0.25">
      <c r="B42" s="40" t="s">
        <v>116</v>
      </c>
      <c r="C42" s="40" t="s">
        <v>117</v>
      </c>
      <c r="D42" s="40">
        <v>26000</v>
      </c>
      <c r="E42" s="40">
        <v>16.67777777777782</v>
      </c>
      <c r="F42" s="40">
        <v>26000</v>
      </c>
      <c r="G42" s="40">
        <v>1408.7505087504974</v>
      </c>
      <c r="H42" s="40">
        <v>519.82091982093561</v>
      </c>
    </row>
    <row r="43" spans="1:8" x14ac:dyDescent="0.25">
      <c r="B43" s="40" t="s">
        <v>118</v>
      </c>
      <c r="C43" s="40" t="s">
        <v>119</v>
      </c>
      <c r="D43" s="40">
        <v>34000.000000000015</v>
      </c>
      <c r="E43" s="40">
        <v>13.761111111111143</v>
      </c>
      <c r="F43" s="40">
        <v>34000</v>
      </c>
      <c r="G43" s="40">
        <v>1657.3535397064672</v>
      </c>
      <c r="H43" s="40">
        <v>611.55402331874768</v>
      </c>
    </row>
    <row r="44" spans="1:8" x14ac:dyDescent="0.25">
      <c r="B44" s="40" t="s">
        <v>120</v>
      </c>
      <c r="C44" s="40" t="s">
        <v>121</v>
      </c>
      <c r="D44" s="40">
        <v>28000</v>
      </c>
      <c r="E44" s="40">
        <v>11.261111111111143</v>
      </c>
      <c r="F44" s="40">
        <v>28000</v>
      </c>
      <c r="G44" s="40">
        <v>1657.3535397064672</v>
      </c>
      <c r="H44" s="40">
        <v>611.55402331874768</v>
      </c>
    </row>
    <row r="45" spans="1:8" x14ac:dyDescent="0.25">
      <c r="B45" s="40" t="s">
        <v>122</v>
      </c>
      <c r="C45" s="40" t="s">
        <v>123</v>
      </c>
      <c r="D45" s="40">
        <v>2500</v>
      </c>
      <c r="E45" s="40">
        <v>-8.4444444444445494</v>
      </c>
      <c r="F45" s="40">
        <v>2500</v>
      </c>
      <c r="G45" s="40">
        <v>207.92836792837429</v>
      </c>
      <c r="H45" s="40">
        <v>563.50020350019906</v>
      </c>
    </row>
    <row r="46" spans="1:8" x14ac:dyDescent="0.25">
      <c r="B46" s="40" t="s">
        <v>124</v>
      </c>
      <c r="C46" s="40" t="s">
        <v>125</v>
      </c>
      <c r="D46" s="40">
        <v>3000.0000000000005</v>
      </c>
      <c r="E46" s="40">
        <v>-5.6031746031747112</v>
      </c>
      <c r="F46" s="40">
        <v>3000</v>
      </c>
      <c r="G46" s="40">
        <v>291.09971509972405</v>
      </c>
      <c r="H46" s="40">
        <v>580.07373889726352</v>
      </c>
    </row>
    <row r="47" spans="1:8" x14ac:dyDescent="0.25">
      <c r="B47" s="40" t="s">
        <v>126</v>
      </c>
      <c r="C47" s="40" t="s">
        <v>127</v>
      </c>
      <c r="D47" s="40">
        <v>2500.0000000000005</v>
      </c>
      <c r="E47" s="40">
        <v>-5.2181069958848783</v>
      </c>
      <c r="F47" s="40">
        <v>2500</v>
      </c>
      <c r="G47" s="40">
        <v>280.70329670330534</v>
      </c>
      <c r="H47" s="40">
        <v>760.72527472526883</v>
      </c>
    </row>
    <row r="48" spans="1:8" x14ac:dyDescent="0.25">
      <c r="B48" s="40" t="s">
        <v>128</v>
      </c>
      <c r="C48" s="40" t="s">
        <v>129</v>
      </c>
      <c r="D48" s="40">
        <v>2600.0000000000009</v>
      </c>
      <c r="E48" s="40">
        <v>-4.1746031746033143</v>
      </c>
      <c r="F48" s="40">
        <v>2600</v>
      </c>
      <c r="G48" s="40">
        <v>214.04390816156169</v>
      </c>
      <c r="H48" s="40">
        <v>580.07373889726352</v>
      </c>
    </row>
    <row r="49" spans="2:8" x14ac:dyDescent="0.25">
      <c r="B49" s="40" t="s">
        <v>130</v>
      </c>
      <c r="C49" s="40" t="s">
        <v>131</v>
      </c>
      <c r="D49" s="40">
        <v>2500.0000000000005</v>
      </c>
      <c r="E49" s="40">
        <v>-5.4188034188035612</v>
      </c>
      <c r="F49" s="40">
        <v>2500</v>
      </c>
      <c r="G49" s="40">
        <v>270.30687830688652</v>
      </c>
      <c r="H49" s="40">
        <v>732.55026455025859</v>
      </c>
    </row>
    <row r="50" spans="2:8" x14ac:dyDescent="0.25">
      <c r="B50" s="40" t="s">
        <v>132</v>
      </c>
      <c r="C50" s="40" t="s">
        <v>133</v>
      </c>
      <c r="D50" s="40">
        <v>37999.999999999993</v>
      </c>
      <c r="E50" s="40">
        <v>-5.555555555555685</v>
      </c>
      <c r="F50" s="40">
        <v>38000</v>
      </c>
      <c r="G50" s="40">
        <v>259.91045991046781</v>
      </c>
      <c r="H50" s="40">
        <v>704.37525437524869</v>
      </c>
    </row>
    <row r="51" spans="2:8" ht="16.5" thickBot="1" x14ac:dyDescent="0.3">
      <c r="B51" s="41" t="s">
        <v>134</v>
      </c>
      <c r="C51" s="41" t="s">
        <v>135</v>
      </c>
      <c r="D51" s="41">
        <v>2499.9999999999991</v>
      </c>
      <c r="E51" s="41">
        <v>-6.4603174603175511</v>
      </c>
      <c r="F51" s="41">
        <v>2500</v>
      </c>
      <c r="G51" s="41">
        <v>214.0439081615618</v>
      </c>
      <c r="H51" s="41">
        <v>580.07373889726375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/>
  </sheetViews>
  <sheetFormatPr defaultRowHeight="15.75" x14ac:dyDescent="0.25"/>
  <cols>
    <col min="1" max="1" width="2.125" customWidth="1"/>
    <col min="2" max="2" width="6.125" bestFit="1" customWidth="1"/>
    <col min="3" max="3" width="20.375" bestFit="1" customWidth="1"/>
    <col min="4" max="4" width="11.875" bestFit="1" customWidth="1"/>
    <col min="5" max="5" width="2.125" customWidth="1"/>
    <col min="6" max="7" width="11.875" bestFit="1" customWidth="1"/>
    <col min="8" max="8" width="2.125" customWidth="1"/>
    <col min="9" max="9" width="12.5" bestFit="1" customWidth="1"/>
    <col min="10" max="10" width="11.875" bestFit="1" customWidth="1"/>
  </cols>
  <sheetData>
    <row r="1" spans="1:10" x14ac:dyDescent="0.25">
      <c r="A1" s="35" t="s">
        <v>138</v>
      </c>
    </row>
    <row r="2" spans="1:10" x14ac:dyDescent="0.25">
      <c r="A2" s="35" t="s">
        <v>41</v>
      </c>
    </row>
    <row r="3" spans="1:10" x14ac:dyDescent="0.25">
      <c r="A3" s="35" t="s">
        <v>137</v>
      </c>
    </row>
    <row r="5" spans="1:10" ht="16.5" thickBot="1" x14ac:dyDescent="0.3"/>
    <row r="6" spans="1:10" x14ac:dyDescent="0.25">
      <c r="B6" s="42"/>
      <c r="C6" s="42" t="s">
        <v>24</v>
      </c>
      <c r="D6" s="42"/>
    </row>
    <row r="7" spans="1:10" ht="16.5" thickBot="1" x14ac:dyDescent="0.3">
      <c r="B7" s="43" t="s">
        <v>44</v>
      </c>
      <c r="C7" s="43" t="s">
        <v>45</v>
      </c>
      <c r="D7" s="43" t="s">
        <v>47</v>
      </c>
    </row>
    <row r="8" spans="1:10" ht="16.5" thickBot="1" x14ac:dyDescent="0.3">
      <c r="B8" s="41" t="s">
        <v>144</v>
      </c>
      <c r="C8" s="41" t="s">
        <v>145</v>
      </c>
      <c r="D8" s="44">
        <v>1457237.8826934386</v>
      </c>
    </row>
    <row r="10" spans="1:10" ht="16.5" thickBot="1" x14ac:dyDescent="0.3"/>
    <row r="11" spans="1:10" x14ac:dyDescent="0.25">
      <c r="B11" s="42"/>
      <c r="C11" s="42" t="s">
        <v>139</v>
      </c>
      <c r="D11" s="42"/>
      <c r="F11" s="42" t="s">
        <v>140</v>
      </c>
      <c r="G11" s="42" t="s">
        <v>24</v>
      </c>
      <c r="I11" s="42" t="s">
        <v>143</v>
      </c>
      <c r="J11" s="42" t="s">
        <v>24</v>
      </c>
    </row>
    <row r="12" spans="1:10" ht="16.5" thickBot="1" x14ac:dyDescent="0.3">
      <c r="B12" s="43" t="s">
        <v>44</v>
      </c>
      <c r="C12" s="43" t="s">
        <v>45</v>
      </c>
      <c r="D12" s="43" t="s">
        <v>47</v>
      </c>
      <c r="F12" s="43" t="s">
        <v>141</v>
      </c>
      <c r="G12" s="43" t="s">
        <v>142</v>
      </c>
      <c r="I12" s="43" t="s">
        <v>141</v>
      </c>
      <c r="J12" s="43" t="s">
        <v>142</v>
      </c>
    </row>
    <row r="13" spans="1:10" x14ac:dyDescent="0.25">
      <c r="B13" s="40" t="s">
        <v>59</v>
      </c>
      <c r="C13" s="40" t="s">
        <v>36</v>
      </c>
      <c r="D13" s="45">
        <v>0</v>
      </c>
      <c r="F13" s="45">
        <v>0</v>
      </c>
      <c r="G13" s="45">
        <v>1457237.8826934386</v>
      </c>
      <c r="I13" s="45">
        <v>0</v>
      </c>
      <c r="J13" s="45">
        <v>1457237.8826934386</v>
      </c>
    </row>
    <row r="14" spans="1:10" x14ac:dyDescent="0.25">
      <c r="B14" s="40" t="s">
        <v>60</v>
      </c>
      <c r="C14" s="40" t="s">
        <v>61</v>
      </c>
      <c r="D14" s="45">
        <v>6250</v>
      </c>
      <c r="F14" s="45">
        <v>6250</v>
      </c>
      <c r="G14" s="45">
        <v>1457237.8826934386</v>
      </c>
      <c r="I14" s="45">
        <v>6250</v>
      </c>
      <c r="J14" s="45">
        <v>1457237.8826934386</v>
      </c>
    </row>
    <row r="15" spans="1:10" x14ac:dyDescent="0.25">
      <c r="B15" s="40" t="s">
        <v>62</v>
      </c>
      <c r="C15" s="40" t="s">
        <v>63</v>
      </c>
      <c r="D15" s="45">
        <v>0</v>
      </c>
      <c r="F15" s="45">
        <v>0</v>
      </c>
      <c r="G15" s="45">
        <v>1457237.8826934386</v>
      </c>
      <c r="I15" s="45">
        <v>0</v>
      </c>
      <c r="J15" s="45">
        <v>1457237.8826934386</v>
      </c>
    </row>
    <row r="16" spans="1:10" x14ac:dyDescent="0.25">
      <c r="B16" s="40" t="s">
        <v>64</v>
      </c>
      <c r="C16" s="40" t="s">
        <v>65</v>
      </c>
      <c r="D16" s="45">
        <v>0</v>
      </c>
      <c r="F16" s="45">
        <v>0</v>
      </c>
      <c r="G16" s="45">
        <v>1457237.8826934386</v>
      </c>
      <c r="I16" s="45">
        <v>0</v>
      </c>
      <c r="J16" s="45">
        <v>1457237.8826934386</v>
      </c>
    </row>
    <row r="17" spans="2:10" x14ac:dyDescent="0.25">
      <c r="B17" s="40" t="s">
        <v>66</v>
      </c>
      <c r="C17" s="40" t="s">
        <v>67</v>
      </c>
      <c r="D17" s="45">
        <v>3130.5566861122097</v>
      </c>
      <c r="F17" s="45">
        <v>3130.5566861122134</v>
      </c>
      <c r="G17" s="45">
        <v>1457237.8826934386</v>
      </c>
      <c r="I17" s="45">
        <v>3130.5566861120055</v>
      </c>
      <c r="J17" s="45">
        <v>1457237.8826934348</v>
      </c>
    </row>
    <row r="18" spans="2:10" x14ac:dyDescent="0.25">
      <c r="B18" s="40" t="s">
        <v>68</v>
      </c>
      <c r="C18" s="40" t="s">
        <v>69</v>
      </c>
      <c r="D18" s="45">
        <v>0</v>
      </c>
      <c r="F18" s="45">
        <v>0</v>
      </c>
      <c r="G18" s="45">
        <v>1457237.8826934386</v>
      </c>
      <c r="I18" s="45">
        <v>-9.0949470177292824E-13</v>
      </c>
      <c r="J18" s="45">
        <v>1457237.8826934386</v>
      </c>
    </row>
    <row r="19" spans="2:10" x14ac:dyDescent="0.25">
      <c r="B19" s="40" t="s">
        <v>70</v>
      </c>
      <c r="C19" s="40" t="s">
        <v>71</v>
      </c>
      <c r="D19" s="45">
        <v>2310.3151992041539</v>
      </c>
      <c r="F19" s="45">
        <v>2310.3151992041348</v>
      </c>
      <c r="G19" s="45">
        <v>1457237.8826934383</v>
      </c>
      <c r="I19" s="45">
        <v>2310.3151992047528</v>
      </c>
      <c r="J19" s="45">
        <v>1457237.8826934455</v>
      </c>
    </row>
    <row r="20" spans="2:10" x14ac:dyDescent="0.25">
      <c r="B20" s="40" t="s">
        <v>72</v>
      </c>
      <c r="C20" s="40" t="s">
        <v>73</v>
      </c>
      <c r="D20" s="45">
        <v>0</v>
      </c>
      <c r="F20" s="45">
        <v>0</v>
      </c>
      <c r="G20" s="45">
        <v>1457237.8826934386</v>
      </c>
      <c r="I20" s="45">
        <v>-1.8189894035458565E-12</v>
      </c>
      <c r="J20" s="45">
        <v>1457237.8826934386</v>
      </c>
    </row>
    <row r="21" spans="2:10" x14ac:dyDescent="0.25">
      <c r="B21" s="40" t="s">
        <v>74</v>
      </c>
      <c r="C21" s="40" t="s">
        <v>75</v>
      </c>
      <c r="D21" s="45">
        <v>3703.7037037037039</v>
      </c>
      <c r="F21" s="45">
        <v>3703.703703703708</v>
      </c>
      <c r="G21" s="45">
        <v>1457237.8826934386</v>
      </c>
      <c r="I21" s="45">
        <v>3703.7037037037035</v>
      </c>
      <c r="J21" s="45">
        <v>1457237.8826934386</v>
      </c>
    </row>
    <row r="22" spans="2:10" x14ac:dyDescent="0.25">
      <c r="B22" s="40" t="s">
        <v>76</v>
      </c>
      <c r="C22" s="40" t="s">
        <v>77</v>
      </c>
      <c r="D22" s="45">
        <v>0</v>
      </c>
      <c r="F22" s="45">
        <v>0</v>
      </c>
      <c r="G22" s="45">
        <v>1457237.8826934386</v>
      </c>
      <c r="I22" s="45">
        <v>-1.0105496686369953E-12</v>
      </c>
      <c r="J22" s="45">
        <v>1457237.8826934386</v>
      </c>
    </row>
    <row r="23" spans="2:10" x14ac:dyDescent="0.25">
      <c r="B23" s="40" t="s">
        <v>78</v>
      </c>
      <c r="C23" s="40" t="s">
        <v>79</v>
      </c>
      <c r="D23" s="45">
        <v>0</v>
      </c>
      <c r="F23" s="45">
        <v>0</v>
      </c>
      <c r="G23" s="45">
        <v>1457237.8826934386</v>
      </c>
      <c r="I23" s="45">
        <v>-1.1368683772159018E-12</v>
      </c>
      <c r="J23" s="45">
        <v>1457237.8826934386</v>
      </c>
    </row>
    <row r="24" spans="2:10" x14ac:dyDescent="0.25">
      <c r="B24" s="40" t="s">
        <v>80</v>
      </c>
      <c r="C24" s="40" t="s">
        <v>81</v>
      </c>
      <c r="D24" s="45">
        <v>0</v>
      </c>
      <c r="F24" s="45">
        <v>0</v>
      </c>
      <c r="G24" s="45">
        <v>1457237.8826934386</v>
      </c>
      <c r="I24" s="45">
        <v>-1.8189894035458565E-12</v>
      </c>
      <c r="J24" s="45">
        <v>1457237.8826934386</v>
      </c>
    </row>
    <row r="25" spans="2:10" x14ac:dyDescent="0.25">
      <c r="B25" s="40" t="s">
        <v>82</v>
      </c>
      <c r="C25" s="40" t="s">
        <v>83</v>
      </c>
      <c r="D25" s="45">
        <v>0</v>
      </c>
      <c r="F25" s="45">
        <v>0</v>
      </c>
      <c r="G25" s="45">
        <v>1457237.8826934386</v>
      </c>
      <c r="I25" s="45">
        <v>0</v>
      </c>
      <c r="J25" s="45">
        <v>1457237.8826934386</v>
      </c>
    </row>
    <row r="26" spans="2:10" x14ac:dyDescent="0.25">
      <c r="B26" s="40" t="s">
        <v>84</v>
      </c>
      <c r="C26" s="40" t="s">
        <v>85</v>
      </c>
      <c r="D26" s="45">
        <v>0</v>
      </c>
      <c r="F26" s="45">
        <v>0</v>
      </c>
      <c r="G26" s="45">
        <v>1457237.8826934386</v>
      </c>
      <c r="I26" s="45">
        <v>-2.0210993372739906E-12</v>
      </c>
      <c r="J26" s="45">
        <v>1457237.8826934386</v>
      </c>
    </row>
    <row r="27" spans="2:10" x14ac:dyDescent="0.25">
      <c r="B27" s="40" t="s">
        <v>86</v>
      </c>
      <c r="C27" s="40" t="s">
        <v>87</v>
      </c>
      <c r="D27" s="45">
        <v>7428.5714285714312</v>
      </c>
      <c r="F27" s="45">
        <v>7428.571428571413</v>
      </c>
      <c r="G27" s="45">
        <v>1457237.8826934383</v>
      </c>
      <c r="I27" s="45">
        <v>7428.5714285714284</v>
      </c>
      <c r="J27" s="45">
        <v>1457237.8826934386</v>
      </c>
    </row>
    <row r="28" spans="2:10" x14ac:dyDescent="0.25">
      <c r="B28" s="40" t="s">
        <v>88</v>
      </c>
      <c r="C28" s="40" t="s">
        <v>89</v>
      </c>
      <c r="D28" s="45">
        <v>0</v>
      </c>
      <c r="F28" s="45">
        <v>0</v>
      </c>
      <c r="G28" s="45">
        <v>1457237.8826934386</v>
      </c>
      <c r="I28" s="45">
        <v>-4.5474735088687771E-12</v>
      </c>
      <c r="J28" s="45">
        <v>1457237.8826934383</v>
      </c>
    </row>
    <row r="29" spans="2:10" x14ac:dyDescent="0.25">
      <c r="B29" s="40" t="s">
        <v>90</v>
      </c>
      <c r="C29" s="40" t="s">
        <v>91</v>
      </c>
      <c r="D29" s="45">
        <v>3846.1538461538466</v>
      </c>
      <c r="F29" s="45">
        <v>3846.1538461538512</v>
      </c>
      <c r="G29" s="45">
        <v>1457237.8826934386</v>
      </c>
      <c r="I29" s="45">
        <v>3846.1538461538457</v>
      </c>
      <c r="J29" s="45">
        <v>1457237.8826934386</v>
      </c>
    </row>
    <row r="30" spans="2:10" x14ac:dyDescent="0.25">
      <c r="B30" s="40" t="s">
        <v>92</v>
      </c>
      <c r="C30" s="40" t="s">
        <v>93</v>
      </c>
      <c r="D30" s="45">
        <v>0</v>
      </c>
      <c r="F30" s="45">
        <v>0</v>
      </c>
      <c r="G30" s="45">
        <v>1457237.8826934386</v>
      </c>
      <c r="I30" s="45">
        <v>-1.0105496686369953E-12</v>
      </c>
      <c r="J30" s="45">
        <v>1457237.8826934386</v>
      </c>
    </row>
    <row r="31" spans="2:10" x14ac:dyDescent="0.25">
      <c r="B31" s="40" t="s">
        <v>94</v>
      </c>
      <c r="C31" s="40" t="s">
        <v>95</v>
      </c>
      <c r="D31" s="45">
        <v>0</v>
      </c>
      <c r="F31" s="45">
        <v>0</v>
      </c>
      <c r="G31" s="45">
        <v>1457237.8826934386</v>
      </c>
      <c r="I31" s="45">
        <v>-1.1368683772159018E-12</v>
      </c>
      <c r="J31" s="45">
        <v>1457237.8826934386</v>
      </c>
    </row>
    <row r="32" spans="2:10" x14ac:dyDescent="0.25">
      <c r="B32" s="40" t="s">
        <v>96</v>
      </c>
      <c r="C32" s="40" t="s">
        <v>97</v>
      </c>
      <c r="D32" s="45">
        <v>0</v>
      </c>
      <c r="F32" s="45">
        <v>0</v>
      </c>
      <c r="G32" s="45">
        <v>1457237.8826934386</v>
      </c>
      <c r="I32" s="45">
        <v>-1.8189894035458565E-12</v>
      </c>
      <c r="J32" s="45">
        <v>1457237.8826934386</v>
      </c>
    </row>
    <row r="33" spans="2:10" x14ac:dyDescent="0.25">
      <c r="B33" s="40" t="s">
        <v>98</v>
      </c>
      <c r="C33" s="40" t="s">
        <v>99</v>
      </c>
      <c r="D33" s="45">
        <v>14319.585764030235</v>
      </c>
      <c r="F33" s="45">
        <v>14319.585764030238</v>
      </c>
      <c r="G33" s="45">
        <v>1457237.8826934386</v>
      </c>
      <c r="I33" s="45">
        <v>14319.58576403024</v>
      </c>
      <c r="J33" s="45">
        <v>1457237.8826934386</v>
      </c>
    </row>
    <row r="34" spans="2:10" x14ac:dyDescent="0.25">
      <c r="B34" s="40" t="s">
        <v>100</v>
      </c>
      <c r="C34" s="40" t="s">
        <v>101</v>
      </c>
      <c r="D34" s="45">
        <v>19750</v>
      </c>
      <c r="F34" s="45">
        <v>19750</v>
      </c>
      <c r="G34" s="45">
        <v>1457237.8826934386</v>
      </c>
      <c r="I34" s="45">
        <v>19750.000000000015</v>
      </c>
      <c r="J34" s="45">
        <v>1457237.8826934388</v>
      </c>
    </row>
    <row r="35" spans="2:10" x14ac:dyDescent="0.25">
      <c r="B35" s="40" t="s">
        <v>102</v>
      </c>
      <c r="C35" s="40" t="s">
        <v>103</v>
      </c>
      <c r="D35" s="45">
        <v>17118.256229367293</v>
      </c>
      <c r="F35" s="45">
        <v>17118.256229367274</v>
      </c>
      <c r="G35" s="45">
        <v>1457237.8826934383</v>
      </c>
      <c r="I35" s="45">
        <v>17118.256229396611</v>
      </c>
      <c r="J35" s="45">
        <v>1457237.8826937727</v>
      </c>
    </row>
    <row r="36" spans="2:10" x14ac:dyDescent="0.25">
      <c r="B36" s="40" t="s">
        <v>104</v>
      </c>
      <c r="C36" s="40" t="s">
        <v>105</v>
      </c>
      <c r="D36" s="45">
        <v>28000</v>
      </c>
      <c r="F36" s="45">
        <v>28000</v>
      </c>
      <c r="G36" s="45">
        <v>1457237.8826934386</v>
      </c>
      <c r="I36" s="45">
        <v>28000.000000047952</v>
      </c>
      <c r="J36" s="45">
        <v>1457237.8826938653</v>
      </c>
    </row>
    <row r="37" spans="2:10" x14ac:dyDescent="0.25">
      <c r="B37" s="40" t="s">
        <v>106</v>
      </c>
      <c r="C37" s="40" t="s">
        <v>107</v>
      </c>
      <c r="D37" s="45">
        <v>0</v>
      </c>
      <c r="F37" s="45">
        <v>0</v>
      </c>
      <c r="G37" s="45">
        <v>1457237.8826934386</v>
      </c>
      <c r="I37" s="45">
        <v>1.2992781453902352E-12</v>
      </c>
      <c r="J37" s="45">
        <v>1457237.8826934386</v>
      </c>
    </row>
    <row r="38" spans="2:10" x14ac:dyDescent="0.25">
      <c r="B38" s="40" t="s">
        <v>108</v>
      </c>
      <c r="C38" s="40" t="s">
        <v>109</v>
      </c>
      <c r="D38" s="45">
        <v>0</v>
      </c>
      <c r="F38" s="45">
        <v>0</v>
      </c>
      <c r="G38" s="45">
        <v>1457237.8826934386</v>
      </c>
      <c r="I38" s="45">
        <v>2.0210993372739906E-12</v>
      </c>
      <c r="J38" s="45">
        <v>1457237.8826934386</v>
      </c>
    </row>
    <row r="39" spans="2:10" x14ac:dyDescent="0.25">
      <c r="B39" s="40" t="s">
        <v>110</v>
      </c>
      <c r="C39" s="40" t="s">
        <v>111</v>
      </c>
      <c r="D39" s="45">
        <v>7142.8571428571404</v>
      </c>
      <c r="F39" s="45">
        <v>7142.8571428571231</v>
      </c>
      <c r="G39" s="45">
        <v>1457237.8826934383</v>
      </c>
      <c r="I39" s="45">
        <v>7142.857142857144</v>
      </c>
      <c r="J39" s="45">
        <v>1457237.8826934386</v>
      </c>
    </row>
    <row r="40" spans="2:10" ht="16.5" thickBot="1" x14ac:dyDescent="0.3">
      <c r="B40" s="41" t="s">
        <v>112</v>
      </c>
      <c r="C40" s="41" t="s">
        <v>113</v>
      </c>
      <c r="D40" s="44">
        <v>0</v>
      </c>
      <c r="F40" s="44">
        <v>0</v>
      </c>
      <c r="G40" s="44">
        <v>1457237.8826934386</v>
      </c>
      <c r="I40" s="44">
        <v>2.2737367544318036E-12</v>
      </c>
      <c r="J40" s="44">
        <v>1457237.8826934386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2" workbookViewId="0">
      <selection activeCell="G9" sqref="G9"/>
    </sheetView>
  </sheetViews>
  <sheetFormatPr defaultColWidth="11" defaultRowHeight="15.75" x14ac:dyDescent="0.25"/>
  <cols>
    <col min="10" max="10" width="20" bestFit="1" customWidth="1"/>
    <col min="11" max="11" width="13.875" bestFit="1" customWidth="1"/>
  </cols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26.25" thickBot="1" x14ac:dyDescent="0.3">
      <c r="A14" s="2" t="s">
        <v>2</v>
      </c>
      <c r="B14" s="4" t="s">
        <v>15</v>
      </c>
      <c r="C14" s="1"/>
      <c r="D14" s="39" t="s">
        <v>39</v>
      </c>
      <c r="E14" s="1"/>
    </row>
    <row r="15" spans="1:5" x14ac:dyDescent="0.25">
      <c r="A15" s="5" t="s">
        <v>7</v>
      </c>
      <c r="B15" s="8">
        <v>2500</v>
      </c>
      <c r="C15" s="1"/>
      <c r="D15" s="38">
        <f>SUMPRODUCT(B53:E53, B5:E5)</f>
        <v>2500</v>
      </c>
      <c r="E15" s="1"/>
    </row>
    <row r="16" spans="1:5" x14ac:dyDescent="0.25">
      <c r="A16" s="5" t="s">
        <v>8</v>
      </c>
      <c r="B16" s="8">
        <v>3000</v>
      </c>
      <c r="C16" s="1"/>
      <c r="D16" s="38">
        <f>SUMPRODUCT(B54:E54, B6:E6)</f>
        <v>3000</v>
      </c>
      <c r="E16" s="1"/>
    </row>
    <row r="17" spans="1:10" x14ac:dyDescent="0.25">
      <c r="A17" s="5" t="s">
        <v>9</v>
      </c>
      <c r="B17" s="8">
        <v>2500</v>
      </c>
      <c r="C17" s="1"/>
      <c r="D17" s="38">
        <f t="shared" ref="D17:D21" si="0">SUMPRODUCT(B55:E55, B7:E7)</f>
        <v>2500</v>
      </c>
      <c r="E17" s="1"/>
    </row>
    <row r="18" spans="1:10" x14ac:dyDescent="0.25">
      <c r="A18" s="5" t="s">
        <v>10</v>
      </c>
      <c r="B18" s="8">
        <v>2600</v>
      </c>
      <c r="C18" s="1"/>
      <c r="D18" s="38">
        <f t="shared" si="0"/>
        <v>714.04390816155808</v>
      </c>
      <c r="E18" s="1"/>
    </row>
    <row r="19" spans="1:10" x14ac:dyDescent="0.25">
      <c r="A19" s="5" t="s">
        <v>11</v>
      </c>
      <c r="B19" s="8">
        <v>2500</v>
      </c>
      <c r="C19" s="1"/>
      <c r="D19" s="38">
        <f t="shared" si="0"/>
        <v>2500</v>
      </c>
      <c r="E19" s="1"/>
    </row>
    <row r="20" spans="1:10" x14ac:dyDescent="0.25">
      <c r="A20" s="5" t="s">
        <v>12</v>
      </c>
      <c r="B20" s="8">
        <v>38000</v>
      </c>
      <c r="C20" s="1"/>
      <c r="D20" s="38">
        <f t="shared" si="0"/>
        <v>37999.999999999993</v>
      </c>
      <c r="E20" s="1"/>
    </row>
    <row r="21" spans="1:10" ht="16.5" thickBot="1" x14ac:dyDescent="0.3">
      <c r="A21" s="9" t="s">
        <v>13</v>
      </c>
      <c r="B21" s="10">
        <v>2500</v>
      </c>
      <c r="C21" s="1"/>
      <c r="D21" s="38">
        <f t="shared" si="0"/>
        <v>2499.9999999999991</v>
      </c>
      <c r="E21" s="1"/>
    </row>
    <row r="22" spans="1:10" x14ac:dyDescent="0.25">
      <c r="A22" s="1"/>
      <c r="B22" s="1"/>
      <c r="C22" s="1"/>
      <c r="D22" s="1"/>
      <c r="E22" s="1"/>
    </row>
    <row r="23" spans="1:10" ht="16.5" thickBot="1" x14ac:dyDescent="0.3">
      <c r="A23" s="13" t="s">
        <v>16</v>
      </c>
      <c r="B23" s="1"/>
      <c r="C23" s="1"/>
      <c r="D23" s="1"/>
      <c r="E23" s="1"/>
    </row>
    <row r="24" spans="1:10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0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  <c r="G25" s="11"/>
      <c r="H25" s="18">
        <v>13</v>
      </c>
      <c r="I25" s="18">
        <v>10.65</v>
      </c>
      <c r="J25" s="19">
        <v>9.6</v>
      </c>
    </row>
    <row r="26" spans="1:10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s="18">
        <v>17.399999999999999</v>
      </c>
      <c r="H26" s="18">
        <v>14.1</v>
      </c>
      <c r="I26" s="18">
        <v>11.2</v>
      </c>
      <c r="J26" s="19">
        <v>9.4499999999999993</v>
      </c>
    </row>
    <row r="27" spans="1:10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18">
        <v>17.399999999999999</v>
      </c>
      <c r="H27" s="18">
        <v>14.22</v>
      </c>
      <c r="I27" s="18">
        <v>11</v>
      </c>
      <c r="J27" s="19">
        <v>9.5</v>
      </c>
    </row>
    <row r="28" spans="1:10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  <c r="G28" s="11"/>
      <c r="H28" s="18">
        <v>14.3</v>
      </c>
      <c r="I28" s="18">
        <v>11.25</v>
      </c>
      <c r="J28" s="19">
        <v>9.6</v>
      </c>
    </row>
    <row r="29" spans="1:10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18">
        <v>17.5</v>
      </c>
      <c r="H29" s="18">
        <v>13.8</v>
      </c>
      <c r="I29" s="18">
        <v>11.4</v>
      </c>
      <c r="J29" s="19">
        <v>9.6</v>
      </c>
    </row>
    <row r="30" spans="1:10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G30" s="18">
        <f>0.95*18.25</f>
        <v>17.337499999999999</v>
      </c>
      <c r="H30" s="18">
        <f>0.95*13.9</f>
        <v>13.205</v>
      </c>
      <c r="I30" s="18">
        <f>0.95*11.4</f>
        <v>10.83</v>
      </c>
      <c r="J30" s="19">
        <f>0.95*8.9</f>
        <v>8.4550000000000001</v>
      </c>
    </row>
    <row r="31" spans="1:10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G31" s="20">
        <v>19.75</v>
      </c>
      <c r="H31" s="20">
        <v>13.9</v>
      </c>
      <c r="I31" s="20">
        <v>10.75</v>
      </c>
      <c r="J31" s="21">
        <v>9.4</v>
      </c>
    </row>
    <row r="32" spans="1:10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13" x14ac:dyDescent="0.25">
      <c r="A49" s="1"/>
      <c r="B49" s="1"/>
      <c r="C49" s="1"/>
      <c r="D49" s="1"/>
      <c r="E49" s="1"/>
    </row>
    <row r="50" spans="1:13" x14ac:dyDescent="0.25">
      <c r="A50" s="1"/>
      <c r="B50" s="1"/>
      <c r="C50" s="1"/>
      <c r="D50" s="1"/>
      <c r="E50" s="1"/>
    </row>
    <row r="51" spans="1:13" ht="16.5" thickBot="1" x14ac:dyDescent="0.3">
      <c r="A51" s="13" t="s">
        <v>21</v>
      </c>
      <c r="B51" s="1"/>
      <c r="C51" s="1"/>
      <c r="D51" s="1"/>
      <c r="E51" s="1"/>
    </row>
    <row r="52" spans="1:13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J52" s="35" t="s">
        <v>22</v>
      </c>
      <c r="K52" t="s">
        <v>27</v>
      </c>
      <c r="L52" t="s">
        <v>28</v>
      </c>
      <c r="M52" t="s">
        <v>29</v>
      </c>
    </row>
    <row r="53" spans="1:13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  <c r="J53" t="s">
        <v>26</v>
      </c>
      <c r="K53" t="s">
        <v>30</v>
      </c>
      <c r="L53" t="s">
        <v>23</v>
      </c>
      <c r="M53">
        <v>0</v>
      </c>
    </row>
    <row r="54" spans="1:13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  <c r="J54" t="s">
        <v>20</v>
      </c>
      <c r="K54" t="str">
        <f>A60</f>
        <v>T. Amounts</v>
      </c>
      <c r="L54" t="s">
        <v>23</v>
      </c>
      <c r="M54" t="s">
        <v>20</v>
      </c>
    </row>
    <row r="55" spans="1:13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J55" t="s">
        <v>34</v>
      </c>
      <c r="K55" t="s">
        <v>33</v>
      </c>
      <c r="L55" t="s">
        <v>32</v>
      </c>
      <c r="M55" t="s">
        <v>35</v>
      </c>
    </row>
    <row r="56" spans="1:13" x14ac:dyDescent="0.25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  <c r="J56" t="s">
        <v>36</v>
      </c>
      <c r="K56">
        <f>B53</f>
        <v>0</v>
      </c>
      <c r="L56" t="s">
        <v>37</v>
      </c>
      <c r="M56">
        <v>0</v>
      </c>
    </row>
    <row r="57" spans="1:13" x14ac:dyDescent="0.2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J57" t="s">
        <v>38</v>
      </c>
      <c r="K57">
        <f>B56</f>
        <v>0</v>
      </c>
      <c r="L57" t="s">
        <v>37</v>
      </c>
      <c r="M57">
        <v>0</v>
      </c>
    </row>
    <row r="58" spans="1:13" x14ac:dyDescent="0.25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</row>
    <row r="59" spans="1:13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0" spans="1:13" s="37" customFormat="1" x14ac:dyDescent="0.25">
      <c r="A60" s="36" t="s">
        <v>31</v>
      </c>
      <c r="B60" s="37">
        <f>SUM(B53:B59)</f>
        <v>24999.999999999996</v>
      </c>
      <c r="C60" s="37">
        <f>SUM(C53:C59)</f>
        <v>26000</v>
      </c>
      <c r="D60" s="37">
        <f t="shared" ref="C60:E60" si="1">SUM(D53:D59)</f>
        <v>28000</v>
      </c>
      <c r="E60" s="37">
        <f t="shared" si="1"/>
        <v>28000</v>
      </c>
    </row>
    <row r="62" spans="1:13" x14ac:dyDescent="0.25">
      <c r="A62" s="32" t="s">
        <v>24</v>
      </c>
      <c r="B62" s="34">
        <f>SUMPRODUCT(B53:E59, G25:J31) + SUMPRODUCT(B53:E59, B35:E41)</f>
        <v>1333619.8436938878</v>
      </c>
    </row>
    <row r="63" spans="1:13" ht="25.5" x14ac:dyDescent="0.25">
      <c r="A63" s="32" t="s">
        <v>25</v>
      </c>
      <c r="K63">
        <v>1382544.3343149223</v>
      </c>
    </row>
    <row r="64" spans="1:13" x14ac:dyDescent="0.25">
      <c r="I64">
        <f>B62-K63</f>
        <v>-48924.490621034522</v>
      </c>
    </row>
    <row r="65" spans="1:9" x14ac:dyDescent="0.25">
      <c r="A65" s="33"/>
      <c r="I65">
        <f>I64/6000</f>
        <v>-8.1540817701724198</v>
      </c>
    </row>
    <row r="66" spans="1:9" x14ac:dyDescent="0.25">
      <c r="A66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Sensitivity Report 2</vt:lpstr>
      <vt:lpstr>Sensitivity Report 3</vt:lpstr>
      <vt:lpstr>Limits Report 1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2014-01-19T03:55:05Z</dcterms:created>
  <dcterms:modified xsi:type="dcterms:W3CDTF">2017-08-05T13:54:18Z</dcterms:modified>
</cp:coreProperties>
</file>