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olver_adj" localSheetId="0" hidden="1">Sheet1!$B$23:$D$25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Sheet1!$B$23:$D$25</definedName>
    <definedName name="solver_lhs2" localSheetId="0" hidden="1">Sheet1!$I$10:$I$12</definedName>
    <definedName name="solver_lhs3" localSheetId="0" hidden="1">Sheet1!$I$13:$I$19</definedName>
    <definedName name="solver_lhs4" localSheetId="0" hidden="1">Sheet1!$I$20:$I$22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Sheet1!$H$26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integer</definedName>
    <definedName name="solver_rhs2" localSheetId="0" hidden="1">Sheet1!$K$10:$K$12</definedName>
    <definedName name="solver_rhs3" localSheetId="0" hidden="1">Sheet1!$K$13:$K$19</definedName>
    <definedName name="solver_rhs4" localSheetId="0" hidden="1">Sheet1!$K$20:$K$22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C26" i="1"/>
  <c r="K11" i="1" s="1"/>
  <c r="B26" i="1"/>
  <c r="K13" i="1" s="1"/>
  <c r="E25" i="1"/>
  <c r="I18" i="1" s="1"/>
  <c r="E24" i="1"/>
  <c r="E23" i="1"/>
  <c r="I15" i="1"/>
  <c r="I14" i="1"/>
  <c r="I13" i="1"/>
  <c r="I12" i="1"/>
  <c r="I11" i="1"/>
  <c r="I5" i="1"/>
  <c r="H5" i="1"/>
  <c r="I10" i="1"/>
  <c r="D26" i="1"/>
  <c r="I22" i="1" s="1"/>
  <c r="K12" i="1" l="1"/>
  <c r="K15" i="1"/>
  <c r="H26" i="1"/>
  <c r="I20" i="1"/>
  <c r="I17" i="1"/>
  <c r="I21" i="1"/>
  <c r="K14" i="1"/>
  <c r="K10" i="1"/>
  <c r="I19" i="1"/>
  <c r="I16" i="1"/>
</calcChain>
</file>

<file path=xl/sharedStrings.xml><?xml version="1.0" encoding="utf-8"?>
<sst xmlns="http://schemas.openxmlformats.org/spreadsheetml/2006/main" count="65" uniqueCount="38">
  <si>
    <t>Product or Oil</t>
  </si>
  <si>
    <t>Octane Rating</t>
  </si>
  <si>
    <t>Iron Content</t>
  </si>
  <si>
    <t>Super Gasoline</t>
  </si>
  <si>
    <t>at least 10</t>
  </si>
  <si>
    <t>no more than 1</t>
  </si>
  <si>
    <t>Regular Gasoline</t>
  </si>
  <si>
    <t>at least 8</t>
  </si>
  <si>
    <t>no more than 2</t>
  </si>
  <si>
    <t>Diesel Fuel</t>
  </si>
  <si>
    <t>at least 6</t>
  </si>
  <si>
    <t>Crude 1</t>
  </si>
  <si>
    <t>Crude 2</t>
  </si>
  <si>
    <t>Crude 3</t>
  </si>
  <si>
    <t>Product</t>
  </si>
  <si>
    <t>Sales Price</t>
  </si>
  <si>
    <t>Sales Price($)/barrel</t>
  </si>
  <si>
    <t>Cost Price($)/barrel</t>
  </si>
  <si>
    <t>Oil</t>
  </si>
  <si>
    <t>Purchase Price</t>
  </si>
  <si>
    <t>Decision Variables</t>
  </si>
  <si>
    <t>Oil/Product</t>
  </si>
  <si>
    <t>Constrains</t>
  </si>
  <si>
    <t>OR-SG</t>
  </si>
  <si>
    <t>&gt;=</t>
  </si>
  <si>
    <t>OR-RG</t>
  </si>
  <si>
    <t>OR-DF</t>
  </si>
  <si>
    <t>IC-SG</t>
  </si>
  <si>
    <t>&lt;=</t>
  </si>
  <si>
    <t>IC-RG</t>
  </si>
  <si>
    <t>IC-DF</t>
  </si>
  <si>
    <t>Col Sum</t>
  </si>
  <si>
    <t>Row Sum</t>
  </si>
  <si>
    <t>Total Crude</t>
  </si>
  <si>
    <t>Objective</t>
  </si>
  <si>
    <t>SG</t>
  </si>
  <si>
    <t>RG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</si>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</sst>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2" fillId="0" borderId="24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3" fillId="0" borderId="2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9" xfId="0" applyFill="1" applyBorder="1"/>
    <xf numFmtId="0" fontId="1" fillId="2" borderId="14" xfId="0" applyFont="1" applyFill="1" applyBorder="1"/>
    <xf numFmtId="0" fontId="0" fillId="0" borderId="16" xfId="0" applyFill="1" applyBorder="1"/>
    <xf numFmtId="0" fontId="0" fillId="0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ySplit="1" topLeftCell="A5" activePane="bottomLeft" state="frozen"/>
      <selection pane="bottomLeft" activeCell="K27" sqref="K27"/>
    </sheetView>
  </sheetViews>
  <sheetFormatPr defaultRowHeight="15" x14ac:dyDescent="0.25"/>
  <cols>
    <col min="1" max="1" width="19.28515625" bestFit="1" customWidth="1"/>
    <col min="2" max="2" width="14.42578125" bestFit="1" customWidth="1"/>
    <col min="3" max="3" width="16" bestFit="1" customWidth="1"/>
    <col min="4" max="4" width="10.85546875" bestFit="1" customWidth="1"/>
    <col min="8" max="8" width="19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</row>
    <row r="2" spans="1:11" x14ac:dyDescent="0.25">
      <c r="A2" s="1" t="s">
        <v>3</v>
      </c>
      <c r="B2" s="1" t="s">
        <v>4</v>
      </c>
      <c r="C2" s="1" t="s">
        <v>5</v>
      </c>
    </row>
    <row r="3" spans="1:11" x14ac:dyDescent="0.25">
      <c r="A3" s="1" t="s">
        <v>6</v>
      </c>
      <c r="B3" s="1" t="s">
        <v>7</v>
      </c>
      <c r="C3" s="1" t="s">
        <v>8</v>
      </c>
    </row>
    <row r="4" spans="1:11" x14ac:dyDescent="0.25">
      <c r="A4" s="1" t="s">
        <v>9</v>
      </c>
      <c r="B4" s="1" t="s">
        <v>10</v>
      </c>
      <c r="C4" s="1" t="s">
        <v>5</v>
      </c>
    </row>
    <row r="5" spans="1:11" x14ac:dyDescent="0.25">
      <c r="A5" s="1" t="s">
        <v>11</v>
      </c>
      <c r="B5" s="1">
        <v>12</v>
      </c>
      <c r="C5" s="1">
        <v>0.5</v>
      </c>
      <c r="H5">
        <f>B23*B5+B24*B6+B25*B7</f>
        <v>48600</v>
      </c>
      <c r="I5">
        <f>10*(B23+B24+B25)</f>
        <v>45000</v>
      </c>
    </row>
    <row r="6" spans="1:11" x14ac:dyDescent="0.25">
      <c r="A6" s="1" t="s">
        <v>12</v>
      </c>
      <c r="B6" s="1">
        <v>6</v>
      </c>
      <c r="C6" s="1">
        <v>2</v>
      </c>
    </row>
    <row r="7" spans="1:11" x14ac:dyDescent="0.25">
      <c r="A7" s="1" t="s">
        <v>13</v>
      </c>
      <c r="B7" s="1">
        <v>8</v>
      </c>
      <c r="C7" s="1">
        <v>3</v>
      </c>
    </row>
    <row r="9" spans="1:11" ht="15.75" thickBot="1" x14ac:dyDescent="0.3">
      <c r="A9" s="4" t="s">
        <v>16</v>
      </c>
      <c r="H9" s="5" t="s">
        <v>22</v>
      </c>
    </row>
    <row r="10" spans="1:11" x14ac:dyDescent="0.25">
      <c r="A10" s="2" t="s">
        <v>14</v>
      </c>
      <c r="B10" s="2" t="s">
        <v>15</v>
      </c>
      <c r="H10" s="30" t="s">
        <v>23</v>
      </c>
      <c r="I10" s="33">
        <f>SUMPRODUCT(B23:B25, B5:B7)</f>
        <v>48600</v>
      </c>
      <c r="J10" s="34" t="s">
        <v>24</v>
      </c>
      <c r="K10" s="35">
        <f>10*B26</f>
        <v>45000</v>
      </c>
    </row>
    <row r="11" spans="1:11" x14ac:dyDescent="0.25">
      <c r="A11" s="1" t="s">
        <v>3</v>
      </c>
      <c r="B11" s="3">
        <v>70</v>
      </c>
      <c r="H11" s="31" t="s">
        <v>25</v>
      </c>
      <c r="I11" s="36">
        <f>SUMPRODUCT(C23:C25, B5:B7)</f>
        <v>19200</v>
      </c>
      <c r="J11" s="22" t="s">
        <v>24</v>
      </c>
      <c r="K11" s="23">
        <f>8*C26</f>
        <v>16000</v>
      </c>
    </row>
    <row r="12" spans="1:11" x14ac:dyDescent="0.25">
      <c r="A12" s="1" t="s">
        <v>6</v>
      </c>
      <c r="B12" s="3">
        <v>60</v>
      </c>
      <c r="H12" s="31" t="s">
        <v>26</v>
      </c>
      <c r="I12" s="36">
        <f>SUMPRODUCT(D23:D25, B5:B7)</f>
        <v>11200</v>
      </c>
      <c r="J12" s="22" t="s">
        <v>24</v>
      </c>
      <c r="K12" s="23">
        <f>6*D26</f>
        <v>6000</v>
      </c>
    </row>
    <row r="13" spans="1:11" x14ac:dyDescent="0.25">
      <c r="A13" s="1" t="s">
        <v>9</v>
      </c>
      <c r="B13" s="3">
        <v>50</v>
      </c>
      <c r="H13" s="31" t="s">
        <v>27</v>
      </c>
      <c r="I13" s="36">
        <f>SUMPRODUCT(B23:B25, C5:C7)</f>
        <v>4500</v>
      </c>
      <c r="J13" s="22" t="s">
        <v>28</v>
      </c>
      <c r="K13" s="23">
        <f>1*B26</f>
        <v>4500</v>
      </c>
    </row>
    <row r="14" spans="1:11" x14ac:dyDescent="0.25">
      <c r="H14" s="31" t="s">
        <v>29</v>
      </c>
      <c r="I14" s="36">
        <f>SUMPRODUCT(C23:C25, C5:C7)</f>
        <v>4000</v>
      </c>
      <c r="J14" s="22" t="s">
        <v>28</v>
      </c>
      <c r="K14" s="23">
        <f>2*C26</f>
        <v>4000</v>
      </c>
    </row>
    <row r="15" spans="1:11" x14ac:dyDescent="0.25">
      <c r="A15" s="4" t="s">
        <v>17</v>
      </c>
      <c r="H15" s="31" t="s">
        <v>30</v>
      </c>
      <c r="I15" s="36">
        <f>SUMPRODUCT(D23:D25, C5:C7)</f>
        <v>1000</v>
      </c>
      <c r="J15" s="22" t="s">
        <v>28</v>
      </c>
      <c r="K15" s="23">
        <f>1*D26</f>
        <v>1000</v>
      </c>
    </row>
    <row r="16" spans="1:11" x14ac:dyDescent="0.25">
      <c r="A16" s="2" t="s">
        <v>18</v>
      </c>
      <c r="B16" s="2" t="s">
        <v>19</v>
      </c>
      <c r="H16" s="31" t="s">
        <v>11</v>
      </c>
      <c r="I16" s="36">
        <f>E23</f>
        <v>5000</v>
      </c>
      <c r="J16" s="22" t="s">
        <v>28</v>
      </c>
      <c r="K16" s="23">
        <v>5000</v>
      </c>
    </row>
    <row r="17" spans="1:11" x14ac:dyDescent="0.25">
      <c r="A17" s="1" t="s">
        <v>11</v>
      </c>
      <c r="B17" s="3">
        <v>45</v>
      </c>
      <c r="H17" s="31" t="s">
        <v>12</v>
      </c>
      <c r="I17" s="36">
        <f>E24</f>
        <v>500</v>
      </c>
      <c r="J17" s="22" t="s">
        <v>28</v>
      </c>
      <c r="K17" s="23">
        <v>5000</v>
      </c>
    </row>
    <row r="18" spans="1:11" x14ac:dyDescent="0.25">
      <c r="A18" s="1" t="s">
        <v>12</v>
      </c>
      <c r="B18" s="3">
        <v>35</v>
      </c>
      <c r="H18" s="31" t="s">
        <v>13</v>
      </c>
      <c r="I18" s="36">
        <f>E25</f>
        <v>2000</v>
      </c>
      <c r="J18" s="22" t="s">
        <v>28</v>
      </c>
      <c r="K18" s="23">
        <v>5000</v>
      </c>
    </row>
    <row r="19" spans="1:11" ht="15.75" thickBot="1" x14ac:dyDescent="0.3">
      <c r="A19" s="1" t="s">
        <v>13</v>
      </c>
      <c r="B19" s="3">
        <v>25</v>
      </c>
      <c r="H19" s="32" t="s">
        <v>33</v>
      </c>
      <c r="I19" s="37">
        <f>SUM(E23:E25)</f>
        <v>7500</v>
      </c>
      <c r="J19" s="24" t="s">
        <v>28</v>
      </c>
      <c r="K19" s="25">
        <v>14000</v>
      </c>
    </row>
    <row r="20" spans="1:11" x14ac:dyDescent="0.25">
      <c r="H20" s="40" t="s">
        <v>35</v>
      </c>
      <c r="I20" s="43">
        <f>B26</f>
        <v>4500</v>
      </c>
      <c r="J20" s="41" t="s">
        <v>28</v>
      </c>
      <c r="K20" s="42">
        <v>4500</v>
      </c>
    </row>
    <row r="21" spans="1:11" ht="15.75" thickBot="1" x14ac:dyDescent="0.3">
      <c r="A21" s="5" t="s">
        <v>20</v>
      </c>
      <c r="H21" s="40" t="s">
        <v>36</v>
      </c>
      <c r="I21" s="43">
        <f>C26</f>
        <v>2000</v>
      </c>
      <c r="J21" s="41" t="s">
        <v>28</v>
      </c>
      <c r="K21" s="42">
        <v>2000</v>
      </c>
    </row>
    <row r="22" spans="1:11" ht="15.75" thickBot="1" x14ac:dyDescent="0.3">
      <c r="A22" s="9" t="s">
        <v>21</v>
      </c>
      <c r="B22" s="10" t="s">
        <v>3</v>
      </c>
      <c r="C22" s="11" t="s">
        <v>6</v>
      </c>
      <c r="D22" s="12" t="s">
        <v>9</v>
      </c>
      <c r="E22" s="29" t="s">
        <v>32</v>
      </c>
      <c r="H22" s="40" t="s">
        <v>37</v>
      </c>
      <c r="I22" s="43">
        <f>D26</f>
        <v>1000</v>
      </c>
      <c r="J22" s="41" t="s">
        <v>28</v>
      </c>
      <c r="K22" s="42">
        <v>1000</v>
      </c>
    </row>
    <row r="23" spans="1:11" ht="15.75" thickBot="1" x14ac:dyDescent="0.3">
      <c r="A23" s="8" t="s">
        <v>11</v>
      </c>
      <c r="B23" s="13">
        <v>3400</v>
      </c>
      <c r="C23" s="14">
        <v>800</v>
      </c>
      <c r="D23" s="15">
        <v>800</v>
      </c>
      <c r="E23" s="27">
        <f>SUM(B23:D23)</f>
        <v>5000</v>
      </c>
    </row>
    <row r="24" spans="1:11" ht="15.75" thickBot="1" x14ac:dyDescent="0.3">
      <c r="A24" s="6" t="s">
        <v>12</v>
      </c>
      <c r="B24" s="16">
        <v>500</v>
      </c>
      <c r="C24" s="17">
        <v>0</v>
      </c>
      <c r="D24" s="18">
        <v>0</v>
      </c>
      <c r="E24" s="27">
        <f>SUM(B24:D24)</f>
        <v>500</v>
      </c>
      <c r="K24">
        <v>150000</v>
      </c>
    </row>
    <row r="25" spans="1:11" ht="15.75" thickBot="1" x14ac:dyDescent="0.3">
      <c r="A25" s="7" t="s">
        <v>13</v>
      </c>
      <c r="B25" s="19">
        <v>600</v>
      </c>
      <c r="C25" s="20">
        <v>1200</v>
      </c>
      <c r="D25" s="21">
        <v>200</v>
      </c>
      <c r="E25" s="27">
        <f>SUM(B25:D25)</f>
        <v>2000</v>
      </c>
      <c r="H25" s="38" t="s">
        <v>34</v>
      </c>
    </row>
    <row r="26" spans="1:11" ht="15.75" thickBot="1" x14ac:dyDescent="0.3">
      <c r="A26" s="29" t="s">
        <v>31</v>
      </c>
      <c r="B26" s="28">
        <f>SUM(B23:B25)</f>
        <v>4500</v>
      </c>
      <c r="C26" s="28">
        <f>SUM(C23:C25)</f>
        <v>2000</v>
      </c>
      <c r="D26" s="26">
        <f t="shared" ref="C26:D26" si="0">SUM(D23:D25)</f>
        <v>1000</v>
      </c>
      <c r="H26" s="39">
        <f>($B$26*$B$11+$C$26*$B$12+$D$26*$B$13) - SUMPRODUCT($E$23:$E$25, $B$17:$B$19)</f>
        <v>192500</v>
      </c>
      <c r="K26">
        <f>H26-K24</f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2017-08-05T21:21:24Z</dcterms:modified>
</cp:coreProperties>
</file>