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777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<sst xmlns="http://schemas.openxmlformats.org/spreadsheetml/2006/main" count="51" uniqueCount="44">
  <si>
    <t>No</t>
  </si>
  <si>
    <t>X Pupuk pertahun (Kg)</t>
  </si>
  <si>
    <t>Y Produksi Jagung pertahun (Kwintal)</t>
  </si>
  <si>
    <t>X^2</t>
  </si>
  <si>
    <t>Y^2</t>
  </si>
  <si>
    <t>XY</t>
  </si>
  <si>
    <t>n</t>
  </si>
  <si>
    <t>a</t>
  </si>
  <si>
    <t>(∑Yi)(∑Xi^2)</t>
  </si>
  <si>
    <t>(∑Xi)(∑XiYi)</t>
  </si>
  <si>
    <t xml:space="preserve">  nΣXi^2</t>
  </si>
  <si>
    <t xml:space="preserve">  (ΣXi)^2</t>
  </si>
  <si>
    <t>(∑Yi)(∑X^2 i) - (∑Xi)(∑XiYi)</t>
  </si>
  <si>
    <t>nΣXi^2 -  (ΣXi)^2</t>
  </si>
  <si>
    <t>Hasil</t>
  </si>
  <si>
    <t>b</t>
  </si>
  <si>
    <t>nΣXiYi</t>
  </si>
  <si>
    <t>(Σxi)(Σyi)</t>
  </si>
  <si>
    <t>nΣXi</t>
  </si>
  <si>
    <t>(Σxi)^2</t>
  </si>
  <si>
    <t>nΣXiYi - (Σxi)(Σyi)</t>
  </si>
  <si>
    <t>nΣXi - (Σxi)^2</t>
  </si>
  <si>
    <t xml:space="preserve">Persamaan Regresinya </t>
  </si>
  <si>
    <t>Y =</t>
  </si>
  <si>
    <t>Korelasi</t>
  </si>
  <si>
    <t>r</t>
  </si>
  <si>
    <t>nΣXi^2</t>
  </si>
  <si>
    <t>nΣYi^2</t>
  </si>
  <si>
    <t>(Σyi)^2</t>
  </si>
  <si>
    <t>nΣYi^2 - (Σyi)^2)</t>
  </si>
  <si>
    <t>(nΣXi^2 -  (ΣXi)^2) (nΣYi^2 - (Σyi)^2)</t>
  </si>
  <si>
    <t>sqrt(nΣXi^2 -  (ΣXi)^2)(nΣYi^2 - (Σyi)^2)</t>
  </si>
  <si>
    <t>hasil</t>
  </si>
  <si>
    <t>Koefisien Determinasi</t>
  </si>
  <si>
    <t>Sisa</t>
  </si>
  <si>
    <t>Σ</t>
  </si>
  <si>
    <t>ΣX^2</t>
  </si>
  <si>
    <t>ΣY^2</t>
  </si>
  <si>
    <t>Persamaan Regresi Linear :</t>
  </si>
  <si>
    <t xml:space="preserve">Y = </t>
  </si>
  <si>
    <t>Nilai r :</t>
  </si>
  <si>
    <t>Nilai kolerasi klasifikasi</t>
  </si>
  <si>
    <t>Kekuatan hubungan :</t>
  </si>
  <si>
    <t>Interpretasinya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</si>
</sst>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0" fillId="33" borderId="0" applyNumberFormat="false" applyBorder="false" applyAlignment="false" applyProtection="false"/>
    <xf numFmtId="0" fontId="0" fillId="34" borderId="0" applyNumberFormat="false" applyBorder="false" applyAlignment="false" applyProtection="false"/>
    <xf numFmtId="0" fontId="0" fillId="32" borderId="0" applyNumberFormat="false" applyBorder="false" applyAlignment="false" applyProtection="false"/>
    <xf numFmtId="0" fontId="14" fillId="31" borderId="0" applyNumberFormat="false" applyBorder="false" applyAlignment="false" applyProtection="false"/>
    <xf numFmtId="0" fontId="0" fillId="6" borderId="0" applyNumberFormat="false" applyBorder="false" applyAlignment="false" applyProtection="false"/>
    <xf numFmtId="0" fontId="0" fillId="16" borderId="0" applyNumberFormat="false" applyBorder="false" applyAlignment="false" applyProtection="false"/>
    <xf numFmtId="0" fontId="0" fillId="26" borderId="0" applyNumberFormat="false" applyBorder="false" applyAlignment="false" applyProtection="false"/>
    <xf numFmtId="0" fontId="14" fillId="12" borderId="0" applyNumberFormat="false" applyBorder="false" applyAlignment="false" applyProtection="false"/>
    <xf numFmtId="0" fontId="0" fillId="9" borderId="0" applyNumberFormat="false" applyBorder="false" applyAlignment="false" applyProtection="false"/>
    <xf numFmtId="0" fontId="14" fillId="23" borderId="0" applyNumberFormat="false" applyBorder="false" applyAlignment="false" applyProtection="false"/>
    <xf numFmtId="0" fontId="18" fillId="0" borderId="20" applyNumberFormat="false" applyFill="false" applyAlignment="false" applyProtection="false"/>
    <xf numFmtId="0" fontId="0" fillId="22" borderId="0" applyNumberFormat="false" applyBorder="false" applyAlignment="false" applyProtection="false"/>
    <xf numFmtId="0" fontId="0" fillId="21" borderId="0" applyNumberFormat="false" applyBorder="false" applyAlignment="false" applyProtection="false"/>
    <xf numFmtId="0" fontId="14" fillId="20" borderId="0" applyNumberFormat="false" applyBorder="false" applyAlignment="false" applyProtection="false"/>
    <xf numFmtId="0" fontId="0" fillId="18" borderId="0" applyNumberFormat="false" applyBorder="false" applyAlignment="false" applyProtection="false"/>
    <xf numFmtId="0" fontId="0" fillId="15" borderId="0" applyNumberFormat="false" applyBorder="false" applyAlignment="false" applyProtection="false"/>
    <xf numFmtId="0" fontId="14" fillId="24" borderId="0" applyNumberFormat="false" applyBorder="false" applyAlignment="false" applyProtection="false"/>
    <xf numFmtId="0" fontId="0" fillId="29" borderId="0" applyNumberFormat="false" applyBorder="false" applyAlignment="false" applyProtection="false"/>
    <xf numFmtId="0" fontId="0" fillId="28" borderId="0" applyNumberFormat="false" applyBorder="false" applyAlignment="false" applyProtection="false"/>
    <xf numFmtId="0" fontId="14" fillId="19" borderId="0" applyNumberFormat="false" applyBorder="false" applyAlignment="false" applyProtection="false"/>
    <xf numFmtId="0" fontId="13" fillId="11" borderId="0" applyNumberFormat="false" applyBorder="false" applyAlignment="false" applyProtection="false"/>
    <xf numFmtId="0" fontId="0" fillId="13" borderId="0" applyNumberFormat="false" applyBorder="false" applyAlignment="false" applyProtection="false"/>
    <xf numFmtId="0" fontId="11" fillId="10" borderId="0" applyNumberFormat="false" applyBorder="false" applyAlignment="false" applyProtection="false"/>
    <xf numFmtId="0" fontId="0" fillId="7" borderId="0" applyNumberFormat="false" applyBorder="false" applyAlignment="false" applyProtection="false"/>
    <xf numFmtId="0" fontId="1" fillId="0" borderId="2" applyNumberFormat="false" applyFill="false" applyAlignment="false" applyProtection="false"/>
    <xf numFmtId="0" fontId="7" fillId="4" borderId="14" applyNumberFormat="false" applyAlignment="false" applyProtection="false"/>
    <xf numFmtId="44" fontId="6" fillId="0" borderId="0" applyFont="false" applyFill="false" applyBorder="false" applyAlignment="false" applyProtection="false">
      <alignment vertical="center"/>
    </xf>
    <xf numFmtId="0" fontId="0" fillId="14" borderId="0" applyNumberFormat="false" applyBorder="false" applyAlignment="false" applyProtection="false"/>
    <xf numFmtId="0" fontId="0" fillId="8" borderId="18" applyNumberFormat="false" applyFont="false" applyAlignment="false" applyProtection="false"/>
    <xf numFmtId="0" fontId="16" fillId="17" borderId="19" applyNumberFormat="false" applyAlignment="false" applyProtection="false"/>
    <xf numFmtId="0" fontId="4" fillId="0" borderId="0" applyNumberFormat="false" applyFill="false" applyBorder="false" applyAlignment="false" applyProtection="false"/>
    <xf numFmtId="0" fontId="17" fillId="4" borderId="19" applyNumberFormat="false" applyAlignment="false" applyProtection="false"/>
    <xf numFmtId="0" fontId="20" fillId="27" borderId="0" applyNumberFormat="false" applyBorder="false" applyAlignment="false" applyProtection="false"/>
    <xf numFmtId="0" fontId="4" fillId="0" borderId="17" applyNumberFormat="false" applyFill="false" applyAlignment="false" applyProtection="false"/>
    <xf numFmtId="0" fontId="15" fillId="0" borderId="0" applyNumberFormat="false" applyFill="false" applyBorder="false" applyAlignment="false" applyProtection="false"/>
    <xf numFmtId="0" fontId="10" fillId="0" borderId="16" applyNumberFormat="false" applyFill="false" applyAlignment="false" applyProtection="false"/>
    <xf numFmtId="176" fontId="6" fillId="0" borderId="0" applyFont="false" applyFill="false" applyBorder="false" applyAlignment="false" applyProtection="false">
      <alignment vertical="center"/>
    </xf>
    <xf numFmtId="0" fontId="0" fillId="30" borderId="0" applyNumberFormat="false" applyBorder="false" applyAlignment="false" applyProtection="false"/>
    <xf numFmtId="0" fontId="9" fillId="0" borderId="0" applyNumberFormat="false" applyFill="false" applyBorder="false" applyAlignment="false" applyProtection="false"/>
    <xf numFmtId="42" fontId="6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/>
    <xf numFmtId="0" fontId="12" fillId="0" borderId="0" applyNumberFormat="false" applyFill="false" applyBorder="false" applyAlignment="false" applyProtection="false">
      <alignment vertical="center"/>
    </xf>
    <xf numFmtId="0" fontId="8" fillId="0" borderId="15" applyNumberFormat="false" applyFill="false" applyAlignment="false" applyProtection="false"/>
    <xf numFmtId="177" fontId="6" fillId="0" borderId="0" applyFont="false" applyFill="false" applyBorder="false" applyAlignment="false" applyProtection="false">
      <alignment vertical="center"/>
    </xf>
    <xf numFmtId="0" fontId="19" fillId="25" borderId="21" applyNumberFormat="false" applyAlignment="false" applyProtection="false"/>
    <xf numFmtId="0" fontId="0" fillId="5" borderId="0" applyNumberFormat="false" applyBorder="false" applyAlignment="false" applyProtection="false"/>
    <xf numFmtId="9" fontId="6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</cellStyleXfs>
  <cellXfs count="46">
    <xf numFmtId="0" fontId="0" fillId="0" borderId="0" xfId="0"/>
    <xf numFmtId="0" fontId="0" fillId="0" borderId="0" xfId="0" applyFill="true" applyBorder="true"/>
    <xf numFmtId="0" fontId="1" fillId="2" borderId="1" xfId="0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2" fillId="3" borderId="1" xfId="0" applyFont="true" applyFill="true" applyBorder="true" applyAlignment="true">
      <alignment horizontal="center" vertical="center" wrapText="true"/>
    </xf>
    <xf numFmtId="0" fontId="0" fillId="0" borderId="1" xfId="0" applyBorder="true" applyAlignment="true">
      <alignment horizontal="center" vertical="center"/>
    </xf>
    <xf numFmtId="0" fontId="3" fillId="3" borderId="1" xfId="0" applyFont="true" applyFill="true" applyBorder="true" applyAlignment="true">
      <alignment horizontal="center" vertical="center"/>
    </xf>
    <xf numFmtId="0" fontId="1" fillId="3" borderId="2" xfId="25" applyFill="true" applyAlignment="true">
      <alignment horizontal="center" vertical="center"/>
    </xf>
    <xf numFmtId="0" fontId="0" fillId="3" borderId="0" xfId="0" applyFill="true"/>
    <xf numFmtId="0" fontId="0" fillId="3" borderId="0" xfId="0" applyFill="true" applyBorder="true"/>
    <xf numFmtId="0" fontId="1" fillId="3" borderId="1" xfId="0" applyFont="true" applyFill="true" applyBorder="true"/>
    <xf numFmtId="0" fontId="2" fillId="3" borderId="1" xfId="0" applyFont="true" applyFill="true" applyBorder="true" applyAlignment="true">
      <alignment vertical="center" wrapText="true"/>
    </xf>
    <xf numFmtId="0" fontId="2" fillId="0" borderId="0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0" fontId="0" fillId="0" borderId="1" xfId="0" applyBorder="true" applyAlignment="true">
      <alignment horizontal="center"/>
    </xf>
    <xf numFmtId="0" fontId="1" fillId="0" borderId="0" xfId="0" applyFont="true"/>
    <xf numFmtId="0" fontId="1" fillId="0" borderId="1" xfId="0" applyFont="true" applyBorder="true" applyAlignment="true">
      <alignment horizontal="center"/>
    </xf>
    <xf numFmtId="0" fontId="1" fillId="3" borderId="5" xfId="0" applyFont="true" applyFill="true" applyBorder="true" applyAlignment="true">
      <alignment horizontal="center"/>
    </xf>
    <xf numFmtId="0" fontId="1" fillId="3" borderId="6" xfId="0" applyFont="true" applyFill="true" applyBorder="true"/>
    <xf numFmtId="0" fontId="1" fillId="3" borderId="6" xfId="0" applyFont="true" applyFill="true" applyBorder="true" applyAlignment="true">
      <alignment horizontal="center"/>
    </xf>
    <xf numFmtId="0" fontId="2" fillId="3" borderId="7" xfId="0" applyFont="true" applyFill="true" applyBorder="true" applyAlignment="true">
      <alignment horizontal="right" vertical="center"/>
    </xf>
    <xf numFmtId="0" fontId="0" fillId="0" borderId="0" xfId="0" applyFill="true" applyBorder="true" applyAlignment="true">
      <alignment horizontal="center"/>
    </xf>
    <xf numFmtId="0" fontId="3" fillId="0" borderId="0" xfId="0" applyFont="true" applyFill="true" applyAlignment="true">
      <alignment horizontal="center" vertical="center"/>
    </xf>
    <xf numFmtId="0" fontId="0" fillId="0" borderId="0" xfId="0" applyFill="true"/>
    <xf numFmtId="0" fontId="1" fillId="2" borderId="1" xfId="0" applyFont="true" applyFill="true" applyBorder="true"/>
    <xf numFmtId="0" fontId="4" fillId="2" borderId="5" xfId="31" applyFill="true" applyBorder="true" applyAlignment="true">
      <alignment horizontal="right"/>
    </xf>
    <xf numFmtId="0" fontId="4" fillId="2" borderId="6" xfId="31" applyFill="true" applyBorder="true" applyAlignment="true">
      <alignment horizontal="center"/>
    </xf>
    <xf numFmtId="0" fontId="4" fillId="2" borderId="7" xfId="31" applyFill="true" applyBorder="true" applyAlignment="true">
      <alignment horizontal="left"/>
    </xf>
    <xf numFmtId="0" fontId="4" fillId="2" borderId="8" xfId="31" applyFill="true" applyBorder="true" applyAlignment="true">
      <alignment horizontal="center"/>
    </xf>
    <xf numFmtId="0" fontId="4" fillId="2" borderId="9" xfId="31" applyFill="true" applyBorder="true" applyAlignment="true">
      <alignment horizontal="center"/>
    </xf>
    <xf numFmtId="0" fontId="4" fillId="2" borderId="1" xfId="31" applyFill="true" applyBorder="true" applyAlignment="true"/>
    <xf numFmtId="0" fontId="4" fillId="2" borderId="1" xfId="31" applyFill="true" applyBorder="true" applyAlignment="true">
      <alignment horizontal="left"/>
    </xf>
    <xf numFmtId="0" fontId="4" fillId="2" borderId="5" xfId="31" applyFill="true" applyBorder="true" applyAlignment="true">
      <alignment horizontal="left"/>
    </xf>
    <xf numFmtId="0" fontId="4" fillId="2" borderId="6" xfId="31" applyFill="true" applyBorder="true" applyAlignment="true">
      <alignment horizontal="left"/>
    </xf>
    <xf numFmtId="0" fontId="4" fillId="2" borderId="10" xfId="31" applyFill="true" applyBorder="true" applyAlignment="true">
      <alignment horizontal="left"/>
    </xf>
    <xf numFmtId="0" fontId="4" fillId="2" borderId="11" xfId="31" applyFill="true" applyBorder="true" applyAlignment="true">
      <alignment horizontal="left"/>
    </xf>
    <xf numFmtId="0" fontId="4" fillId="2" borderId="8" xfId="31" applyFill="true" applyBorder="true" applyAlignment="true">
      <alignment horizontal="left"/>
    </xf>
    <xf numFmtId="0" fontId="4" fillId="2" borderId="9" xfId="31" applyFill="true" applyBorder="true" applyAlignment="true">
      <alignment horizontal="left"/>
    </xf>
    <xf numFmtId="0" fontId="1" fillId="0" borderId="1" xfId="0" applyFont="true" applyFill="true" applyBorder="true" applyAlignment="true">
      <alignment horizontal="center" vertical="center"/>
    </xf>
    <xf numFmtId="0" fontId="1" fillId="3" borderId="1" xfId="0" applyFont="true" applyFill="true" applyBorder="true" applyAlignment="true">
      <alignment horizontal="center" vertical="center"/>
    </xf>
    <xf numFmtId="0" fontId="4" fillId="2" borderId="0" xfId="31" applyFill="true"/>
    <xf numFmtId="0" fontId="4" fillId="2" borderId="12" xfId="31" applyFill="true" applyBorder="true" applyAlignment="true">
      <alignment horizontal="left"/>
    </xf>
    <xf numFmtId="0" fontId="4" fillId="2" borderId="13" xfId="31" applyFill="true" applyBorder="true" applyAlignment="true">
      <alignment horizontal="left"/>
    </xf>
    <xf numFmtId="0" fontId="1" fillId="3" borderId="2" xfId="25" applyFill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8"/>
  <sheetViews>
    <sheetView tabSelected="1" workbookViewId="0">
      <pane xSplit="1" ySplit="1" topLeftCell="B16" activePane="bottomRight" state="frozen"/>
      <selection/>
      <selection pane="topRight"/>
      <selection pane="bottomLeft"/>
      <selection pane="bottomRight" activeCell="H3" sqref="H3"/>
    </sheetView>
  </sheetViews>
  <sheetFormatPr defaultColWidth="9" defaultRowHeight="14.25"/>
  <cols>
    <col min="1" max="1" width="9.10833333333333" customWidth="true"/>
    <col min="2" max="2" width="14.775" customWidth="true"/>
    <col min="3" max="3" width="37.5" customWidth="true"/>
    <col min="4" max="4" width="13.3333333333333" customWidth="true"/>
    <col min="7" max="7" width="11.3333333333333" customWidth="true"/>
    <col min="8" max="8" width="25" customWidth="true"/>
    <col min="10" max="10" width="15.3333333333333" customWidth="true"/>
    <col min="11" max="11" width="18" customWidth="true"/>
    <col min="12" max="12" width="11.3333333333333" customWidth="true"/>
    <col min="13" max="13" width="8.66666666666667" customWidth="true"/>
    <col min="14" max="14" width="38.6666666666667" customWidth="true"/>
    <col min="15" max="15" width="24.3333333333333" customWidth="true"/>
    <col min="16" max="16" width="15.1083333333333" customWidth="true"/>
    <col min="17" max="17" width="16.3333333333333" customWidth="true"/>
    <col min="18" max="18" width="15.1083333333333" customWidth="true"/>
    <col min="19" max="19" width="15.3333333333333" customWidth="true"/>
    <col min="20" max="20" width="32.4416666666667" customWidth="true"/>
    <col min="21" max="21" width="35.5583333333333" customWidth="true"/>
    <col min="22" max="22" width="10.1083333333333" customWidth="true"/>
  </cols>
  <sheetData>
    <row r="1" ht="36.75" customHeight="true" spans="1:7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4">
        <v>1</v>
      </c>
      <c r="B2" s="5">
        <v>2</v>
      </c>
      <c r="C2" s="5">
        <v>15</v>
      </c>
      <c r="D2" s="6">
        <f t="shared" ref="D2:E26" si="0">B2^2</f>
        <v>4</v>
      </c>
      <c r="E2" s="6">
        <f t="shared" si="0"/>
        <v>225</v>
      </c>
      <c r="F2" s="6">
        <f>B2*C2</f>
        <v>30</v>
      </c>
      <c r="G2" s="5">
        <f ca="1">COUNT(A2:A2:A26)</f>
        <v>25</v>
      </c>
    </row>
    <row r="3" spans="1:7">
      <c r="A3" s="4">
        <v>2</v>
      </c>
      <c r="B3" s="5">
        <v>3</v>
      </c>
      <c r="C3" s="5">
        <v>25</v>
      </c>
      <c r="D3" s="6">
        <f t="shared" si="0"/>
        <v>9</v>
      </c>
      <c r="E3" s="6">
        <f t="shared" si="0"/>
        <v>625</v>
      </c>
      <c r="F3" s="6">
        <f t="shared" ref="F3:F26" si="1">B3*C3</f>
        <v>75</v>
      </c>
      <c r="G3" s="5"/>
    </row>
    <row r="4" spans="1:7">
      <c r="A4" s="4">
        <v>3</v>
      </c>
      <c r="B4" s="5">
        <v>4</v>
      </c>
      <c r="C4" s="5">
        <v>35</v>
      </c>
      <c r="D4" s="6">
        <f t="shared" si="0"/>
        <v>16</v>
      </c>
      <c r="E4" s="6">
        <f t="shared" si="0"/>
        <v>1225</v>
      </c>
      <c r="F4" s="6">
        <f t="shared" si="1"/>
        <v>140</v>
      </c>
      <c r="G4" s="5"/>
    </row>
    <row r="5" spans="1:7">
      <c r="A5" s="4">
        <v>4</v>
      </c>
      <c r="B5" s="5">
        <v>2.5</v>
      </c>
      <c r="C5" s="5">
        <v>12</v>
      </c>
      <c r="D5" s="6">
        <f t="shared" si="0"/>
        <v>6.25</v>
      </c>
      <c r="E5" s="6">
        <f t="shared" si="0"/>
        <v>144</v>
      </c>
      <c r="F5" s="6">
        <f t="shared" si="1"/>
        <v>30</v>
      </c>
      <c r="G5" s="5"/>
    </row>
    <row r="6" spans="1:7">
      <c r="A6" s="4">
        <v>5</v>
      </c>
      <c r="B6" s="5">
        <v>3.5</v>
      </c>
      <c r="C6" s="5">
        <v>30</v>
      </c>
      <c r="D6" s="6">
        <f t="shared" si="0"/>
        <v>12.25</v>
      </c>
      <c r="E6" s="6">
        <f t="shared" si="0"/>
        <v>900</v>
      </c>
      <c r="F6" s="6">
        <f t="shared" si="1"/>
        <v>105</v>
      </c>
      <c r="G6" s="5"/>
    </row>
    <row r="7" spans="1:7">
      <c r="A7" s="4">
        <v>6</v>
      </c>
      <c r="B7" s="5">
        <v>1.5</v>
      </c>
      <c r="C7" s="5">
        <v>10</v>
      </c>
      <c r="D7" s="6">
        <f t="shared" si="0"/>
        <v>2.25</v>
      </c>
      <c r="E7" s="6">
        <f t="shared" si="0"/>
        <v>100</v>
      </c>
      <c r="F7" s="6">
        <f t="shared" si="1"/>
        <v>15</v>
      </c>
      <c r="G7" s="5"/>
    </row>
    <row r="8" spans="1:7">
      <c r="A8" s="4">
        <v>7</v>
      </c>
      <c r="B8" s="5">
        <v>4.5</v>
      </c>
      <c r="C8" s="5">
        <v>40</v>
      </c>
      <c r="D8" s="6">
        <f t="shared" si="0"/>
        <v>20.25</v>
      </c>
      <c r="E8" s="6">
        <f t="shared" si="0"/>
        <v>1600</v>
      </c>
      <c r="F8" s="6">
        <f t="shared" si="1"/>
        <v>180</v>
      </c>
      <c r="G8" s="5"/>
    </row>
    <row r="9" spans="1:7">
      <c r="A9" s="4">
        <v>8</v>
      </c>
      <c r="B9" s="5">
        <v>5</v>
      </c>
      <c r="C9" s="5">
        <v>45</v>
      </c>
      <c r="D9" s="6">
        <f t="shared" si="0"/>
        <v>25</v>
      </c>
      <c r="E9" s="6">
        <f t="shared" si="0"/>
        <v>2025</v>
      </c>
      <c r="F9" s="6">
        <f t="shared" si="1"/>
        <v>225</v>
      </c>
      <c r="G9" s="5"/>
    </row>
    <row r="10" spans="1:16">
      <c r="A10" s="4">
        <v>9</v>
      </c>
      <c r="B10" s="5">
        <v>5.5</v>
      </c>
      <c r="C10" s="5">
        <v>50</v>
      </c>
      <c r="D10" s="6">
        <f t="shared" si="0"/>
        <v>30.25</v>
      </c>
      <c r="E10" s="6">
        <f t="shared" si="0"/>
        <v>2500</v>
      </c>
      <c r="F10" s="6">
        <f t="shared" si="1"/>
        <v>275</v>
      </c>
      <c r="G10" s="5"/>
      <c r="I10" s="13" t="s">
        <v>7</v>
      </c>
      <c r="J10" s="14" t="s">
        <v>8</v>
      </c>
      <c r="K10" s="14" t="s">
        <v>9</v>
      </c>
      <c r="L10" s="14" t="s">
        <v>10</v>
      </c>
      <c r="M10" s="14" t="s">
        <v>11</v>
      </c>
      <c r="N10" s="40" t="s">
        <v>12</v>
      </c>
      <c r="O10" s="40" t="s">
        <v>13</v>
      </c>
      <c r="P10" s="41" t="s">
        <v>14</v>
      </c>
    </row>
    <row r="11" spans="1:16">
      <c r="A11" s="4">
        <v>10</v>
      </c>
      <c r="B11" s="5">
        <v>6</v>
      </c>
      <c r="C11" s="5">
        <v>55</v>
      </c>
      <c r="D11" s="6">
        <f t="shared" si="0"/>
        <v>36</v>
      </c>
      <c r="E11" s="6">
        <f t="shared" si="0"/>
        <v>3025</v>
      </c>
      <c r="F11" s="6">
        <f t="shared" si="1"/>
        <v>330</v>
      </c>
      <c r="G11" s="5"/>
      <c r="I11" s="15"/>
      <c r="J11" s="5">
        <f>(C27*D27)</f>
        <v>808292.5</v>
      </c>
      <c r="K11" s="16">
        <f>B27*F27</f>
        <v>823777.68</v>
      </c>
      <c r="L11" s="5">
        <f ca="1">G2*D27</f>
        <v>18797.5</v>
      </c>
      <c r="M11" s="16">
        <f>B30</f>
        <v>15725.16</v>
      </c>
      <c r="N11" s="16">
        <f>J11-K11</f>
        <v>-15485.1800000001</v>
      </c>
      <c r="O11" s="16">
        <f ca="1">L11-M11</f>
        <v>3072.34</v>
      </c>
      <c r="P11" s="41">
        <f ca="1">ROUND(N11/O11,3)</f>
        <v>-5.04</v>
      </c>
    </row>
    <row r="12" spans="1:16">
      <c r="A12" s="4">
        <v>11</v>
      </c>
      <c r="B12" s="5">
        <v>7</v>
      </c>
      <c r="C12" s="5">
        <v>61</v>
      </c>
      <c r="D12" s="6">
        <f t="shared" si="0"/>
        <v>49</v>
      </c>
      <c r="E12" s="6">
        <f t="shared" si="0"/>
        <v>3721</v>
      </c>
      <c r="F12" s="6">
        <f t="shared" si="1"/>
        <v>427</v>
      </c>
      <c r="G12" s="5"/>
      <c r="I12" s="17"/>
      <c r="P12" s="8"/>
    </row>
    <row r="13" spans="1:16">
      <c r="A13" s="4">
        <v>12</v>
      </c>
      <c r="B13" s="5">
        <v>7.5</v>
      </c>
      <c r="C13" s="5">
        <v>65</v>
      </c>
      <c r="D13" s="6">
        <f t="shared" si="0"/>
        <v>56.25</v>
      </c>
      <c r="E13" s="6">
        <f t="shared" si="0"/>
        <v>4225</v>
      </c>
      <c r="F13" s="6">
        <f t="shared" si="1"/>
        <v>487.5</v>
      </c>
      <c r="G13" s="5"/>
      <c r="I13" s="13" t="s">
        <v>15</v>
      </c>
      <c r="J13" s="14" t="s">
        <v>16</v>
      </c>
      <c r="K13" s="18" t="s">
        <v>17</v>
      </c>
      <c r="L13" s="14" t="s">
        <v>18</v>
      </c>
      <c r="M13" s="18" t="s">
        <v>19</v>
      </c>
      <c r="N13" s="14" t="s">
        <v>20</v>
      </c>
      <c r="O13" s="18" t="s">
        <v>21</v>
      </c>
      <c r="P13" s="41" t="s">
        <v>14</v>
      </c>
    </row>
    <row r="14" spans="1:16">
      <c r="A14" s="4">
        <v>13</v>
      </c>
      <c r="B14" s="5">
        <v>8</v>
      </c>
      <c r="C14" s="5">
        <v>71</v>
      </c>
      <c r="D14" s="6">
        <f t="shared" si="0"/>
        <v>64</v>
      </c>
      <c r="E14" s="6">
        <f t="shared" si="0"/>
        <v>5041</v>
      </c>
      <c r="F14" s="6">
        <f t="shared" si="1"/>
        <v>568</v>
      </c>
      <c r="G14" s="5"/>
      <c r="I14" s="15"/>
      <c r="J14" s="16">
        <f ca="1">G2*F27</f>
        <v>164230</v>
      </c>
      <c r="K14" s="16">
        <f>B27*C27</f>
        <v>134805</v>
      </c>
      <c r="L14" s="16">
        <f ca="1">G2*B27</f>
        <v>3135</v>
      </c>
      <c r="M14" s="16">
        <f>B30</f>
        <v>15725.16</v>
      </c>
      <c r="N14" s="16">
        <f ca="1">J14-K14</f>
        <v>29425</v>
      </c>
      <c r="O14" s="16">
        <f ca="1">L14-M14</f>
        <v>-12590.16</v>
      </c>
      <c r="P14" s="41">
        <f ca="1">ROUND(N14/O14,3)</f>
        <v>-2.337</v>
      </c>
    </row>
    <row r="15" spans="1:7">
      <c r="A15" s="4">
        <v>14</v>
      </c>
      <c r="B15" s="5">
        <v>8.5</v>
      </c>
      <c r="C15" s="5">
        <v>75</v>
      </c>
      <c r="D15" s="6">
        <f t="shared" si="0"/>
        <v>72.25</v>
      </c>
      <c r="E15" s="6">
        <f t="shared" si="0"/>
        <v>5625</v>
      </c>
      <c r="F15" s="6">
        <f t="shared" si="1"/>
        <v>637.5</v>
      </c>
      <c r="G15" s="5"/>
    </row>
    <row r="16" spans="1:7">
      <c r="A16" s="4">
        <v>15</v>
      </c>
      <c r="B16" s="5">
        <v>9</v>
      </c>
      <c r="C16" s="5">
        <v>81</v>
      </c>
      <c r="D16" s="6">
        <f t="shared" si="0"/>
        <v>81</v>
      </c>
      <c r="E16" s="6">
        <f t="shared" si="0"/>
        <v>6561</v>
      </c>
      <c r="F16" s="6">
        <f t="shared" si="1"/>
        <v>729</v>
      </c>
      <c r="G16" s="5"/>
    </row>
    <row r="17" spans="1:9">
      <c r="A17" s="4">
        <v>16</v>
      </c>
      <c r="B17" s="5">
        <v>9.5</v>
      </c>
      <c r="C17" s="5">
        <v>85</v>
      </c>
      <c r="D17" s="6">
        <f t="shared" si="0"/>
        <v>90.25</v>
      </c>
      <c r="E17" s="6">
        <f t="shared" si="0"/>
        <v>7225</v>
      </c>
      <c r="F17" s="6">
        <f t="shared" si="1"/>
        <v>807.5</v>
      </c>
      <c r="G17" s="5"/>
      <c r="I17" s="17" t="s">
        <v>22</v>
      </c>
    </row>
    <row r="18" spans="1:19">
      <c r="A18" s="4">
        <v>17</v>
      </c>
      <c r="B18" s="5">
        <v>2.5</v>
      </c>
      <c r="C18" s="5">
        <v>14</v>
      </c>
      <c r="D18" s="6">
        <f t="shared" si="0"/>
        <v>6.25</v>
      </c>
      <c r="E18" s="6">
        <f t="shared" si="0"/>
        <v>196</v>
      </c>
      <c r="F18" s="6">
        <f t="shared" si="1"/>
        <v>35</v>
      </c>
      <c r="G18" s="5"/>
      <c r="I18" s="19" t="s">
        <v>23</v>
      </c>
      <c r="J18" s="20">
        <f ca="1">P11</f>
        <v>-5.04</v>
      </c>
      <c r="K18" s="21" t="str">
        <f ca="1">IF(P14&lt;0,"-","+")</f>
        <v>-</v>
      </c>
      <c r="L18" s="22">
        <f ca="1">ABS(P14)</f>
        <v>2.337</v>
      </c>
      <c r="M18" s="24"/>
      <c r="N18" s="24"/>
      <c r="O18" s="24"/>
      <c r="P18" s="24"/>
      <c r="Q18" s="24"/>
      <c r="R18" s="24"/>
      <c r="S18" s="25"/>
    </row>
    <row r="19" spans="1:19">
      <c r="A19" s="4">
        <v>18</v>
      </c>
      <c r="B19" s="5">
        <v>2.8</v>
      </c>
      <c r="C19" s="5">
        <v>18</v>
      </c>
      <c r="D19" s="6">
        <f t="shared" si="0"/>
        <v>7.84</v>
      </c>
      <c r="E19" s="6">
        <f t="shared" si="0"/>
        <v>324</v>
      </c>
      <c r="F19" s="6">
        <f t="shared" si="1"/>
        <v>50.4</v>
      </c>
      <c r="G19" s="5"/>
      <c r="I19" s="23"/>
      <c r="J19" s="1"/>
      <c r="L19" s="24"/>
      <c r="M19" s="24"/>
      <c r="N19" s="24"/>
      <c r="O19" s="24"/>
      <c r="P19" s="24"/>
      <c r="Q19" s="24"/>
      <c r="R19" s="24"/>
      <c r="S19" s="25"/>
    </row>
    <row r="20" spans="1:19">
      <c r="A20" s="4">
        <v>19</v>
      </c>
      <c r="B20" s="5">
        <v>3.2</v>
      </c>
      <c r="C20" s="5">
        <v>28</v>
      </c>
      <c r="D20" s="6">
        <f t="shared" si="0"/>
        <v>10.24</v>
      </c>
      <c r="E20" s="6">
        <f t="shared" si="0"/>
        <v>784</v>
      </c>
      <c r="F20" s="6">
        <f t="shared" si="1"/>
        <v>89.6</v>
      </c>
      <c r="G20" s="5"/>
      <c r="L20" s="25"/>
      <c r="M20" s="25"/>
      <c r="N20" s="25"/>
      <c r="O20" s="25"/>
      <c r="P20" s="25"/>
      <c r="Q20" s="25"/>
      <c r="R20" s="25"/>
      <c r="S20" s="25"/>
    </row>
    <row r="21" spans="1:9">
      <c r="A21" s="4">
        <v>20</v>
      </c>
      <c r="B21" s="5">
        <v>3.8</v>
      </c>
      <c r="C21" s="5">
        <v>32</v>
      </c>
      <c r="D21" s="6">
        <f t="shared" si="0"/>
        <v>14.44</v>
      </c>
      <c r="E21" s="6">
        <f t="shared" si="0"/>
        <v>1024</v>
      </c>
      <c r="F21" s="6">
        <f t="shared" si="1"/>
        <v>121.6</v>
      </c>
      <c r="G21" s="5"/>
      <c r="I21" t="s">
        <v>24</v>
      </c>
    </row>
    <row r="22" ht="15" spans="1:21">
      <c r="A22" s="4">
        <v>21</v>
      </c>
      <c r="B22" s="5">
        <v>4.2</v>
      </c>
      <c r="C22" s="5">
        <v>36</v>
      </c>
      <c r="D22" s="6">
        <f t="shared" si="0"/>
        <v>17.64</v>
      </c>
      <c r="E22" s="6">
        <f t="shared" si="0"/>
        <v>1296</v>
      </c>
      <c r="F22" s="6">
        <f t="shared" si="1"/>
        <v>151.2</v>
      </c>
      <c r="G22" s="5"/>
      <c r="I22" s="13" t="s">
        <v>25</v>
      </c>
      <c r="J22" s="14" t="s">
        <v>16</v>
      </c>
      <c r="K22" s="18" t="s">
        <v>17</v>
      </c>
      <c r="L22" s="14" t="s">
        <v>26</v>
      </c>
      <c r="M22" s="18" t="s">
        <v>19</v>
      </c>
      <c r="N22" s="14" t="s">
        <v>27</v>
      </c>
      <c r="O22" s="18" t="s">
        <v>28</v>
      </c>
      <c r="P22" s="14" t="s">
        <v>20</v>
      </c>
      <c r="Q22" s="40" t="s">
        <v>13</v>
      </c>
      <c r="R22" s="14" t="s">
        <v>29</v>
      </c>
      <c r="S22" s="40" t="s">
        <v>30</v>
      </c>
      <c r="T22" s="40" t="s">
        <v>31</v>
      </c>
      <c r="U22" s="7" t="s">
        <v>32</v>
      </c>
    </row>
    <row r="23" ht="15.75" spans="1:21">
      <c r="A23" s="4">
        <v>22</v>
      </c>
      <c r="B23" s="5">
        <v>4.8</v>
      </c>
      <c r="C23" s="5">
        <v>43</v>
      </c>
      <c r="D23" s="6">
        <f t="shared" si="0"/>
        <v>23.04</v>
      </c>
      <c r="E23" s="6">
        <f t="shared" si="0"/>
        <v>1849</v>
      </c>
      <c r="F23" s="6">
        <f t="shared" si="1"/>
        <v>206.4</v>
      </c>
      <c r="G23" s="5"/>
      <c r="I23" s="15"/>
      <c r="J23" s="5">
        <f ca="1">G2*F27</f>
        <v>164230</v>
      </c>
      <c r="K23" s="5">
        <f>B27*C27</f>
        <v>134805</v>
      </c>
      <c r="L23" s="5">
        <f ca="1">G2*D27</f>
        <v>18797.5</v>
      </c>
      <c r="M23" s="5">
        <f>B30</f>
        <v>15725.16</v>
      </c>
      <c r="N23" s="5">
        <f ca="1">G2*E27</f>
        <v>1441475</v>
      </c>
      <c r="O23" s="5">
        <f>B31</f>
        <v>1155625</v>
      </c>
      <c r="P23" s="5">
        <f ca="1">J23-K23</f>
        <v>29425</v>
      </c>
      <c r="Q23" s="5">
        <f ca="1">L23-M23</f>
        <v>3072.34</v>
      </c>
      <c r="R23" s="5">
        <f ca="1">N23-O23</f>
        <v>285850</v>
      </c>
      <c r="S23" s="16">
        <f ca="1">Q23*R23</f>
        <v>878228389</v>
      </c>
      <c r="T23" s="16">
        <f ca="1">SQRT(S23)</f>
        <v>29634.9184071763</v>
      </c>
      <c r="U23" s="45">
        <f ca="1">ROUND(P23/T23,5)</f>
        <v>0.99292</v>
      </c>
    </row>
    <row r="24" ht="15" spans="1:10">
      <c r="A24" s="4">
        <v>23</v>
      </c>
      <c r="B24" s="5">
        <v>5.2</v>
      </c>
      <c r="C24" s="5">
        <v>47</v>
      </c>
      <c r="D24" s="6">
        <f t="shared" si="0"/>
        <v>27.04</v>
      </c>
      <c r="E24" s="6">
        <f t="shared" si="0"/>
        <v>2209</v>
      </c>
      <c r="F24" s="6">
        <f t="shared" si="1"/>
        <v>244.4</v>
      </c>
      <c r="G24" s="5"/>
      <c r="I24" s="26" t="s">
        <v>33</v>
      </c>
      <c r="J24" s="10">
        <f ca="1">ROUND(U23^2*100,5)</f>
        <v>98.58901</v>
      </c>
    </row>
    <row r="25" spans="1:10">
      <c r="A25" s="4">
        <v>24</v>
      </c>
      <c r="B25" s="5">
        <v>5.4</v>
      </c>
      <c r="C25" s="5">
        <v>49</v>
      </c>
      <c r="D25" s="6">
        <f t="shared" si="0"/>
        <v>29.16</v>
      </c>
      <c r="E25" s="6">
        <f t="shared" si="0"/>
        <v>2401</v>
      </c>
      <c r="F25" s="6">
        <f t="shared" si="1"/>
        <v>264.6</v>
      </c>
      <c r="G25" s="5"/>
      <c r="I25" s="26" t="s">
        <v>34</v>
      </c>
      <c r="J25" s="10">
        <f ca="1">100-J24</f>
        <v>1.41099</v>
      </c>
    </row>
    <row r="26" spans="1:15">
      <c r="A26" s="4">
        <v>25</v>
      </c>
      <c r="B26" s="5">
        <v>6.5</v>
      </c>
      <c r="C26" s="5">
        <v>53</v>
      </c>
      <c r="D26" s="6">
        <f t="shared" si="0"/>
        <v>42.25</v>
      </c>
      <c r="E26" s="6">
        <f t="shared" si="0"/>
        <v>2809</v>
      </c>
      <c r="F26" s="6">
        <f t="shared" si="1"/>
        <v>344.5</v>
      </c>
      <c r="G26" s="5"/>
      <c r="J26" s="1"/>
      <c r="K26" s="1"/>
      <c r="L26" s="1"/>
      <c r="M26" s="1"/>
      <c r="N26" s="1"/>
      <c r="O26" s="1"/>
    </row>
    <row r="27" ht="15" spans="1:7">
      <c r="A27" s="7" t="s">
        <v>35</v>
      </c>
      <c r="B27" s="7">
        <f>SUM(B2:B26)</f>
        <v>125.4</v>
      </c>
      <c r="C27" s="7">
        <f>SUM(C2:C26)</f>
        <v>1075</v>
      </c>
      <c r="D27" s="7">
        <f>SUM(D2:D26)</f>
        <v>751.9</v>
      </c>
      <c r="E27" s="7">
        <f>SUM(E2:E26)</f>
        <v>57659</v>
      </c>
      <c r="F27" s="7">
        <f>SUM(F2:F26)</f>
        <v>6569.2</v>
      </c>
      <c r="G27" s="5"/>
    </row>
    <row r="28" ht="15" spans="3:6">
      <c r="C28" s="8"/>
      <c r="D28" s="8"/>
      <c r="E28" s="8"/>
      <c r="F28" s="8"/>
    </row>
    <row r="29" s="1" customFormat="true" spans="3:6">
      <c r="C29" s="9"/>
      <c r="D29" s="9"/>
      <c r="E29" s="9"/>
      <c r="F29" s="9"/>
    </row>
    <row r="30" s="1" customFormat="true" spans="1:2">
      <c r="A30" s="10" t="s">
        <v>36</v>
      </c>
      <c r="B30" s="11">
        <f>B27^2</f>
        <v>15725.16</v>
      </c>
    </row>
    <row r="31" s="1" customFormat="true" spans="1:2">
      <c r="A31" s="10" t="s">
        <v>37</v>
      </c>
      <c r="B31" s="11">
        <f>C27^2</f>
        <v>1155625</v>
      </c>
    </row>
    <row r="32" s="1" customFormat="true" spans="2:2">
      <c r="B32" s="12"/>
    </row>
    <row r="33" s="1" customFormat="true" spans="8:14">
      <c r="H33" s="1" t="s">
        <v>38</v>
      </c>
      <c r="I33" s="27" t="s">
        <v>39</v>
      </c>
      <c r="J33" s="28">
        <f ca="1">J18</f>
        <v>-5.04</v>
      </c>
      <c r="K33" s="28" t="str">
        <f ca="1">K18</f>
        <v>-</v>
      </c>
      <c r="L33" s="29">
        <f ca="1">L18</f>
        <v>2.337</v>
      </c>
      <c r="M33" s="42"/>
      <c r="N33" s="42"/>
    </row>
    <row r="34" s="1" customFormat="true" spans="8:14">
      <c r="H34" s="1" t="s">
        <v>40</v>
      </c>
      <c r="I34" s="30">
        <f ca="1">U23</f>
        <v>0.99292</v>
      </c>
      <c r="J34" s="31"/>
      <c r="K34" s="31"/>
      <c r="L34" s="31"/>
      <c r="M34" s="31"/>
      <c r="N34" s="31"/>
    </row>
    <row r="35" s="1" customFormat="true" spans="8:14">
      <c r="H35" s="1" t="s">
        <v>41</v>
      </c>
      <c r="I35" s="32" t="str">
        <f ca="1">"Nilai korelasi yaitu "&amp;IF(I34&lt;0,"negatif","positif")&amp;" yang menunjukkan bahwa hubungan "&amp;IF(I34&lt;0,"terbalik","lurus/linear")&amp;""</f>
        <v>Nilai korelasi yaitu positif yang menunjukkan bahwa hubungan lurus/linear</v>
      </c>
      <c r="J35" s="32"/>
      <c r="K35" s="32"/>
      <c r="L35" s="32"/>
      <c r="M35" s="32"/>
      <c r="N35" s="32"/>
    </row>
    <row r="36" s="1" customFormat="true" spans="8:14">
      <c r="H36" s="1" t="s">
        <v>42</v>
      </c>
      <c r="I36" s="33" t="str">
        <f ca="1">"Kekuatan nilai r adalah "&amp;IF((I34&lt;0.2),"Sangat Lemah",IF((I34&lt;0.4),"Lemah",IF((I34&lt;0.6),"Sedang",IF((I34&lt;0.8),"Kuat",IF((I34&lt;=1),"Sangat Kuat")&amp;""))))</f>
        <v>Kekuatan nilai r adalah Sangat Kuat</v>
      </c>
      <c r="J36" s="33"/>
      <c r="K36" s="33"/>
      <c r="L36" s="33"/>
      <c r="M36" s="33"/>
      <c r="N36" s="33"/>
    </row>
    <row r="37" s="1" customFormat="true" spans="8:14">
      <c r="H37" s="1" t="s">
        <v>33</v>
      </c>
      <c r="I37" s="34" t="str">
        <f ca="1">""&amp;ROUND(I34^2*100,5)&amp;" %"</f>
        <v>98.58901 %</v>
      </c>
      <c r="J37" s="35"/>
      <c r="K37" s="35"/>
      <c r="L37" s="35"/>
      <c r="M37" s="35"/>
      <c r="N37" s="35"/>
    </row>
    <row r="38" s="1" customFormat="true" spans="8:14">
      <c r="H38" s="1" t="s">
        <v>43</v>
      </c>
      <c r="I38" s="36" t="str">
        <f ca="1">"Besar kontribusi variabel "&amp;B1&amp;" terhadap "&amp;C1&amp;" adalah "&amp;I37&amp;" % "</f>
        <v>Besar kontribusi variabel X Pupuk pertahun (Kg) terhadap Y Produksi Jagung pertahun (Kwintal) adalah 98.58901 % % </v>
      </c>
      <c r="J38" s="37"/>
      <c r="K38" s="37"/>
      <c r="L38" s="37"/>
      <c r="M38" s="37"/>
      <c r="N38" s="43"/>
    </row>
    <row r="39" s="1" customFormat="true" spans="9:14">
      <c r="I39" s="38" t="str">
        <f ca="1">"dan sisanya yaitu sebesar "&amp;J25&amp;" % dipengaruhi oleh variabel selain "&amp;B1&amp;""</f>
        <v>dan sisanya yaitu sebesar 1.41099 % dipengaruhi oleh variabel selain X Pupuk pertahun (Kg)</v>
      </c>
      <c r="J39" s="39"/>
      <c r="K39" s="39"/>
      <c r="L39" s="39"/>
      <c r="M39" s="39"/>
      <c r="N39" s="44"/>
    </row>
    <row r="40" s="1" customFormat="true" spans="2:2">
      <c r="B40" s="12"/>
    </row>
    <row r="41" s="1" customFormat="true" spans="2:2">
      <c r="B41" s="12"/>
    </row>
    <row r="42" s="1" customFormat="true" spans="2:2">
      <c r="B42" s="12"/>
    </row>
    <row r="43" s="1" customFormat="true" spans="2:2">
      <c r="B43" s="12"/>
    </row>
    <row r="44" s="1" customFormat="true" spans="2:2">
      <c r="B44" s="12"/>
    </row>
    <row r="45" s="1" customFormat="true" spans="2:2">
      <c r="B45" s="12"/>
    </row>
    <row r="46" s="1" customFormat="true" spans="2:2">
      <c r="B46" s="12"/>
    </row>
    <row r="47" s="1" customFormat="true" spans="2:2">
      <c r="B47" s="12"/>
    </row>
    <row r="48" s="1" customFormat="true" spans="2:2">
      <c r="B48" s="12"/>
    </row>
    <row r="49" s="1" customFormat="true" spans="2:2">
      <c r="B49" s="12"/>
    </row>
    <row r="50" s="1" customFormat="true" spans="2:2">
      <c r="B50" s="12"/>
    </row>
    <row r="51" s="1" customFormat="true" spans="2:2">
      <c r="B51" s="12"/>
    </row>
    <row r="52" s="1" customFormat="true" spans="2:2">
      <c r="B52" s="12"/>
    </row>
    <row r="53" s="1" customFormat="true" spans="2:2">
      <c r="B53" s="12"/>
    </row>
    <row r="54" s="1" customFormat="true" spans="2:2">
      <c r="B54" s="12"/>
    </row>
    <row r="55" s="1" customFormat="true" spans="2:2">
      <c r="B55" s="12"/>
    </row>
    <row r="56" s="1" customFormat="true" spans="2:2">
      <c r="B56" s="12"/>
    </row>
    <row r="57" s="1" customFormat="true" spans="2:2">
      <c r="B57" s="12"/>
    </row>
    <row r="58" s="1" customFormat="true" spans="2:2">
      <c r="B58" s="12"/>
    </row>
    <row r="59" s="1" customFormat="true" spans="2:2">
      <c r="B59" s="12"/>
    </row>
    <row r="60" s="1" customFormat="true" spans="2:2">
      <c r="B60" s="12"/>
    </row>
    <row r="61" s="1" customFormat="true" spans="2:2">
      <c r="B61" s="12"/>
    </row>
    <row r="62" s="1" customFormat="true" spans="2:2">
      <c r="B62" s="12"/>
    </row>
    <row r="63" s="1" customFormat="true" spans="2:2">
      <c r="B63" s="12"/>
    </row>
    <row r="64" s="1" customFormat="true" spans="2:2">
      <c r="B64" s="12"/>
    </row>
    <row r="65" s="1" customFormat="true" spans="2:2">
      <c r="B65" s="12"/>
    </row>
    <row r="66" s="1" customFormat="true" spans="2:2">
      <c r="B66" s="12"/>
    </row>
    <row r="67" s="1" customFormat="true" spans="2:2">
      <c r="B67" s="12"/>
    </row>
    <row r="68" s="1" customFormat="true" spans="2:2">
      <c r="B68" s="12"/>
    </row>
  </sheetData>
  <mergeCells count="8">
    <mergeCell ref="I34:N34"/>
    <mergeCell ref="I36:N36"/>
    <mergeCell ref="I37:N37"/>
    <mergeCell ref="I38:N38"/>
    <mergeCell ref="I39:N39"/>
    <mergeCell ref="G2:G27"/>
    <mergeCell ref="I10:I11"/>
    <mergeCell ref="I13:I1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Putri S</dc:creator>
  <cp:lastModifiedBy>ravimukti</cp:lastModifiedBy>
  <dcterms:created xsi:type="dcterms:W3CDTF">2021-02-25T22:48:00Z</dcterms:created>
  <dcterms:modified xsi:type="dcterms:W3CDTF">2021-07-12T23:15:42Z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